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2" windowWidth="15312" windowHeight="8736"/>
  </bookViews>
  <sheets>
    <sheet name="E TX Graph" sheetId="26" r:id="rId1"/>
    <sheet name="E TX Matrix" sheetId="27" r:id="rId2"/>
    <sheet name="Pre 94" sheetId="2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calcPr calcId="92512"/>
</workbook>
</file>

<file path=xl/calcChain.xml><?xml version="1.0" encoding="utf-8"?>
<calcChain xmlns="http://schemas.openxmlformats.org/spreadsheetml/2006/main">
  <c r="D3" i="27" l="1"/>
  <c r="CQ3" i="27"/>
  <c r="CR3" i="27"/>
  <c r="CS3" i="27"/>
  <c r="CT3" i="27"/>
  <c r="CU3" i="27"/>
  <c r="CV3" i="27"/>
  <c r="CW3" i="27"/>
  <c r="CX3" i="27"/>
  <c r="CY3" i="27"/>
  <c r="CZ3" i="27"/>
  <c r="DA3" i="27"/>
  <c r="DB3" i="27"/>
  <c r="DC3" i="27"/>
  <c r="DD3" i="27"/>
  <c r="DE3" i="27"/>
  <c r="DF3" i="27"/>
  <c r="DG3" i="27"/>
  <c r="DH3" i="27"/>
  <c r="DI3" i="27"/>
  <c r="DJ3" i="27"/>
  <c r="DK3" i="27"/>
  <c r="DL3" i="27"/>
  <c r="DM3" i="27"/>
  <c r="DN3" i="27"/>
  <c r="DO3" i="27"/>
  <c r="DP3" i="27"/>
  <c r="DQ3" i="27"/>
  <c r="DR3" i="27"/>
  <c r="DS3" i="27"/>
  <c r="DT3" i="27"/>
  <c r="DU3" i="27"/>
  <c r="DV3" i="27"/>
  <c r="DW3" i="27"/>
  <c r="DX3" i="27"/>
  <c r="DY3" i="27"/>
  <c r="DZ3" i="27"/>
  <c r="EA3" i="27"/>
  <c r="EB3" i="27"/>
  <c r="EC3" i="27"/>
  <c r="ED3" i="27"/>
  <c r="EE3" i="27"/>
  <c r="EF3" i="27"/>
  <c r="EG3" i="27"/>
  <c r="EH3" i="27"/>
  <c r="EI3" i="27"/>
  <c r="EJ3" i="27"/>
  <c r="EK3" i="27"/>
  <c r="EL3" i="27"/>
  <c r="EM3" i="27"/>
  <c r="EN3" i="27"/>
  <c r="EO3" i="27"/>
  <c r="EP3" i="27"/>
  <c r="EQ3" i="27"/>
  <c r="ER3" i="27"/>
  <c r="ES3" i="27"/>
  <c r="ET3" i="27"/>
  <c r="EU3" i="27"/>
  <c r="EV3" i="27"/>
  <c r="EW3" i="27"/>
  <c r="EX3" i="27"/>
  <c r="EY3" i="27"/>
  <c r="EZ3" i="27"/>
  <c r="FA3" i="27"/>
  <c r="FB3" i="27"/>
  <c r="FC3" i="27"/>
  <c r="FD3" i="27"/>
  <c r="FE3" i="27"/>
  <c r="FF3" i="27"/>
  <c r="FG3" i="27"/>
  <c r="FH3" i="27"/>
  <c r="FI3" i="27"/>
  <c r="FJ3" i="27"/>
  <c r="FK3" i="27"/>
  <c r="FL3" i="27"/>
  <c r="FM3" i="27"/>
  <c r="FN3" i="27"/>
  <c r="FO3" i="27"/>
  <c r="FP3" i="27"/>
  <c r="FQ3" i="27"/>
  <c r="FR3" i="27"/>
  <c r="FS3" i="27"/>
  <c r="FT3" i="27"/>
  <c r="FU3" i="27"/>
  <c r="FV3" i="27"/>
  <c r="FW3" i="27"/>
  <c r="FX3" i="27"/>
  <c r="FY3" i="27"/>
  <c r="FZ3" i="27"/>
  <c r="D4" i="27"/>
  <c r="E4" i="27"/>
  <c r="CQ4" i="27"/>
  <c r="CR4" i="27"/>
  <c r="CS4" i="27"/>
  <c r="CT4" i="27"/>
  <c r="CU4" i="27"/>
  <c r="CV4" i="27"/>
  <c r="CW4" i="27"/>
  <c r="CX4" i="27"/>
  <c r="CY4" i="27"/>
  <c r="CZ4" i="27"/>
  <c r="DA4" i="27"/>
  <c r="DB4" i="27"/>
  <c r="DC4" i="27"/>
  <c r="DD4" i="27"/>
  <c r="DE4" i="27"/>
  <c r="DF4" i="27"/>
  <c r="DG4" i="27"/>
  <c r="DH4" i="27"/>
  <c r="DI4" i="27"/>
  <c r="DJ4" i="27"/>
  <c r="DK4" i="27"/>
  <c r="DL4" i="27"/>
  <c r="DM4" i="27"/>
  <c r="DN4" i="27"/>
  <c r="DO4" i="27"/>
  <c r="DP4" i="27"/>
  <c r="DQ4" i="27"/>
  <c r="DR4" i="27"/>
  <c r="DS4" i="27"/>
  <c r="DT4" i="27"/>
  <c r="DU4" i="27"/>
  <c r="DV4" i="27"/>
  <c r="DW4" i="27"/>
  <c r="DX4" i="27"/>
  <c r="DY4" i="27"/>
  <c r="DZ4" i="27"/>
  <c r="EA4" i="27"/>
  <c r="EB4" i="27"/>
  <c r="EC4" i="27"/>
  <c r="ED4" i="27"/>
  <c r="EE4" i="27"/>
  <c r="EF4" i="27"/>
  <c r="EG4" i="27"/>
  <c r="EH4" i="27"/>
  <c r="EI4" i="27"/>
  <c r="EJ4" i="27"/>
  <c r="EK4" i="27"/>
  <c r="EL4" i="27"/>
  <c r="EM4" i="27"/>
  <c r="EN4" i="27"/>
  <c r="EO4" i="27"/>
  <c r="EP4" i="27"/>
  <c r="EQ4" i="27"/>
  <c r="ER4" i="27"/>
  <c r="ES4" i="27"/>
  <c r="ET4" i="27"/>
  <c r="EU4" i="27"/>
  <c r="EV4" i="27"/>
  <c r="EW4" i="27"/>
  <c r="EX4" i="27"/>
  <c r="EY4" i="27"/>
  <c r="EZ4" i="27"/>
  <c r="FA4" i="27"/>
  <c r="FB4" i="27"/>
  <c r="FC4" i="27"/>
  <c r="FD4" i="27"/>
  <c r="FE4" i="27"/>
  <c r="FF4" i="27"/>
  <c r="FG4" i="27"/>
  <c r="FH4" i="27"/>
  <c r="FI4" i="27"/>
  <c r="FJ4" i="27"/>
  <c r="FK4" i="27"/>
  <c r="FL4" i="27"/>
  <c r="FM4" i="27"/>
  <c r="FN4" i="27"/>
  <c r="FO4" i="27"/>
  <c r="FP4" i="27"/>
  <c r="FQ4" i="27"/>
  <c r="FR4" i="27"/>
  <c r="FS4" i="27"/>
  <c r="FT4" i="27"/>
  <c r="FU4" i="27"/>
  <c r="FV4" i="27"/>
  <c r="FW4" i="27"/>
  <c r="FX4" i="27"/>
  <c r="FY4" i="27"/>
  <c r="FZ4" i="27"/>
  <c r="D5" i="27"/>
  <c r="E5" i="27"/>
  <c r="F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DC5" i="27"/>
  <c r="DD5" i="27"/>
  <c r="DE5" i="27"/>
  <c r="DF5" i="27"/>
  <c r="DG5" i="27"/>
  <c r="DH5" i="27"/>
  <c r="DI5" i="27"/>
  <c r="DJ5" i="27"/>
  <c r="DK5" i="27"/>
  <c r="DL5" i="27"/>
  <c r="DM5" i="27"/>
  <c r="DN5" i="27"/>
  <c r="DO5" i="27"/>
  <c r="DP5" i="27"/>
  <c r="DQ5" i="27"/>
  <c r="DR5" i="27"/>
  <c r="DS5" i="27"/>
  <c r="DT5" i="27"/>
  <c r="DU5" i="27"/>
  <c r="DV5" i="27"/>
  <c r="DW5" i="27"/>
  <c r="DX5" i="27"/>
  <c r="DY5" i="27"/>
  <c r="DZ5" i="27"/>
  <c r="EA5" i="27"/>
  <c r="EB5" i="27"/>
  <c r="EC5" i="27"/>
  <c r="ED5" i="27"/>
  <c r="EE5" i="27"/>
  <c r="EF5" i="27"/>
  <c r="EG5" i="27"/>
  <c r="EH5" i="27"/>
  <c r="EI5" i="27"/>
  <c r="EJ5" i="27"/>
  <c r="EK5" i="27"/>
  <c r="EL5" i="27"/>
  <c r="EM5" i="27"/>
  <c r="EN5" i="27"/>
  <c r="EO5" i="27"/>
  <c r="EP5" i="27"/>
  <c r="EQ5" i="27"/>
  <c r="ER5" i="27"/>
  <c r="ES5" i="27"/>
  <c r="ET5" i="27"/>
  <c r="EU5" i="27"/>
  <c r="EV5" i="27"/>
  <c r="EW5" i="27"/>
  <c r="EX5" i="27"/>
  <c r="EY5" i="27"/>
  <c r="EZ5" i="27"/>
  <c r="FA5" i="27"/>
  <c r="FB5" i="27"/>
  <c r="FC5" i="27"/>
  <c r="FD5" i="27"/>
  <c r="FE5" i="27"/>
  <c r="FF5" i="27"/>
  <c r="FG5" i="27"/>
  <c r="FH5" i="27"/>
  <c r="FI5" i="27"/>
  <c r="FJ5" i="27"/>
  <c r="FK5" i="27"/>
  <c r="FL5" i="27"/>
  <c r="FM5" i="27"/>
  <c r="FN5" i="27"/>
  <c r="FO5" i="27"/>
  <c r="FP5" i="27"/>
  <c r="FQ5" i="27"/>
  <c r="FR5" i="27"/>
  <c r="FS5" i="27"/>
  <c r="FT5" i="27"/>
  <c r="FU5" i="27"/>
  <c r="FV5" i="27"/>
  <c r="FW5" i="27"/>
  <c r="FX5" i="27"/>
  <c r="FY5" i="27"/>
  <c r="FZ5" i="27"/>
  <c r="D6" i="27"/>
  <c r="E6" i="27"/>
  <c r="F6" i="27"/>
  <c r="G6" i="27"/>
  <c r="CQ6" i="27"/>
  <c r="CR6" i="27"/>
  <c r="CS6" i="27"/>
  <c r="CT6" i="27"/>
  <c r="CU6" i="27"/>
  <c r="CV6" i="27"/>
  <c r="CW6" i="27"/>
  <c r="CX6" i="27"/>
  <c r="CY6" i="27"/>
  <c r="CZ6" i="27"/>
  <c r="DA6" i="27"/>
  <c r="DB6" i="27"/>
  <c r="DC6" i="27"/>
  <c r="DD6" i="27"/>
  <c r="DE6" i="27"/>
  <c r="DF6" i="27"/>
  <c r="DG6" i="27"/>
  <c r="DH6" i="27"/>
  <c r="DI6" i="27"/>
  <c r="DJ6" i="27"/>
  <c r="DK6" i="27"/>
  <c r="DL6" i="27"/>
  <c r="DM6" i="27"/>
  <c r="DN6" i="27"/>
  <c r="DO6" i="27"/>
  <c r="DP6" i="27"/>
  <c r="DQ6" i="27"/>
  <c r="DR6" i="27"/>
  <c r="DS6" i="27"/>
  <c r="DT6" i="27"/>
  <c r="DU6" i="27"/>
  <c r="DV6" i="27"/>
  <c r="DW6" i="27"/>
  <c r="DX6" i="27"/>
  <c r="DY6" i="27"/>
  <c r="DZ6" i="27"/>
  <c r="EA6" i="27"/>
  <c r="EB6" i="27"/>
  <c r="EC6" i="27"/>
  <c r="ED6" i="27"/>
  <c r="EE6" i="27"/>
  <c r="EF6" i="27"/>
  <c r="EG6" i="27"/>
  <c r="EH6" i="27"/>
  <c r="EI6" i="27"/>
  <c r="EJ6" i="27"/>
  <c r="EK6" i="27"/>
  <c r="EL6" i="27"/>
  <c r="EM6" i="27"/>
  <c r="EN6" i="27"/>
  <c r="EO6" i="27"/>
  <c r="EP6" i="27"/>
  <c r="EQ6" i="27"/>
  <c r="ER6" i="27"/>
  <c r="ES6" i="27"/>
  <c r="ET6" i="27"/>
  <c r="EU6" i="27"/>
  <c r="EV6" i="27"/>
  <c r="EW6" i="27"/>
  <c r="EX6" i="27"/>
  <c r="EY6" i="27"/>
  <c r="EZ6" i="27"/>
  <c r="FA6" i="27"/>
  <c r="FB6" i="27"/>
  <c r="FC6" i="27"/>
  <c r="FD6" i="27"/>
  <c r="FE6" i="27"/>
  <c r="FF6" i="27"/>
  <c r="FG6" i="27"/>
  <c r="FH6" i="27"/>
  <c r="FI6" i="27"/>
  <c r="FJ6" i="27"/>
  <c r="FK6" i="27"/>
  <c r="FL6" i="27"/>
  <c r="FM6" i="27"/>
  <c r="FN6" i="27"/>
  <c r="FO6" i="27"/>
  <c r="FP6" i="27"/>
  <c r="FQ6" i="27"/>
  <c r="FR6" i="27"/>
  <c r="FS6" i="27"/>
  <c r="FT6" i="27"/>
  <c r="FU6" i="27"/>
  <c r="FV6" i="27"/>
  <c r="FW6" i="27"/>
  <c r="FX6" i="27"/>
  <c r="FY6" i="27"/>
  <c r="FZ6" i="27"/>
  <c r="D7" i="27"/>
  <c r="E7" i="27"/>
  <c r="F7" i="27"/>
  <c r="G7" i="27"/>
  <c r="H7" i="27"/>
  <c r="CQ7" i="27"/>
  <c r="CR7" i="27"/>
  <c r="CS7" i="27"/>
  <c r="CT7" i="27"/>
  <c r="CU7" i="27"/>
  <c r="CV7" i="27"/>
  <c r="CW7" i="27"/>
  <c r="CX7" i="27"/>
  <c r="CY7" i="27"/>
  <c r="CZ7" i="27"/>
  <c r="DA7" i="27"/>
  <c r="DB7" i="27"/>
  <c r="DC7" i="27"/>
  <c r="DD7" i="27"/>
  <c r="DE7" i="27"/>
  <c r="DF7" i="27"/>
  <c r="DG7" i="27"/>
  <c r="DH7" i="27"/>
  <c r="DI7" i="27"/>
  <c r="DJ7" i="27"/>
  <c r="DK7" i="27"/>
  <c r="DL7" i="27"/>
  <c r="DM7" i="27"/>
  <c r="DN7" i="27"/>
  <c r="DO7" i="27"/>
  <c r="DP7" i="27"/>
  <c r="DQ7" i="27"/>
  <c r="DR7" i="27"/>
  <c r="DS7" i="27"/>
  <c r="DT7" i="27"/>
  <c r="DU7" i="27"/>
  <c r="DV7" i="27"/>
  <c r="DW7" i="27"/>
  <c r="DX7" i="27"/>
  <c r="DY7" i="27"/>
  <c r="DZ7" i="27"/>
  <c r="EA7" i="27"/>
  <c r="EB7" i="27"/>
  <c r="EC7" i="27"/>
  <c r="ED7" i="27"/>
  <c r="EE7" i="27"/>
  <c r="EF7" i="27"/>
  <c r="EG7" i="27"/>
  <c r="EH7" i="27"/>
  <c r="EI7" i="27"/>
  <c r="EJ7" i="27"/>
  <c r="EK7" i="27"/>
  <c r="EL7" i="27"/>
  <c r="EM7" i="27"/>
  <c r="EN7" i="27"/>
  <c r="EO7" i="27"/>
  <c r="EP7" i="27"/>
  <c r="EQ7" i="27"/>
  <c r="ER7" i="27"/>
  <c r="ES7" i="27"/>
  <c r="ET7" i="27"/>
  <c r="EU7" i="27"/>
  <c r="EV7" i="27"/>
  <c r="EW7" i="27"/>
  <c r="EX7" i="27"/>
  <c r="EY7" i="27"/>
  <c r="EZ7" i="27"/>
  <c r="FA7" i="27"/>
  <c r="FB7" i="27"/>
  <c r="FC7" i="27"/>
  <c r="FD7" i="27"/>
  <c r="FE7" i="27"/>
  <c r="FF7" i="27"/>
  <c r="FG7" i="27"/>
  <c r="FH7" i="27"/>
  <c r="FI7" i="27"/>
  <c r="FJ7" i="27"/>
  <c r="FK7" i="27"/>
  <c r="FL7" i="27"/>
  <c r="FM7" i="27"/>
  <c r="FN7" i="27"/>
  <c r="FO7" i="27"/>
  <c r="FP7" i="27"/>
  <c r="FQ7" i="27"/>
  <c r="FR7" i="27"/>
  <c r="FS7" i="27"/>
  <c r="FT7" i="27"/>
  <c r="FU7" i="27"/>
  <c r="FV7" i="27"/>
  <c r="FW7" i="27"/>
  <c r="FX7" i="27"/>
  <c r="FY7" i="27"/>
  <c r="FZ7" i="27"/>
  <c r="D8" i="27"/>
  <c r="E8" i="27"/>
  <c r="F8" i="27"/>
  <c r="G8" i="27"/>
  <c r="H8" i="27"/>
  <c r="I8" i="27"/>
  <c r="CQ8" i="27"/>
  <c r="CR8" i="27"/>
  <c r="CS8" i="27"/>
  <c r="CT8" i="27"/>
  <c r="CU8" i="27"/>
  <c r="CV8" i="27"/>
  <c r="CW8" i="27"/>
  <c r="CX8" i="27"/>
  <c r="CY8" i="27"/>
  <c r="CZ8" i="27"/>
  <c r="DA8" i="27"/>
  <c r="DB8" i="27"/>
  <c r="DC8" i="27"/>
  <c r="DD8" i="27"/>
  <c r="DE8" i="27"/>
  <c r="DF8" i="27"/>
  <c r="DG8" i="27"/>
  <c r="DH8" i="27"/>
  <c r="DI8" i="27"/>
  <c r="DJ8" i="27"/>
  <c r="DK8" i="27"/>
  <c r="DL8" i="27"/>
  <c r="DM8" i="27"/>
  <c r="DN8" i="27"/>
  <c r="DO8" i="27"/>
  <c r="DP8" i="27"/>
  <c r="DQ8" i="27"/>
  <c r="DR8" i="27"/>
  <c r="DS8" i="27"/>
  <c r="DT8" i="27"/>
  <c r="DU8" i="27"/>
  <c r="DV8" i="27"/>
  <c r="DW8" i="27"/>
  <c r="DX8" i="27"/>
  <c r="DY8" i="27"/>
  <c r="DZ8" i="27"/>
  <c r="EA8" i="27"/>
  <c r="EB8" i="27"/>
  <c r="EC8" i="27"/>
  <c r="ED8" i="27"/>
  <c r="EE8" i="27"/>
  <c r="EF8" i="27"/>
  <c r="EG8" i="27"/>
  <c r="EH8" i="27"/>
  <c r="EI8" i="27"/>
  <c r="EJ8" i="27"/>
  <c r="EK8" i="27"/>
  <c r="EL8" i="27"/>
  <c r="EM8" i="27"/>
  <c r="EN8" i="27"/>
  <c r="EO8" i="27"/>
  <c r="EP8" i="27"/>
  <c r="EQ8" i="27"/>
  <c r="ER8" i="27"/>
  <c r="ES8" i="27"/>
  <c r="ET8" i="27"/>
  <c r="EU8" i="27"/>
  <c r="EV8" i="27"/>
  <c r="EW8" i="27"/>
  <c r="EX8" i="27"/>
  <c r="EY8" i="27"/>
  <c r="EZ8" i="27"/>
  <c r="FA8" i="27"/>
  <c r="FB8" i="27"/>
  <c r="FC8" i="27"/>
  <c r="FD8" i="27"/>
  <c r="FE8" i="27"/>
  <c r="FF8" i="27"/>
  <c r="FG8" i="27"/>
  <c r="FH8" i="27"/>
  <c r="FI8" i="27"/>
  <c r="FJ8" i="27"/>
  <c r="FK8" i="27"/>
  <c r="FL8" i="27"/>
  <c r="FM8" i="27"/>
  <c r="FN8" i="27"/>
  <c r="FO8" i="27"/>
  <c r="FP8" i="27"/>
  <c r="FQ8" i="27"/>
  <c r="FR8" i="27"/>
  <c r="FS8" i="27"/>
  <c r="FT8" i="27"/>
  <c r="FU8" i="27"/>
  <c r="FV8" i="27"/>
  <c r="FW8" i="27"/>
  <c r="FX8" i="27"/>
  <c r="FY8" i="27"/>
  <c r="FZ8" i="27"/>
  <c r="D9" i="27"/>
  <c r="E9" i="27"/>
  <c r="F9" i="27"/>
  <c r="G9" i="27"/>
  <c r="H9" i="27"/>
  <c r="I9" i="27"/>
  <c r="J9" i="27"/>
  <c r="CQ9" i="27"/>
  <c r="CR9" i="27"/>
  <c r="CS9" i="27"/>
  <c r="CT9" i="27"/>
  <c r="CU9" i="27"/>
  <c r="CV9" i="27"/>
  <c r="CW9" i="27"/>
  <c r="CX9" i="27"/>
  <c r="CY9" i="27"/>
  <c r="CZ9" i="27"/>
  <c r="DA9" i="27"/>
  <c r="DB9" i="27"/>
  <c r="DC9" i="27"/>
  <c r="DD9" i="27"/>
  <c r="DE9" i="27"/>
  <c r="DF9" i="27"/>
  <c r="DG9" i="27"/>
  <c r="DH9" i="27"/>
  <c r="DI9" i="27"/>
  <c r="DJ9" i="27"/>
  <c r="DK9" i="27"/>
  <c r="DL9" i="27"/>
  <c r="DM9" i="27"/>
  <c r="DN9" i="27"/>
  <c r="DO9" i="27"/>
  <c r="DP9" i="27"/>
  <c r="DQ9" i="27"/>
  <c r="DR9" i="27"/>
  <c r="DS9" i="27"/>
  <c r="DT9" i="27"/>
  <c r="DU9" i="27"/>
  <c r="DV9" i="27"/>
  <c r="DW9" i="27"/>
  <c r="DX9" i="27"/>
  <c r="DY9" i="27"/>
  <c r="DZ9" i="27"/>
  <c r="EA9" i="27"/>
  <c r="EB9" i="27"/>
  <c r="EC9" i="27"/>
  <c r="ED9" i="27"/>
  <c r="EE9" i="27"/>
  <c r="EF9" i="27"/>
  <c r="EG9" i="27"/>
  <c r="EH9" i="27"/>
  <c r="EI9" i="27"/>
  <c r="EJ9" i="27"/>
  <c r="EK9" i="27"/>
  <c r="EL9" i="27"/>
  <c r="EM9" i="27"/>
  <c r="EN9" i="27"/>
  <c r="EO9" i="27"/>
  <c r="EP9" i="27"/>
  <c r="EQ9" i="27"/>
  <c r="ER9" i="27"/>
  <c r="ES9" i="27"/>
  <c r="ET9" i="27"/>
  <c r="EU9" i="27"/>
  <c r="EV9" i="27"/>
  <c r="EW9" i="27"/>
  <c r="EX9" i="27"/>
  <c r="EY9" i="27"/>
  <c r="EZ9" i="27"/>
  <c r="FA9" i="27"/>
  <c r="FB9" i="27"/>
  <c r="FC9" i="27"/>
  <c r="FD9" i="27"/>
  <c r="FE9" i="27"/>
  <c r="FF9" i="27"/>
  <c r="FG9" i="27"/>
  <c r="FH9" i="27"/>
  <c r="FI9" i="27"/>
  <c r="FJ9" i="27"/>
  <c r="FK9" i="27"/>
  <c r="FL9" i="27"/>
  <c r="FM9" i="27"/>
  <c r="FN9" i="27"/>
  <c r="FO9" i="27"/>
  <c r="FP9" i="27"/>
  <c r="FQ9" i="27"/>
  <c r="FR9" i="27"/>
  <c r="FS9" i="27"/>
  <c r="FT9" i="27"/>
  <c r="FU9" i="27"/>
  <c r="FV9" i="27"/>
  <c r="FW9" i="27"/>
  <c r="FX9" i="27"/>
  <c r="FY9" i="27"/>
  <c r="FZ9" i="27"/>
  <c r="D10" i="27"/>
  <c r="E10" i="27"/>
  <c r="F10" i="27"/>
  <c r="G10" i="27"/>
  <c r="H10" i="27"/>
  <c r="I10" i="27"/>
  <c r="J10" i="27"/>
  <c r="K10" i="27"/>
  <c r="CQ10" i="27"/>
  <c r="CR10" i="27"/>
  <c r="CS10" i="27"/>
  <c r="CT10" i="27"/>
  <c r="CU10" i="27"/>
  <c r="CV10" i="27"/>
  <c r="CW10" i="27"/>
  <c r="CX10" i="27"/>
  <c r="CY10" i="27"/>
  <c r="CZ10" i="27"/>
  <c r="DA10" i="27"/>
  <c r="DB10" i="27"/>
  <c r="DC10" i="27"/>
  <c r="DD10" i="27"/>
  <c r="DE10" i="27"/>
  <c r="DF10" i="27"/>
  <c r="DG10" i="27"/>
  <c r="DH10" i="27"/>
  <c r="DI10" i="27"/>
  <c r="DJ10" i="27"/>
  <c r="DK10" i="27"/>
  <c r="DL10" i="27"/>
  <c r="DM10" i="27"/>
  <c r="DN10" i="27"/>
  <c r="DO10" i="27"/>
  <c r="DP10" i="27"/>
  <c r="DQ10" i="27"/>
  <c r="DR10" i="27"/>
  <c r="DS10" i="27"/>
  <c r="DT10" i="27"/>
  <c r="DU10" i="27"/>
  <c r="DV10" i="27"/>
  <c r="DW10" i="27"/>
  <c r="DX10" i="27"/>
  <c r="DY10" i="27"/>
  <c r="DZ10" i="27"/>
  <c r="EA10" i="27"/>
  <c r="EB10" i="27"/>
  <c r="EC10" i="27"/>
  <c r="ED10" i="27"/>
  <c r="EE10" i="27"/>
  <c r="EF10" i="27"/>
  <c r="EG10" i="27"/>
  <c r="EH10" i="27"/>
  <c r="EI10" i="27"/>
  <c r="EJ10" i="27"/>
  <c r="EK10" i="27"/>
  <c r="EL10" i="27"/>
  <c r="EM10" i="27"/>
  <c r="EN10" i="27"/>
  <c r="EO10" i="27"/>
  <c r="EP10" i="27"/>
  <c r="EQ10" i="27"/>
  <c r="ER10" i="27"/>
  <c r="ES10" i="27"/>
  <c r="ET10" i="27"/>
  <c r="EU10" i="27"/>
  <c r="EV10" i="27"/>
  <c r="EW10" i="27"/>
  <c r="EX10" i="27"/>
  <c r="EY10" i="27"/>
  <c r="EZ10" i="27"/>
  <c r="FA10" i="27"/>
  <c r="FB10" i="27"/>
  <c r="FC10" i="27"/>
  <c r="FD10" i="27"/>
  <c r="FE10" i="27"/>
  <c r="FF10" i="27"/>
  <c r="FG10" i="27"/>
  <c r="FH10" i="27"/>
  <c r="FI10" i="27"/>
  <c r="FJ10" i="27"/>
  <c r="FK10" i="27"/>
  <c r="FL10" i="27"/>
  <c r="FM10" i="27"/>
  <c r="FN10" i="27"/>
  <c r="FO10" i="27"/>
  <c r="FP10" i="27"/>
  <c r="FQ10" i="27"/>
  <c r="FR10" i="27"/>
  <c r="FS10" i="27"/>
  <c r="FT10" i="27"/>
  <c r="FU10" i="27"/>
  <c r="FV10" i="27"/>
  <c r="FW10" i="27"/>
  <c r="FX10" i="27"/>
  <c r="FY10" i="27"/>
  <c r="FZ10" i="27"/>
  <c r="D11" i="27"/>
  <c r="E11" i="27"/>
  <c r="F11" i="27"/>
  <c r="G11" i="27"/>
  <c r="H11" i="27"/>
  <c r="I11" i="27"/>
  <c r="J11" i="27"/>
  <c r="K11" i="27"/>
  <c r="L11" i="27"/>
  <c r="CQ11" i="27"/>
  <c r="CR11" i="27"/>
  <c r="CS11" i="27"/>
  <c r="CT11" i="27"/>
  <c r="CU11" i="27"/>
  <c r="CV11" i="27"/>
  <c r="CW11" i="27"/>
  <c r="CX11" i="27"/>
  <c r="CY11" i="27"/>
  <c r="CZ11" i="27"/>
  <c r="DA11" i="27"/>
  <c r="DB11" i="27"/>
  <c r="DC11" i="27"/>
  <c r="DD11" i="27"/>
  <c r="DE11" i="27"/>
  <c r="DF11" i="27"/>
  <c r="DG11" i="27"/>
  <c r="DH11" i="27"/>
  <c r="DI11" i="27"/>
  <c r="DJ11" i="27"/>
  <c r="DK11" i="27"/>
  <c r="DL11" i="27"/>
  <c r="DM11" i="27"/>
  <c r="DN11" i="27"/>
  <c r="DO11" i="27"/>
  <c r="DP11" i="27"/>
  <c r="DQ11" i="27"/>
  <c r="DR11" i="27"/>
  <c r="DS11" i="27"/>
  <c r="DT11" i="27"/>
  <c r="DU11" i="27"/>
  <c r="DV11" i="27"/>
  <c r="DW11" i="27"/>
  <c r="DX11" i="27"/>
  <c r="DY11" i="27"/>
  <c r="DZ11" i="27"/>
  <c r="EA11" i="27"/>
  <c r="EB11" i="27"/>
  <c r="EC11" i="27"/>
  <c r="ED11" i="27"/>
  <c r="EE11" i="27"/>
  <c r="EF11" i="27"/>
  <c r="EG11" i="27"/>
  <c r="EH11" i="27"/>
  <c r="EI11" i="27"/>
  <c r="EJ11" i="27"/>
  <c r="EK11" i="27"/>
  <c r="EL11" i="27"/>
  <c r="EM11" i="27"/>
  <c r="EN11" i="27"/>
  <c r="EO11" i="27"/>
  <c r="EP11" i="27"/>
  <c r="EQ11" i="27"/>
  <c r="ER11" i="27"/>
  <c r="ES11" i="27"/>
  <c r="ET11" i="27"/>
  <c r="EU11" i="27"/>
  <c r="EV11" i="27"/>
  <c r="EW11" i="27"/>
  <c r="EX11" i="27"/>
  <c r="EY11" i="27"/>
  <c r="EZ11" i="27"/>
  <c r="FA11" i="27"/>
  <c r="FB11" i="27"/>
  <c r="FC11" i="27"/>
  <c r="FD11" i="27"/>
  <c r="FE11" i="27"/>
  <c r="FF11" i="27"/>
  <c r="FG11" i="27"/>
  <c r="FH11" i="27"/>
  <c r="FI11" i="27"/>
  <c r="FJ11" i="27"/>
  <c r="FK11" i="27"/>
  <c r="FL11" i="27"/>
  <c r="FM11" i="27"/>
  <c r="FN11" i="27"/>
  <c r="FO11" i="27"/>
  <c r="FP11" i="27"/>
  <c r="FQ11" i="27"/>
  <c r="FR11" i="27"/>
  <c r="FS11" i="27"/>
  <c r="FT11" i="27"/>
  <c r="FU11" i="27"/>
  <c r="FV11" i="27"/>
  <c r="FW11" i="27"/>
  <c r="FX11" i="27"/>
  <c r="FY11" i="27"/>
  <c r="FZ11" i="27"/>
  <c r="D12" i="27"/>
  <c r="E12" i="27"/>
  <c r="F12" i="27"/>
  <c r="G12" i="27"/>
  <c r="H12" i="27"/>
  <c r="I12" i="27"/>
  <c r="J12" i="27"/>
  <c r="K12" i="27"/>
  <c r="L12" i="27"/>
  <c r="M12" i="27"/>
  <c r="CQ12" i="27"/>
  <c r="CR12" i="27"/>
  <c r="CS12" i="27"/>
  <c r="CT12" i="27"/>
  <c r="CU12" i="27"/>
  <c r="CV12" i="27"/>
  <c r="CW12" i="27"/>
  <c r="CX12" i="27"/>
  <c r="CY12" i="27"/>
  <c r="CZ12" i="27"/>
  <c r="DA12" i="27"/>
  <c r="DB12" i="27"/>
  <c r="DC12" i="27"/>
  <c r="DD12" i="27"/>
  <c r="DE12" i="27"/>
  <c r="DF12" i="27"/>
  <c r="DG12" i="27"/>
  <c r="DH12" i="27"/>
  <c r="DI12" i="27"/>
  <c r="DJ12" i="27"/>
  <c r="DK12" i="27"/>
  <c r="DL12" i="27"/>
  <c r="DM12" i="27"/>
  <c r="DN12" i="27"/>
  <c r="DO12" i="27"/>
  <c r="DP12" i="27"/>
  <c r="DQ12" i="27"/>
  <c r="DR12" i="27"/>
  <c r="DS12" i="27"/>
  <c r="DT12" i="27"/>
  <c r="DU12" i="27"/>
  <c r="DV12" i="27"/>
  <c r="DW12" i="27"/>
  <c r="DX12" i="27"/>
  <c r="DY12" i="27"/>
  <c r="DZ12" i="27"/>
  <c r="EA12" i="27"/>
  <c r="EB12" i="27"/>
  <c r="EC12" i="27"/>
  <c r="ED12" i="27"/>
  <c r="EE12" i="27"/>
  <c r="EF12" i="27"/>
  <c r="EG12" i="27"/>
  <c r="EH12" i="27"/>
  <c r="EI12" i="27"/>
  <c r="EJ12" i="27"/>
  <c r="EK12" i="27"/>
  <c r="EL12" i="27"/>
  <c r="EM12" i="27"/>
  <c r="EN12" i="27"/>
  <c r="EO12" i="27"/>
  <c r="EP12" i="27"/>
  <c r="EQ12" i="27"/>
  <c r="ER12" i="27"/>
  <c r="ES12" i="27"/>
  <c r="ET12" i="27"/>
  <c r="EU12" i="27"/>
  <c r="EV12" i="27"/>
  <c r="EW12" i="27"/>
  <c r="EX12" i="27"/>
  <c r="EY12" i="27"/>
  <c r="EZ12" i="27"/>
  <c r="FA12" i="27"/>
  <c r="FB12" i="27"/>
  <c r="FC12" i="27"/>
  <c r="FD12" i="27"/>
  <c r="FE12" i="27"/>
  <c r="FF12" i="27"/>
  <c r="FG12" i="27"/>
  <c r="FH12" i="27"/>
  <c r="FI12" i="27"/>
  <c r="FJ12" i="27"/>
  <c r="FK12" i="27"/>
  <c r="FL12" i="27"/>
  <c r="FM12" i="27"/>
  <c r="FN12" i="27"/>
  <c r="FO12" i="27"/>
  <c r="FP12" i="27"/>
  <c r="FQ12" i="27"/>
  <c r="FR12" i="27"/>
  <c r="FS12" i="27"/>
  <c r="FT12" i="27"/>
  <c r="FU12" i="27"/>
  <c r="FV12" i="27"/>
  <c r="FW12" i="27"/>
  <c r="FX12" i="27"/>
  <c r="FY12" i="27"/>
  <c r="FZ12" i="27"/>
  <c r="D13" i="27"/>
  <c r="E13" i="27"/>
  <c r="F13" i="27"/>
  <c r="G13" i="27"/>
  <c r="H13" i="27"/>
  <c r="I13" i="27"/>
  <c r="J13" i="27"/>
  <c r="K13" i="27"/>
  <c r="L13" i="27"/>
  <c r="M13" i="27"/>
  <c r="N13" i="27"/>
  <c r="CQ13" i="27"/>
  <c r="CR13" i="27"/>
  <c r="CS13" i="27"/>
  <c r="CT13" i="27"/>
  <c r="CU13" i="27"/>
  <c r="CV13" i="27"/>
  <c r="CW13" i="27"/>
  <c r="CX13" i="27"/>
  <c r="CY13" i="27"/>
  <c r="CZ13" i="27"/>
  <c r="DA13" i="27"/>
  <c r="DB13" i="27"/>
  <c r="DC13" i="27"/>
  <c r="DD13" i="27"/>
  <c r="DE13" i="27"/>
  <c r="DF13" i="27"/>
  <c r="DG13" i="27"/>
  <c r="DH13" i="27"/>
  <c r="DI13" i="27"/>
  <c r="DJ13" i="27"/>
  <c r="DK13" i="27"/>
  <c r="DL13" i="27"/>
  <c r="DM13" i="27"/>
  <c r="DN13" i="27"/>
  <c r="DO13" i="27"/>
  <c r="DP13" i="27"/>
  <c r="DQ13" i="27"/>
  <c r="DR13" i="27"/>
  <c r="DS13" i="27"/>
  <c r="DT13" i="27"/>
  <c r="DU13" i="27"/>
  <c r="DV13" i="27"/>
  <c r="DW13" i="27"/>
  <c r="DX13" i="27"/>
  <c r="DY13" i="27"/>
  <c r="DZ13" i="27"/>
  <c r="EA13" i="27"/>
  <c r="EB13" i="27"/>
  <c r="EC13" i="27"/>
  <c r="ED13" i="27"/>
  <c r="EE13" i="27"/>
  <c r="EF13" i="27"/>
  <c r="EG13" i="27"/>
  <c r="EH13" i="27"/>
  <c r="EI13" i="27"/>
  <c r="EJ13" i="27"/>
  <c r="EK13" i="27"/>
  <c r="EL13" i="27"/>
  <c r="EM13" i="27"/>
  <c r="EN13" i="27"/>
  <c r="EO13" i="27"/>
  <c r="EP13" i="27"/>
  <c r="EQ13" i="27"/>
  <c r="ER13" i="27"/>
  <c r="ES13" i="27"/>
  <c r="ET13" i="27"/>
  <c r="EU13" i="27"/>
  <c r="EV13" i="27"/>
  <c r="EW13" i="27"/>
  <c r="EX13" i="27"/>
  <c r="EY13" i="27"/>
  <c r="EZ13" i="27"/>
  <c r="FA13" i="27"/>
  <c r="FB13" i="27"/>
  <c r="FC13" i="27"/>
  <c r="FD13" i="27"/>
  <c r="FE13" i="27"/>
  <c r="FF13" i="27"/>
  <c r="FG13" i="27"/>
  <c r="FH13" i="27"/>
  <c r="FI13" i="27"/>
  <c r="FJ13" i="27"/>
  <c r="FK13" i="27"/>
  <c r="FL13" i="27"/>
  <c r="FM13" i="27"/>
  <c r="FN13" i="27"/>
  <c r="FO13" i="27"/>
  <c r="FP13" i="27"/>
  <c r="FQ13" i="27"/>
  <c r="FR13" i="27"/>
  <c r="FS13" i="27"/>
  <c r="FT13" i="27"/>
  <c r="FU13" i="27"/>
  <c r="FV13" i="27"/>
  <c r="FW13" i="27"/>
  <c r="FX13" i="27"/>
  <c r="FY13" i="27"/>
  <c r="FZ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CQ14" i="27"/>
  <c r="CR14" i="27"/>
  <c r="CS14" i="27"/>
  <c r="CT14" i="27"/>
  <c r="CU14" i="27"/>
  <c r="CV14" i="27"/>
  <c r="CW14" i="27"/>
  <c r="CX14" i="27"/>
  <c r="CY14" i="27"/>
  <c r="CZ14" i="27"/>
  <c r="DA14" i="27"/>
  <c r="DB14" i="27"/>
  <c r="DC14" i="27"/>
  <c r="DD14" i="27"/>
  <c r="DE14" i="27"/>
  <c r="DF14" i="27"/>
  <c r="DG14" i="27"/>
  <c r="DH14" i="27"/>
  <c r="DI14" i="27"/>
  <c r="DJ14" i="27"/>
  <c r="DK14" i="27"/>
  <c r="DL14" i="27"/>
  <c r="DM14" i="27"/>
  <c r="DN14" i="27"/>
  <c r="DO14" i="27"/>
  <c r="DP14" i="27"/>
  <c r="DQ14" i="27"/>
  <c r="DR14" i="27"/>
  <c r="DS14" i="27"/>
  <c r="DT14" i="27"/>
  <c r="DU14" i="27"/>
  <c r="DV14" i="27"/>
  <c r="DW14" i="27"/>
  <c r="DX14" i="27"/>
  <c r="DY14" i="27"/>
  <c r="DZ14" i="27"/>
  <c r="EA14" i="27"/>
  <c r="EB14" i="27"/>
  <c r="EC14" i="27"/>
  <c r="ED14" i="27"/>
  <c r="EE14" i="27"/>
  <c r="EF14" i="27"/>
  <c r="EG14" i="27"/>
  <c r="EH14" i="27"/>
  <c r="EI14" i="27"/>
  <c r="EJ14" i="27"/>
  <c r="EK14" i="27"/>
  <c r="EL14" i="27"/>
  <c r="EM14" i="27"/>
  <c r="EN14" i="27"/>
  <c r="EO14" i="27"/>
  <c r="EP14" i="27"/>
  <c r="EQ14" i="27"/>
  <c r="ER14" i="27"/>
  <c r="ES14" i="27"/>
  <c r="ET14" i="27"/>
  <c r="EU14" i="27"/>
  <c r="EV14" i="27"/>
  <c r="EW14" i="27"/>
  <c r="EX14" i="27"/>
  <c r="EY14" i="27"/>
  <c r="EZ14" i="27"/>
  <c r="FA14" i="27"/>
  <c r="FB14" i="27"/>
  <c r="FC14" i="27"/>
  <c r="FD14" i="27"/>
  <c r="FE14" i="27"/>
  <c r="FF14" i="27"/>
  <c r="FG14" i="27"/>
  <c r="FH14" i="27"/>
  <c r="FI14" i="27"/>
  <c r="FJ14" i="27"/>
  <c r="FK14" i="27"/>
  <c r="FL14" i="27"/>
  <c r="FM14" i="27"/>
  <c r="FN14" i="27"/>
  <c r="FO14" i="27"/>
  <c r="FP14" i="27"/>
  <c r="FQ14" i="27"/>
  <c r="FR14" i="27"/>
  <c r="FS14" i="27"/>
  <c r="FT14" i="27"/>
  <c r="FU14" i="27"/>
  <c r="FV14" i="27"/>
  <c r="FW14" i="27"/>
  <c r="FX14" i="27"/>
  <c r="FY14" i="27"/>
  <c r="FZ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CQ15" i="27"/>
  <c r="CR15" i="27"/>
  <c r="CS15" i="27"/>
  <c r="CT15" i="27"/>
  <c r="CU15" i="27"/>
  <c r="CV15" i="27"/>
  <c r="CW15" i="27"/>
  <c r="CX15" i="27"/>
  <c r="CY15" i="27"/>
  <c r="CZ15" i="27"/>
  <c r="DA15" i="27"/>
  <c r="DB15" i="27"/>
  <c r="DC15" i="27"/>
  <c r="DD15" i="27"/>
  <c r="DE15" i="27"/>
  <c r="DF15" i="27"/>
  <c r="DG15" i="27"/>
  <c r="DH15" i="27"/>
  <c r="DI15" i="27"/>
  <c r="DJ15" i="27"/>
  <c r="DK15" i="27"/>
  <c r="DL15" i="27"/>
  <c r="DM15" i="27"/>
  <c r="DN15" i="27"/>
  <c r="DO15" i="27"/>
  <c r="DP15" i="27"/>
  <c r="DQ15" i="27"/>
  <c r="DR15" i="27"/>
  <c r="DS15" i="27"/>
  <c r="DT15" i="27"/>
  <c r="DU15" i="27"/>
  <c r="DV15" i="27"/>
  <c r="DW15" i="27"/>
  <c r="DX15" i="27"/>
  <c r="DY15" i="27"/>
  <c r="DZ15" i="27"/>
  <c r="EA15" i="27"/>
  <c r="EB15" i="27"/>
  <c r="EC15" i="27"/>
  <c r="ED15" i="27"/>
  <c r="EE15" i="27"/>
  <c r="EF15" i="27"/>
  <c r="EG15" i="27"/>
  <c r="EH15" i="27"/>
  <c r="EI15" i="27"/>
  <c r="EJ15" i="27"/>
  <c r="EK15" i="27"/>
  <c r="EL15" i="27"/>
  <c r="EM15" i="27"/>
  <c r="EN15" i="27"/>
  <c r="EO15" i="27"/>
  <c r="EP15" i="27"/>
  <c r="EQ15" i="27"/>
  <c r="ER15" i="27"/>
  <c r="ES15" i="27"/>
  <c r="ET15" i="27"/>
  <c r="EU15" i="27"/>
  <c r="EV15" i="27"/>
  <c r="EW15" i="27"/>
  <c r="EX15" i="27"/>
  <c r="EY15" i="27"/>
  <c r="EZ15" i="27"/>
  <c r="FA15" i="27"/>
  <c r="FB15" i="27"/>
  <c r="FC15" i="27"/>
  <c r="FD15" i="27"/>
  <c r="FE15" i="27"/>
  <c r="FF15" i="27"/>
  <c r="FG15" i="27"/>
  <c r="FH15" i="27"/>
  <c r="FI15" i="27"/>
  <c r="FJ15" i="27"/>
  <c r="FK15" i="27"/>
  <c r="FL15" i="27"/>
  <c r="FM15" i="27"/>
  <c r="FN15" i="27"/>
  <c r="FO15" i="27"/>
  <c r="FP15" i="27"/>
  <c r="FQ15" i="27"/>
  <c r="FR15" i="27"/>
  <c r="FS15" i="27"/>
  <c r="FT15" i="27"/>
  <c r="FU15" i="27"/>
  <c r="FV15" i="27"/>
  <c r="FW15" i="27"/>
  <c r="FX15" i="27"/>
  <c r="FY15" i="27"/>
  <c r="FZ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DC16" i="27"/>
  <c r="DD16" i="27"/>
  <c r="DE16" i="27"/>
  <c r="DF16" i="27"/>
  <c r="DG16" i="27"/>
  <c r="DH16" i="27"/>
  <c r="DI16" i="27"/>
  <c r="DJ16" i="27"/>
  <c r="DK16" i="27"/>
  <c r="DL16" i="27"/>
  <c r="DM16" i="27"/>
  <c r="DN16" i="27"/>
  <c r="DO16" i="27"/>
  <c r="DP16" i="27"/>
  <c r="DQ16" i="27"/>
  <c r="DR16" i="27"/>
  <c r="DS16" i="27"/>
  <c r="DT16" i="27"/>
  <c r="DU16" i="27"/>
  <c r="DV16" i="27"/>
  <c r="DW16" i="27"/>
  <c r="DX16" i="27"/>
  <c r="DY16" i="27"/>
  <c r="DZ16" i="27"/>
  <c r="EA16" i="27"/>
  <c r="EB16" i="27"/>
  <c r="EC16" i="27"/>
  <c r="ED16" i="27"/>
  <c r="EE16" i="27"/>
  <c r="EF16" i="27"/>
  <c r="EG16" i="27"/>
  <c r="EH16" i="27"/>
  <c r="EI16" i="27"/>
  <c r="EJ16" i="27"/>
  <c r="EK16" i="27"/>
  <c r="EL16" i="27"/>
  <c r="EM16" i="27"/>
  <c r="EN16" i="27"/>
  <c r="EO16" i="27"/>
  <c r="EP16" i="27"/>
  <c r="EQ16" i="27"/>
  <c r="ER16" i="27"/>
  <c r="ES16" i="27"/>
  <c r="ET16" i="27"/>
  <c r="EU16" i="27"/>
  <c r="EV16" i="27"/>
  <c r="EW16" i="27"/>
  <c r="EX16" i="27"/>
  <c r="EY16" i="27"/>
  <c r="EZ16" i="27"/>
  <c r="FA16" i="27"/>
  <c r="FB16" i="27"/>
  <c r="FC16" i="27"/>
  <c r="FD16" i="27"/>
  <c r="FE16" i="27"/>
  <c r="FF16" i="27"/>
  <c r="FG16" i="27"/>
  <c r="FH16" i="27"/>
  <c r="FI16" i="27"/>
  <c r="FJ16" i="27"/>
  <c r="FK16" i="27"/>
  <c r="FL16" i="27"/>
  <c r="FM16" i="27"/>
  <c r="FN16" i="27"/>
  <c r="FO16" i="27"/>
  <c r="FP16" i="27"/>
  <c r="FQ16" i="27"/>
  <c r="FR16" i="27"/>
  <c r="FS16" i="27"/>
  <c r="FT16" i="27"/>
  <c r="FU16" i="27"/>
  <c r="FV16" i="27"/>
  <c r="FW16" i="27"/>
  <c r="FX16" i="27"/>
  <c r="FY16" i="27"/>
  <c r="FZ16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CQ17" i="27"/>
  <c r="CR17" i="27"/>
  <c r="CS17" i="27"/>
  <c r="CT17" i="27"/>
  <c r="CU17" i="27"/>
  <c r="CV17" i="27"/>
  <c r="CW17" i="27"/>
  <c r="CX17" i="27"/>
  <c r="CY17" i="27"/>
  <c r="CZ17" i="27"/>
  <c r="DA17" i="27"/>
  <c r="DB17" i="27"/>
  <c r="DC17" i="27"/>
  <c r="DD17" i="27"/>
  <c r="DE17" i="27"/>
  <c r="DF17" i="27"/>
  <c r="DG17" i="27"/>
  <c r="DH17" i="27"/>
  <c r="DI17" i="27"/>
  <c r="DJ17" i="27"/>
  <c r="DK17" i="27"/>
  <c r="DL17" i="27"/>
  <c r="DM17" i="27"/>
  <c r="DN17" i="27"/>
  <c r="DO17" i="27"/>
  <c r="DP17" i="27"/>
  <c r="DQ17" i="27"/>
  <c r="DR17" i="27"/>
  <c r="DS17" i="27"/>
  <c r="DT17" i="27"/>
  <c r="DU17" i="27"/>
  <c r="DV17" i="27"/>
  <c r="DW17" i="27"/>
  <c r="DX17" i="27"/>
  <c r="DY17" i="27"/>
  <c r="DZ17" i="27"/>
  <c r="EA17" i="27"/>
  <c r="EB17" i="27"/>
  <c r="EC17" i="27"/>
  <c r="ED17" i="27"/>
  <c r="EE17" i="27"/>
  <c r="EF17" i="27"/>
  <c r="EG17" i="27"/>
  <c r="EH17" i="27"/>
  <c r="EI17" i="27"/>
  <c r="EJ17" i="27"/>
  <c r="EK17" i="27"/>
  <c r="EL17" i="27"/>
  <c r="EM17" i="27"/>
  <c r="EN17" i="27"/>
  <c r="EO17" i="27"/>
  <c r="EP17" i="27"/>
  <c r="EQ17" i="27"/>
  <c r="ER17" i="27"/>
  <c r="ES17" i="27"/>
  <c r="ET17" i="27"/>
  <c r="EU17" i="27"/>
  <c r="EV17" i="27"/>
  <c r="EW17" i="27"/>
  <c r="EX17" i="27"/>
  <c r="EY17" i="27"/>
  <c r="EZ17" i="27"/>
  <c r="FA17" i="27"/>
  <c r="FB17" i="27"/>
  <c r="FC17" i="27"/>
  <c r="FD17" i="27"/>
  <c r="FE17" i="27"/>
  <c r="FF17" i="27"/>
  <c r="FG17" i="27"/>
  <c r="FH17" i="27"/>
  <c r="FI17" i="27"/>
  <c r="FJ17" i="27"/>
  <c r="FK17" i="27"/>
  <c r="FL17" i="27"/>
  <c r="FM17" i="27"/>
  <c r="FN17" i="27"/>
  <c r="FO17" i="27"/>
  <c r="FP17" i="27"/>
  <c r="FQ17" i="27"/>
  <c r="FR17" i="27"/>
  <c r="FS17" i="27"/>
  <c r="FT17" i="27"/>
  <c r="FU17" i="27"/>
  <c r="FV17" i="27"/>
  <c r="FW17" i="27"/>
  <c r="FX17" i="27"/>
  <c r="FY17" i="27"/>
  <c r="FZ17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CQ18" i="27"/>
  <c r="CR18" i="27"/>
  <c r="CS18" i="27"/>
  <c r="CT18" i="27"/>
  <c r="CU18" i="27"/>
  <c r="CV18" i="27"/>
  <c r="CW18" i="27"/>
  <c r="CX18" i="27"/>
  <c r="CY18" i="27"/>
  <c r="CZ18" i="27"/>
  <c r="DA18" i="27"/>
  <c r="DB18" i="27"/>
  <c r="DC18" i="27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DW18" i="27"/>
  <c r="DX18" i="27"/>
  <c r="DY18" i="27"/>
  <c r="DZ18" i="27"/>
  <c r="EA18" i="27"/>
  <c r="EB18" i="27"/>
  <c r="EC18" i="27"/>
  <c r="ED18" i="27"/>
  <c r="EE18" i="27"/>
  <c r="EF18" i="27"/>
  <c r="EG18" i="27"/>
  <c r="EH18" i="27"/>
  <c r="EI18" i="27"/>
  <c r="EJ18" i="27"/>
  <c r="EK18" i="27"/>
  <c r="EL18" i="27"/>
  <c r="EM18" i="27"/>
  <c r="EN18" i="27"/>
  <c r="EO18" i="27"/>
  <c r="EP18" i="27"/>
  <c r="EQ18" i="27"/>
  <c r="ER18" i="27"/>
  <c r="ES18" i="27"/>
  <c r="ET18" i="27"/>
  <c r="EU18" i="27"/>
  <c r="EV18" i="27"/>
  <c r="EW18" i="27"/>
  <c r="EX18" i="27"/>
  <c r="EY18" i="27"/>
  <c r="EZ18" i="27"/>
  <c r="FA18" i="27"/>
  <c r="FB18" i="27"/>
  <c r="FC18" i="27"/>
  <c r="FD18" i="27"/>
  <c r="FE18" i="27"/>
  <c r="FF18" i="27"/>
  <c r="FG18" i="27"/>
  <c r="FH18" i="27"/>
  <c r="FI18" i="27"/>
  <c r="FJ18" i="27"/>
  <c r="FK18" i="27"/>
  <c r="FL18" i="27"/>
  <c r="FM18" i="27"/>
  <c r="FN18" i="27"/>
  <c r="FO18" i="27"/>
  <c r="FP18" i="27"/>
  <c r="FQ18" i="27"/>
  <c r="FR18" i="27"/>
  <c r="FS18" i="27"/>
  <c r="FT18" i="27"/>
  <c r="FU18" i="27"/>
  <c r="FV18" i="27"/>
  <c r="FW18" i="27"/>
  <c r="FX18" i="27"/>
  <c r="FY18" i="27"/>
  <c r="FZ18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CQ19" i="27"/>
  <c r="CR19" i="27"/>
  <c r="CS19" i="27"/>
  <c r="CT19" i="27"/>
  <c r="CU19" i="27"/>
  <c r="CV19" i="27"/>
  <c r="CW19" i="27"/>
  <c r="CX19" i="27"/>
  <c r="CY19" i="27"/>
  <c r="CZ19" i="27"/>
  <c r="DA19" i="27"/>
  <c r="DB19" i="27"/>
  <c r="DC19" i="27"/>
  <c r="DD19" i="27"/>
  <c r="DE19" i="27"/>
  <c r="DF19" i="27"/>
  <c r="DG19" i="27"/>
  <c r="DH19" i="27"/>
  <c r="DI19" i="27"/>
  <c r="DJ19" i="27"/>
  <c r="DK19" i="27"/>
  <c r="DL19" i="27"/>
  <c r="DM19" i="27"/>
  <c r="DN19" i="27"/>
  <c r="DO19" i="27"/>
  <c r="DP19" i="27"/>
  <c r="DQ19" i="27"/>
  <c r="DR19" i="27"/>
  <c r="DS19" i="27"/>
  <c r="DT19" i="27"/>
  <c r="DU19" i="27"/>
  <c r="DV19" i="27"/>
  <c r="DW19" i="27"/>
  <c r="DX19" i="27"/>
  <c r="DY19" i="27"/>
  <c r="DZ19" i="27"/>
  <c r="EA19" i="27"/>
  <c r="EB19" i="27"/>
  <c r="EC19" i="27"/>
  <c r="ED19" i="27"/>
  <c r="EE19" i="27"/>
  <c r="EF19" i="27"/>
  <c r="EG19" i="27"/>
  <c r="EH19" i="27"/>
  <c r="EI19" i="27"/>
  <c r="EJ19" i="27"/>
  <c r="EK19" i="27"/>
  <c r="EL19" i="27"/>
  <c r="EM19" i="27"/>
  <c r="EN19" i="27"/>
  <c r="EO19" i="27"/>
  <c r="EP19" i="27"/>
  <c r="EQ19" i="27"/>
  <c r="ER19" i="27"/>
  <c r="ES19" i="27"/>
  <c r="ET19" i="27"/>
  <c r="EU19" i="27"/>
  <c r="EV19" i="27"/>
  <c r="EW19" i="27"/>
  <c r="EX19" i="27"/>
  <c r="EY19" i="27"/>
  <c r="EZ19" i="27"/>
  <c r="FA19" i="27"/>
  <c r="FB19" i="27"/>
  <c r="FC19" i="27"/>
  <c r="FD19" i="27"/>
  <c r="FE19" i="27"/>
  <c r="FF19" i="27"/>
  <c r="FG19" i="27"/>
  <c r="FH19" i="27"/>
  <c r="FI19" i="27"/>
  <c r="FJ19" i="27"/>
  <c r="FK19" i="27"/>
  <c r="FL19" i="27"/>
  <c r="FM19" i="27"/>
  <c r="FN19" i="27"/>
  <c r="FO19" i="27"/>
  <c r="FP19" i="27"/>
  <c r="FQ19" i="27"/>
  <c r="FR19" i="27"/>
  <c r="FS19" i="27"/>
  <c r="FT19" i="27"/>
  <c r="FU19" i="27"/>
  <c r="FV19" i="27"/>
  <c r="FW19" i="27"/>
  <c r="FX19" i="27"/>
  <c r="FY19" i="27"/>
  <c r="FZ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DC20" i="27"/>
  <c r="DD20" i="27"/>
  <c r="DE20" i="27"/>
  <c r="DF20" i="27"/>
  <c r="DG20" i="27"/>
  <c r="DH20" i="27"/>
  <c r="DI20" i="27"/>
  <c r="DJ20" i="27"/>
  <c r="DK20" i="27"/>
  <c r="DL20" i="27"/>
  <c r="DM20" i="27"/>
  <c r="DN20" i="27"/>
  <c r="DO20" i="27"/>
  <c r="DP20" i="27"/>
  <c r="DQ20" i="27"/>
  <c r="DR20" i="27"/>
  <c r="DS20" i="27"/>
  <c r="DT20" i="27"/>
  <c r="DU20" i="27"/>
  <c r="DV20" i="27"/>
  <c r="DW20" i="27"/>
  <c r="DX20" i="27"/>
  <c r="DY20" i="27"/>
  <c r="DZ20" i="27"/>
  <c r="EA20" i="27"/>
  <c r="EB20" i="27"/>
  <c r="EC20" i="27"/>
  <c r="ED20" i="27"/>
  <c r="EE20" i="27"/>
  <c r="EF20" i="27"/>
  <c r="EG20" i="27"/>
  <c r="EH20" i="27"/>
  <c r="EI20" i="27"/>
  <c r="EJ20" i="27"/>
  <c r="EK20" i="27"/>
  <c r="EL20" i="27"/>
  <c r="EM20" i="27"/>
  <c r="EN20" i="27"/>
  <c r="EO20" i="27"/>
  <c r="EP20" i="27"/>
  <c r="EQ20" i="27"/>
  <c r="ER20" i="27"/>
  <c r="ES20" i="27"/>
  <c r="ET20" i="27"/>
  <c r="EU20" i="27"/>
  <c r="EV20" i="27"/>
  <c r="EW20" i="27"/>
  <c r="EX20" i="27"/>
  <c r="EY20" i="27"/>
  <c r="EZ20" i="27"/>
  <c r="FA20" i="27"/>
  <c r="FB20" i="27"/>
  <c r="FC20" i="27"/>
  <c r="FD20" i="27"/>
  <c r="FE20" i="27"/>
  <c r="FF20" i="27"/>
  <c r="FG20" i="27"/>
  <c r="FH20" i="27"/>
  <c r="FI20" i="27"/>
  <c r="FJ20" i="27"/>
  <c r="FK20" i="27"/>
  <c r="FL20" i="27"/>
  <c r="FM20" i="27"/>
  <c r="FN20" i="27"/>
  <c r="FO20" i="27"/>
  <c r="FP20" i="27"/>
  <c r="FQ20" i="27"/>
  <c r="FR20" i="27"/>
  <c r="FS20" i="27"/>
  <c r="FT20" i="27"/>
  <c r="FU20" i="27"/>
  <c r="FV20" i="27"/>
  <c r="FW20" i="27"/>
  <c r="FX20" i="27"/>
  <c r="FY20" i="27"/>
  <c r="FZ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DC21" i="27"/>
  <c r="DD21" i="27"/>
  <c r="DE21" i="27"/>
  <c r="DF21" i="27"/>
  <c r="DG21" i="27"/>
  <c r="DH21" i="27"/>
  <c r="DI21" i="27"/>
  <c r="DJ21" i="27"/>
  <c r="DK21" i="27"/>
  <c r="DL21" i="27"/>
  <c r="DM21" i="27"/>
  <c r="DN21" i="27"/>
  <c r="DO21" i="27"/>
  <c r="DP21" i="27"/>
  <c r="DQ21" i="27"/>
  <c r="DR21" i="27"/>
  <c r="DS21" i="27"/>
  <c r="DT21" i="27"/>
  <c r="DU21" i="27"/>
  <c r="DV21" i="27"/>
  <c r="DW21" i="27"/>
  <c r="DX21" i="27"/>
  <c r="DY21" i="27"/>
  <c r="DZ21" i="27"/>
  <c r="EA21" i="27"/>
  <c r="EB21" i="27"/>
  <c r="EC21" i="27"/>
  <c r="ED21" i="27"/>
  <c r="EE21" i="27"/>
  <c r="EF21" i="27"/>
  <c r="EG21" i="27"/>
  <c r="EH21" i="27"/>
  <c r="EI21" i="27"/>
  <c r="EJ21" i="27"/>
  <c r="EK21" i="27"/>
  <c r="EL21" i="27"/>
  <c r="EM21" i="27"/>
  <c r="EN21" i="27"/>
  <c r="EO21" i="27"/>
  <c r="EP21" i="27"/>
  <c r="EQ21" i="27"/>
  <c r="ER21" i="27"/>
  <c r="ES21" i="27"/>
  <c r="ET21" i="27"/>
  <c r="EU21" i="27"/>
  <c r="EV21" i="27"/>
  <c r="EW21" i="27"/>
  <c r="EX21" i="27"/>
  <c r="EY21" i="27"/>
  <c r="EZ21" i="27"/>
  <c r="FA21" i="27"/>
  <c r="FB21" i="27"/>
  <c r="FC21" i="27"/>
  <c r="FD21" i="27"/>
  <c r="FE21" i="27"/>
  <c r="FF21" i="27"/>
  <c r="FG21" i="27"/>
  <c r="FH21" i="27"/>
  <c r="FI21" i="27"/>
  <c r="FJ21" i="27"/>
  <c r="FK21" i="27"/>
  <c r="FL21" i="27"/>
  <c r="FM21" i="27"/>
  <c r="FN21" i="27"/>
  <c r="FO21" i="27"/>
  <c r="FP21" i="27"/>
  <c r="FQ21" i="27"/>
  <c r="FR21" i="27"/>
  <c r="FS21" i="27"/>
  <c r="FT21" i="27"/>
  <c r="FU21" i="27"/>
  <c r="FV21" i="27"/>
  <c r="FW21" i="27"/>
  <c r="FX21" i="27"/>
  <c r="FY21" i="27"/>
  <c r="FZ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DC22" i="27"/>
  <c r="DD22" i="27"/>
  <c r="DE22" i="27"/>
  <c r="DF22" i="27"/>
  <c r="DG22" i="27"/>
  <c r="DH22" i="27"/>
  <c r="DI22" i="27"/>
  <c r="DJ22" i="27"/>
  <c r="DK22" i="27"/>
  <c r="DL22" i="27"/>
  <c r="DM22" i="27"/>
  <c r="DN22" i="27"/>
  <c r="DO22" i="27"/>
  <c r="DP22" i="27"/>
  <c r="DQ22" i="27"/>
  <c r="DR22" i="27"/>
  <c r="DS22" i="27"/>
  <c r="DT22" i="27"/>
  <c r="DU22" i="27"/>
  <c r="DV22" i="27"/>
  <c r="DW22" i="27"/>
  <c r="DX22" i="27"/>
  <c r="DY22" i="27"/>
  <c r="DZ22" i="27"/>
  <c r="EA22" i="27"/>
  <c r="EB22" i="27"/>
  <c r="EC22" i="27"/>
  <c r="ED22" i="27"/>
  <c r="EE22" i="27"/>
  <c r="EF22" i="27"/>
  <c r="EG22" i="27"/>
  <c r="EH22" i="27"/>
  <c r="EI22" i="27"/>
  <c r="EJ22" i="27"/>
  <c r="EK22" i="27"/>
  <c r="EL22" i="27"/>
  <c r="EM22" i="27"/>
  <c r="EN22" i="27"/>
  <c r="EO22" i="27"/>
  <c r="EP22" i="27"/>
  <c r="EQ22" i="27"/>
  <c r="ER22" i="27"/>
  <c r="ES22" i="27"/>
  <c r="ET22" i="27"/>
  <c r="EU22" i="27"/>
  <c r="EV22" i="27"/>
  <c r="EW22" i="27"/>
  <c r="EX22" i="27"/>
  <c r="EY22" i="27"/>
  <c r="EZ22" i="27"/>
  <c r="FA22" i="27"/>
  <c r="FB22" i="27"/>
  <c r="FC22" i="27"/>
  <c r="FD22" i="27"/>
  <c r="FE22" i="27"/>
  <c r="FF22" i="27"/>
  <c r="FG22" i="27"/>
  <c r="FH22" i="27"/>
  <c r="FI22" i="27"/>
  <c r="FJ22" i="27"/>
  <c r="FK22" i="27"/>
  <c r="FL22" i="27"/>
  <c r="FM22" i="27"/>
  <c r="FN22" i="27"/>
  <c r="FO22" i="27"/>
  <c r="FP22" i="27"/>
  <c r="FQ22" i="27"/>
  <c r="FR22" i="27"/>
  <c r="FS22" i="27"/>
  <c r="FT22" i="27"/>
  <c r="FU22" i="27"/>
  <c r="FV22" i="27"/>
  <c r="FW22" i="27"/>
  <c r="FX22" i="27"/>
  <c r="FY22" i="27"/>
  <c r="FZ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DC23" i="27"/>
  <c r="DD23" i="27"/>
  <c r="DE23" i="27"/>
  <c r="DF23" i="27"/>
  <c r="DG23" i="27"/>
  <c r="DH23" i="27"/>
  <c r="DI23" i="27"/>
  <c r="DJ23" i="27"/>
  <c r="DK23" i="27"/>
  <c r="DL23" i="27"/>
  <c r="DM23" i="27"/>
  <c r="DN23" i="27"/>
  <c r="DO23" i="27"/>
  <c r="DP23" i="27"/>
  <c r="DQ23" i="27"/>
  <c r="DR23" i="27"/>
  <c r="DS23" i="27"/>
  <c r="DT23" i="27"/>
  <c r="DU23" i="27"/>
  <c r="DV23" i="27"/>
  <c r="DW23" i="27"/>
  <c r="DX23" i="27"/>
  <c r="DY23" i="27"/>
  <c r="DZ23" i="27"/>
  <c r="EA23" i="27"/>
  <c r="EB23" i="27"/>
  <c r="EC23" i="27"/>
  <c r="ED23" i="27"/>
  <c r="EE23" i="27"/>
  <c r="EF23" i="27"/>
  <c r="EG23" i="27"/>
  <c r="EH23" i="27"/>
  <c r="EI23" i="27"/>
  <c r="EJ23" i="27"/>
  <c r="EK23" i="27"/>
  <c r="EL23" i="27"/>
  <c r="EM23" i="27"/>
  <c r="EN23" i="27"/>
  <c r="EO23" i="27"/>
  <c r="EP23" i="27"/>
  <c r="EQ23" i="27"/>
  <c r="ER23" i="27"/>
  <c r="ES23" i="27"/>
  <c r="ET23" i="27"/>
  <c r="EU23" i="27"/>
  <c r="EV23" i="27"/>
  <c r="EW23" i="27"/>
  <c r="EX23" i="27"/>
  <c r="EY23" i="27"/>
  <c r="EZ23" i="27"/>
  <c r="FA23" i="27"/>
  <c r="FB23" i="27"/>
  <c r="FC23" i="27"/>
  <c r="FD23" i="27"/>
  <c r="FE23" i="27"/>
  <c r="FF23" i="27"/>
  <c r="FG23" i="27"/>
  <c r="FH23" i="27"/>
  <c r="FI23" i="27"/>
  <c r="FJ23" i="27"/>
  <c r="FK23" i="27"/>
  <c r="FL23" i="27"/>
  <c r="FM23" i="27"/>
  <c r="FN23" i="27"/>
  <c r="FO23" i="27"/>
  <c r="FP23" i="27"/>
  <c r="FQ23" i="27"/>
  <c r="FR23" i="27"/>
  <c r="FS23" i="27"/>
  <c r="FT23" i="27"/>
  <c r="FU23" i="27"/>
  <c r="FV23" i="27"/>
  <c r="FW23" i="27"/>
  <c r="FX23" i="27"/>
  <c r="FY23" i="27"/>
  <c r="FZ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DC24" i="27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DW24" i="27"/>
  <c r="DX24" i="27"/>
  <c r="DY24" i="27"/>
  <c r="DZ24" i="27"/>
  <c r="EA24" i="27"/>
  <c r="EB24" i="27"/>
  <c r="EC24" i="27"/>
  <c r="ED24" i="27"/>
  <c r="EE24" i="27"/>
  <c r="EF24" i="27"/>
  <c r="EG24" i="27"/>
  <c r="EH24" i="27"/>
  <c r="EI24" i="27"/>
  <c r="EJ24" i="27"/>
  <c r="EK24" i="27"/>
  <c r="EL24" i="27"/>
  <c r="EM24" i="27"/>
  <c r="EN24" i="27"/>
  <c r="EO24" i="27"/>
  <c r="EP24" i="27"/>
  <c r="EQ24" i="27"/>
  <c r="ER24" i="27"/>
  <c r="ES24" i="27"/>
  <c r="ET24" i="27"/>
  <c r="EU24" i="27"/>
  <c r="EV24" i="27"/>
  <c r="EW24" i="27"/>
  <c r="EX24" i="27"/>
  <c r="EY24" i="27"/>
  <c r="EZ24" i="27"/>
  <c r="FA24" i="27"/>
  <c r="FB24" i="27"/>
  <c r="FC24" i="27"/>
  <c r="FD24" i="27"/>
  <c r="FE24" i="27"/>
  <c r="FF24" i="27"/>
  <c r="FG24" i="27"/>
  <c r="FH24" i="27"/>
  <c r="FI24" i="27"/>
  <c r="FJ24" i="27"/>
  <c r="FK24" i="27"/>
  <c r="FL24" i="27"/>
  <c r="FM24" i="27"/>
  <c r="FN24" i="27"/>
  <c r="FO24" i="27"/>
  <c r="FP24" i="27"/>
  <c r="FQ24" i="27"/>
  <c r="FR24" i="27"/>
  <c r="FS24" i="27"/>
  <c r="FT24" i="27"/>
  <c r="FU24" i="27"/>
  <c r="FV24" i="27"/>
  <c r="FW24" i="27"/>
  <c r="FX24" i="27"/>
  <c r="FY24" i="27"/>
  <c r="FZ24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DC25" i="27"/>
  <c r="DD25" i="27"/>
  <c r="DE25" i="27"/>
  <c r="DF25" i="27"/>
  <c r="DG25" i="27"/>
  <c r="DH25" i="27"/>
  <c r="DI25" i="27"/>
  <c r="DJ25" i="27"/>
  <c r="DK25" i="27"/>
  <c r="DL25" i="27"/>
  <c r="DM25" i="27"/>
  <c r="DN25" i="27"/>
  <c r="DO25" i="27"/>
  <c r="DP25" i="27"/>
  <c r="DQ25" i="27"/>
  <c r="DR25" i="27"/>
  <c r="DS25" i="27"/>
  <c r="DT25" i="27"/>
  <c r="DU25" i="27"/>
  <c r="DV25" i="27"/>
  <c r="DW25" i="27"/>
  <c r="DX25" i="27"/>
  <c r="DY25" i="27"/>
  <c r="DZ25" i="27"/>
  <c r="EA25" i="27"/>
  <c r="EB25" i="27"/>
  <c r="EC25" i="27"/>
  <c r="ED25" i="27"/>
  <c r="EE25" i="27"/>
  <c r="EF25" i="27"/>
  <c r="EG25" i="27"/>
  <c r="EH25" i="27"/>
  <c r="EI25" i="27"/>
  <c r="EJ25" i="27"/>
  <c r="EK25" i="27"/>
  <c r="EL25" i="27"/>
  <c r="EM25" i="27"/>
  <c r="EN25" i="27"/>
  <c r="EO25" i="27"/>
  <c r="EP25" i="27"/>
  <c r="EQ25" i="27"/>
  <c r="ER25" i="27"/>
  <c r="ES25" i="27"/>
  <c r="ET25" i="27"/>
  <c r="EU25" i="27"/>
  <c r="EV25" i="27"/>
  <c r="EW25" i="27"/>
  <c r="EX25" i="27"/>
  <c r="EY25" i="27"/>
  <c r="EZ25" i="27"/>
  <c r="FA25" i="27"/>
  <c r="FB25" i="27"/>
  <c r="FC25" i="27"/>
  <c r="FD25" i="27"/>
  <c r="FE25" i="27"/>
  <c r="FF25" i="27"/>
  <c r="FG25" i="27"/>
  <c r="FH25" i="27"/>
  <c r="FI25" i="27"/>
  <c r="FJ25" i="27"/>
  <c r="FK25" i="27"/>
  <c r="FL25" i="27"/>
  <c r="FM25" i="27"/>
  <c r="FN25" i="27"/>
  <c r="FO25" i="27"/>
  <c r="FP25" i="27"/>
  <c r="FQ25" i="27"/>
  <c r="FR25" i="27"/>
  <c r="FS25" i="27"/>
  <c r="FT25" i="27"/>
  <c r="FU25" i="27"/>
  <c r="FV25" i="27"/>
  <c r="FW25" i="27"/>
  <c r="FX25" i="27"/>
  <c r="FY25" i="27"/>
  <c r="FZ25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DC26" i="27"/>
  <c r="DD26" i="27"/>
  <c r="DE26" i="27"/>
  <c r="DF26" i="27"/>
  <c r="DG26" i="27"/>
  <c r="DH26" i="27"/>
  <c r="DI26" i="27"/>
  <c r="DJ26" i="27"/>
  <c r="DK26" i="27"/>
  <c r="DL26" i="27"/>
  <c r="DM26" i="27"/>
  <c r="DN26" i="27"/>
  <c r="DO26" i="27"/>
  <c r="DP26" i="27"/>
  <c r="DQ26" i="27"/>
  <c r="DR26" i="27"/>
  <c r="DS26" i="27"/>
  <c r="DT26" i="27"/>
  <c r="DU26" i="27"/>
  <c r="DV26" i="27"/>
  <c r="DW26" i="27"/>
  <c r="DX26" i="27"/>
  <c r="DY26" i="27"/>
  <c r="DZ26" i="27"/>
  <c r="EA26" i="27"/>
  <c r="EB26" i="27"/>
  <c r="EC26" i="27"/>
  <c r="ED26" i="27"/>
  <c r="EE26" i="27"/>
  <c r="EF26" i="27"/>
  <c r="EG26" i="27"/>
  <c r="EH26" i="27"/>
  <c r="EI26" i="27"/>
  <c r="EJ26" i="27"/>
  <c r="EK26" i="27"/>
  <c r="EL26" i="27"/>
  <c r="EM26" i="27"/>
  <c r="EN26" i="27"/>
  <c r="EO26" i="27"/>
  <c r="EP26" i="27"/>
  <c r="EQ26" i="27"/>
  <c r="ER26" i="27"/>
  <c r="ES26" i="27"/>
  <c r="ET26" i="27"/>
  <c r="EU26" i="27"/>
  <c r="EV26" i="27"/>
  <c r="EW26" i="27"/>
  <c r="EX26" i="27"/>
  <c r="EY26" i="27"/>
  <c r="EZ26" i="27"/>
  <c r="FA26" i="27"/>
  <c r="FB26" i="27"/>
  <c r="FC26" i="27"/>
  <c r="FD26" i="27"/>
  <c r="FE26" i="27"/>
  <c r="FF26" i="27"/>
  <c r="FG26" i="27"/>
  <c r="FH26" i="27"/>
  <c r="FI26" i="27"/>
  <c r="FJ26" i="27"/>
  <c r="FK26" i="27"/>
  <c r="FL26" i="27"/>
  <c r="FM26" i="27"/>
  <c r="FN26" i="27"/>
  <c r="FO26" i="27"/>
  <c r="FP26" i="27"/>
  <c r="FQ26" i="27"/>
  <c r="FR26" i="27"/>
  <c r="FS26" i="27"/>
  <c r="FT26" i="27"/>
  <c r="FU26" i="27"/>
  <c r="FV26" i="27"/>
  <c r="FW26" i="27"/>
  <c r="FX26" i="27"/>
  <c r="FY26" i="27"/>
  <c r="FZ26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CQ27" i="27"/>
  <c r="CR27" i="27"/>
  <c r="CS27" i="27"/>
  <c r="CT27" i="27"/>
  <c r="CU27" i="27"/>
  <c r="CV27" i="27"/>
  <c r="CW27" i="27"/>
  <c r="CX27" i="27"/>
  <c r="CY27" i="27"/>
  <c r="CZ27" i="27"/>
  <c r="DA27" i="27"/>
  <c r="DB27" i="27"/>
  <c r="DC27" i="27"/>
  <c r="DD27" i="27"/>
  <c r="DE27" i="27"/>
  <c r="DF27" i="27"/>
  <c r="DG27" i="27"/>
  <c r="DH27" i="27"/>
  <c r="DI27" i="27"/>
  <c r="DJ27" i="27"/>
  <c r="DK27" i="27"/>
  <c r="DL27" i="27"/>
  <c r="DM27" i="27"/>
  <c r="DN27" i="27"/>
  <c r="DO27" i="27"/>
  <c r="DP27" i="27"/>
  <c r="DQ27" i="27"/>
  <c r="DR27" i="27"/>
  <c r="DS27" i="27"/>
  <c r="DT27" i="27"/>
  <c r="DU27" i="27"/>
  <c r="DV27" i="27"/>
  <c r="DW27" i="27"/>
  <c r="DX27" i="27"/>
  <c r="DY27" i="27"/>
  <c r="DZ27" i="27"/>
  <c r="EA27" i="27"/>
  <c r="EB27" i="27"/>
  <c r="EC27" i="27"/>
  <c r="ED27" i="27"/>
  <c r="EE27" i="27"/>
  <c r="EF27" i="27"/>
  <c r="EG27" i="27"/>
  <c r="EH27" i="27"/>
  <c r="EI27" i="27"/>
  <c r="EJ27" i="27"/>
  <c r="EK27" i="27"/>
  <c r="EL27" i="27"/>
  <c r="EM27" i="27"/>
  <c r="EN27" i="27"/>
  <c r="EO27" i="27"/>
  <c r="EP27" i="27"/>
  <c r="EQ27" i="27"/>
  <c r="ER27" i="27"/>
  <c r="ES27" i="27"/>
  <c r="ET27" i="27"/>
  <c r="EU27" i="27"/>
  <c r="EV27" i="27"/>
  <c r="EW27" i="27"/>
  <c r="EX27" i="27"/>
  <c r="EY27" i="27"/>
  <c r="EZ27" i="27"/>
  <c r="FA27" i="27"/>
  <c r="FB27" i="27"/>
  <c r="FC27" i="27"/>
  <c r="FD27" i="27"/>
  <c r="FE27" i="27"/>
  <c r="FF27" i="27"/>
  <c r="FG27" i="27"/>
  <c r="FH27" i="27"/>
  <c r="FI27" i="27"/>
  <c r="FJ27" i="27"/>
  <c r="FK27" i="27"/>
  <c r="FL27" i="27"/>
  <c r="FM27" i="27"/>
  <c r="FN27" i="27"/>
  <c r="FO27" i="27"/>
  <c r="FP27" i="27"/>
  <c r="FQ27" i="27"/>
  <c r="FR27" i="27"/>
  <c r="FS27" i="27"/>
  <c r="FT27" i="27"/>
  <c r="FU27" i="27"/>
  <c r="FV27" i="27"/>
  <c r="FW27" i="27"/>
  <c r="FX27" i="27"/>
  <c r="FY27" i="27"/>
  <c r="FZ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CQ28" i="27"/>
  <c r="CR28" i="27"/>
  <c r="CS28" i="27"/>
  <c r="CT28" i="27"/>
  <c r="CU28" i="27"/>
  <c r="CV28" i="27"/>
  <c r="CW28" i="27"/>
  <c r="CX28" i="27"/>
  <c r="CY28" i="27"/>
  <c r="CZ28" i="27"/>
  <c r="DA28" i="27"/>
  <c r="DB28" i="27"/>
  <c r="DC28" i="27"/>
  <c r="DD28" i="27"/>
  <c r="DE28" i="27"/>
  <c r="DF28" i="27"/>
  <c r="DG28" i="27"/>
  <c r="DH28" i="27"/>
  <c r="DI28" i="27"/>
  <c r="DJ28" i="27"/>
  <c r="DK28" i="27"/>
  <c r="DL28" i="27"/>
  <c r="DM28" i="27"/>
  <c r="DN28" i="27"/>
  <c r="DO28" i="27"/>
  <c r="DP28" i="27"/>
  <c r="DQ28" i="27"/>
  <c r="DR28" i="27"/>
  <c r="DS28" i="27"/>
  <c r="DT28" i="27"/>
  <c r="DU28" i="27"/>
  <c r="DV28" i="27"/>
  <c r="DW28" i="27"/>
  <c r="DX28" i="27"/>
  <c r="DY28" i="27"/>
  <c r="DZ28" i="27"/>
  <c r="EA28" i="27"/>
  <c r="EB28" i="27"/>
  <c r="EC28" i="27"/>
  <c r="ED28" i="27"/>
  <c r="EE28" i="27"/>
  <c r="EF28" i="27"/>
  <c r="EG28" i="27"/>
  <c r="EH28" i="27"/>
  <c r="EI28" i="27"/>
  <c r="EJ28" i="27"/>
  <c r="EK28" i="27"/>
  <c r="EL28" i="27"/>
  <c r="EM28" i="27"/>
  <c r="EN28" i="27"/>
  <c r="EO28" i="27"/>
  <c r="EP28" i="27"/>
  <c r="EQ28" i="27"/>
  <c r="ER28" i="27"/>
  <c r="ES28" i="27"/>
  <c r="ET28" i="27"/>
  <c r="EU28" i="27"/>
  <c r="EV28" i="27"/>
  <c r="EW28" i="27"/>
  <c r="EX28" i="27"/>
  <c r="EY28" i="27"/>
  <c r="EZ28" i="27"/>
  <c r="FA28" i="27"/>
  <c r="FB28" i="27"/>
  <c r="FC28" i="27"/>
  <c r="FD28" i="27"/>
  <c r="FE28" i="27"/>
  <c r="FF28" i="27"/>
  <c r="FG28" i="27"/>
  <c r="FH28" i="27"/>
  <c r="FI28" i="27"/>
  <c r="FJ28" i="27"/>
  <c r="FK28" i="27"/>
  <c r="FL28" i="27"/>
  <c r="FM28" i="27"/>
  <c r="FN28" i="27"/>
  <c r="FO28" i="27"/>
  <c r="FP28" i="27"/>
  <c r="FQ28" i="27"/>
  <c r="FR28" i="27"/>
  <c r="FS28" i="27"/>
  <c r="FT28" i="27"/>
  <c r="FU28" i="27"/>
  <c r="FV28" i="27"/>
  <c r="FW28" i="27"/>
  <c r="FX28" i="27"/>
  <c r="FY28" i="27"/>
  <c r="FZ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CQ29" i="27"/>
  <c r="CR29" i="27"/>
  <c r="CS29" i="27"/>
  <c r="CT29" i="27"/>
  <c r="CU29" i="27"/>
  <c r="CV29" i="27"/>
  <c r="CW29" i="27"/>
  <c r="CX29" i="27"/>
  <c r="CY29" i="27"/>
  <c r="CZ29" i="27"/>
  <c r="DA29" i="27"/>
  <c r="DB29" i="27"/>
  <c r="DC29" i="27"/>
  <c r="DD29" i="27"/>
  <c r="DE29" i="27"/>
  <c r="DF29" i="27"/>
  <c r="DG29" i="27"/>
  <c r="DH29" i="27"/>
  <c r="DI29" i="27"/>
  <c r="DJ29" i="27"/>
  <c r="DK29" i="27"/>
  <c r="DL29" i="27"/>
  <c r="DM29" i="27"/>
  <c r="DN29" i="27"/>
  <c r="DO29" i="27"/>
  <c r="DP29" i="27"/>
  <c r="DQ29" i="27"/>
  <c r="DR29" i="27"/>
  <c r="DS29" i="27"/>
  <c r="DT29" i="27"/>
  <c r="DU29" i="27"/>
  <c r="DV29" i="27"/>
  <c r="DW29" i="27"/>
  <c r="DX29" i="27"/>
  <c r="DY29" i="27"/>
  <c r="DZ29" i="27"/>
  <c r="EA29" i="27"/>
  <c r="EB29" i="27"/>
  <c r="EC29" i="27"/>
  <c r="ED29" i="27"/>
  <c r="EE29" i="27"/>
  <c r="EF29" i="27"/>
  <c r="EG29" i="27"/>
  <c r="EH29" i="27"/>
  <c r="EI29" i="27"/>
  <c r="EJ29" i="27"/>
  <c r="EK29" i="27"/>
  <c r="EL29" i="27"/>
  <c r="EM29" i="27"/>
  <c r="EN29" i="27"/>
  <c r="EO29" i="27"/>
  <c r="EP29" i="27"/>
  <c r="EQ29" i="27"/>
  <c r="ER29" i="27"/>
  <c r="ES29" i="27"/>
  <c r="ET29" i="27"/>
  <c r="EU29" i="27"/>
  <c r="EV29" i="27"/>
  <c r="EW29" i="27"/>
  <c r="EX29" i="27"/>
  <c r="EY29" i="27"/>
  <c r="EZ29" i="27"/>
  <c r="FA29" i="27"/>
  <c r="FB29" i="27"/>
  <c r="FC29" i="27"/>
  <c r="FD29" i="27"/>
  <c r="FE29" i="27"/>
  <c r="FF29" i="27"/>
  <c r="FG29" i="27"/>
  <c r="FH29" i="27"/>
  <c r="FI29" i="27"/>
  <c r="FJ29" i="27"/>
  <c r="FK29" i="27"/>
  <c r="FL29" i="27"/>
  <c r="FM29" i="27"/>
  <c r="FN29" i="27"/>
  <c r="FO29" i="27"/>
  <c r="FP29" i="27"/>
  <c r="FQ29" i="27"/>
  <c r="FR29" i="27"/>
  <c r="FS29" i="27"/>
  <c r="FT29" i="27"/>
  <c r="FU29" i="27"/>
  <c r="FV29" i="27"/>
  <c r="FW29" i="27"/>
  <c r="FX29" i="27"/>
  <c r="FY29" i="27"/>
  <c r="FZ29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CQ30" i="27"/>
  <c r="CR30" i="27"/>
  <c r="CS30" i="27"/>
  <c r="CT30" i="27"/>
  <c r="CU30" i="27"/>
  <c r="CV30" i="27"/>
  <c r="CW30" i="27"/>
  <c r="CX30" i="27"/>
  <c r="CY30" i="27"/>
  <c r="CZ30" i="27"/>
  <c r="DA30" i="27"/>
  <c r="DB30" i="27"/>
  <c r="DC30" i="27"/>
  <c r="DD30" i="27"/>
  <c r="DE30" i="27"/>
  <c r="DF30" i="27"/>
  <c r="DG30" i="27"/>
  <c r="DH30" i="27"/>
  <c r="DI30" i="27"/>
  <c r="DJ30" i="27"/>
  <c r="DK30" i="27"/>
  <c r="DL30" i="27"/>
  <c r="DM30" i="27"/>
  <c r="DN30" i="27"/>
  <c r="DO30" i="27"/>
  <c r="DP30" i="27"/>
  <c r="DQ30" i="27"/>
  <c r="DR30" i="27"/>
  <c r="DS30" i="27"/>
  <c r="DT30" i="27"/>
  <c r="DU30" i="27"/>
  <c r="DV30" i="27"/>
  <c r="DW30" i="27"/>
  <c r="DX30" i="27"/>
  <c r="DY30" i="27"/>
  <c r="DZ30" i="27"/>
  <c r="EA30" i="27"/>
  <c r="EB30" i="27"/>
  <c r="EC30" i="27"/>
  <c r="ED30" i="27"/>
  <c r="EE30" i="27"/>
  <c r="EF30" i="27"/>
  <c r="EG30" i="27"/>
  <c r="EH30" i="27"/>
  <c r="EI30" i="27"/>
  <c r="EJ30" i="27"/>
  <c r="EK30" i="27"/>
  <c r="EL30" i="27"/>
  <c r="EM30" i="27"/>
  <c r="EN30" i="27"/>
  <c r="EO30" i="27"/>
  <c r="EP30" i="27"/>
  <c r="EQ30" i="27"/>
  <c r="ER30" i="27"/>
  <c r="ES30" i="27"/>
  <c r="ET30" i="27"/>
  <c r="EU30" i="27"/>
  <c r="EV30" i="27"/>
  <c r="EW30" i="27"/>
  <c r="EX30" i="27"/>
  <c r="EY30" i="27"/>
  <c r="EZ30" i="27"/>
  <c r="FA30" i="27"/>
  <c r="FB30" i="27"/>
  <c r="FC30" i="27"/>
  <c r="FD30" i="27"/>
  <c r="FE30" i="27"/>
  <c r="FF30" i="27"/>
  <c r="FG30" i="27"/>
  <c r="FH30" i="27"/>
  <c r="FI30" i="27"/>
  <c r="FJ30" i="27"/>
  <c r="FK30" i="27"/>
  <c r="FL30" i="27"/>
  <c r="FM30" i="27"/>
  <c r="FN30" i="27"/>
  <c r="FO30" i="27"/>
  <c r="FP30" i="27"/>
  <c r="FQ30" i="27"/>
  <c r="FR30" i="27"/>
  <c r="FS30" i="27"/>
  <c r="FT30" i="27"/>
  <c r="FU30" i="27"/>
  <c r="FV30" i="27"/>
  <c r="FW30" i="27"/>
  <c r="FX30" i="27"/>
  <c r="FY30" i="27"/>
  <c r="FZ30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CQ31" i="27"/>
  <c r="CR31" i="27"/>
  <c r="CS31" i="27"/>
  <c r="CT31" i="27"/>
  <c r="CU31" i="27"/>
  <c r="CV31" i="27"/>
  <c r="CW31" i="27"/>
  <c r="CX31" i="27"/>
  <c r="CY31" i="27"/>
  <c r="CZ31" i="27"/>
  <c r="DA31" i="27"/>
  <c r="DB31" i="27"/>
  <c r="DC31" i="27"/>
  <c r="DD31" i="27"/>
  <c r="DE31" i="27"/>
  <c r="DF31" i="27"/>
  <c r="DG31" i="27"/>
  <c r="DH31" i="27"/>
  <c r="DI31" i="27"/>
  <c r="DJ31" i="27"/>
  <c r="DK31" i="27"/>
  <c r="DL31" i="27"/>
  <c r="DM31" i="27"/>
  <c r="DN31" i="27"/>
  <c r="DO31" i="27"/>
  <c r="DP31" i="27"/>
  <c r="DQ31" i="27"/>
  <c r="DR31" i="27"/>
  <c r="DS31" i="27"/>
  <c r="DT31" i="27"/>
  <c r="DU31" i="27"/>
  <c r="DV31" i="27"/>
  <c r="DW31" i="27"/>
  <c r="DX31" i="27"/>
  <c r="DY31" i="27"/>
  <c r="DZ31" i="27"/>
  <c r="EA31" i="27"/>
  <c r="EB31" i="27"/>
  <c r="EC31" i="27"/>
  <c r="ED31" i="27"/>
  <c r="EE31" i="27"/>
  <c r="EF31" i="27"/>
  <c r="EG31" i="27"/>
  <c r="EH31" i="27"/>
  <c r="EI31" i="27"/>
  <c r="EJ31" i="27"/>
  <c r="EK31" i="27"/>
  <c r="EL31" i="27"/>
  <c r="EM31" i="27"/>
  <c r="EN31" i="27"/>
  <c r="EO31" i="27"/>
  <c r="EP31" i="27"/>
  <c r="EQ31" i="27"/>
  <c r="ER31" i="27"/>
  <c r="ES31" i="27"/>
  <c r="ET31" i="27"/>
  <c r="EU31" i="27"/>
  <c r="EV31" i="27"/>
  <c r="EW31" i="27"/>
  <c r="EX31" i="27"/>
  <c r="EY31" i="27"/>
  <c r="EZ31" i="27"/>
  <c r="FA31" i="27"/>
  <c r="FB31" i="27"/>
  <c r="FC31" i="27"/>
  <c r="FD31" i="27"/>
  <c r="FE31" i="27"/>
  <c r="FF31" i="27"/>
  <c r="FG31" i="27"/>
  <c r="FH31" i="27"/>
  <c r="FI31" i="27"/>
  <c r="FJ31" i="27"/>
  <c r="FK31" i="27"/>
  <c r="FL31" i="27"/>
  <c r="FM31" i="27"/>
  <c r="FN31" i="27"/>
  <c r="FO31" i="27"/>
  <c r="FP31" i="27"/>
  <c r="FQ31" i="27"/>
  <c r="FR31" i="27"/>
  <c r="FS31" i="27"/>
  <c r="FT31" i="27"/>
  <c r="FU31" i="27"/>
  <c r="FV31" i="27"/>
  <c r="FW31" i="27"/>
  <c r="FX31" i="27"/>
  <c r="FY31" i="27"/>
  <c r="FZ31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CQ32" i="27"/>
  <c r="CR32" i="27"/>
  <c r="CS32" i="27"/>
  <c r="CT32" i="27"/>
  <c r="CU32" i="27"/>
  <c r="CV32" i="27"/>
  <c r="CW32" i="27"/>
  <c r="CX32" i="27"/>
  <c r="CY32" i="27"/>
  <c r="CZ32" i="27"/>
  <c r="DA32" i="27"/>
  <c r="DB32" i="27"/>
  <c r="DC32" i="27"/>
  <c r="DD32" i="27"/>
  <c r="DE32" i="27"/>
  <c r="DF32" i="27"/>
  <c r="DG32" i="27"/>
  <c r="DH32" i="27"/>
  <c r="DI32" i="27"/>
  <c r="DJ32" i="27"/>
  <c r="DK32" i="27"/>
  <c r="DL32" i="27"/>
  <c r="DM32" i="27"/>
  <c r="DN32" i="27"/>
  <c r="DO32" i="27"/>
  <c r="DP32" i="27"/>
  <c r="DQ32" i="27"/>
  <c r="DR32" i="27"/>
  <c r="DS32" i="27"/>
  <c r="DT32" i="27"/>
  <c r="DU32" i="27"/>
  <c r="DV32" i="27"/>
  <c r="DW32" i="27"/>
  <c r="DX32" i="27"/>
  <c r="DY32" i="27"/>
  <c r="DZ32" i="27"/>
  <c r="EA32" i="27"/>
  <c r="EB32" i="27"/>
  <c r="EC32" i="27"/>
  <c r="ED32" i="27"/>
  <c r="EE32" i="27"/>
  <c r="EF32" i="27"/>
  <c r="EG32" i="27"/>
  <c r="EH32" i="27"/>
  <c r="EI32" i="27"/>
  <c r="EJ32" i="27"/>
  <c r="EK32" i="27"/>
  <c r="EL32" i="27"/>
  <c r="EM32" i="27"/>
  <c r="EN32" i="27"/>
  <c r="EO32" i="27"/>
  <c r="EP32" i="27"/>
  <c r="EQ32" i="27"/>
  <c r="ER32" i="27"/>
  <c r="ES32" i="27"/>
  <c r="ET32" i="27"/>
  <c r="EU32" i="27"/>
  <c r="EV32" i="27"/>
  <c r="EW32" i="27"/>
  <c r="EX32" i="27"/>
  <c r="EY32" i="27"/>
  <c r="EZ32" i="27"/>
  <c r="FA32" i="27"/>
  <c r="FB32" i="27"/>
  <c r="FC32" i="27"/>
  <c r="FD32" i="27"/>
  <c r="FE32" i="27"/>
  <c r="FF32" i="27"/>
  <c r="FG32" i="27"/>
  <c r="FH32" i="27"/>
  <c r="FI32" i="27"/>
  <c r="FJ32" i="27"/>
  <c r="FK32" i="27"/>
  <c r="FL32" i="27"/>
  <c r="FM32" i="27"/>
  <c r="FN32" i="27"/>
  <c r="FO32" i="27"/>
  <c r="FP32" i="27"/>
  <c r="FQ32" i="27"/>
  <c r="FR32" i="27"/>
  <c r="FS32" i="27"/>
  <c r="FT32" i="27"/>
  <c r="FU32" i="27"/>
  <c r="FV32" i="27"/>
  <c r="FW32" i="27"/>
  <c r="FX32" i="27"/>
  <c r="FY32" i="27"/>
  <c r="FZ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CQ33" i="27"/>
  <c r="CR33" i="27"/>
  <c r="CS33" i="27"/>
  <c r="CT33" i="27"/>
  <c r="CU33" i="27"/>
  <c r="CV33" i="27"/>
  <c r="CW33" i="27"/>
  <c r="CX33" i="27"/>
  <c r="CY33" i="27"/>
  <c r="CZ33" i="27"/>
  <c r="DA33" i="27"/>
  <c r="DB33" i="27"/>
  <c r="DC33" i="27"/>
  <c r="DD33" i="27"/>
  <c r="DE33" i="27"/>
  <c r="DF33" i="27"/>
  <c r="DG33" i="27"/>
  <c r="DH33" i="27"/>
  <c r="DI33" i="27"/>
  <c r="DJ33" i="27"/>
  <c r="DK33" i="27"/>
  <c r="DL33" i="27"/>
  <c r="DM33" i="27"/>
  <c r="DN33" i="27"/>
  <c r="DO33" i="27"/>
  <c r="DP33" i="27"/>
  <c r="DQ33" i="27"/>
  <c r="DR33" i="27"/>
  <c r="DS33" i="27"/>
  <c r="DT33" i="27"/>
  <c r="DU33" i="27"/>
  <c r="DV33" i="27"/>
  <c r="DW33" i="27"/>
  <c r="DX33" i="27"/>
  <c r="DY33" i="27"/>
  <c r="DZ33" i="27"/>
  <c r="EA33" i="27"/>
  <c r="EB33" i="27"/>
  <c r="EC33" i="27"/>
  <c r="ED33" i="27"/>
  <c r="EE33" i="27"/>
  <c r="EF33" i="27"/>
  <c r="EG33" i="27"/>
  <c r="EH33" i="27"/>
  <c r="EI33" i="27"/>
  <c r="EJ33" i="27"/>
  <c r="EK33" i="27"/>
  <c r="EL33" i="27"/>
  <c r="EM33" i="27"/>
  <c r="EN33" i="27"/>
  <c r="EO33" i="27"/>
  <c r="EP33" i="27"/>
  <c r="EQ33" i="27"/>
  <c r="ER33" i="27"/>
  <c r="ES33" i="27"/>
  <c r="ET33" i="27"/>
  <c r="EU33" i="27"/>
  <c r="EV33" i="27"/>
  <c r="EW33" i="27"/>
  <c r="EX33" i="27"/>
  <c r="EY33" i="27"/>
  <c r="EZ33" i="27"/>
  <c r="FA33" i="27"/>
  <c r="FB33" i="27"/>
  <c r="FC33" i="27"/>
  <c r="FD33" i="27"/>
  <c r="FE33" i="27"/>
  <c r="FF33" i="27"/>
  <c r="FG33" i="27"/>
  <c r="FH33" i="27"/>
  <c r="FI33" i="27"/>
  <c r="FJ33" i="27"/>
  <c r="FK33" i="27"/>
  <c r="FL33" i="27"/>
  <c r="FM33" i="27"/>
  <c r="FN33" i="27"/>
  <c r="FO33" i="27"/>
  <c r="FP33" i="27"/>
  <c r="FQ33" i="27"/>
  <c r="FR33" i="27"/>
  <c r="FS33" i="27"/>
  <c r="FT33" i="27"/>
  <c r="FU33" i="27"/>
  <c r="FV33" i="27"/>
  <c r="FW33" i="27"/>
  <c r="FX33" i="27"/>
  <c r="FY33" i="27"/>
  <c r="FZ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CQ34" i="27"/>
  <c r="CR34" i="27"/>
  <c r="CS34" i="27"/>
  <c r="CT34" i="27"/>
  <c r="CU34" i="27"/>
  <c r="CV34" i="27"/>
  <c r="CW34" i="27"/>
  <c r="CX34" i="27"/>
  <c r="CY34" i="27"/>
  <c r="CZ34" i="27"/>
  <c r="DA34" i="27"/>
  <c r="DB34" i="27"/>
  <c r="DC34" i="27"/>
  <c r="DD34" i="27"/>
  <c r="DE34" i="27"/>
  <c r="DF34" i="27"/>
  <c r="DG34" i="27"/>
  <c r="DH34" i="27"/>
  <c r="DI34" i="27"/>
  <c r="DJ34" i="27"/>
  <c r="DK34" i="27"/>
  <c r="DL34" i="27"/>
  <c r="DM34" i="27"/>
  <c r="DN34" i="27"/>
  <c r="DO34" i="27"/>
  <c r="DP34" i="27"/>
  <c r="DQ34" i="27"/>
  <c r="DR34" i="27"/>
  <c r="DS34" i="27"/>
  <c r="DT34" i="27"/>
  <c r="DU34" i="27"/>
  <c r="DV34" i="27"/>
  <c r="DW34" i="27"/>
  <c r="DX34" i="27"/>
  <c r="DY34" i="27"/>
  <c r="DZ34" i="27"/>
  <c r="EA34" i="27"/>
  <c r="EB34" i="27"/>
  <c r="EC34" i="27"/>
  <c r="ED34" i="27"/>
  <c r="EE34" i="27"/>
  <c r="EF34" i="27"/>
  <c r="EG34" i="27"/>
  <c r="EH34" i="27"/>
  <c r="EI34" i="27"/>
  <c r="EJ34" i="27"/>
  <c r="EK34" i="27"/>
  <c r="EL34" i="27"/>
  <c r="EM34" i="27"/>
  <c r="EN34" i="27"/>
  <c r="EO34" i="27"/>
  <c r="EP34" i="27"/>
  <c r="EQ34" i="27"/>
  <c r="ER34" i="27"/>
  <c r="ES34" i="27"/>
  <c r="ET34" i="27"/>
  <c r="EU34" i="27"/>
  <c r="EV34" i="27"/>
  <c r="EW34" i="27"/>
  <c r="EX34" i="27"/>
  <c r="EY34" i="27"/>
  <c r="EZ34" i="27"/>
  <c r="FA34" i="27"/>
  <c r="FB34" i="27"/>
  <c r="FC34" i="27"/>
  <c r="FD34" i="27"/>
  <c r="FE34" i="27"/>
  <c r="FF34" i="27"/>
  <c r="FG34" i="27"/>
  <c r="FH34" i="27"/>
  <c r="FI34" i="27"/>
  <c r="FJ34" i="27"/>
  <c r="FK34" i="27"/>
  <c r="FL34" i="27"/>
  <c r="FM34" i="27"/>
  <c r="FN34" i="27"/>
  <c r="FO34" i="27"/>
  <c r="FP34" i="27"/>
  <c r="FQ34" i="27"/>
  <c r="FR34" i="27"/>
  <c r="FS34" i="27"/>
  <c r="FT34" i="27"/>
  <c r="FU34" i="27"/>
  <c r="FV34" i="27"/>
  <c r="FW34" i="27"/>
  <c r="FX34" i="27"/>
  <c r="FY34" i="27"/>
  <c r="FZ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CQ35" i="27"/>
  <c r="CR35" i="27"/>
  <c r="CS35" i="27"/>
  <c r="CT35" i="27"/>
  <c r="CU35" i="27"/>
  <c r="CV35" i="27"/>
  <c r="CW35" i="27"/>
  <c r="CX35" i="27"/>
  <c r="CY35" i="27"/>
  <c r="CZ35" i="27"/>
  <c r="DA35" i="27"/>
  <c r="DB35" i="27"/>
  <c r="DC35" i="27"/>
  <c r="DD35" i="27"/>
  <c r="DE35" i="27"/>
  <c r="DF35" i="27"/>
  <c r="DG35" i="27"/>
  <c r="DH35" i="27"/>
  <c r="DI35" i="27"/>
  <c r="DJ35" i="27"/>
  <c r="DK35" i="27"/>
  <c r="DL35" i="27"/>
  <c r="DM35" i="27"/>
  <c r="DN35" i="27"/>
  <c r="DO35" i="27"/>
  <c r="DP35" i="27"/>
  <c r="DQ35" i="27"/>
  <c r="DR35" i="27"/>
  <c r="DS35" i="27"/>
  <c r="DT35" i="27"/>
  <c r="DU35" i="27"/>
  <c r="DV35" i="27"/>
  <c r="DW35" i="27"/>
  <c r="DX35" i="27"/>
  <c r="DY35" i="27"/>
  <c r="DZ35" i="27"/>
  <c r="EA35" i="27"/>
  <c r="EB35" i="27"/>
  <c r="EC35" i="27"/>
  <c r="ED35" i="27"/>
  <c r="EE35" i="27"/>
  <c r="EF35" i="27"/>
  <c r="EG35" i="27"/>
  <c r="EH35" i="27"/>
  <c r="EI35" i="27"/>
  <c r="EJ35" i="27"/>
  <c r="EK35" i="27"/>
  <c r="EL35" i="27"/>
  <c r="EM35" i="27"/>
  <c r="EN35" i="27"/>
  <c r="EO35" i="27"/>
  <c r="EP35" i="27"/>
  <c r="EQ35" i="27"/>
  <c r="ER35" i="27"/>
  <c r="ES35" i="27"/>
  <c r="ET35" i="27"/>
  <c r="EU35" i="27"/>
  <c r="EV35" i="27"/>
  <c r="EW35" i="27"/>
  <c r="EX35" i="27"/>
  <c r="EY35" i="27"/>
  <c r="EZ35" i="27"/>
  <c r="FA35" i="27"/>
  <c r="FB35" i="27"/>
  <c r="FC35" i="27"/>
  <c r="FD35" i="27"/>
  <c r="FE35" i="27"/>
  <c r="FF35" i="27"/>
  <c r="FG35" i="27"/>
  <c r="FH35" i="27"/>
  <c r="FI35" i="27"/>
  <c r="FJ35" i="27"/>
  <c r="FK35" i="27"/>
  <c r="FL35" i="27"/>
  <c r="FM35" i="27"/>
  <c r="FN35" i="27"/>
  <c r="FO35" i="27"/>
  <c r="FP35" i="27"/>
  <c r="FQ35" i="27"/>
  <c r="FR35" i="27"/>
  <c r="FS35" i="27"/>
  <c r="FT35" i="27"/>
  <c r="FU35" i="27"/>
  <c r="FV35" i="27"/>
  <c r="FW35" i="27"/>
  <c r="FX35" i="27"/>
  <c r="FY35" i="27"/>
  <c r="FZ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CQ36" i="27"/>
  <c r="CR36" i="27"/>
  <c r="CS36" i="27"/>
  <c r="CT36" i="27"/>
  <c r="CU36" i="27"/>
  <c r="CV36" i="27"/>
  <c r="CW36" i="27"/>
  <c r="CX36" i="27"/>
  <c r="CY36" i="27"/>
  <c r="CZ36" i="27"/>
  <c r="DA36" i="27"/>
  <c r="DB36" i="27"/>
  <c r="DC36" i="27"/>
  <c r="DD36" i="27"/>
  <c r="DE36" i="27"/>
  <c r="DF36" i="27"/>
  <c r="DG36" i="27"/>
  <c r="DH36" i="27"/>
  <c r="DI36" i="27"/>
  <c r="DJ36" i="27"/>
  <c r="DK36" i="27"/>
  <c r="DL36" i="27"/>
  <c r="DM36" i="27"/>
  <c r="DN36" i="27"/>
  <c r="DO36" i="27"/>
  <c r="DP36" i="27"/>
  <c r="DQ36" i="27"/>
  <c r="DR36" i="27"/>
  <c r="DS36" i="27"/>
  <c r="DT36" i="27"/>
  <c r="DU36" i="27"/>
  <c r="DV36" i="27"/>
  <c r="DW36" i="27"/>
  <c r="DX36" i="27"/>
  <c r="DY36" i="27"/>
  <c r="DZ36" i="27"/>
  <c r="EA36" i="27"/>
  <c r="EB36" i="27"/>
  <c r="EC36" i="27"/>
  <c r="ED36" i="27"/>
  <c r="EE36" i="27"/>
  <c r="EF36" i="27"/>
  <c r="EG36" i="27"/>
  <c r="EH36" i="27"/>
  <c r="EI36" i="27"/>
  <c r="EJ36" i="27"/>
  <c r="EK36" i="27"/>
  <c r="EL36" i="27"/>
  <c r="EM36" i="27"/>
  <c r="EN36" i="27"/>
  <c r="EO36" i="27"/>
  <c r="EP36" i="27"/>
  <c r="EQ36" i="27"/>
  <c r="ER36" i="27"/>
  <c r="ES36" i="27"/>
  <c r="ET36" i="27"/>
  <c r="EU36" i="27"/>
  <c r="EV36" i="27"/>
  <c r="EW36" i="27"/>
  <c r="EX36" i="27"/>
  <c r="EY36" i="27"/>
  <c r="EZ36" i="27"/>
  <c r="FA36" i="27"/>
  <c r="FB36" i="27"/>
  <c r="FC36" i="27"/>
  <c r="FD36" i="27"/>
  <c r="FE36" i="27"/>
  <c r="FF36" i="27"/>
  <c r="FG36" i="27"/>
  <c r="FH36" i="27"/>
  <c r="FI36" i="27"/>
  <c r="FJ36" i="27"/>
  <c r="FK36" i="27"/>
  <c r="FL36" i="27"/>
  <c r="FM36" i="27"/>
  <c r="FN36" i="27"/>
  <c r="FO36" i="27"/>
  <c r="FP36" i="27"/>
  <c r="FQ36" i="27"/>
  <c r="FR36" i="27"/>
  <c r="FS36" i="27"/>
  <c r="FT36" i="27"/>
  <c r="FU36" i="27"/>
  <c r="FV36" i="27"/>
  <c r="FW36" i="27"/>
  <c r="FX36" i="27"/>
  <c r="FY36" i="27"/>
  <c r="FZ36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DC37" i="27"/>
  <c r="DD37" i="27"/>
  <c r="DE37" i="27"/>
  <c r="DF37" i="27"/>
  <c r="DG37" i="27"/>
  <c r="DH37" i="27"/>
  <c r="DI37" i="27"/>
  <c r="DJ37" i="27"/>
  <c r="DK37" i="27"/>
  <c r="DL37" i="27"/>
  <c r="DM37" i="27"/>
  <c r="DN37" i="27"/>
  <c r="DO37" i="27"/>
  <c r="DP37" i="27"/>
  <c r="DQ37" i="27"/>
  <c r="DR37" i="27"/>
  <c r="DS37" i="27"/>
  <c r="DT37" i="27"/>
  <c r="DU37" i="27"/>
  <c r="DV37" i="27"/>
  <c r="DW37" i="27"/>
  <c r="DX37" i="27"/>
  <c r="DY37" i="27"/>
  <c r="DZ37" i="27"/>
  <c r="EA37" i="27"/>
  <c r="EB37" i="27"/>
  <c r="EC37" i="27"/>
  <c r="ED37" i="27"/>
  <c r="EE37" i="27"/>
  <c r="EF37" i="27"/>
  <c r="EG37" i="27"/>
  <c r="EH37" i="27"/>
  <c r="EI37" i="27"/>
  <c r="EJ37" i="27"/>
  <c r="EK37" i="27"/>
  <c r="EL37" i="27"/>
  <c r="EM37" i="27"/>
  <c r="EN37" i="27"/>
  <c r="EO37" i="27"/>
  <c r="EP37" i="27"/>
  <c r="EQ37" i="27"/>
  <c r="ER37" i="27"/>
  <c r="ES37" i="27"/>
  <c r="ET37" i="27"/>
  <c r="EU37" i="27"/>
  <c r="EV37" i="27"/>
  <c r="EW37" i="27"/>
  <c r="EX37" i="27"/>
  <c r="EY37" i="27"/>
  <c r="EZ37" i="27"/>
  <c r="FA37" i="27"/>
  <c r="FB37" i="27"/>
  <c r="FC37" i="27"/>
  <c r="FD37" i="27"/>
  <c r="FE37" i="27"/>
  <c r="FF37" i="27"/>
  <c r="FG37" i="27"/>
  <c r="FH37" i="27"/>
  <c r="FI37" i="27"/>
  <c r="FJ37" i="27"/>
  <c r="FK37" i="27"/>
  <c r="FL37" i="27"/>
  <c r="FM37" i="27"/>
  <c r="FN37" i="27"/>
  <c r="FO37" i="27"/>
  <c r="FP37" i="27"/>
  <c r="FQ37" i="27"/>
  <c r="FR37" i="27"/>
  <c r="FS37" i="27"/>
  <c r="FT37" i="27"/>
  <c r="FU37" i="27"/>
  <c r="FV37" i="27"/>
  <c r="FW37" i="27"/>
  <c r="FX37" i="27"/>
  <c r="FY37" i="27"/>
  <c r="FZ37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CQ38" i="27"/>
  <c r="CR38" i="27"/>
  <c r="CS38" i="27"/>
  <c r="CT38" i="27"/>
  <c r="CU38" i="27"/>
  <c r="CV38" i="27"/>
  <c r="CW38" i="27"/>
  <c r="CX38" i="27"/>
  <c r="CY38" i="27"/>
  <c r="CZ38" i="27"/>
  <c r="DA38" i="27"/>
  <c r="DB38" i="27"/>
  <c r="DC38" i="27"/>
  <c r="DD38" i="27"/>
  <c r="DE38" i="27"/>
  <c r="DF38" i="27"/>
  <c r="DG38" i="27"/>
  <c r="DH38" i="27"/>
  <c r="DI38" i="27"/>
  <c r="DJ38" i="27"/>
  <c r="DK38" i="27"/>
  <c r="DL38" i="27"/>
  <c r="DM38" i="27"/>
  <c r="DN38" i="27"/>
  <c r="DO38" i="27"/>
  <c r="DP38" i="27"/>
  <c r="DQ38" i="27"/>
  <c r="DR38" i="27"/>
  <c r="DS38" i="27"/>
  <c r="DT38" i="27"/>
  <c r="DU38" i="27"/>
  <c r="DV38" i="27"/>
  <c r="DW38" i="27"/>
  <c r="DX38" i="27"/>
  <c r="DY38" i="27"/>
  <c r="DZ38" i="27"/>
  <c r="EA38" i="27"/>
  <c r="EB38" i="27"/>
  <c r="EC38" i="27"/>
  <c r="ED38" i="27"/>
  <c r="EE38" i="27"/>
  <c r="EF38" i="27"/>
  <c r="EG38" i="27"/>
  <c r="EH38" i="27"/>
  <c r="EI38" i="27"/>
  <c r="EJ38" i="27"/>
  <c r="EK38" i="27"/>
  <c r="EL38" i="27"/>
  <c r="EM38" i="27"/>
  <c r="EN38" i="27"/>
  <c r="EO38" i="27"/>
  <c r="EP38" i="27"/>
  <c r="EQ38" i="27"/>
  <c r="ER38" i="27"/>
  <c r="ES38" i="27"/>
  <c r="ET38" i="27"/>
  <c r="EU38" i="27"/>
  <c r="EV38" i="27"/>
  <c r="EW38" i="27"/>
  <c r="EX38" i="27"/>
  <c r="EY38" i="27"/>
  <c r="EZ38" i="27"/>
  <c r="FA38" i="27"/>
  <c r="FB38" i="27"/>
  <c r="FC38" i="27"/>
  <c r="FD38" i="27"/>
  <c r="FE38" i="27"/>
  <c r="FF38" i="27"/>
  <c r="FG38" i="27"/>
  <c r="FH38" i="27"/>
  <c r="FI38" i="27"/>
  <c r="FJ38" i="27"/>
  <c r="FK38" i="27"/>
  <c r="FL38" i="27"/>
  <c r="FM38" i="27"/>
  <c r="FN38" i="27"/>
  <c r="FO38" i="27"/>
  <c r="FP38" i="27"/>
  <c r="FQ38" i="27"/>
  <c r="FR38" i="27"/>
  <c r="FS38" i="27"/>
  <c r="FT38" i="27"/>
  <c r="FU38" i="27"/>
  <c r="FV38" i="27"/>
  <c r="FW38" i="27"/>
  <c r="FX38" i="27"/>
  <c r="FY38" i="27"/>
  <c r="FZ38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CQ39" i="27"/>
  <c r="CR39" i="27"/>
  <c r="CS39" i="27"/>
  <c r="CT39" i="27"/>
  <c r="CU39" i="27"/>
  <c r="CV39" i="27"/>
  <c r="CW39" i="27"/>
  <c r="CX39" i="27"/>
  <c r="CY39" i="27"/>
  <c r="CZ39" i="27"/>
  <c r="DA39" i="27"/>
  <c r="DB39" i="27"/>
  <c r="DC39" i="27"/>
  <c r="DD39" i="27"/>
  <c r="DE39" i="27"/>
  <c r="DF39" i="27"/>
  <c r="DG39" i="27"/>
  <c r="DH39" i="27"/>
  <c r="DI39" i="27"/>
  <c r="DJ39" i="27"/>
  <c r="DK39" i="27"/>
  <c r="DL39" i="27"/>
  <c r="DM39" i="27"/>
  <c r="DN39" i="27"/>
  <c r="DO39" i="27"/>
  <c r="DP39" i="27"/>
  <c r="DQ39" i="27"/>
  <c r="DR39" i="27"/>
  <c r="DS39" i="27"/>
  <c r="DT39" i="27"/>
  <c r="DU39" i="27"/>
  <c r="DV39" i="27"/>
  <c r="DW39" i="27"/>
  <c r="DX39" i="27"/>
  <c r="DY39" i="27"/>
  <c r="DZ39" i="27"/>
  <c r="EA39" i="27"/>
  <c r="EB39" i="27"/>
  <c r="EC39" i="27"/>
  <c r="ED39" i="27"/>
  <c r="EE39" i="27"/>
  <c r="EF39" i="27"/>
  <c r="EG39" i="27"/>
  <c r="EH39" i="27"/>
  <c r="EI39" i="27"/>
  <c r="EJ39" i="27"/>
  <c r="EK39" i="27"/>
  <c r="EL39" i="27"/>
  <c r="EM39" i="27"/>
  <c r="EN39" i="27"/>
  <c r="EO39" i="27"/>
  <c r="EP39" i="27"/>
  <c r="EQ39" i="27"/>
  <c r="ER39" i="27"/>
  <c r="ES39" i="27"/>
  <c r="ET39" i="27"/>
  <c r="EU39" i="27"/>
  <c r="EV39" i="27"/>
  <c r="EW39" i="27"/>
  <c r="EX39" i="27"/>
  <c r="EY39" i="27"/>
  <c r="EZ39" i="27"/>
  <c r="FA39" i="27"/>
  <c r="FB39" i="27"/>
  <c r="FC39" i="27"/>
  <c r="FD39" i="27"/>
  <c r="FE39" i="27"/>
  <c r="FF39" i="27"/>
  <c r="FG39" i="27"/>
  <c r="FH39" i="27"/>
  <c r="FI39" i="27"/>
  <c r="FJ39" i="27"/>
  <c r="FK39" i="27"/>
  <c r="FL39" i="27"/>
  <c r="FM39" i="27"/>
  <c r="FN39" i="27"/>
  <c r="FO39" i="27"/>
  <c r="FP39" i="27"/>
  <c r="FQ39" i="27"/>
  <c r="FR39" i="27"/>
  <c r="FS39" i="27"/>
  <c r="FT39" i="27"/>
  <c r="FU39" i="27"/>
  <c r="FV39" i="27"/>
  <c r="FW39" i="27"/>
  <c r="FX39" i="27"/>
  <c r="FY39" i="27"/>
  <c r="FZ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CQ40" i="27"/>
  <c r="CR40" i="27"/>
  <c r="CS40" i="27"/>
  <c r="CT40" i="27"/>
  <c r="CU40" i="27"/>
  <c r="CV40" i="27"/>
  <c r="CW40" i="27"/>
  <c r="CX40" i="27"/>
  <c r="CY40" i="27"/>
  <c r="CZ40" i="27"/>
  <c r="DA40" i="27"/>
  <c r="DB40" i="27"/>
  <c r="DC40" i="27"/>
  <c r="DD40" i="27"/>
  <c r="DE40" i="27"/>
  <c r="DF40" i="27"/>
  <c r="DG40" i="27"/>
  <c r="DH40" i="27"/>
  <c r="DI40" i="27"/>
  <c r="DJ40" i="27"/>
  <c r="DK40" i="27"/>
  <c r="DL40" i="27"/>
  <c r="DM40" i="27"/>
  <c r="DN40" i="27"/>
  <c r="DO40" i="27"/>
  <c r="DP40" i="27"/>
  <c r="DQ40" i="27"/>
  <c r="DR40" i="27"/>
  <c r="DS40" i="27"/>
  <c r="DT40" i="27"/>
  <c r="DU40" i="27"/>
  <c r="DV40" i="27"/>
  <c r="DW40" i="27"/>
  <c r="DX40" i="27"/>
  <c r="DY40" i="27"/>
  <c r="DZ40" i="27"/>
  <c r="EA40" i="27"/>
  <c r="EB40" i="27"/>
  <c r="EC40" i="27"/>
  <c r="ED40" i="27"/>
  <c r="EE40" i="27"/>
  <c r="EF40" i="27"/>
  <c r="EG40" i="27"/>
  <c r="EH40" i="27"/>
  <c r="EI40" i="27"/>
  <c r="EJ40" i="27"/>
  <c r="EK40" i="27"/>
  <c r="EL40" i="27"/>
  <c r="EM40" i="27"/>
  <c r="EN40" i="27"/>
  <c r="EO40" i="27"/>
  <c r="EP40" i="27"/>
  <c r="EQ40" i="27"/>
  <c r="ER40" i="27"/>
  <c r="ES40" i="27"/>
  <c r="ET40" i="27"/>
  <c r="EU40" i="27"/>
  <c r="EV40" i="27"/>
  <c r="EW40" i="27"/>
  <c r="EX40" i="27"/>
  <c r="EY40" i="27"/>
  <c r="EZ40" i="27"/>
  <c r="FA40" i="27"/>
  <c r="FB40" i="27"/>
  <c r="FC40" i="27"/>
  <c r="FD40" i="27"/>
  <c r="FE40" i="27"/>
  <c r="FF40" i="27"/>
  <c r="FG40" i="27"/>
  <c r="FH40" i="27"/>
  <c r="FI40" i="27"/>
  <c r="FJ40" i="27"/>
  <c r="FK40" i="27"/>
  <c r="FL40" i="27"/>
  <c r="FM40" i="27"/>
  <c r="FN40" i="27"/>
  <c r="FO40" i="27"/>
  <c r="FP40" i="27"/>
  <c r="FQ40" i="27"/>
  <c r="FR40" i="27"/>
  <c r="FS40" i="27"/>
  <c r="FT40" i="27"/>
  <c r="FU40" i="27"/>
  <c r="FV40" i="27"/>
  <c r="FW40" i="27"/>
  <c r="FX40" i="27"/>
  <c r="FY40" i="27"/>
  <c r="FZ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CQ41" i="27"/>
  <c r="CR41" i="27"/>
  <c r="CS41" i="27"/>
  <c r="CT41" i="27"/>
  <c r="CU41" i="27"/>
  <c r="CV41" i="27"/>
  <c r="CW41" i="27"/>
  <c r="CX41" i="27"/>
  <c r="CY41" i="27"/>
  <c r="CZ41" i="27"/>
  <c r="DA41" i="27"/>
  <c r="DB41" i="27"/>
  <c r="DC41" i="27"/>
  <c r="DD41" i="27"/>
  <c r="DE41" i="27"/>
  <c r="DF41" i="27"/>
  <c r="DG41" i="27"/>
  <c r="DH41" i="27"/>
  <c r="DI41" i="27"/>
  <c r="DJ41" i="27"/>
  <c r="DK41" i="27"/>
  <c r="DL41" i="27"/>
  <c r="DM41" i="27"/>
  <c r="DN41" i="27"/>
  <c r="DO41" i="27"/>
  <c r="DP41" i="27"/>
  <c r="DQ41" i="27"/>
  <c r="DR41" i="27"/>
  <c r="DS41" i="27"/>
  <c r="DT41" i="27"/>
  <c r="DU41" i="27"/>
  <c r="DV41" i="27"/>
  <c r="DW41" i="27"/>
  <c r="DX41" i="27"/>
  <c r="DY41" i="27"/>
  <c r="DZ41" i="27"/>
  <c r="EA41" i="27"/>
  <c r="EB41" i="27"/>
  <c r="EC41" i="27"/>
  <c r="ED41" i="27"/>
  <c r="EE41" i="27"/>
  <c r="EF41" i="27"/>
  <c r="EG41" i="27"/>
  <c r="EH41" i="27"/>
  <c r="EI41" i="27"/>
  <c r="EJ41" i="27"/>
  <c r="EK41" i="27"/>
  <c r="EL41" i="27"/>
  <c r="EM41" i="27"/>
  <c r="EN41" i="27"/>
  <c r="EO41" i="27"/>
  <c r="EP41" i="27"/>
  <c r="EQ41" i="27"/>
  <c r="ER41" i="27"/>
  <c r="ES41" i="27"/>
  <c r="ET41" i="27"/>
  <c r="EU41" i="27"/>
  <c r="EV41" i="27"/>
  <c r="EW41" i="27"/>
  <c r="EX41" i="27"/>
  <c r="EY41" i="27"/>
  <c r="EZ41" i="27"/>
  <c r="FA41" i="27"/>
  <c r="FB41" i="27"/>
  <c r="FC41" i="27"/>
  <c r="FD41" i="27"/>
  <c r="FE41" i="27"/>
  <c r="FF41" i="27"/>
  <c r="FG41" i="27"/>
  <c r="FH41" i="27"/>
  <c r="FI41" i="27"/>
  <c r="FJ41" i="27"/>
  <c r="FK41" i="27"/>
  <c r="FL41" i="27"/>
  <c r="FM41" i="27"/>
  <c r="FN41" i="27"/>
  <c r="FO41" i="27"/>
  <c r="FP41" i="27"/>
  <c r="FQ41" i="27"/>
  <c r="FR41" i="27"/>
  <c r="FS41" i="27"/>
  <c r="FT41" i="27"/>
  <c r="FU41" i="27"/>
  <c r="FV41" i="27"/>
  <c r="FW41" i="27"/>
  <c r="FX41" i="27"/>
  <c r="FY41" i="27"/>
  <c r="FZ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CQ42" i="27"/>
  <c r="CR42" i="27"/>
  <c r="CS42" i="27"/>
  <c r="CT42" i="27"/>
  <c r="CU42" i="27"/>
  <c r="CV42" i="27"/>
  <c r="CW42" i="27"/>
  <c r="CX42" i="27"/>
  <c r="CY42" i="27"/>
  <c r="CZ42" i="27"/>
  <c r="DA42" i="27"/>
  <c r="DB42" i="27"/>
  <c r="DC42" i="27"/>
  <c r="DD42" i="27"/>
  <c r="DE42" i="27"/>
  <c r="DF42" i="27"/>
  <c r="DG42" i="27"/>
  <c r="DH42" i="27"/>
  <c r="DI42" i="27"/>
  <c r="DJ42" i="27"/>
  <c r="DK42" i="27"/>
  <c r="DL42" i="27"/>
  <c r="DM42" i="27"/>
  <c r="DN42" i="27"/>
  <c r="DO42" i="27"/>
  <c r="DP42" i="27"/>
  <c r="DQ42" i="27"/>
  <c r="DR42" i="27"/>
  <c r="DS42" i="27"/>
  <c r="DT42" i="27"/>
  <c r="DU42" i="27"/>
  <c r="DV42" i="27"/>
  <c r="DW42" i="27"/>
  <c r="DX42" i="27"/>
  <c r="DY42" i="27"/>
  <c r="DZ42" i="27"/>
  <c r="EA42" i="27"/>
  <c r="EB42" i="27"/>
  <c r="EC42" i="27"/>
  <c r="ED42" i="27"/>
  <c r="EE42" i="27"/>
  <c r="EF42" i="27"/>
  <c r="EG42" i="27"/>
  <c r="EH42" i="27"/>
  <c r="EI42" i="27"/>
  <c r="EJ42" i="27"/>
  <c r="EK42" i="27"/>
  <c r="EL42" i="27"/>
  <c r="EM42" i="27"/>
  <c r="EN42" i="27"/>
  <c r="EO42" i="27"/>
  <c r="EP42" i="27"/>
  <c r="EQ42" i="27"/>
  <c r="ER42" i="27"/>
  <c r="ES42" i="27"/>
  <c r="ET42" i="27"/>
  <c r="EU42" i="27"/>
  <c r="EV42" i="27"/>
  <c r="EW42" i="27"/>
  <c r="EX42" i="27"/>
  <c r="EY42" i="27"/>
  <c r="EZ42" i="27"/>
  <c r="FA42" i="27"/>
  <c r="FB42" i="27"/>
  <c r="FC42" i="27"/>
  <c r="FD42" i="27"/>
  <c r="FE42" i="27"/>
  <c r="FF42" i="27"/>
  <c r="FG42" i="27"/>
  <c r="FH42" i="27"/>
  <c r="FI42" i="27"/>
  <c r="FJ42" i="27"/>
  <c r="FK42" i="27"/>
  <c r="FL42" i="27"/>
  <c r="FM42" i="27"/>
  <c r="FN42" i="27"/>
  <c r="FO42" i="27"/>
  <c r="FP42" i="27"/>
  <c r="FQ42" i="27"/>
  <c r="FR42" i="27"/>
  <c r="FS42" i="27"/>
  <c r="FT42" i="27"/>
  <c r="FU42" i="27"/>
  <c r="FV42" i="27"/>
  <c r="FW42" i="27"/>
  <c r="FX42" i="27"/>
  <c r="FY42" i="27"/>
  <c r="FZ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CQ43" i="27"/>
  <c r="CR43" i="27"/>
  <c r="CS43" i="27"/>
  <c r="CT43" i="27"/>
  <c r="CU43" i="27"/>
  <c r="CV43" i="27"/>
  <c r="CW43" i="27"/>
  <c r="CX43" i="27"/>
  <c r="CY43" i="27"/>
  <c r="CZ43" i="27"/>
  <c r="DA43" i="27"/>
  <c r="DB43" i="27"/>
  <c r="DC43" i="27"/>
  <c r="DD43" i="27"/>
  <c r="DE43" i="27"/>
  <c r="DF43" i="27"/>
  <c r="DG43" i="27"/>
  <c r="DH43" i="27"/>
  <c r="DI43" i="27"/>
  <c r="DJ43" i="27"/>
  <c r="DK43" i="27"/>
  <c r="DL43" i="27"/>
  <c r="DM43" i="27"/>
  <c r="DN43" i="27"/>
  <c r="DO43" i="27"/>
  <c r="DP43" i="27"/>
  <c r="DQ43" i="27"/>
  <c r="DR43" i="27"/>
  <c r="DS43" i="27"/>
  <c r="DT43" i="27"/>
  <c r="DU43" i="27"/>
  <c r="DV43" i="27"/>
  <c r="DW43" i="27"/>
  <c r="DX43" i="27"/>
  <c r="DY43" i="27"/>
  <c r="DZ43" i="27"/>
  <c r="EA43" i="27"/>
  <c r="EB43" i="27"/>
  <c r="EC43" i="27"/>
  <c r="ED43" i="27"/>
  <c r="EE43" i="27"/>
  <c r="EF43" i="27"/>
  <c r="EG43" i="27"/>
  <c r="EH43" i="27"/>
  <c r="EI43" i="27"/>
  <c r="EJ43" i="27"/>
  <c r="EK43" i="27"/>
  <c r="EL43" i="27"/>
  <c r="EM43" i="27"/>
  <c r="EN43" i="27"/>
  <c r="EO43" i="27"/>
  <c r="EP43" i="27"/>
  <c r="EQ43" i="27"/>
  <c r="ER43" i="27"/>
  <c r="ES43" i="27"/>
  <c r="ET43" i="27"/>
  <c r="EU43" i="27"/>
  <c r="EV43" i="27"/>
  <c r="EW43" i="27"/>
  <c r="EX43" i="27"/>
  <c r="EY43" i="27"/>
  <c r="EZ43" i="27"/>
  <c r="FA43" i="27"/>
  <c r="FB43" i="27"/>
  <c r="FC43" i="27"/>
  <c r="FD43" i="27"/>
  <c r="FE43" i="27"/>
  <c r="FF43" i="27"/>
  <c r="FG43" i="27"/>
  <c r="FH43" i="27"/>
  <c r="FI43" i="27"/>
  <c r="FJ43" i="27"/>
  <c r="FK43" i="27"/>
  <c r="FL43" i="27"/>
  <c r="FM43" i="27"/>
  <c r="FN43" i="27"/>
  <c r="FO43" i="27"/>
  <c r="FP43" i="27"/>
  <c r="FQ43" i="27"/>
  <c r="FR43" i="27"/>
  <c r="FS43" i="27"/>
  <c r="FT43" i="27"/>
  <c r="FU43" i="27"/>
  <c r="FV43" i="27"/>
  <c r="FW43" i="27"/>
  <c r="FX43" i="27"/>
  <c r="FY43" i="27"/>
  <c r="FZ43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CQ44" i="27"/>
  <c r="CR44" i="27"/>
  <c r="CS44" i="27"/>
  <c r="CT44" i="27"/>
  <c r="CU44" i="27"/>
  <c r="CV44" i="27"/>
  <c r="CW44" i="27"/>
  <c r="CX44" i="27"/>
  <c r="CY44" i="27"/>
  <c r="CZ44" i="27"/>
  <c r="DA44" i="27"/>
  <c r="DB44" i="27"/>
  <c r="DC44" i="27"/>
  <c r="DD44" i="27"/>
  <c r="DE44" i="27"/>
  <c r="DF44" i="27"/>
  <c r="DG44" i="27"/>
  <c r="DH44" i="27"/>
  <c r="DI44" i="27"/>
  <c r="DJ44" i="27"/>
  <c r="DK44" i="27"/>
  <c r="DL44" i="27"/>
  <c r="DM44" i="27"/>
  <c r="DN44" i="27"/>
  <c r="DO44" i="27"/>
  <c r="DP44" i="27"/>
  <c r="DQ44" i="27"/>
  <c r="DR44" i="27"/>
  <c r="DS44" i="27"/>
  <c r="DT44" i="27"/>
  <c r="DU44" i="27"/>
  <c r="DV44" i="27"/>
  <c r="DW44" i="27"/>
  <c r="DX44" i="27"/>
  <c r="DY44" i="27"/>
  <c r="DZ44" i="27"/>
  <c r="EA44" i="27"/>
  <c r="EB44" i="27"/>
  <c r="EC44" i="27"/>
  <c r="ED44" i="27"/>
  <c r="EE44" i="27"/>
  <c r="EF44" i="27"/>
  <c r="EG44" i="27"/>
  <c r="EH44" i="27"/>
  <c r="EI44" i="27"/>
  <c r="EJ44" i="27"/>
  <c r="EK44" i="27"/>
  <c r="EL44" i="27"/>
  <c r="EM44" i="27"/>
  <c r="EN44" i="27"/>
  <c r="EO44" i="27"/>
  <c r="EP44" i="27"/>
  <c r="EQ44" i="27"/>
  <c r="ER44" i="27"/>
  <c r="ES44" i="27"/>
  <c r="ET44" i="27"/>
  <c r="EU44" i="27"/>
  <c r="EV44" i="27"/>
  <c r="EW44" i="27"/>
  <c r="EX44" i="27"/>
  <c r="EY44" i="27"/>
  <c r="EZ44" i="27"/>
  <c r="FA44" i="27"/>
  <c r="FB44" i="27"/>
  <c r="FC44" i="27"/>
  <c r="FD44" i="27"/>
  <c r="FE44" i="27"/>
  <c r="FF44" i="27"/>
  <c r="FG44" i="27"/>
  <c r="FH44" i="27"/>
  <c r="FI44" i="27"/>
  <c r="FJ44" i="27"/>
  <c r="FK44" i="27"/>
  <c r="FL44" i="27"/>
  <c r="FM44" i="27"/>
  <c r="FN44" i="27"/>
  <c r="FO44" i="27"/>
  <c r="FP44" i="27"/>
  <c r="FQ44" i="27"/>
  <c r="FR44" i="27"/>
  <c r="FS44" i="27"/>
  <c r="FT44" i="27"/>
  <c r="FU44" i="27"/>
  <c r="FV44" i="27"/>
  <c r="FW44" i="27"/>
  <c r="FX44" i="27"/>
  <c r="FY44" i="27"/>
  <c r="FZ44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CQ45" i="27"/>
  <c r="CR45" i="27"/>
  <c r="CS45" i="27"/>
  <c r="CT45" i="27"/>
  <c r="CU45" i="27"/>
  <c r="CV45" i="27"/>
  <c r="CW45" i="27"/>
  <c r="CX45" i="27"/>
  <c r="CY45" i="27"/>
  <c r="CZ45" i="27"/>
  <c r="DA45" i="27"/>
  <c r="DB45" i="27"/>
  <c r="DC45" i="27"/>
  <c r="DD45" i="27"/>
  <c r="DE45" i="27"/>
  <c r="DF45" i="27"/>
  <c r="DG45" i="27"/>
  <c r="DH45" i="27"/>
  <c r="DI45" i="27"/>
  <c r="DJ45" i="27"/>
  <c r="DK45" i="27"/>
  <c r="DL45" i="27"/>
  <c r="DM45" i="27"/>
  <c r="DN45" i="27"/>
  <c r="DO45" i="27"/>
  <c r="DP45" i="27"/>
  <c r="DQ45" i="27"/>
  <c r="DR45" i="27"/>
  <c r="DS45" i="27"/>
  <c r="DT45" i="27"/>
  <c r="DU45" i="27"/>
  <c r="DV45" i="27"/>
  <c r="DW45" i="27"/>
  <c r="DX45" i="27"/>
  <c r="DY45" i="27"/>
  <c r="DZ45" i="27"/>
  <c r="EA45" i="27"/>
  <c r="EB45" i="27"/>
  <c r="EC45" i="27"/>
  <c r="ED45" i="27"/>
  <c r="EE45" i="27"/>
  <c r="EF45" i="27"/>
  <c r="EG45" i="27"/>
  <c r="EH45" i="27"/>
  <c r="EI45" i="27"/>
  <c r="EJ45" i="27"/>
  <c r="EK45" i="27"/>
  <c r="EL45" i="27"/>
  <c r="EM45" i="27"/>
  <c r="EN45" i="27"/>
  <c r="EO45" i="27"/>
  <c r="EP45" i="27"/>
  <c r="EQ45" i="27"/>
  <c r="ER45" i="27"/>
  <c r="ES45" i="27"/>
  <c r="ET45" i="27"/>
  <c r="EU45" i="27"/>
  <c r="EV45" i="27"/>
  <c r="EW45" i="27"/>
  <c r="EX45" i="27"/>
  <c r="EY45" i="27"/>
  <c r="EZ45" i="27"/>
  <c r="FA45" i="27"/>
  <c r="FB45" i="27"/>
  <c r="FC45" i="27"/>
  <c r="FD45" i="27"/>
  <c r="FE45" i="27"/>
  <c r="FF45" i="27"/>
  <c r="FG45" i="27"/>
  <c r="FH45" i="27"/>
  <c r="FI45" i="27"/>
  <c r="FJ45" i="27"/>
  <c r="FK45" i="27"/>
  <c r="FL45" i="27"/>
  <c r="FM45" i="27"/>
  <c r="FN45" i="27"/>
  <c r="FO45" i="27"/>
  <c r="FP45" i="27"/>
  <c r="FQ45" i="27"/>
  <c r="FR45" i="27"/>
  <c r="FS45" i="27"/>
  <c r="FT45" i="27"/>
  <c r="FU45" i="27"/>
  <c r="FV45" i="27"/>
  <c r="FW45" i="27"/>
  <c r="FX45" i="27"/>
  <c r="FY45" i="27"/>
  <c r="FZ45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CQ46" i="27"/>
  <c r="CR46" i="27"/>
  <c r="CS46" i="27"/>
  <c r="CT46" i="27"/>
  <c r="CU46" i="27"/>
  <c r="CV46" i="27"/>
  <c r="CW46" i="27"/>
  <c r="CX46" i="27"/>
  <c r="CY46" i="27"/>
  <c r="CZ46" i="27"/>
  <c r="DA46" i="27"/>
  <c r="DB46" i="27"/>
  <c r="DC46" i="27"/>
  <c r="DD46" i="27"/>
  <c r="DE46" i="27"/>
  <c r="DF46" i="27"/>
  <c r="DG46" i="27"/>
  <c r="DH46" i="27"/>
  <c r="DI46" i="27"/>
  <c r="DJ46" i="27"/>
  <c r="DK46" i="27"/>
  <c r="DL46" i="27"/>
  <c r="DM46" i="27"/>
  <c r="DN46" i="27"/>
  <c r="DO46" i="27"/>
  <c r="DP46" i="27"/>
  <c r="DQ46" i="27"/>
  <c r="DR46" i="27"/>
  <c r="DS46" i="27"/>
  <c r="DT46" i="27"/>
  <c r="DU46" i="27"/>
  <c r="DV46" i="27"/>
  <c r="DW46" i="27"/>
  <c r="DX46" i="27"/>
  <c r="DY46" i="27"/>
  <c r="DZ46" i="27"/>
  <c r="EA46" i="27"/>
  <c r="EB46" i="27"/>
  <c r="EC46" i="27"/>
  <c r="ED46" i="27"/>
  <c r="EE46" i="27"/>
  <c r="EF46" i="27"/>
  <c r="EG46" i="27"/>
  <c r="EH46" i="27"/>
  <c r="EI46" i="27"/>
  <c r="EJ46" i="27"/>
  <c r="EK46" i="27"/>
  <c r="EL46" i="27"/>
  <c r="EM46" i="27"/>
  <c r="EN46" i="27"/>
  <c r="EO46" i="27"/>
  <c r="EP46" i="27"/>
  <c r="EQ46" i="27"/>
  <c r="ER46" i="27"/>
  <c r="ES46" i="27"/>
  <c r="ET46" i="27"/>
  <c r="EU46" i="27"/>
  <c r="EV46" i="27"/>
  <c r="EW46" i="27"/>
  <c r="EX46" i="27"/>
  <c r="EY46" i="27"/>
  <c r="EZ46" i="27"/>
  <c r="FA46" i="27"/>
  <c r="FB46" i="27"/>
  <c r="FC46" i="27"/>
  <c r="FD46" i="27"/>
  <c r="FE46" i="27"/>
  <c r="FF46" i="27"/>
  <c r="FG46" i="27"/>
  <c r="FH46" i="27"/>
  <c r="FI46" i="27"/>
  <c r="FJ46" i="27"/>
  <c r="FK46" i="27"/>
  <c r="FL46" i="27"/>
  <c r="FM46" i="27"/>
  <c r="FN46" i="27"/>
  <c r="FO46" i="27"/>
  <c r="FP46" i="27"/>
  <c r="FQ46" i="27"/>
  <c r="FR46" i="27"/>
  <c r="FS46" i="27"/>
  <c r="FT46" i="27"/>
  <c r="FU46" i="27"/>
  <c r="FV46" i="27"/>
  <c r="FW46" i="27"/>
  <c r="FX46" i="27"/>
  <c r="FY46" i="27"/>
  <c r="FZ46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CQ47" i="27"/>
  <c r="CR47" i="27"/>
  <c r="CS47" i="27"/>
  <c r="CT47" i="27"/>
  <c r="CU47" i="27"/>
  <c r="CV47" i="27"/>
  <c r="CW47" i="27"/>
  <c r="CX47" i="27"/>
  <c r="CY47" i="27"/>
  <c r="CZ47" i="27"/>
  <c r="DA47" i="27"/>
  <c r="DB47" i="27"/>
  <c r="DC47" i="27"/>
  <c r="DD47" i="27"/>
  <c r="DE47" i="27"/>
  <c r="DF47" i="27"/>
  <c r="DG47" i="27"/>
  <c r="DH47" i="27"/>
  <c r="DI47" i="27"/>
  <c r="DJ47" i="27"/>
  <c r="DK47" i="27"/>
  <c r="DL47" i="27"/>
  <c r="DM47" i="27"/>
  <c r="DN47" i="27"/>
  <c r="DO47" i="27"/>
  <c r="DP47" i="27"/>
  <c r="DQ47" i="27"/>
  <c r="DR47" i="27"/>
  <c r="DS47" i="27"/>
  <c r="DT47" i="27"/>
  <c r="DU47" i="27"/>
  <c r="DV47" i="27"/>
  <c r="DW47" i="27"/>
  <c r="DX47" i="27"/>
  <c r="DY47" i="27"/>
  <c r="DZ47" i="27"/>
  <c r="EA47" i="27"/>
  <c r="EB47" i="27"/>
  <c r="EC47" i="27"/>
  <c r="ED47" i="27"/>
  <c r="EE47" i="27"/>
  <c r="EF47" i="27"/>
  <c r="EG47" i="27"/>
  <c r="EH47" i="27"/>
  <c r="EI47" i="27"/>
  <c r="EJ47" i="27"/>
  <c r="EK47" i="27"/>
  <c r="EL47" i="27"/>
  <c r="EM47" i="27"/>
  <c r="EN47" i="27"/>
  <c r="EO47" i="27"/>
  <c r="EP47" i="27"/>
  <c r="EQ47" i="27"/>
  <c r="ER47" i="27"/>
  <c r="ES47" i="27"/>
  <c r="ET47" i="27"/>
  <c r="EU47" i="27"/>
  <c r="EV47" i="27"/>
  <c r="EW47" i="27"/>
  <c r="EX47" i="27"/>
  <c r="EY47" i="27"/>
  <c r="EZ47" i="27"/>
  <c r="FA47" i="27"/>
  <c r="FB47" i="27"/>
  <c r="FC47" i="27"/>
  <c r="FD47" i="27"/>
  <c r="FE47" i="27"/>
  <c r="FF47" i="27"/>
  <c r="FG47" i="27"/>
  <c r="FH47" i="27"/>
  <c r="FI47" i="27"/>
  <c r="FJ47" i="27"/>
  <c r="FK47" i="27"/>
  <c r="FL47" i="27"/>
  <c r="FM47" i="27"/>
  <c r="FN47" i="27"/>
  <c r="FO47" i="27"/>
  <c r="FP47" i="27"/>
  <c r="FQ47" i="27"/>
  <c r="FR47" i="27"/>
  <c r="FS47" i="27"/>
  <c r="FT47" i="27"/>
  <c r="FU47" i="27"/>
  <c r="FV47" i="27"/>
  <c r="FW47" i="27"/>
  <c r="FX47" i="27"/>
  <c r="FY47" i="27"/>
  <c r="FZ47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DC48" i="27"/>
  <c r="DD48" i="27"/>
  <c r="DE48" i="27"/>
  <c r="DF48" i="27"/>
  <c r="DG48" i="27"/>
  <c r="DH48" i="27"/>
  <c r="DI48" i="27"/>
  <c r="DJ48" i="27"/>
  <c r="DK48" i="27"/>
  <c r="DL48" i="27"/>
  <c r="DM48" i="27"/>
  <c r="DN48" i="27"/>
  <c r="DO48" i="27"/>
  <c r="DP48" i="27"/>
  <c r="DQ48" i="27"/>
  <c r="DR48" i="27"/>
  <c r="DS48" i="27"/>
  <c r="DT48" i="27"/>
  <c r="DU48" i="27"/>
  <c r="DV48" i="27"/>
  <c r="DW48" i="27"/>
  <c r="DX48" i="27"/>
  <c r="DY48" i="27"/>
  <c r="DZ48" i="27"/>
  <c r="EA48" i="27"/>
  <c r="EB48" i="27"/>
  <c r="EC48" i="27"/>
  <c r="ED48" i="27"/>
  <c r="EE48" i="27"/>
  <c r="EF48" i="27"/>
  <c r="EG48" i="27"/>
  <c r="EH48" i="27"/>
  <c r="EI48" i="27"/>
  <c r="EJ48" i="27"/>
  <c r="EK48" i="27"/>
  <c r="EL48" i="27"/>
  <c r="EM48" i="27"/>
  <c r="EN48" i="27"/>
  <c r="EO48" i="27"/>
  <c r="EP48" i="27"/>
  <c r="EQ48" i="27"/>
  <c r="ER48" i="27"/>
  <c r="ES48" i="27"/>
  <c r="ET48" i="27"/>
  <c r="EU48" i="27"/>
  <c r="EV48" i="27"/>
  <c r="EW48" i="27"/>
  <c r="EX48" i="27"/>
  <c r="EY48" i="27"/>
  <c r="EZ48" i="27"/>
  <c r="FA48" i="27"/>
  <c r="FB48" i="27"/>
  <c r="FC48" i="27"/>
  <c r="FD48" i="27"/>
  <c r="FE48" i="27"/>
  <c r="FF48" i="27"/>
  <c r="FG48" i="27"/>
  <c r="FH48" i="27"/>
  <c r="FI48" i="27"/>
  <c r="FJ48" i="27"/>
  <c r="FK48" i="27"/>
  <c r="FL48" i="27"/>
  <c r="FM48" i="27"/>
  <c r="FN48" i="27"/>
  <c r="FO48" i="27"/>
  <c r="FP48" i="27"/>
  <c r="FQ48" i="27"/>
  <c r="FR48" i="27"/>
  <c r="FS48" i="27"/>
  <c r="FT48" i="27"/>
  <c r="FU48" i="27"/>
  <c r="FV48" i="27"/>
  <c r="FW48" i="27"/>
  <c r="FX48" i="27"/>
  <c r="FY48" i="27"/>
  <c r="FZ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DC49" i="27"/>
  <c r="DD49" i="27"/>
  <c r="DE49" i="27"/>
  <c r="DF49" i="27"/>
  <c r="DG49" i="27"/>
  <c r="DH49" i="27"/>
  <c r="DI49" i="27"/>
  <c r="DJ49" i="27"/>
  <c r="DK49" i="27"/>
  <c r="DL49" i="27"/>
  <c r="DM49" i="27"/>
  <c r="DN49" i="27"/>
  <c r="DO49" i="27"/>
  <c r="DP49" i="27"/>
  <c r="DQ49" i="27"/>
  <c r="DR49" i="27"/>
  <c r="DS49" i="27"/>
  <c r="DT49" i="27"/>
  <c r="DU49" i="27"/>
  <c r="DV49" i="27"/>
  <c r="DW49" i="27"/>
  <c r="DX49" i="27"/>
  <c r="DY49" i="27"/>
  <c r="DZ49" i="27"/>
  <c r="EA49" i="27"/>
  <c r="EB49" i="27"/>
  <c r="EC49" i="27"/>
  <c r="ED49" i="27"/>
  <c r="EE49" i="27"/>
  <c r="EF49" i="27"/>
  <c r="EG49" i="27"/>
  <c r="EH49" i="27"/>
  <c r="EI49" i="27"/>
  <c r="EJ49" i="27"/>
  <c r="EK49" i="27"/>
  <c r="EL49" i="27"/>
  <c r="EM49" i="27"/>
  <c r="EN49" i="27"/>
  <c r="EO49" i="27"/>
  <c r="EP49" i="27"/>
  <c r="EQ49" i="27"/>
  <c r="ER49" i="27"/>
  <c r="ES49" i="27"/>
  <c r="ET49" i="27"/>
  <c r="EU49" i="27"/>
  <c r="EV49" i="27"/>
  <c r="EW49" i="27"/>
  <c r="EX49" i="27"/>
  <c r="EY49" i="27"/>
  <c r="EZ49" i="27"/>
  <c r="FA49" i="27"/>
  <c r="FB49" i="27"/>
  <c r="FC49" i="27"/>
  <c r="FD49" i="27"/>
  <c r="FE49" i="27"/>
  <c r="FF49" i="27"/>
  <c r="FG49" i="27"/>
  <c r="FH49" i="27"/>
  <c r="FI49" i="27"/>
  <c r="FJ49" i="27"/>
  <c r="FK49" i="27"/>
  <c r="FL49" i="27"/>
  <c r="FM49" i="27"/>
  <c r="FN49" i="27"/>
  <c r="FO49" i="27"/>
  <c r="FP49" i="27"/>
  <c r="FQ49" i="27"/>
  <c r="FR49" i="27"/>
  <c r="FS49" i="27"/>
  <c r="FT49" i="27"/>
  <c r="FU49" i="27"/>
  <c r="FV49" i="27"/>
  <c r="FW49" i="27"/>
  <c r="FX49" i="27"/>
  <c r="FY49" i="27"/>
  <c r="FZ49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DC50" i="27"/>
  <c r="DD50" i="27"/>
  <c r="DE50" i="27"/>
  <c r="DF50" i="27"/>
  <c r="DG50" i="27"/>
  <c r="DH50" i="27"/>
  <c r="DI50" i="27"/>
  <c r="DJ50" i="27"/>
  <c r="DK50" i="27"/>
  <c r="DL50" i="27"/>
  <c r="DM50" i="27"/>
  <c r="DN50" i="27"/>
  <c r="DO50" i="27"/>
  <c r="DP50" i="27"/>
  <c r="DQ50" i="27"/>
  <c r="DR50" i="27"/>
  <c r="DS50" i="27"/>
  <c r="DT50" i="27"/>
  <c r="DU50" i="27"/>
  <c r="DV50" i="27"/>
  <c r="DW50" i="27"/>
  <c r="DX50" i="27"/>
  <c r="DY50" i="27"/>
  <c r="DZ50" i="27"/>
  <c r="EA50" i="27"/>
  <c r="EB50" i="27"/>
  <c r="EC50" i="27"/>
  <c r="ED50" i="27"/>
  <c r="EE50" i="27"/>
  <c r="EF50" i="27"/>
  <c r="EG50" i="27"/>
  <c r="EH50" i="27"/>
  <c r="EI50" i="27"/>
  <c r="EJ50" i="27"/>
  <c r="EK50" i="27"/>
  <c r="EL50" i="27"/>
  <c r="EM50" i="27"/>
  <c r="EN50" i="27"/>
  <c r="EO50" i="27"/>
  <c r="EP50" i="27"/>
  <c r="EQ50" i="27"/>
  <c r="ER50" i="27"/>
  <c r="ES50" i="27"/>
  <c r="ET50" i="27"/>
  <c r="EU50" i="27"/>
  <c r="EV50" i="27"/>
  <c r="EW50" i="27"/>
  <c r="EX50" i="27"/>
  <c r="EY50" i="27"/>
  <c r="EZ50" i="27"/>
  <c r="FA50" i="27"/>
  <c r="FB50" i="27"/>
  <c r="FC50" i="27"/>
  <c r="FD50" i="27"/>
  <c r="FE50" i="27"/>
  <c r="FF50" i="27"/>
  <c r="FG50" i="27"/>
  <c r="FH50" i="27"/>
  <c r="FI50" i="27"/>
  <c r="FJ50" i="27"/>
  <c r="FK50" i="27"/>
  <c r="FL50" i="27"/>
  <c r="FM50" i="27"/>
  <c r="FN50" i="27"/>
  <c r="FO50" i="27"/>
  <c r="FP50" i="27"/>
  <c r="FQ50" i="27"/>
  <c r="FR50" i="27"/>
  <c r="FS50" i="27"/>
  <c r="FT50" i="27"/>
  <c r="FU50" i="27"/>
  <c r="FV50" i="27"/>
  <c r="FW50" i="27"/>
  <c r="FX50" i="27"/>
  <c r="FY50" i="27"/>
  <c r="FZ50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DC51" i="27"/>
  <c r="DD51" i="27"/>
  <c r="DE51" i="27"/>
  <c r="DF51" i="27"/>
  <c r="DG51" i="27"/>
  <c r="DH51" i="27"/>
  <c r="DI51" i="27"/>
  <c r="DJ51" i="27"/>
  <c r="DK51" i="27"/>
  <c r="DL51" i="27"/>
  <c r="DM51" i="27"/>
  <c r="DN51" i="27"/>
  <c r="DO51" i="27"/>
  <c r="DP51" i="27"/>
  <c r="DQ51" i="27"/>
  <c r="DR51" i="27"/>
  <c r="DS51" i="27"/>
  <c r="DT51" i="27"/>
  <c r="DU51" i="27"/>
  <c r="DV51" i="27"/>
  <c r="DW51" i="27"/>
  <c r="DX51" i="27"/>
  <c r="DY51" i="27"/>
  <c r="DZ51" i="27"/>
  <c r="EA51" i="27"/>
  <c r="EB51" i="27"/>
  <c r="EC51" i="27"/>
  <c r="ED51" i="27"/>
  <c r="EE51" i="27"/>
  <c r="EF51" i="27"/>
  <c r="EG51" i="27"/>
  <c r="EH51" i="27"/>
  <c r="EI51" i="27"/>
  <c r="EJ51" i="27"/>
  <c r="EK51" i="27"/>
  <c r="EL51" i="27"/>
  <c r="EM51" i="27"/>
  <c r="EN51" i="27"/>
  <c r="EO51" i="27"/>
  <c r="EP51" i="27"/>
  <c r="EQ51" i="27"/>
  <c r="ER51" i="27"/>
  <c r="ES51" i="27"/>
  <c r="ET51" i="27"/>
  <c r="EU51" i="27"/>
  <c r="EV51" i="27"/>
  <c r="EW51" i="27"/>
  <c r="EX51" i="27"/>
  <c r="EY51" i="27"/>
  <c r="EZ51" i="27"/>
  <c r="FA51" i="27"/>
  <c r="FB51" i="27"/>
  <c r="FC51" i="27"/>
  <c r="FD51" i="27"/>
  <c r="FE51" i="27"/>
  <c r="FF51" i="27"/>
  <c r="FG51" i="27"/>
  <c r="FH51" i="27"/>
  <c r="FI51" i="27"/>
  <c r="FJ51" i="27"/>
  <c r="FK51" i="27"/>
  <c r="FL51" i="27"/>
  <c r="FM51" i="27"/>
  <c r="FN51" i="27"/>
  <c r="FO51" i="27"/>
  <c r="FP51" i="27"/>
  <c r="FQ51" i="27"/>
  <c r="FR51" i="27"/>
  <c r="FS51" i="27"/>
  <c r="FT51" i="27"/>
  <c r="FU51" i="27"/>
  <c r="FV51" i="27"/>
  <c r="FW51" i="27"/>
  <c r="FX51" i="27"/>
  <c r="FY51" i="27"/>
  <c r="FZ51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CQ52" i="27"/>
  <c r="CR52" i="27"/>
  <c r="CS52" i="27"/>
  <c r="CT52" i="27"/>
  <c r="CU52" i="27"/>
  <c r="CV52" i="27"/>
  <c r="CW52" i="27"/>
  <c r="CX52" i="27"/>
  <c r="CY52" i="27"/>
  <c r="CZ52" i="27"/>
  <c r="DA52" i="27"/>
  <c r="DB52" i="27"/>
  <c r="DC52" i="27"/>
  <c r="DD52" i="27"/>
  <c r="DE52" i="27"/>
  <c r="DF52" i="27"/>
  <c r="DG52" i="27"/>
  <c r="DH52" i="27"/>
  <c r="DI52" i="27"/>
  <c r="DJ52" i="27"/>
  <c r="DK52" i="27"/>
  <c r="DL52" i="27"/>
  <c r="DM52" i="27"/>
  <c r="DN52" i="27"/>
  <c r="DO52" i="27"/>
  <c r="DP52" i="27"/>
  <c r="DQ52" i="27"/>
  <c r="DR52" i="27"/>
  <c r="DS52" i="27"/>
  <c r="DT52" i="27"/>
  <c r="DU52" i="27"/>
  <c r="DV52" i="27"/>
  <c r="DW52" i="27"/>
  <c r="DX52" i="27"/>
  <c r="DY52" i="27"/>
  <c r="DZ52" i="27"/>
  <c r="EA52" i="27"/>
  <c r="EB52" i="27"/>
  <c r="EC52" i="27"/>
  <c r="ED52" i="27"/>
  <c r="EE52" i="27"/>
  <c r="EF52" i="27"/>
  <c r="EG52" i="27"/>
  <c r="EH52" i="27"/>
  <c r="EI52" i="27"/>
  <c r="EJ52" i="27"/>
  <c r="EK52" i="27"/>
  <c r="EL52" i="27"/>
  <c r="EM52" i="27"/>
  <c r="EN52" i="27"/>
  <c r="EO52" i="27"/>
  <c r="EP52" i="27"/>
  <c r="EQ52" i="27"/>
  <c r="ER52" i="27"/>
  <c r="ES52" i="27"/>
  <c r="ET52" i="27"/>
  <c r="EU52" i="27"/>
  <c r="EV52" i="27"/>
  <c r="EW52" i="27"/>
  <c r="EX52" i="27"/>
  <c r="EY52" i="27"/>
  <c r="EZ52" i="27"/>
  <c r="FA52" i="27"/>
  <c r="FB52" i="27"/>
  <c r="FC52" i="27"/>
  <c r="FD52" i="27"/>
  <c r="FE52" i="27"/>
  <c r="FF52" i="27"/>
  <c r="FG52" i="27"/>
  <c r="FH52" i="27"/>
  <c r="FI52" i="27"/>
  <c r="FJ52" i="27"/>
  <c r="FK52" i="27"/>
  <c r="FL52" i="27"/>
  <c r="FM52" i="27"/>
  <c r="FN52" i="27"/>
  <c r="FO52" i="27"/>
  <c r="FP52" i="27"/>
  <c r="FQ52" i="27"/>
  <c r="FR52" i="27"/>
  <c r="FS52" i="27"/>
  <c r="FT52" i="27"/>
  <c r="FU52" i="27"/>
  <c r="FV52" i="27"/>
  <c r="FW52" i="27"/>
  <c r="FX52" i="27"/>
  <c r="FY52" i="27"/>
  <c r="FZ52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CQ53" i="27"/>
  <c r="CR53" i="27"/>
  <c r="CS53" i="27"/>
  <c r="CT53" i="27"/>
  <c r="CU53" i="27"/>
  <c r="CV53" i="27"/>
  <c r="CW53" i="27"/>
  <c r="CX53" i="27"/>
  <c r="CY53" i="27"/>
  <c r="CZ53" i="27"/>
  <c r="DA53" i="27"/>
  <c r="DB53" i="27"/>
  <c r="DC53" i="27"/>
  <c r="DD53" i="27"/>
  <c r="DE53" i="27"/>
  <c r="DF53" i="27"/>
  <c r="DG53" i="27"/>
  <c r="DH53" i="27"/>
  <c r="DI53" i="27"/>
  <c r="DJ53" i="27"/>
  <c r="DK53" i="27"/>
  <c r="DL53" i="27"/>
  <c r="DM53" i="27"/>
  <c r="DN53" i="27"/>
  <c r="DO53" i="27"/>
  <c r="DP53" i="27"/>
  <c r="DQ53" i="27"/>
  <c r="DR53" i="27"/>
  <c r="DS53" i="27"/>
  <c r="DT53" i="27"/>
  <c r="DU53" i="27"/>
  <c r="DV53" i="27"/>
  <c r="DW53" i="27"/>
  <c r="DX53" i="27"/>
  <c r="DY53" i="27"/>
  <c r="DZ53" i="27"/>
  <c r="EA53" i="27"/>
  <c r="EB53" i="27"/>
  <c r="EC53" i="27"/>
  <c r="ED53" i="27"/>
  <c r="EE53" i="27"/>
  <c r="EF53" i="27"/>
  <c r="EG53" i="27"/>
  <c r="EH53" i="27"/>
  <c r="EI53" i="27"/>
  <c r="EJ53" i="27"/>
  <c r="EK53" i="27"/>
  <c r="EL53" i="27"/>
  <c r="EM53" i="27"/>
  <c r="EN53" i="27"/>
  <c r="EO53" i="27"/>
  <c r="EP53" i="27"/>
  <c r="EQ53" i="27"/>
  <c r="ER53" i="27"/>
  <c r="ES53" i="27"/>
  <c r="ET53" i="27"/>
  <c r="EU53" i="27"/>
  <c r="EV53" i="27"/>
  <c r="EW53" i="27"/>
  <c r="EX53" i="27"/>
  <c r="EY53" i="27"/>
  <c r="EZ53" i="27"/>
  <c r="FA53" i="27"/>
  <c r="FB53" i="27"/>
  <c r="FC53" i="27"/>
  <c r="FD53" i="27"/>
  <c r="FE53" i="27"/>
  <c r="FF53" i="27"/>
  <c r="FG53" i="27"/>
  <c r="FH53" i="27"/>
  <c r="FI53" i="27"/>
  <c r="FJ53" i="27"/>
  <c r="FK53" i="27"/>
  <c r="FL53" i="27"/>
  <c r="FM53" i="27"/>
  <c r="FN53" i="27"/>
  <c r="FO53" i="27"/>
  <c r="FP53" i="27"/>
  <c r="FQ53" i="27"/>
  <c r="FR53" i="27"/>
  <c r="FS53" i="27"/>
  <c r="FT53" i="27"/>
  <c r="FU53" i="27"/>
  <c r="FV53" i="27"/>
  <c r="FW53" i="27"/>
  <c r="FX53" i="27"/>
  <c r="FY53" i="27"/>
  <c r="FZ53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CQ54" i="27"/>
  <c r="CR54" i="27"/>
  <c r="CS54" i="27"/>
  <c r="CT54" i="27"/>
  <c r="CU54" i="27"/>
  <c r="CV54" i="27"/>
  <c r="CW54" i="27"/>
  <c r="CX54" i="27"/>
  <c r="CY54" i="27"/>
  <c r="CZ54" i="27"/>
  <c r="DA54" i="27"/>
  <c r="DB54" i="27"/>
  <c r="DC54" i="27"/>
  <c r="DD54" i="27"/>
  <c r="DE54" i="27"/>
  <c r="DF54" i="27"/>
  <c r="DG54" i="27"/>
  <c r="DH54" i="27"/>
  <c r="DI54" i="27"/>
  <c r="DJ54" i="27"/>
  <c r="DK54" i="27"/>
  <c r="DL54" i="27"/>
  <c r="DM54" i="27"/>
  <c r="DN54" i="27"/>
  <c r="DO54" i="27"/>
  <c r="DP54" i="27"/>
  <c r="DQ54" i="27"/>
  <c r="DR54" i="27"/>
  <c r="DS54" i="27"/>
  <c r="DT54" i="27"/>
  <c r="DU54" i="27"/>
  <c r="DV54" i="27"/>
  <c r="DW54" i="27"/>
  <c r="DX54" i="27"/>
  <c r="DY54" i="27"/>
  <c r="DZ54" i="27"/>
  <c r="EA54" i="27"/>
  <c r="EB54" i="27"/>
  <c r="EC54" i="27"/>
  <c r="ED54" i="27"/>
  <c r="EE54" i="27"/>
  <c r="EF54" i="27"/>
  <c r="EG54" i="27"/>
  <c r="EH54" i="27"/>
  <c r="EI54" i="27"/>
  <c r="EJ54" i="27"/>
  <c r="EK54" i="27"/>
  <c r="EL54" i="27"/>
  <c r="EM54" i="27"/>
  <c r="EN54" i="27"/>
  <c r="EO54" i="27"/>
  <c r="EP54" i="27"/>
  <c r="EQ54" i="27"/>
  <c r="ER54" i="27"/>
  <c r="ES54" i="27"/>
  <c r="ET54" i="27"/>
  <c r="EU54" i="27"/>
  <c r="EV54" i="27"/>
  <c r="EW54" i="27"/>
  <c r="EX54" i="27"/>
  <c r="EY54" i="27"/>
  <c r="EZ54" i="27"/>
  <c r="FA54" i="27"/>
  <c r="FB54" i="27"/>
  <c r="FC54" i="27"/>
  <c r="FD54" i="27"/>
  <c r="FE54" i="27"/>
  <c r="FF54" i="27"/>
  <c r="FG54" i="27"/>
  <c r="FH54" i="27"/>
  <c r="FI54" i="27"/>
  <c r="FJ54" i="27"/>
  <c r="FK54" i="27"/>
  <c r="FL54" i="27"/>
  <c r="FM54" i="27"/>
  <c r="FN54" i="27"/>
  <c r="FO54" i="27"/>
  <c r="FP54" i="27"/>
  <c r="FQ54" i="27"/>
  <c r="FR54" i="27"/>
  <c r="FS54" i="27"/>
  <c r="FT54" i="27"/>
  <c r="FU54" i="27"/>
  <c r="FV54" i="27"/>
  <c r="FW54" i="27"/>
  <c r="FX54" i="27"/>
  <c r="FY54" i="27"/>
  <c r="FZ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CQ55" i="27"/>
  <c r="CR55" i="27"/>
  <c r="CS55" i="27"/>
  <c r="CT55" i="27"/>
  <c r="CU55" i="27"/>
  <c r="CV55" i="27"/>
  <c r="CW55" i="27"/>
  <c r="CX55" i="27"/>
  <c r="CY55" i="27"/>
  <c r="CZ55" i="27"/>
  <c r="DA55" i="27"/>
  <c r="DB55" i="27"/>
  <c r="DC55" i="27"/>
  <c r="DD55" i="27"/>
  <c r="DE55" i="27"/>
  <c r="DF55" i="27"/>
  <c r="DG55" i="27"/>
  <c r="DH55" i="27"/>
  <c r="DI55" i="27"/>
  <c r="DJ55" i="27"/>
  <c r="DK55" i="27"/>
  <c r="DL55" i="27"/>
  <c r="DM55" i="27"/>
  <c r="DN55" i="27"/>
  <c r="DO55" i="27"/>
  <c r="DP55" i="27"/>
  <c r="DQ55" i="27"/>
  <c r="DR55" i="27"/>
  <c r="DS55" i="27"/>
  <c r="DT55" i="27"/>
  <c r="DU55" i="27"/>
  <c r="DV55" i="27"/>
  <c r="DW55" i="27"/>
  <c r="DX55" i="27"/>
  <c r="DY55" i="27"/>
  <c r="DZ55" i="27"/>
  <c r="EA55" i="27"/>
  <c r="EB55" i="27"/>
  <c r="EC55" i="27"/>
  <c r="ED55" i="27"/>
  <c r="EE55" i="27"/>
  <c r="EF55" i="27"/>
  <c r="EG55" i="27"/>
  <c r="EH55" i="27"/>
  <c r="EI55" i="27"/>
  <c r="EJ55" i="27"/>
  <c r="EK55" i="27"/>
  <c r="EL55" i="27"/>
  <c r="EM55" i="27"/>
  <c r="EN55" i="27"/>
  <c r="EO55" i="27"/>
  <c r="EP55" i="27"/>
  <c r="EQ55" i="27"/>
  <c r="ER55" i="27"/>
  <c r="ES55" i="27"/>
  <c r="ET55" i="27"/>
  <c r="EU55" i="27"/>
  <c r="EV55" i="27"/>
  <c r="EW55" i="27"/>
  <c r="EX55" i="27"/>
  <c r="EY55" i="27"/>
  <c r="EZ55" i="27"/>
  <c r="FA55" i="27"/>
  <c r="FB55" i="27"/>
  <c r="FC55" i="27"/>
  <c r="FD55" i="27"/>
  <c r="FE55" i="27"/>
  <c r="FF55" i="27"/>
  <c r="FG55" i="27"/>
  <c r="FH55" i="27"/>
  <c r="FI55" i="27"/>
  <c r="FJ55" i="27"/>
  <c r="FK55" i="27"/>
  <c r="FL55" i="27"/>
  <c r="FM55" i="27"/>
  <c r="FN55" i="27"/>
  <c r="FO55" i="27"/>
  <c r="FP55" i="27"/>
  <c r="FQ55" i="27"/>
  <c r="FR55" i="27"/>
  <c r="FS55" i="27"/>
  <c r="FT55" i="27"/>
  <c r="FU55" i="27"/>
  <c r="FV55" i="27"/>
  <c r="FW55" i="27"/>
  <c r="FX55" i="27"/>
  <c r="FY55" i="27"/>
  <c r="FZ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BE56" i="27"/>
  <c r="CQ56" i="27"/>
  <c r="CR56" i="27"/>
  <c r="CS56" i="27"/>
  <c r="CT56" i="27"/>
  <c r="CU56" i="27"/>
  <c r="CV56" i="27"/>
  <c r="CW56" i="27"/>
  <c r="CX56" i="27"/>
  <c r="CY56" i="27"/>
  <c r="CZ56" i="27"/>
  <c r="DA56" i="27"/>
  <c r="DB56" i="27"/>
  <c r="DC56" i="27"/>
  <c r="DD56" i="27"/>
  <c r="DE56" i="27"/>
  <c r="DF56" i="27"/>
  <c r="DG56" i="27"/>
  <c r="DH56" i="27"/>
  <c r="DI56" i="27"/>
  <c r="DJ56" i="27"/>
  <c r="DK56" i="27"/>
  <c r="DL56" i="27"/>
  <c r="DM56" i="27"/>
  <c r="DN56" i="27"/>
  <c r="DO56" i="27"/>
  <c r="DP56" i="27"/>
  <c r="DQ56" i="27"/>
  <c r="DR56" i="27"/>
  <c r="DS56" i="27"/>
  <c r="DT56" i="27"/>
  <c r="DU56" i="27"/>
  <c r="DV56" i="27"/>
  <c r="DW56" i="27"/>
  <c r="DX56" i="27"/>
  <c r="DY56" i="27"/>
  <c r="DZ56" i="27"/>
  <c r="EA56" i="27"/>
  <c r="EB56" i="27"/>
  <c r="EC56" i="27"/>
  <c r="ED56" i="27"/>
  <c r="EE56" i="27"/>
  <c r="EF56" i="27"/>
  <c r="EG56" i="27"/>
  <c r="EH56" i="27"/>
  <c r="EI56" i="27"/>
  <c r="EJ56" i="27"/>
  <c r="EK56" i="27"/>
  <c r="EL56" i="27"/>
  <c r="EM56" i="27"/>
  <c r="EN56" i="27"/>
  <c r="EO56" i="27"/>
  <c r="EP56" i="27"/>
  <c r="EQ56" i="27"/>
  <c r="ER56" i="27"/>
  <c r="ES56" i="27"/>
  <c r="ET56" i="27"/>
  <c r="EU56" i="27"/>
  <c r="EV56" i="27"/>
  <c r="EW56" i="27"/>
  <c r="EX56" i="27"/>
  <c r="EY56" i="27"/>
  <c r="EZ56" i="27"/>
  <c r="FA56" i="27"/>
  <c r="FB56" i="27"/>
  <c r="FC56" i="27"/>
  <c r="FD56" i="27"/>
  <c r="FE56" i="27"/>
  <c r="FF56" i="27"/>
  <c r="FG56" i="27"/>
  <c r="FH56" i="27"/>
  <c r="FI56" i="27"/>
  <c r="FJ56" i="27"/>
  <c r="FK56" i="27"/>
  <c r="FL56" i="27"/>
  <c r="FM56" i="27"/>
  <c r="FN56" i="27"/>
  <c r="FO56" i="27"/>
  <c r="FP56" i="27"/>
  <c r="FQ56" i="27"/>
  <c r="FR56" i="27"/>
  <c r="FS56" i="27"/>
  <c r="FT56" i="27"/>
  <c r="FU56" i="27"/>
  <c r="FV56" i="27"/>
  <c r="FW56" i="27"/>
  <c r="FX56" i="27"/>
  <c r="FY56" i="27"/>
  <c r="FZ56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BE57" i="27"/>
  <c r="BF57" i="27"/>
  <c r="CQ57" i="27"/>
  <c r="CR57" i="27"/>
  <c r="CS57" i="27"/>
  <c r="CT57" i="27"/>
  <c r="CU57" i="27"/>
  <c r="CV57" i="27"/>
  <c r="CW57" i="27"/>
  <c r="CX57" i="27"/>
  <c r="CY57" i="27"/>
  <c r="CZ57" i="27"/>
  <c r="DA57" i="27"/>
  <c r="DB57" i="27"/>
  <c r="DC57" i="27"/>
  <c r="DD57" i="27"/>
  <c r="DE57" i="27"/>
  <c r="DF57" i="27"/>
  <c r="DG57" i="27"/>
  <c r="DH57" i="27"/>
  <c r="DI57" i="27"/>
  <c r="DJ57" i="27"/>
  <c r="DK57" i="27"/>
  <c r="DL57" i="27"/>
  <c r="DM57" i="27"/>
  <c r="DN57" i="27"/>
  <c r="DO57" i="27"/>
  <c r="DP57" i="27"/>
  <c r="DQ57" i="27"/>
  <c r="DR57" i="27"/>
  <c r="DS57" i="27"/>
  <c r="DT57" i="27"/>
  <c r="DU57" i="27"/>
  <c r="DV57" i="27"/>
  <c r="DW57" i="27"/>
  <c r="DX57" i="27"/>
  <c r="DY57" i="27"/>
  <c r="DZ57" i="27"/>
  <c r="EA57" i="27"/>
  <c r="EB57" i="27"/>
  <c r="EC57" i="27"/>
  <c r="ED57" i="27"/>
  <c r="EE57" i="27"/>
  <c r="EF57" i="27"/>
  <c r="EG57" i="27"/>
  <c r="EH57" i="27"/>
  <c r="EI57" i="27"/>
  <c r="EJ57" i="27"/>
  <c r="EK57" i="27"/>
  <c r="EL57" i="27"/>
  <c r="EM57" i="27"/>
  <c r="EN57" i="27"/>
  <c r="EO57" i="27"/>
  <c r="EP57" i="27"/>
  <c r="EQ57" i="27"/>
  <c r="ER57" i="27"/>
  <c r="ES57" i="27"/>
  <c r="ET57" i="27"/>
  <c r="EU57" i="27"/>
  <c r="EV57" i="27"/>
  <c r="EW57" i="27"/>
  <c r="EX57" i="27"/>
  <c r="EY57" i="27"/>
  <c r="EZ57" i="27"/>
  <c r="FA57" i="27"/>
  <c r="FB57" i="27"/>
  <c r="FC57" i="27"/>
  <c r="FD57" i="27"/>
  <c r="FE57" i="27"/>
  <c r="FF57" i="27"/>
  <c r="FG57" i="27"/>
  <c r="FH57" i="27"/>
  <c r="FI57" i="27"/>
  <c r="FJ57" i="27"/>
  <c r="FK57" i="27"/>
  <c r="FL57" i="27"/>
  <c r="FM57" i="27"/>
  <c r="FN57" i="27"/>
  <c r="FO57" i="27"/>
  <c r="FP57" i="27"/>
  <c r="FQ57" i="27"/>
  <c r="FR57" i="27"/>
  <c r="FS57" i="27"/>
  <c r="FT57" i="27"/>
  <c r="FU57" i="27"/>
  <c r="FV57" i="27"/>
  <c r="FW57" i="27"/>
  <c r="FX57" i="27"/>
  <c r="FY57" i="27"/>
  <c r="FZ57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BE58" i="27"/>
  <c r="BF58" i="27"/>
  <c r="BG58" i="27"/>
  <c r="CQ58" i="27"/>
  <c r="CR58" i="27"/>
  <c r="CS58" i="27"/>
  <c r="CT58" i="27"/>
  <c r="CU58" i="27"/>
  <c r="CV58" i="27"/>
  <c r="CW58" i="27"/>
  <c r="CX58" i="27"/>
  <c r="CY58" i="27"/>
  <c r="CZ58" i="27"/>
  <c r="DA58" i="27"/>
  <c r="DB58" i="27"/>
  <c r="DC58" i="27"/>
  <c r="DD58" i="27"/>
  <c r="DE58" i="27"/>
  <c r="DF58" i="27"/>
  <c r="DG58" i="27"/>
  <c r="DH58" i="27"/>
  <c r="DI58" i="27"/>
  <c r="DJ58" i="27"/>
  <c r="DK58" i="27"/>
  <c r="DL58" i="27"/>
  <c r="DM58" i="27"/>
  <c r="DN58" i="27"/>
  <c r="DO58" i="27"/>
  <c r="DP58" i="27"/>
  <c r="DQ58" i="27"/>
  <c r="DR58" i="27"/>
  <c r="DS58" i="27"/>
  <c r="DT58" i="27"/>
  <c r="DU58" i="27"/>
  <c r="DV58" i="27"/>
  <c r="DW58" i="27"/>
  <c r="DX58" i="27"/>
  <c r="DY58" i="27"/>
  <c r="DZ58" i="27"/>
  <c r="EA58" i="27"/>
  <c r="EB58" i="27"/>
  <c r="EC58" i="27"/>
  <c r="ED58" i="27"/>
  <c r="EE58" i="27"/>
  <c r="EF58" i="27"/>
  <c r="EG58" i="27"/>
  <c r="EH58" i="27"/>
  <c r="EI58" i="27"/>
  <c r="EJ58" i="27"/>
  <c r="EK58" i="27"/>
  <c r="EL58" i="27"/>
  <c r="EM58" i="27"/>
  <c r="EN58" i="27"/>
  <c r="EO58" i="27"/>
  <c r="EP58" i="27"/>
  <c r="EQ58" i="27"/>
  <c r="ER58" i="27"/>
  <c r="ES58" i="27"/>
  <c r="ET58" i="27"/>
  <c r="EU58" i="27"/>
  <c r="EV58" i="27"/>
  <c r="EW58" i="27"/>
  <c r="EX58" i="27"/>
  <c r="EY58" i="27"/>
  <c r="EZ58" i="27"/>
  <c r="FA58" i="27"/>
  <c r="FB58" i="27"/>
  <c r="FC58" i="27"/>
  <c r="FD58" i="27"/>
  <c r="FE58" i="27"/>
  <c r="FF58" i="27"/>
  <c r="FG58" i="27"/>
  <c r="FH58" i="27"/>
  <c r="FI58" i="27"/>
  <c r="FJ58" i="27"/>
  <c r="FK58" i="27"/>
  <c r="FL58" i="27"/>
  <c r="FM58" i="27"/>
  <c r="FN58" i="27"/>
  <c r="FO58" i="27"/>
  <c r="FP58" i="27"/>
  <c r="FQ58" i="27"/>
  <c r="FR58" i="27"/>
  <c r="FS58" i="27"/>
  <c r="FT58" i="27"/>
  <c r="FU58" i="27"/>
  <c r="FV58" i="27"/>
  <c r="FW58" i="27"/>
  <c r="FX58" i="27"/>
  <c r="FY58" i="27"/>
  <c r="FZ58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BE59" i="27"/>
  <c r="BF59" i="27"/>
  <c r="BG59" i="27"/>
  <c r="BH59" i="27"/>
  <c r="CQ59" i="27"/>
  <c r="CR59" i="27"/>
  <c r="CS59" i="27"/>
  <c r="CT59" i="27"/>
  <c r="CU59" i="27"/>
  <c r="CV59" i="27"/>
  <c r="CW59" i="27"/>
  <c r="CX59" i="27"/>
  <c r="CY59" i="27"/>
  <c r="CZ59" i="27"/>
  <c r="DA59" i="27"/>
  <c r="DB59" i="27"/>
  <c r="DC59" i="27"/>
  <c r="DD59" i="27"/>
  <c r="DE59" i="27"/>
  <c r="DF59" i="27"/>
  <c r="DG59" i="27"/>
  <c r="DH59" i="27"/>
  <c r="DI59" i="27"/>
  <c r="DJ59" i="27"/>
  <c r="DK59" i="27"/>
  <c r="DL59" i="27"/>
  <c r="DM59" i="27"/>
  <c r="DN59" i="27"/>
  <c r="DO59" i="27"/>
  <c r="DP59" i="27"/>
  <c r="DQ59" i="27"/>
  <c r="DR59" i="27"/>
  <c r="DS59" i="27"/>
  <c r="DT59" i="27"/>
  <c r="DU59" i="27"/>
  <c r="DV59" i="27"/>
  <c r="DW59" i="27"/>
  <c r="DX59" i="27"/>
  <c r="DY59" i="27"/>
  <c r="DZ59" i="27"/>
  <c r="EA59" i="27"/>
  <c r="EB59" i="27"/>
  <c r="EC59" i="27"/>
  <c r="ED59" i="27"/>
  <c r="EE59" i="27"/>
  <c r="EF59" i="27"/>
  <c r="EG59" i="27"/>
  <c r="EH59" i="27"/>
  <c r="EI59" i="27"/>
  <c r="EJ59" i="27"/>
  <c r="EK59" i="27"/>
  <c r="EL59" i="27"/>
  <c r="EM59" i="27"/>
  <c r="EN59" i="27"/>
  <c r="EO59" i="27"/>
  <c r="EP59" i="27"/>
  <c r="EQ59" i="27"/>
  <c r="ER59" i="27"/>
  <c r="ES59" i="27"/>
  <c r="ET59" i="27"/>
  <c r="EU59" i="27"/>
  <c r="EV59" i="27"/>
  <c r="EW59" i="27"/>
  <c r="EX59" i="27"/>
  <c r="EY59" i="27"/>
  <c r="EZ59" i="27"/>
  <c r="FA59" i="27"/>
  <c r="FB59" i="27"/>
  <c r="FC59" i="27"/>
  <c r="FD59" i="27"/>
  <c r="FE59" i="27"/>
  <c r="FF59" i="27"/>
  <c r="FG59" i="27"/>
  <c r="FH59" i="27"/>
  <c r="FI59" i="27"/>
  <c r="FJ59" i="27"/>
  <c r="FK59" i="27"/>
  <c r="FL59" i="27"/>
  <c r="FM59" i="27"/>
  <c r="FN59" i="27"/>
  <c r="FO59" i="27"/>
  <c r="FP59" i="27"/>
  <c r="FQ59" i="27"/>
  <c r="FR59" i="27"/>
  <c r="FS59" i="27"/>
  <c r="FT59" i="27"/>
  <c r="FU59" i="27"/>
  <c r="FV59" i="27"/>
  <c r="FW59" i="27"/>
  <c r="FX59" i="27"/>
  <c r="FY59" i="27"/>
  <c r="FZ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BE60" i="27"/>
  <c r="BF60" i="27"/>
  <c r="BG60" i="27"/>
  <c r="BH60" i="27"/>
  <c r="BI60" i="27"/>
  <c r="CQ60" i="27"/>
  <c r="CR60" i="27"/>
  <c r="CS60" i="27"/>
  <c r="CT60" i="27"/>
  <c r="CU60" i="27"/>
  <c r="CV60" i="27"/>
  <c r="CW60" i="27"/>
  <c r="CX60" i="27"/>
  <c r="CY60" i="27"/>
  <c r="CZ60" i="27"/>
  <c r="DA60" i="27"/>
  <c r="DB60" i="27"/>
  <c r="DC60" i="27"/>
  <c r="DD60" i="27"/>
  <c r="DE60" i="27"/>
  <c r="DF60" i="27"/>
  <c r="DG60" i="27"/>
  <c r="DH60" i="27"/>
  <c r="DI60" i="27"/>
  <c r="DJ60" i="27"/>
  <c r="DK60" i="27"/>
  <c r="DL60" i="27"/>
  <c r="DM60" i="27"/>
  <c r="DN60" i="27"/>
  <c r="DO60" i="27"/>
  <c r="DP60" i="27"/>
  <c r="DQ60" i="27"/>
  <c r="DR60" i="27"/>
  <c r="DS60" i="27"/>
  <c r="DT60" i="27"/>
  <c r="DU60" i="27"/>
  <c r="DV60" i="27"/>
  <c r="DW60" i="27"/>
  <c r="DX60" i="27"/>
  <c r="DY60" i="27"/>
  <c r="DZ60" i="27"/>
  <c r="EA60" i="27"/>
  <c r="EB60" i="27"/>
  <c r="EC60" i="27"/>
  <c r="ED60" i="27"/>
  <c r="EE60" i="27"/>
  <c r="EF60" i="27"/>
  <c r="EG60" i="27"/>
  <c r="EH60" i="27"/>
  <c r="EI60" i="27"/>
  <c r="EJ60" i="27"/>
  <c r="EK60" i="27"/>
  <c r="EL60" i="27"/>
  <c r="EM60" i="27"/>
  <c r="EN60" i="27"/>
  <c r="EO60" i="27"/>
  <c r="EP60" i="27"/>
  <c r="EQ60" i="27"/>
  <c r="ER60" i="27"/>
  <c r="ES60" i="27"/>
  <c r="ET60" i="27"/>
  <c r="EU60" i="27"/>
  <c r="EV60" i="27"/>
  <c r="EW60" i="27"/>
  <c r="EX60" i="27"/>
  <c r="EY60" i="27"/>
  <c r="EZ60" i="27"/>
  <c r="FA60" i="27"/>
  <c r="FB60" i="27"/>
  <c r="FC60" i="27"/>
  <c r="FD60" i="27"/>
  <c r="FE60" i="27"/>
  <c r="FF60" i="27"/>
  <c r="FG60" i="27"/>
  <c r="FH60" i="27"/>
  <c r="FI60" i="27"/>
  <c r="FJ60" i="27"/>
  <c r="FK60" i="27"/>
  <c r="FL60" i="27"/>
  <c r="FM60" i="27"/>
  <c r="FN60" i="27"/>
  <c r="FO60" i="27"/>
  <c r="FP60" i="27"/>
  <c r="FQ60" i="27"/>
  <c r="FR60" i="27"/>
  <c r="FS60" i="27"/>
  <c r="FT60" i="27"/>
  <c r="FU60" i="27"/>
  <c r="FV60" i="27"/>
  <c r="FW60" i="27"/>
  <c r="FX60" i="27"/>
  <c r="FY60" i="27"/>
  <c r="FZ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BE61" i="27"/>
  <c r="BF61" i="27"/>
  <c r="BG61" i="27"/>
  <c r="BH61" i="27"/>
  <c r="BI61" i="27"/>
  <c r="BJ61" i="27"/>
  <c r="CQ61" i="27"/>
  <c r="CR61" i="27"/>
  <c r="CS61" i="27"/>
  <c r="CT61" i="27"/>
  <c r="CU61" i="27"/>
  <c r="CV61" i="27"/>
  <c r="CW61" i="27"/>
  <c r="CX61" i="27"/>
  <c r="CY61" i="27"/>
  <c r="CZ61" i="27"/>
  <c r="DA61" i="27"/>
  <c r="DB61" i="27"/>
  <c r="DC61" i="27"/>
  <c r="DD61" i="27"/>
  <c r="DE61" i="27"/>
  <c r="DF61" i="27"/>
  <c r="DG61" i="27"/>
  <c r="DH61" i="27"/>
  <c r="DI61" i="27"/>
  <c r="DJ61" i="27"/>
  <c r="DK61" i="27"/>
  <c r="DL61" i="27"/>
  <c r="DM61" i="27"/>
  <c r="DN61" i="27"/>
  <c r="DO61" i="27"/>
  <c r="DP61" i="27"/>
  <c r="DQ61" i="27"/>
  <c r="DR61" i="27"/>
  <c r="DS61" i="27"/>
  <c r="DT61" i="27"/>
  <c r="DU61" i="27"/>
  <c r="DV61" i="27"/>
  <c r="DW61" i="27"/>
  <c r="DX61" i="27"/>
  <c r="DY61" i="27"/>
  <c r="DZ61" i="27"/>
  <c r="EA61" i="27"/>
  <c r="EB61" i="27"/>
  <c r="EC61" i="27"/>
  <c r="ED61" i="27"/>
  <c r="EE61" i="27"/>
  <c r="EF61" i="27"/>
  <c r="EG61" i="27"/>
  <c r="EH61" i="27"/>
  <c r="EI61" i="27"/>
  <c r="EJ61" i="27"/>
  <c r="EK61" i="27"/>
  <c r="EL61" i="27"/>
  <c r="EM61" i="27"/>
  <c r="EN61" i="27"/>
  <c r="EO61" i="27"/>
  <c r="EP61" i="27"/>
  <c r="EQ61" i="27"/>
  <c r="ER61" i="27"/>
  <c r="ES61" i="27"/>
  <c r="ET61" i="27"/>
  <c r="EU61" i="27"/>
  <c r="EV61" i="27"/>
  <c r="EW61" i="27"/>
  <c r="EX61" i="27"/>
  <c r="EY61" i="27"/>
  <c r="EZ61" i="27"/>
  <c r="FA61" i="27"/>
  <c r="FB61" i="27"/>
  <c r="FC61" i="27"/>
  <c r="FD61" i="27"/>
  <c r="FE61" i="27"/>
  <c r="FF61" i="27"/>
  <c r="FG61" i="27"/>
  <c r="FH61" i="27"/>
  <c r="FI61" i="27"/>
  <c r="FJ61" i="27"/>
  <c r="FK61" i="27"/>
  <c r="FL61" i="27"/>
  <c r="FM61" i="27"/>
  <c r="FN61" i="27"/>
  <c r="FO61" i="27"/>
  <c r="FP61" i="27"/>
  <c r="FQ61" i="27"/>
  <c r="FR61" i="27"/>
  <c r="FS61" i="27"/>
  <c r="FT61" i="27"/>
  <c r="FU61" i="27"/>
  <c r="FV61" i="27"/>
  <c r="FW61" i="27"/>
  <c r="FX61" i="27"/>
  <c r="FY61" i="27"/>
  <c r="FZ61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BE62" i="27"/>
  <c r="BF62" i="27"/>
  <c r="BG62" i="27"/>
  <c r="BH62" i="27"/>
  <c r="BI62" i="27"/>
  <c r="BJ62" i="27"/>
  <c r="BK62" i="27"/>
  <c r="CQ62" i="27"/>
  <c r="CR62" i="27"/>
  <c r="CS62" i="27"/>
  <c r="CT62" i="27"/>
  <c r="CU62" i="27"/>
  <c r="CV62" i="27"/>
  <c r="CW62" i="27"/>
  <c r="CX62" i="27"/>
  <c r="CY62" i="27"/>
  <c r="CZ62" i="27"/>
  <c r="DA62" i="27"/>
  <c r="DB62" i="27"/>
  <c r="DC62" i="27"/>
  <c r="DD62" i="27"/>
  <c r="DE62" i="27"/>
  <c r="DF62" i="27"/>
  <c r="DG62" i="27"/>
  <c r="DH62" i="27"/>
  <c r="DI62" i="27"/>
  <c r="DJ62" i="27"/>
  <c r="DK62" i="27"/>
  <c r="DL62" i="27"/>
  <c r="DM62" i="27"/>
  <c r="DN62" i="27"/>
  <c r="DO62" i="27"/>
  <c r="DP62" i="27"/>
  <c r="DQ62" i="27"/>
  <c r="DR62" i="27"/>
  <c r="DS62" i="27"/>
  <c r="DT62" i="27"/>
  <c r="DU62" i="27"/>
  <c r="DV62" i="27"/>
  <c r="DW62" i="27"/>
  <c r="DX62" i="27"/>
  <c r="DY62" i="27"/>
  <c r="DZ62" i="27"/>
  <c r="EA62" i="27"/>
  <c r="EB62" i="27"/>
  <c r="EC62" i="27"/>
  <c r="ED62" i="27"/>
  <c r="EE62" i="27"/>
  <c r="EF62" i="27"/>
  <c r="EG62" i="27"/>
  <c r="EH62" i="27"/>
  <c r="EI62" i="27"/>
  <c r="EJ62" i="27"/>
  <c r="EK62" i="27"/>
  <c r="EL62" i="27"/>
  <c r="EM62" i="27"/>
  <c r="EN62" i="27"/>
  <c r="EO62" i="27"/>
  <c r="EP62" i="27"/>
  <c r="EQ62" i="27"/>
  <c r="ER62" i="27"/>
  <c r="ES62" i="27"/>
  <c r="ET62" i="27"/>
  <c r="EU62" i="27"/>
  <c r="EV62" i="27"/>
  <c r="EW62" i="27"/>
  <c r="EX62" i="27"/>
  <c r="EY62" i="27"/>
  <c r="EZ62" i="27"/>
  <c r="FA62" i="27"/>
  <c r="FB62" i="27"/>
  <c r="FC62" i="27"/>
  <c r="FD62" i="27"/>
  <c r="FE62" i="27"/>
  <c r="FF62" i="27"/>
  <c r="FG62" i="27"/>
  <c r="FH62" i="27"/>
  <c r="FI62" i="27"/>
  <c r="FJ62" i="27"/>
  <c r="FK62" i="27"/>
  <c r="FL62" i="27"/>
  <c r="FM62" i="27"/>
  <c r="FN62" i="27"/>
  <c r="FO62" i="27"/>
  <c r="FP62" i="27"/>
  <c r="FQ62" i="27"/>
  <c r="FR62" i="27"/>
  <c r="FS62" i="27"/>
  <c r="FT62" i="27"/>
  <c r="FU62" i="27"/>
  <c r="FV62" i="27"/>
  <c r="FW62" i="27"/>
  <c r="FX62" i="27"/>
  <c r="FY62" i="27"/>
  <c r="FZ62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BE63" i="27"/>
  <c r="BF63" i="27"/>
  <c r="BG63" i="27"/>
  <c r="BH63" i="27"/>
  <c r="BI63" i="27"/>
  <c r="BJ63" i="27"/>
  <c r="BK63" i="27"/>
  <c r="BL63" i="27"/>
  <c r="CQ63" i="27"/>
  <c r="CR63" i="27"/>
  <c r="CS63" i="27"/>
  <c r="CT63" i="27"/>
  <c r="CU63" i="27"/>
  <c r="CV63" i="27"/>
  <c r="CW63" i="27"/>
  <c r="CX63" i="27"/>
  <c r="CY63" i="27"/>
  <c r="CZ63" i="27"/>
  <c r="DA63" i="27"/>
  <c r="DB63" i="27"/>
  <c r="DC63" i="27"/>
  <c r="DD63" i="27"/>
  <c r="DE63" i="27"/>
  <c r="DF63" i="27"/>
  <c r="DG63" i="27"/>
  <c r="DH63" i="27"/>
  <c r="DI63" i="27"/>
  <c r="DJ63" i="27"/>
  <c r="DK63" i="27"/>
  <c r="DL63" i="27"/>
  <c r="DM63" i="27"/>
  <c r="DN63" i="27"/>
  <c r="DO63" i="27"/>
  <c r="DP63" i="27"/>
  <c r="DQ63" i="27"/>
  <c r="DR63" i="27"/>
  <c r="DS63" i="27"/>
  <c r="DT63" i="27"/>
  <c r="DU63" i="27"/>
  <c r="DV63" i="27"/>
  <c r="DW63" i="27"/>
  <c r="DX63" i="27"/>
  <c r="DY63" i="27"/>
  <c r="DZ63" i="27"/>
  <c r="EA63" i="27"/>
  <c r="EB63" i="27"/>
  <c r="EC63" i="27"/>
  <c r="ED63" i="27"/>
  <c r="EE63" i="27"/>
  <c r="EF63" i="27"/>
  <c r="EG63" i="27"/>
  <c r="EH63" i="27"/>
  <c r="EI63" i="27"/>
  <c r="EJ63" i="27"/>
  <c r="EK63" i="27"/>
  <c r="EL63" i="27"/>
  <c r="EM63" i="27"/>
  <c r="EN63" i="27"/>
  <c r="EO63" i="27"/>
  <c r="EP63" i="27"/>
  <c r="EQ63" i="27"/>
  <c r="ER63" i="27"/>
  <c r="ES63" i="27"/>
  <c r="ET63" i="27"/>
  <c r="EU63" i="27"/>
  <c r="EV63" i="27"/>
  <c r="EW63" i="27"/>
  <c r="EX63" i="27"/>
  <c r="EY63" i="27"/>
  <c r="EZ63" i="27"/>
  <c r="FA63" i="27"/>
  <c r="FB63" i="27"/>
  <c r="FC63" i="27"/>
  <c r="FD63" i="27"/>
  <c r="FE63" i="27"/>
  <c r="FF63" i="27"/>
  <c r="FG63" i="27"/>
  <c r="FH63" i="27"/>
  <c r="FI63" i="27"/>
  <c r="FJ63" i="27"/>
  <c r="FK63" i="27"/>
  <c r="FL63" i="27"/>
  <c r="FM63" i="27"/>
  <c r="FN63" i="27"/>
  <c r="FO63" i="27"/>
  <c r="FP63" i="27"/>
  <c r="FQ63" i="27"/>
  <c r="FR63" i="27"/>
  <c r="FS63" i="27"/>
  <c r="FT63" i="27"/>
  <c r="FU63" i="27"/>
  <c r="FV63" i="27"/>
  <c r="FW63" i="27"/>
  <c r="FX63" i="27"/>
  <c r="FY63" i="27"/>
  <c r="FZ63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BE64" i="27"/>
  <c r="BF64" i="27"/>
  <c r="BG64" i="27"/>
  <c r="BH64" i="27"/>
  <c r="BI64" i="27"/>
  <c r="BJ64" i="27"/>
  <c r="BK64" i="27"/>
  <c r="BL64" i="27"/>
  <c r="BM64" i="27"/>
  <c r="CQ64" i="27"/>
  <c r="CR64" i="27"/>
  <c r="CS64" i="27"/>
  <c r="CT64" i="27"/>
  <c r="CU64" i="27"/>
  <c r="CV64" i="27"/>
  <c r="CW64" i="27"/>
  <c r="CX64" i="27"/>
  <c r="CY64" i="27"/>
  <c r="CZ64" i="27"/>
  <c r="DA64" i="27"/>
  <c r="DB64" i="27"/>
  <c r="DC64" i="27"/>
  <c r="DD64" i="27"/>
  <c r="DE64" i="27"/>
  <c r="DF64" i="27"/>
  <c r="DG64" i="27"/>
  <c r="DH64" i="27"/>
  <c r="DI64" i="27"/>
  <c r="DJ64" i="27"/>
  <c r="DK64" i="27"/>
  <c r="DL64" i="27"/>
  <c r="DM64" i="27"/>
  <c r="DN64" i="27"/>
  <c r="DO64" i="27"/>
  <c r="DP64" i="27"/>
  <c r="DQ64" i="27"/>
  <c r="DR64" i="27"/>
  <c r="DS64" i="27"/>
  <c r="DT64" i="27"/>
  <c r="DU64" i="27"/>
  <c r="DV64" i="27"/>
  <c r="DW64" i="27"/>
  <c r="DX64" i="27"/>
  <c r="DY64" i="27"/>
  <c r="DZ64" i="27"/>
  <c r="EA64" i="27"/>
  <c r="EB64" i="27"/>
  <c r="EC64" i="27"/>
  <c r="ED64" i="27"/>
  <c r="EE64" i="27"/>
  <c r="EF64" i="27"/>
  <c r="EG64" i="27"/>
  <c r="EH64" i="27"/>
  <c r="EI64" i="27"/>
  <c r="EJ64" i="27"/>
  <c r="EK64" i="27"/>
  <c r="EL64" i="27"/>
  <c r="EM64" i="27"/>
  <c r="EN64" i="27"/>
  <c r="EO64" i="27"/>
  <c r="EP64" i="27"/>
  <c r="EQ64" i="27"/>
  <c r="ER64" i="27"/>
  <c r="ES64" i="27"/>
  <c r="ET64" i="27"/>
  <c r="EU64" i="27"/>
  <c r="EV64" i="27"/>
  <c r="EW64" i="27"/>
  <c r="EX64" i="27"/>
  <c r="EY64" i="27"/>
  <c r="EZ64" i="27"/>
  <c r="FA64" i="27"/>
  <c r="FB64" i="27"/>
  <c r="FC64" i="27"/>
  <c r="FD64" i="27"/>
  <c r="FE64" i="27"/>
  <c r="FF64" i="27"/>
  <c r="FG64" i="27"/>
  <c r="FH64" i="27"/>
  <c r="FI64" i="27"/>
  <c r="FJ64" i="27"/>
  <c r="FK64" i="27"/>
  <c r="FL64" i="27"/>
  <c r="FM64" i="27"/>
  <c r="FN64" i="27"/>
  <c r="FO64" i="27"/>
  <c r="FP64" i="27"/>
  <c r="FQ64" i="27"/>
  <c r="FR64" i="27"/>
  <c r="FS64" i="27"/>
  <c r="FT64" i="27"/>
  <c r="FU64" i="27"/>
  <c r="FV64" i="27"/>
  <c r="FW64" i="27"/>
  <c r="FX64" i="27"/>
  <c r="FY64" i="27"/>
  <c r="FZ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BE65" i="27"/>
  <c r="BF65" i="27"/>
  <c r="BG65" i="27"/>
  <c r="BH65" i="27"/>
  <c r="BI65" i="27"/>
  <c r="BJ65" i="27"/>
  <c r="BK65" i="27"/>
  <c r="BL65" i="27"/>
  <c r="BM65" i="27"/>
  <c r="BN65" i="27"/>
  <c r="CQ65" i="27"/>
  <c r="CR65" i="27"/>
  <c r="CS65" i="27"/>
  <c r="CT65" i="27"/>
  <c r="CU65" i="27"/>
  <c r="CV65" i="27"/>
  <c r="CW65" i="27"/>
  <c r="CX65" i="27"/>
  <c r="CY65" i="27"/>
  <c r="CZ65" i="27"/>
  <c r="DA65" i="27"/>
  <c r="DB65" i="27"/>
  <c r="DC65" i="27"/>
  <c r="DD65" i="27"/>
  <c r="DE65" i="27"/>
  <c r="DF65" i="27"/>
  <c r="DG65" i="27"/>
  <c r="DH65" i="27"/>
  <c r="DI65" i="27"/>
  <c r="DJ65" i="27"/>
  <c r="DK65" i="27"/>
  <c r="DL65" i="27"/>
  <c r="DM65" i="27"/>
  <c r="DN65" i="27"/>
  <c r="DO65" i="27"/>
  <c r="DP65" i="27"/>
  <c r="DQ65" i="27"/>
  <c r="DR65" i="27"/>
  <c r="DS65" i="27"/>
  <c r="DT65" i="27"/>
  <c r="DU65" i="27"/>
  <c r="DV65" i="27"/>
  <c r="DW65" i="27"/>
  <c r="DX65" i="27"/>
  <c r="DY65" i="27"/>
  <c r="DZ65" i="27"/>
  <c r="EA65" i="27"/>
  <c r="EB65" i="27"/>
  <c r="EC65" i="27"/>
  <c r="ED65" i="27"/>
  <c r="EE65" i="27"/>
  <c r="EF65" i="27"/>
  <c r="EG65" i="27"/>
  <c r="EH65" i="27"/>
  <c r="EI65" i="27"/>
  <c r="EJ65" i="27"/>
  <c r="EK65" i="27"/>
  <c r="EL65" i="27"/>
  <c r="EM65" i="27"/>
  <c r="EN65" i="27"/>
  <c r="EO65" i="27"/>
  <c r="EP65" i="27"/>
  <c r="EQ65" i="27"/>
  <c r="ER65" i="27"/>
  <c r="ES65" i="27"/>
  <c r="ET65" i="27"/>
  <c r="EU65" i="27"/>
  <c r="EV65" i="27"/>
  <c r="EW65" i="27"/>
  <c r="EX65" i="27"/>
  <c r="EY65" i="27"/>
  <c r="EZ65" i="27"/>
  <c r="FA65" i="27"/>
  <c r="FB65" i="27"/>
  <c r="FC65" i="27"/>
  <c r="FD65" i="27"/>
  <c r="FE65" i="27"/>
  <c r="FF65" i="27"/>
  <c r="FG65" i="27"/>
  <c r="FH65" i="27"/>
  <c r="FI65" i="27"/>
  <c r="FJ65" i="27"/>
  <c r="FK65" i="27"/>
  <c r="FL65" i="27"/>
  <c r="FM65" i="27"/>
  <c r="FN65" i="27"/>
  <c r="FO65" i="27"/>
  <c r="FP65" i="27"/>
  <c r="FQ65" i="27"/>
  <c r="FR65" i="27"/>
  <c r="FS65" i="27"/>
  <c r="FT65" i="27"/>
  <c r="FU65" i="27"/>
  <c r="FV65" i="27"/>
  <c r="FW65" i="27"/>
  <c r="FX65" i="27"/>
  <c r="FY65" i="27"/>
  <c r="FZ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BE66" i="27"/>
  <c r="BF66" i="27"/>
  <c r="BG66" i="27"/>
  <c r="BH66" i="27"/>
  <c r="BI66" i="27"/>
  <c r="BJ66" i="27"/>
  <c r="BK66" i="27"/>
  <c r="BL66" i="27"/>
  <c r="BM66" i="27"/>
  <c r="BN66" i="27"/>
  <c r="BO66" i="27"/>
  <c r="CQ66" i="27"/>
  <c r="CR66" i="27"/>
  <c r="CS66" i="27"/>
  <c r="CT66" i="27"/>
  <c r="CU66" i="27"/>
  <c r="CV66" i="27"/>
  <c r="CW66" i="27"/>
  <c r="CX66" i="27"/>
  <c r="CY66" i="27"/>
  <c r="CZ66" i="27"/>
  <c r="DA66" i="27"/>
  <c r="DB66" i="27"/>
  <c r="DC66" i="27"/>
  <c r="DD66" i="27"/>
  <c r="DE66" i="27"/>
  <c r="DF66" i="27"/>
  <c r="DG66" i="27"/>
  <c r="DH66" i="27"/>
  <c r="DI66" i="27"/>
  <c r="DJ66" i="27"/>
  <c r="DK66" i="27"/>
  <c r="DL66" i="27"/>
  <c r="DM66" i="27"/>
  <c r="DN66" i="27"/>
  <c r="DO66" i="27"/>
  <c r="DP66" i="27"/>
  <c r="DQ66" i="27"/>
  <c r="DR66" i="27"/>
  <c r="DS66" i="27"/>
  <c r="DT66" i="27"/>
  <c r="DU66" i="27"/>
  <c r="DV66" i="27"/>
  <c r="DW66" i="27"/>
  <c r="DX66" i="27"/>
  <c r="DY66" i="27"/>
  <c r="DZ66" i="27"/>
  <c r="EA66" i="27"/>
  <c r="EB66" i="27"/>
  <c r="EC66" i="27"/>
  <c r="ED66" i="27"/>
  <c r="EE66" i="27"/>
  <c r="EF66" i="27"/>
  <c r="EG66" i="27"/>
  <c r="EH66" i="27"/>
  <c r="EI66" i="27"/>
  <c r="EJ66" i="27"/>
  <c r="EK66" i="27"/>
  <c r="EL66" i="27"/>
  <c r="EM66" i="27"/>
  <c r="EN66" i="27"/>
  <c r="EO66" i="27"/>
  <c r="EP66" i="27"/>
  <c r="EQ66" i="27"/>
  <c r="ER66" i="27"/>
  <c r="ES66" i="27"/>
  <c r="ET66" i="27"/>
  <c r="EU66" i="27"/>
  <c r="EV66" i="27"/>
  <c r="EW66" i="27"/>
  <c r="EX66" i="27"/>
  <c r="EY66" i="27"/>
  <c r="EZ66" i="27"/>
  <c r="FA66" i="27"/>
  <c r="FB66" i="27"/>
  <c r="FC66" i="27"/>
  <c r="FD66" i="27"/>
  <c r="FE66" i="27"/>
  <c r="FF66" i="27"/>
  <c r="FG66" i="27"/>
  <c r="FH66" i="27"/>
  <c r="FI66" i="27"/>
  <c r="FJ66" i="27"/>
  <c r="FK66" i="27"/>
  <c r="FL66" i="27"/>
  <c r="FM66" i="27"/>
  <c r="FN66" i="27"/>
  <c r="FO66" i="27"/>
  <c r="FP66" i="27"/>
  <c r="FQ66" i="27"/>
  <c r="FR66" i="27"/>
  <c r="FS66" i="27"/>
  <c r="FT66" i="27"/>
  <c r="FU66" i="27"/>
  <c r="FV66" i="27"/>
  <c r="FW66" i="27"/>
  <c r="FX66" i="27"/>
  <c r="FY66" i="27"/>
  <c r="FZ66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BE67" i="27"/>
  <c r="BF67" i="27"/>
  <c r="BG67" i="27"/>
  <c r="BH67" i="27"/>
  <c r="BI67" i="27"/>
  <c r="BJ67" i="27"/>
  <c r="BK67" i="27"/>
  <c r="BL67" i="27"/>
  <c r="BM67" i="27"/>
  <c r="BN67" i="27"/>
  <c r="BO67" i="27"/>
  <c r="BP67" i="27"/>
  <c r="CQ67" i="27"/>
  <c r="CR67" i="27"/>
  <c r="CS67" i="27"/>
  <c r="CT67" i="27"/>
  <c r="CU67" i="27"/>
  <c r="CV67" i="27"/>
  <c r="CW67" i="27"/>
  <c r="CX67" i="27"/>
  <c r="CY67" i="27"/>
  <c r="CZ67" i="27"/>
  <c r="DA67" i="27"/>
  <c r="DB67" i="27"/>
  <c r="DC67" i="27"/>
  <c r="DD67" i="27"/>
  <c r="DE67" i="27"/>
  <c r="DF67" i="27"/>
  <c r="DG67" i="27"/>
  <c r="DH67" i="27"/>
  <c r="DI67" i="27"/>
  <c r="DJ67" i="27"/>
  <c r="DK67" i="27"/>
  <c r="DL67" i="27"/>
  <c r="DM67" i="27"/>
  <c r="DN67" i="27"/>
  <c r="DO67" i="27"/>
  <c r="DP67" i="27"/>
  <c r="DQ67" i="27"/>
  <c r="DR67" i="27"/>
  <c r="DS67" i="27"/>
  <c r="DT67" i="27"/>
  <c r="DU67" i="27"/>
  <c r="DV67" i="27"/>
  <c r="DW67" i="27"/>
  <c r="DX67" i="27"/>
  <c r="DY67" i="27"/>
  <c r="DZ67" i="27"/>
  <c r="EA67" i="27"/>
  <c r="EB67" i="27"/>
  <c r="EC67" i="27"/>
  <c r="ED67" i="27"/>
  <c r="EE67" i="27"/>
  <c r="EF67" i="27"/>
  <c r="EG67" i="27"/>
  <c r="EH67" i="27"/>
  <c r="EI67" i="27"/>
  <c r="EJ67" i="27"/>
  <c r="EK67" i="27"/>
  <c r="EL67" i="27"/>
  <c r="EM67" i="27"/>
  <c r="EN67" i="27"/>
  <c r="EO67" i="27"/>
  <c r="EP67" i="27"/>
  <c r="EQ67" i="27"/>
  <c r="ER67" i="27"/>
  <c r="ES67" i="27"/>
  <c r="ET67" i="27"/>
  <c r="EU67" i="27"/>
  <c r="EV67" i="27"/>
  <c r="EW67" i="27"/>
  <c r="EX67" i="27"/>
  <c r="EY67" i="27"/>
  <c r="EZ67" i="27"/>
  <c r="FA67" i="27"/>
  <c r="FB67" i="27"/>
  <c r="FC67" i="27"/>
  <c r="FD67" i="27"/>
  <c r="FE67" i="27"/>
  <c r="FF67" i="27"/>
  <c r="FG67" i="27"/>
  <c r="FH67" i="27"/>
  <c r="FI67" i="27"/>
  <c r="FJ67" i="27"/>
  <c r="FK67" i="27"/>
  <c r="FL67" i="27"/>
  <c r="FM67" i="27"/>
  <c r="FN67" i="27"/>
  <c r="FO67" i="27"/>
  <c r="FP67" i="27"/>
  <c r="FQ67" i="27"/>
  <c r="FR67" i="27"/>
  <c r="FS67" i="27"/>
  <c r="FT67" i="27"/>
  <c r="FU67" i="27"/>
  <c r="FV67" i="27"/>
  <c r="FW67" i="27"/>
  <c r="FX67" i="27"/>
  <c r="FY67" i="27"/>
  <c r="FZ67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BE68" i="27"/>
  <c r="BF68" i="27"/>
  <c r="BG68" i="27"/>
  <c r="BH68" i="27"/>
  <c r="BI68" i="27"/>
  <c r="BJ68" i="27"/>
  <c r="BK68" i="27"/>
  <c r="BL68" i="27"/>
  <c r="BM68" i="27"/>
  <c r="BN68" i="27"/>
  <c r="BO68" i="27"/>
  <c r="BP68" i="27"/>
  <c r="BQ68" i="27"/>
  <c r="CQ68" i="27"/>
  <c r="CR68" i="27"/>
  <c r="CS68" i="27"/>
  <c r="CT68" i="27"/>
  <c r="CU68" i="27"/>
  <c r="CV68" i="27"/>
  <c r="CW68" i="27"/>
  <c r="CX68" i="27"/>
  <c r="CY68" i="27"/>
  <c r="CZ68" i="27"/>
  <c r="DA68" i="27"/>
  <c r="DB68" i="27"/>
  <c r="DC68" i="27"/>
  <c r="DD68" i="27"/>
  <c r="DE68" i="27"/>
  <c r="DF68" i="27"/>
  <c r="DG68" i="27"/>
  <c r="DH68" i="27"/>
  <c r="DI68" i="27"/>
  <c r="DJ68" i="27"/>
  <c r="DK68" i="27"/>
  <c r="DL68" i="27"/>
  <c r="DM68" i="27"/>
  <c r="DN68" i="27"/>
  <c r="DO68" i="27"/>
  <c r="DP68" i="27"/>
  <c r="DQ68" i="27"/>
  <c r="DR68" i="27"/>
  <c r="DS68" i="27"/>
  <c r="DT68" i="27"/>
  <c r="DU68" i="27"/>
  <c r="DV68" i="27"/>
  <c r="DW68" i="27"/>
  <c r="DX68" i="27"/>
  <c r="DY68" i="27"/>
  <c r="DZ68" i="27"/>
  <c r="EA68" i="27"/>
  <c r="EB68" i="27"/>
  <c r="EC68" i="27"/>
  <c r="ED68" i="27"/>
  <c r="EE68" i="27"/>
  <c r="EF68" i="27"/>
  <c r="EG68" i="27"/>
  <c r="EH68" i="27"/>
  <c r="EI68" i="27"/>
  <c r="EJ68" i="27"/>
  <c r="EK68" i="27"/>
  <c r="EL68" i="27"/>
  <c r="EM68" i="27"/>
  <c r="EN68" i="27"/>
  <c r="EO68" i="27"/>
  <c r="EP68" i="27"/>
  <c r="EQ68" i="27"/>
  <c r="ER68" i="27"/>
  <c r="ES68" i="27"/>
  <c r="ET68" i="27"/>
  <c r="EU68" i="27"/>
  <c r="EV68" i="27"/>
  <c r="EW68" i="27"/>
  <c r="EX68" i="27"/>
  <c r="EY68" i="27"/>
  <c r="EZ68" i="27"/>
  <c r="FA68" i="27"/>
  <c r="FB68" i="27"/>
  <c r="FC68" i="27"/>
  <c r="FD68" i="27"/>
  <c r="FE68" i="27"/>
  <c r="FF68" i="27"/>
  <c r="FG68" i="27"/>
  <c r="FH68" i="27"/>
  <c r="FI68" i="27"/>
  <c r="FJ68" i="27"/>
  <c r="FK68" i="27"/>
  <c r="FL68" i="27"/>
  <c r="FM68" i="27"/>
  <c r="FN68" i="27"/>
  <c r="FO68" i="27"/>
  <c r="FP68" i="27"/>
  <c r="FQ68" i="27"/>
  <c r="FR68" i="27"/>
  <c r="FS68" i="27"/>
  <c r="FT68" i="27"/>
  <c r="FU68" i="27"/>
  <c r="FV68" i="27"/>
  <c r="FW68" i="27"/>
  <c r="FX68" i="27"/>
  <c r="FY68" i="27"/>
  <c r="FZ68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BE69" i="27"/>
  <c r="BF69" i="27"/>
  <c r="BG69" i="27"/>
  <c r="BH69" i="27"/>
  <c r="BI69" i="27"/>
  <c r="BJ69" i="27"/>
  <c r="BK69" i="27"/>
  <c r="BL69" i="27"/>
  <c r="BM69" i="27"/>
  <c r="BN69" i="27"/>
  <c r="BO69" i="27"/>
  <c r="BP69" i="27"/>
  <c r="BQ69" i="27"/>
  <c r="BR69" i="27"/>
  <c r="CQ69" i="27"/>
  <c r="CR69" i="27"/>
  <c r="CS69" i="27"/>
  <c r="CT69" i="27"/>
  <c r="CU69" i="27"/>
  <c r="CV69" i="27"/>
  <c r="CW69" i="27"/>
  <c r="CX69" i="27"/>
  <c r="CY69" i="27"/>
  <c r="CZ69" i="27"/>
  <c r="DA69" i="27"/>
  <c r="DB69" i="27"/>
  <c r="DC69" i="27"/>
  <c r="DD69" i="27"/>
  <c r="DE69" i="27"/>
  <c r="DF69" i="27"/>
  <c r="DG69" i="27"/>
  <c r="DH69" i="27"/>
  <c r="DI69" i="27"/>
  <c r="DJ69" i="27"/>
  <c r="DK69" i="27"/>
  <c r="DL69" i="27"/>
  <c r="DM69" i="27"/>
  <c r="DN69" i="27"/>
  <c r="DO69" i="27"/>
  <c r="DP69" i="27"/>
  <c r="DQ69" i="27"/>
  <c r="DR69" i="27"/>
  <c r="DS69" i="27"/>
  <c r="DT69" i="27"/>
  <c r="DU69" i="27"/>
  <c r="DV69" i="27"/>
  <c r="DW69" i="27"/>
  <c r="DX69" i="27"/>
  <c r="DY69" i="27"/>
  <c r="DZ69" i="27"/>
  <c r="EA69" i="27"/>
  <c r="EB69" i="27"/>
  <c r="EC69" i="27"/>
  <c r="ED69" i="27"/>
  <c r="EE69" i="27"/>
  <c r="EF69" i="27"/>
  <c r="EG69" i="27"/>
  <c r="EH69" i="27"/>
  <c r="EI69" i="27"/>
  <c r="EJ69" i="27"/>
  <c r="EK69" i="27"/>
  <c r="EL69" i="27"/>
  <c r="EM69" i="27"/>
  <c r="EN69" i="27"/>
  <c r="EO69" i="27"/>
  <c r="EP69" i="27"/>
  <c r="EQ69" i="27"/>
  <c r="ER69" i="27"/>
  <c r="ES69" i="27"/>
  <c r="ET69" i="27"/>
  <c r="EU69" i="27"/>
  <c r="EV69" i="27"/>
  <c r="EW69" i="27"/>
  <c r="EX69" i="27"/>
  <c r="EY69" i="27"/>
  <c r="EZ69" i="27"/>
  <c r="FA69" i="27"/>
  <c r="FB69" i="27"/>
  <c r="FC69" i="27"/>
  <c r="FD69" i="27"/>
  <c r="FE69" i="27"/>
  <c r="FF69" i="27"/>
  <c r="FG69" i="27"/>
  <c r="FH69" i="27"/>
  <c r="FI69" i="27"/>
  <c r="FJ69" i="27"/>
  <c r="FK69" i="27"/>
  <c r="FL69" i="27"/>
  <c r="FM69" i="27"/>
  <c r="FN69" i="27"/>
  <c r="FO69" i="27"/>
  <c r="FP69" i="27"/>
  <c r="FQ69" i="27"/>
  <c r="FR69" i="27"/>
  <c r="FS69" i="27"/>
  <c r="FT69" i="27"/>
  <c r="FU69" i="27"/>
  <c r="FV69" i="27"/>
  <c r="FW69" i="27"/>
  <c r="FX69" i="27"/>
  <c r="FY69" i="27"/>
  <c r="FZ69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BE70" i="27"/>
  <c r="BF70" i="27"/>
  <c r="BG70" i="27"/>
  <c r="BH70" i="27"/>
  <c r="BI70" i="27"/>
  <c r="BJ70" i="27"/>
  <c r="BK70" i="27"/>
  <c r="BL70" i="27"/>
  <c r="BM70" i="27"/>
  <c r="BN70" i="27"/>
  <c r="BO70" i="27"/>
  <c r="BP70" i="27"/>
  <c r="BQ70" i="27"/>
  <c r="BR70" i="27"/>
  <c r="BS70" i="27"/>
  <c r="CQ70" i="27"/>
  <c r="CR70" i="27"/>
  <c r="CS70" i="27"/>
  <c r="CT70" i="27"/>
  <c r="CU70" i="27"/>
  <c r="CV70" i="27"/>
  <c r="CW70" i="27"/>
  <c r="CX70" i="27"/>
  <c r="CY70" i="27"/>
  <c r="CZ70" i="27"/>
  <c r="DA70" i="27"/>
  <c r="DB70" i="27"/>
  <c r="DC70" i="27"/>
  <c r="DD70" i="27"/>
  <c r="DE70" i="27"/>
  <c r="DF70" i="27"/>
  <c r="DG70" i="27"/>
  <c r="DH70" i="27"/>
  <c r="DI70" i="27"/>
  <c r="DJ70" i="27"/>
  <c r="DK70" i="27"/>
  <c r="DL70" i="27"/>
  <c r="DM70" i="27"/>
  <c r="DN70" i="27"/>
  <c r="DO70" i="27"/>
  <c r="DP70" i="27"/>
  <c r="DQ70" i="27"/>
  <c r="DR70" i="27"/>
  <c r="DS70" i="27"/>
  <c r="DT70" i="27"/>
  <c r="DU70" i="27"/>
  <c r="DV70" i="27"/>
  <c r="DW70" i="27"/>
  <c r="DX70" i="27"/>
  <c r="DY70" i="27"/>
  <c r="DZ70" i="27"/>
  <c r="EA70" i="27"/>
  <c r="EB70" i="27"/>
  <c r="EC70" i="27"/>
  <c r="ED70" i="27"/>
  <c r="EE70" i="27"/>
  <c r="EF70" i="27"/>
  <c r="EG70" i="27"/>
  <c r="EH70" i="27"/>
  <c r="EI70" i="27"/>
  <c r="EJ70" i="27"/>
  <c r="EK70" i="27"/>
  <c r="EL70" i="27"/>
  <c r="EM70" i="27"/>
  <c r="EN70" i="27"/>
  <c r="EO70" i="27"/>
  <c r="EP70" i="27"/>
  <c r="EQ70" i="27"/>
  <c r="ER70" i="27"/>
  <c r="ES70" i="27"/>
  <c r="ET70" i="27"/>
  <c r="EU70" i="27"/>
  <c r="EV70" i="27"/>
  <c r="EW70" i="27"/>
  <c r="EX70" i="27"/>
  <c r="EY70" i="27"/>
  <c r="EZ70" i="27"/>
  <c r="FA70" i="27"/>
  <c r="FB70" i="27"/>
  <c r="FC70" i="27"/>
  <c r="FD70" i="27"/>
  <c r="FE70" i="27"/>
  <c r="FF70" i="27"/>
  <c r="FG70" i="27"/>
  <c r="FH70" i="27"/>
  <c r="FI70" i="27"/>
  <c r="FJ70" i="27"/>
  <c r="FK70" i="27"/>
  <c r="FL70" i="27"/>
  <c r="FM70" i="27"/>
  <c r="FN70" i="27"/>
  <c r="FO70" i="27"/>
  <c r="FP70" i="27"/>
  <c r="FQ70" i="27"/>
  <c r="FR70" i="27"/>
  <c r="FS70" i="27"/>
  <c r="FT70" i="27"/>
  <c r="FU70" i="27"/>
  <c r="FV70" i="27"/>
  <c r="FW70" i="27"/>
  <c r="FX70" i="27"/>
  <c r="FY70" i="27"/>
  <c r="FZ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AX71" i="27"/>
  <c r="AY71" i="27"/>
  <c r="AZ71" i="27"/>
  <c r="BA71" i="27"/>
  <c r="BB71" i="27"/>
  <c r="BC71" i="27"/>
  <c r="BD71" i="27"/>
  <c r="BE71" i="27"/>
  <c r="BF71" i="27"/>
  <c r="BG71" i="27"/>
  <c r="BH71" i="27"/>
  <c r="BI71" i="27"/>
  <c r="BJ71" i="27"/>
  <c r="BK71" i="27"/>
  <c r="BL71" i="27"/>
  <c r="BM71" i="27"/>
  <c r="BN71" i="27"/>
  <c r="BO71" i="27"/>
  <c r="BP71" i="27"/>
  <c r="BQ71" i="27"/>
  <c r="BR71" i="27"/>
  <c r="BS71" i="27"/>
  <c r="BT71" i="27"/>
  <c r="CQ71" i="27"/>
  <c r="CR71" i="27"/>
  <c r="CS71" i="27"/>
  <c r="CT71" i="27"/>
  <c r="CU71" i="27"/>
  <c r="CV71" i="27"/>
  <c r="CW71" i="27"/>
  <c r="CX71" i="27"/>
  <c r="CY71" i="27"/>
  <c r="CZ71" i="27"/>
  <c r="DA71" i="27"/>
  <c r="DB71" i="27"/>
  <c r="DC71" i="27"/>
  <c r="DD71" i="27"/>
  <c r="DE71" i="27"/>
  <c r="DF71" i="27"/>
  <c r="DG71" i="27"/>
  <c r="DH71" i="27"/>
  <c r="DI71" i="27"/>
  <c r="DJ71" i="27"/>
  <c r="DK71" i="27"/>
  <c r="DL71" i="27"/>
  <c r="DM71" i="27"/>
  <c r="DN71" i="27"/>
  <c r="DO71" i="27"/>
  <c r="DP71" i="27"/>
  <c r="DQ71" i="27"/>
  <c r="DR71" i="27"/>
  <c r="DS71" i="27"/>
  <c r="DT71" i="27"/>
  <c r="DU71" i="27"/>
  <c r="DV71" i="27"/>
  <c r="DW71" i="27"/>
  <c r="DX71" i="27"/>
  <c r="DY71" i="27"/>
  <c r="DZ71" i="27"/>
  <c r="EA71" i="27"/>
  <c r="EB71" i="27"/>
  <c r="EC71" i="27"/>
  <c r="ED71" i="27"/>
  <c r="EE71" i="27"/>
  <c r="EF71" i="27"/>
  <c r="EG71" i="27"/>
  <c r="EH71" i="27"/>
  <c r="EI71" i="27"/>
  <c r="EJ71" i="27"/>
  <c r="EK71" i="27"/>
  <c r="EL71" i="27"/>
  <c r="EM71" i="27"/>
  <c r="EN71" i="27"/>
  <c r="EO71" i="27"/>
  <c r="EP71" i="27"/>
  <c r="EQ71" i="27"/>
  <c r="ER71" i="27"/>
  <c r="ES71" i="27"/>
  <c r="ET71" i="27"/>
  <c r="EU71" i="27"/>
  <c r="EV71" i="27"/>
  <c r="EW71" i="27"/>
  <c r="EX71" i="27"/>
  <c r="EY71" i="27"/>
  <c r="EZ71" i="27"/>
  <c r="FA71" i="27"/>
  <c r="FB71" i="27"/>
  <c r="FC71" i="27"/>
  <c r="FD71" i="27"/>
  <c r="FE71" i="27"/>
  <c r="FF71" i="27"/>
  <c r="FG71" i="27"/>
  <c r="FH71" i="27"/>
  <c r="FI71" i="27"/>
  <c r="FJ71" i="27"/>
  <c r="FK71" i="27"/>
  <c r="FL71" i="27"/>
  <c r="FM71" i="27"/>
  <c r="FN71" i="27"/>
  <c r="FO71" i="27"/>
  <c r="FP71" i="27"/>
  <c r="FQ71" i="27"/>
  <c r="FR71" i="27"/>
  <c r="FS71" i="27"/>
  <c r="FT71" i="27"/>
  <c r="FU71" i="27"/>
  <c r="FV71" i="27"/>
  <c r="FW71" i="27"/>
  <c r="FX71" i="27"/>
  <c r="FY71" i="27"/>
  <c r="FZ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AX72" i="27"/>
  <c r="AY72" i="27"/>
  <c r="AZ72" i="27"/>
  <c r="BA72" i="27"/>
  <c r="BB72" i="27"/>
  <c r="BC72" i="27"/>
  <c r="BD72" i="27"/>
  <c r="BE72" i="27"/>
  <c r="BF72" i="27"/>
  <c r="BG72" i="27"/>
  <c r="BH72" i="27"/>
  <c r="BI72" i="27"/>
  <c r="BJ72" i="27"/>
  <c r="BK72" i="27"/>
  <c r="BL72" i="27"/>
  <c r="BM72" i="27"/>
  <c r="BN72" i="27"/>
  <c r="BO72" i="27"/>
  <c r="BP72" i="27"/>
  <c r="BQ72" i="27"/>
  <c r="BR72" i="27"/>
  <c r="BS72" i="27"/>
  <c r="BT72" i="27"/>
  <c r="BU72" i="27"/>
  <c r="CQ72" i="27"/>
  <c r="CR72" i="27"/>
  <c r="CS72" i="27"/>
  <c r="CT72" i="27"/>
  <c r="CU72" i="27"/>
  <c r="CV72" i="27"/>
  <c r="CW72" i="27"/>
  <c r="CX72" i="27"/>
  <c r="CY72" i="27"/>
  <c r="CZ72" i="27"/>
  <c r="DA72" i="27"/>
  <c r="DB72" i="27"/>
  <c r="DC72" i="27"/>
  <c r="DD72" i="27"/>
  <c r="DE72" i="27"/>
  <c r="DF72" i="27"/>
  <c r="DG72" i="27"/>
  <c r="DH72" i="27"/>
  <c r="DI72" i="27"/>
  <c r="DJ72" i="27"/>
  <c r="DK72" i="27"/>
  <c r="DL72" i="27"/>
  <c r="DM72" i="27"/>
  <c r="DN72" i="27"/>
  <c r="DO72" i="27"/>
  <c r="DP72" i="27"/>
  <c r="DQ72" i="27"/>
  <c r="DR72" i="27"/>
  <c r="DS72" i="27"/>
  <c r="DT72" i="27"/>
  <c r="DU72" i="27"/>
  <c r="DV72" i="27"/>
  <c r="DW72" i="27"/>
  <c r="DX72" i="27"/>
  <c r="DY72" i="27"/>
  <c r="DZ72" i="27"/>
  <c r="EA72" i="27"/>
  <c r="EB72" i="27"/>
  <c r="EC72" i="27"/>
  <c r="ED72" i="27"/>
  <c r="EE72" i="27"/>
  <c r="EF72" i="27"/>
  <c r="EG72" i="27"/>
  <c r="EH72" i="27"/>
  <c r="EI72" i="27"/>
  <c r="EJ72" i="27"/>
  <c r="EK72" i="27"/>
  <c r="EL72" i="27"/>
  <c r="EM72" i="27"/>
  <c r="EN72" i="27"/>
  <c r="EO72" i="27"/>
  <c r="EP72" i="27"/>
  <c r="EQ72" i="27"/>
  <c r="ER72" i="27"/>
  <c r="ES72" i="27"/>
  <c r="ET72" i="27"/>
  <c r="EU72" i="27"/>
  <c r="EV72" i="27"/>
  <c r="EW72" i="27"/>
  <c r="EX72" i="27"/>
  <c r="EY72" i="27"/>
  <c r="EZ72" i="27"/>
  <c r="FA72" i="27"/>
  <c r="FB72" i="27"/>
  <c r="FC72" i="27"/>
  <c r="FD72" i="27"/>
  <c r="FE72" i="27"/>
  <c r="FF72" i="27"/>
  <c r="FG72" i="27"/>
  <c r="FH72" i="27"/>
  <c r="FI72" i="27"/>
  <c r="FJ72" i="27"/>
  <c r="FK72" i="27"/>
  <c r="FL72" i="27"/>
  <c r="FM72" i="27"/>
  <c r="FN72" i="27"/>
  <c r="FO72" i="27"/>
  <c r="FP72" i="27"/>
  <c r="FQ72" i="27"/>
  <c r="FR72" i="27"/>
  <c r="FS72" i="27"/>
  <c r="FT72" i="27"/>
  <c r="FU72" i="27"/>
  <c r="FV72" i="27"/>
  <c r="FW72" i="27"/>
  <c r="FX72" i="27"/>
  <c r="FY72" i="27"/>
  <c r="FZ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AX73" i="27"/>
  <c r="AY73" i="27"/>
  <c r="AZ73" i="27"/>
  <c r="BA73" i="27"/>
  <c r="BB73" i="27"/>
  <c r="BC73" i="27"/>
  <c r="BD73" i="27"/>
  <c r="BE73" i="27"/>
  <c r="BF73" i="27"/>
  <c r="BG73" i="27"/>
  <c r="BH73" i="27"/>
  <c r="BI73" i="27"/>
  <c r="BJ73" i="27"/>
  <c r="BK73" i="27"/>
  <c r="BL73" i="27"/>
  <c r="BM73" i="27"/>
  <c r="BN73" i="27"/>
  <c r="BO73" i="27"/>
  <c r="BP73" i="27"/>
  <c r="BQ73" i="27"/>
  <c r="BR73" i="27"/>
  <c r="BS73" i="27"/>
  <c r="BT73" i="27"/>
  <c r="BU73" i="27"/>
  <c r="BV73" i="27"/>
  <c r="CQ73" i="27"/>
  <c r="CR73" i="27"/>
  <c r="CS73" i="27"/>
  <c r="CT73" i="27"/>
  <c r="CU73" i="27"/>
  <c r="CV73" i="27"/>
  <c r="CW73" i="27"/>
  <c r="CX73" i="27"/>
  <c r="CY73" i="27"/>
  <c r="CZ73" i="27"/>
  <c r="DA73" i="27"/>
  <c r="DB73" i="27"/>
  <c r="DC73" i="27"/>
  <c r="DD73" i="27"/>
  <c r="DE73" i="27"/>
  <c r="DF73" i="27"/>
  <c r="DG73" i="27"/>
  <c r="DH73" i="27"/>
  <c r="DI73" i="27"/>
  <c r="DJ73" i="27"/>
  <c r="DK73" i="27"/>
  <c r="DL73" i="27"/>
  <c r="DM73" i="27"/>
  <c r="DN73" i="27"/>
  <c r="DO73" i="27"/>
  <c r="DP73" i="27"/>
  <c r="DQ73" i="27"/>
  <c r="DR73" i="27"/>
  <c r="DS73" i="27"/>
  <c r="DT73" i="27"/>
  <c r="DU73" i="27"/>
  <c r="DV73" i="27"/>
  <c r="DW73" i="27"/>
  <c r="DX73" i="27"/>
  <c r="DY73" i="27"/>
  <c r="DZ73" i="27"/>
  <c r="EA73" i="27"/>
  <c r="EB73" i="27"/>
  <c r="EC73" i="27"/>
  <c r="ED73" i="27"/>
  <c r="EE73" i="27"/>
  <c r="EF73" i="27"/>
  <c r="EG73" i="27"/>
  <c r="EH73" i="27"/>
  <c r="EI73" i="27"/>
  <c r="EJ73" i="27"/>
  <c r="EK73" i="27"/>
  <c r="EL73" i="27"/>
  <c r="EM73" i="27"/>
  <c r="EN73" i="27"/>
  <c r="EO73" i="27"/>
  <c r="EP73" i="27"/>
  <c r="EQ73" i="27"/>
  <c r="ER73" i="27"/>
  <c r="ES73" i="27"/>
  <c r="ET73" i="27"/>
  <c r="EU73" i="27"/>
  <c r="EV73" i="27"/>
  <c r="EW73" i="27"/>
  <c r="EX73" i="27"/>
  <c r="EY73" i="27"/>
  <c r="EZ73" i="27"/>
  <c r="FA73" i="27"/>
  <c r="FB73" i="27"/>
  <c r="FC73" i="27"/>
  <c r="FD73" i="27"/>
  <c r="FE73" i="27"/>
  <c r="FF73" i="27"/>
  <c r="FG73" i="27"/>
  <c r="FH73" i="27"/>
  <c r="FI73" i="27"/>
  <c r="FJ73" i="27"/>
  <c r="FK73" i="27"/>
  <c r="FL73" i="27"/>
  <c r="FM73" i="27"/>
  <c r="FN73" i="27"/>
  <c r="FO73" i="27"/>
  <c r="FP73" i="27"/>
  <c r="FQ73" i="27"/>
  <c r="FR73" i="27"/>
  <c r="FS73" i="27"/>
  <c r="FT73" i="27"/>
  <c r="FU73" i="27"/>
  <c r="FV73" i="27"/>
  <c r="FW73" i="27"/>
  <c r="FX73" i="27"/>
  <c r="FY73" i="27"/>
  <c r="FZ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AX74" i="27"/>
  <c r="AY74" i="27"/>
  <c r="AZ74" i="27"/>
  <c r="BA74" i="27"/>
  <c r="BB74" i="27"/>
  <c r="BC74" i="27"/>
  <c r="BD74" i="27"/>
  <c r="BE74" i="27"/>
  <c r="BF74" i="27"/>
  <c r="BG74" i="27"/>
  <c r="BH74" i="27"/>
  <c r="BI74" i="27"/>
  <c r="BJ74" i="27"/>
  <c r="BK74" i="27"/>
  <c r="BL74" i="27"/>
  <c r="BM74" i="27"/>
  <c r="BN74" i="27"/>
  <c r="BO74" i="27"/>
  <c r="BP74" i="27"/>
  <c r="BQ74" i="27"/>
  <c r="BR74" i="27"/>
  <c r="BS74" i="27"/>
  <c r="BT74" i="27"/>
  <c r="BU74" i="27"/>
  <c r="BV74" i="27"/>
  <c r="BW74" i="27"/>
  <c r="CQ74" i="27"/>
  <c r="CR74" i="27"/>
  <c r="CS74" i="27"/>
  <c r="CT74" i="27"/>
  <c r="CU74" i="27"/>
  <c r="CV74" i="27"/>
  <c r="CW74" i="27"/>
  <c r="CX74" i="27"/>
  <c r="CY74" i="27"/>
  <c r="CZ74" i="27"/>
  <c r="DA74" i="27"/>
  <c r="DB74" i="27"/>
  <c r="DC74" i="27"/>
  <c r="DD74" i="27"/>
  <c r="DE74" i="27"/>
  <c r="DF74" i="27"/>
  <c r="DG74" i="27"/>
  <c r="DH74" i="27"/>
  <c r="DI74" i="27"/>
  <c r="DJ74" i="27"/>
  <c r="DK74" i="27"/>
  <c r="DL74" i="27"/>
  <c r="DM74" i="27"/>
  <c r="DN74" i="27"/>
  <c r="DO74" i="27"/>
  <c r="DP74" i="27"/>
  <c r="DQ74" i="27"/>
  <c r="DR74" i="27"/>
  <c r="DS74" i="27"/>
  <c r="DT74" i="27"/>
  <c r="DU74" i="27"/>
  <c r="DV74" i="27"/>
  <c r="DW74" i="27"/>
  <c r="DX74" i="27"/>
  <c r="DY74" i="27"/>
  <c r="DZ74" i="27"/>
  <c r="EA74" i="27"/>
  <c r="EB74" i="27"/>
  <c r="EC74" i="27"/>
  <c r="ED74" i="27"/>
  <c r="EE74" i="27"/>
  <c r="EF74" i="27"/>
  <c r="EG74" i="27"/>
  <c r="EH74" i="27"/>
  <c r="EI74" i="27"/>
  <c r="EJ74" i="27"/>
  <c r="EK74" i="27"/>
  <c r="EL74" i="27"/>
  <c r="EM74" i="27"/>
  <c r="EN74" i="27"/>
  <c r="EO74" i="27"/>
  <c r="EP74" i="27"/>
  <c r="EQ74" i="27"/>
  <c r="ER74" i="27"/>
  <c r="ES74" i="27"/>
  <c r="ET74" i="27"/>
  <c r="EU74" i="27"/>
  <c r="EV74" i="27"/>
  <c r="EW74" i="27"/>
  <c r="EX74" i="27"/>
  <c r="EY74" i="27"/>
  <c r="EZ74" i="27"/>
  <c r="FA74" i="27"/>
  <c r="FB74" i="27"/>
  <c r="FC74" i="27"/>
  <c r="FD74" i="27"/>
  <c r="FE74" i="27"/>
  <c r="FF74" i="27"/>
  <c r="FG74" i="27"/>
  <c r="FH74" i="27"/>
  <c r="FI74" i="27"/>
  <c r="FJ74" i="27"/>
  <c r="FK74" i="27"/>
  <c r="FL74" i="27"/>
  <c r="FM74" i="27"/>
  <c r="FN74" i="27"/>
  <c r="FO74" i="27"/>
  <c r="FP74" i="27"/>
  <c r="FQ74" i="27"/>
  <c r="FR74" i="27"/>
  <c r="FS74" i="27"/>
  <c r="FT74" i="27"/>
  <c r="FU74" i="27"/>
  <c r="FV74" i="27"/>
  <c r="FW74" i="27"/>
  <c r="FX74" i="27"/>
  <c r="FY74" i="27"/>
  <c r="FZ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AX75" i="27"/>
  <c r="AY75" i="27"/>
  <c r="AZ75" i="27"/>
  <c r="BA75" i="27"/>
  <c r="BB75" i="27"/>
  <c r="BC75" i="27"/>
  <c r="BD75" i="27"/>
  <c r="BE75" i="27"/>
  <c r="BF75" i="27"/>
  <c r="BG75" i="27"/>
  <c r="BH75" i="27"/>
  <c r="BI75" i="27"/>
  <c r="BJ75" i="27"/>
  <c r="BK75" i="27"/>
  <c r="BL75" i="27"/>
  <c r="BM75" i="27"/>
  <c r="BN75" i="27"/>
  <c r="BO75" i="27"/>
  <c r="BP75" i="27"/>
  <c r="BQ75" i="27"/>
  <c r="BR75" i="27"/>
  <c r="BS75" i="27"/>
  <c r="BT75" i="27"/>
  <c r="BU75" i="27"/>
  <c r="BV75" i="27"/>
  <c r="BW75" i="27"/>
  <c r="BX75" i="27"/>
  <c r="CQ75" i="27"/>
  <c r="CR75" i="27"/>
  <c r="CS75" i="27"/>
  <c r="CT75" i="27"/>
  <c r="CU75" i="27"/>
  <c r="CV75" i="27"/>
  <c r="CW75" i="27"/>
  <c r="CX75" i="27"/>
  <c r="CY75" i="27"/>
  <c r="CZ75" i="27"/>
  <c r="DA75" i="27"/>
  <c r="DB75" i="27"/>
  <c r="DC75" i="27"/>
  <c r="DD75" i="27"/>
  <c r="DE75" i="27"/>
  <c r="DF75" i="27"/>
  <c r="DG75" i="27"/>
  <c r="DH75" i="27"/>
  <c r="DI75" i="27"/>
  <c r="DJ75" i="27"/>
  <c r="DK75" i="27"/>
  <c r="DL75" i="27"/>
  <c r="DM75" i="27"/>
  <c r="DN75" i="27"/>
  <c r="DO75" i="27"/>
  <c r="DP75" i="27"/>
  <c r="DQ75" i="27"/>
  <c r="DR75" i="27"/>
  <c r="DS75" i="27"/>
  <c r="DT75" i="27"/>
  <c r="DU75" i="27"/>
  <c r="DV75" i="27"/>
  <c r="DW75" i="27"/>
  <c r="DX75" i="27"/>
  <c r="DY75" i="27"/>
  <c r="DZ75" i="27"/>
  <c r="EA75" i="27"/>
  <c r="EB75" i="27"/>
  <c r="EC75" i="27"/>
  <c r="ED75" i="27"/>
  <c r="EE75" i="27"/>
  <c r="EF75" i="27"/>
  <c r="EG75" i="27"/>
  <c r="EH75" i="27"/>
  <c r="EI75" i="27"/>
  <c r="EJ75" i="27"/>
  <c r="EK75" i="27"/>
  <c r="EL75" i="27"/>
  <c r="EM75" i="27"/>
  <c r="EN75" i="27"/>
  <c r="EO75" i="27"/>
  <c r="EP75" i="27"/>
  <c r="EQ75" i="27"/>
  <c r="ER75" i="27"/>
  <c r="ES75" i="27"/>
  <c r="ET75" i="27"/>
  <c r="EU75" i="27"/>
  <c r="EV75" i="27"/>
  <c r="EW75" i="27"/>
  <c r="EX75" i="27"/>
  <c r="EY75" i="27"/>
  <c r="EZ75" i="27"/>
  <c r="FA75" i="27"/>
  <c r="FB75" i="27"/>
  <c r="FC75" i="27"/>
  <c r="FD75" i="27"/>
  <c r="FE75" i="27"/>
  <c r="FF75" i="27"/>
  <c r="FG75" i="27"/>
  <c r="FH75" i="27"/>
  <c r="FI75" i="27"/>
  <c r="FJ75" i="27"/>
  <c r="FK75" i="27"/>
  <c r="FL75" i="27"/>
  <c r="FM75" i="27"/>
  <c r="FN75" i="27"/>
  <c r="FO75" i="27"/>
  <c r="FP75" i="27"/>
  <c r="FQ75" i="27"/>
  <c r="FR75" i="27"/>
  <c r="FS75" i="27"/>
  <c r="FT75" i="27"/>
  <c r="FU75" i="27"/>
  <c r="FV75" i="27"/>
  <c r="FW75" i="27"/>
  <c r="FX75" i="27"/>
  <c r="FY75" i="27"/>
  <c r="FZ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AX76" i="27"/>
  <c r="AY76" i="27"/>
  <c r="AZ76" i="27"/>
  <c r="BA76" i="27"/>
  <c r="BB76" i="27"/>
  <c r="BC76" i="27"/>
  <c r="BD76" i="27"/>
  <c r="BE76" i="27"/>
  <c r="BF76" i="27"/>
  <c r="BG76" i="27"/>
  <c r="BH76" i="27"/>
  <c r="BI76" i="27"/>
  <c r="BJ76" i="27"/>
  <c r="BK76" i="27"/>
  <c r="BL76" i="27"/>
  <c r="BM76" i="27"/>
  <c r="BN76" i="27"/>
  <c r="BO76" i="27"/>
  <c r="BP76" i="27"/>
  <c r="BQ76" i="27"/>
  <c r="BR76" i="27"/>
  <c r="BS76" i="27"/>
  <c r="BT76" i="27"/>
  <c r="BU76" i="27"/>
  <c r="BV76" i="27"/>
  <c r="BW76" i="27"/>
  <c r="BX76" i="27"/>
  <c r="BY76" i="27"/>
  <c r="CQ76" i="27"/>
  <c r="CR76" i="27"/>
  <c r="CS76" i="27"/>
  <c r="CT76" i="27"/>
  <c r="CU76" i="27"/>
  <c r="CV76" i="27"/>
  <c r="CW76" i="27"/>
  <c r="CX76" i="27"/>
  <c r="CY76" i="27"/>
  <c r="CZ76" i="27"/>
  <c r="DA76" i="27"/>
  <c r="DB76" i="27"/>
  <c r="DC76" i="27"/>
  <c r="DD76" i="27"/>
  <c r="DE76" i="27"/>
  <c r="DF76" i="27"/>
  <c r="DG76" i="27"/>
  <c r="DH76" i="27"/>
  <c r="DI76" i="27"/>
  <c r="DJ76" i="27"/>
  <c r="DK76" i="27"/>
  <c r="DL76" i="27"/>
  <c r="DM76" i="27"/>
  <c r="DN76" i="27"/>
  <c r="DO76" i="27"/>
  <c r="DP76" i="27"/>
  <c r="DQ76" i="27"/>
  <c r="DR76" i="27"/>
  <c r="DS76" i="27"/>
  <c r="DT76" i="27"/>
  <c r="DU76" i="27"/>
  <c r="DV76" i="27"/>
  <c r="DW76" i="27"/>
  <c r="DX76" i="27"/>
  <c r="DY76" i="27"/>
  <c r="DZ76" i="27"/>
  <c r="EA76" i="27"/>
  <c r="EB76" i="27"/>
  <c r="EC76" i="27"/>
  <c r="ED76" i="27"/>
  <c r="EE76" i="27"/>
  <c r="EF76" i="27"/>
  <c r="EG76" i="27"/>
  <c r="EH76" i="27"/>
  <c r="EI76" i="27"/>
  <c r="EJ76" i="27"/>
  <c r="EK76" i="27"/>
  <c r="EL76" i="27"/>
  <c r="EM76" i="27"/>
  <c r="EN76" i="27"/>
  <c r="EO76" i="27"/>
  <c r="EP76" i="27"/>
  <c r="EQ76" i="27"/>
  <c r="ER76" i="27"/>
  <c r="ES76" i="27"/>
  <c r="ET76" i="27"/>
  <c r="EU76" i="27"/>
  <c r="EV76" i="27"/>
  <c r="EW76" i="27"/>
  <c r="EX76" i="27"/>
  <c r="EY76" i="27"/>
  <c r="EZ76" i="27"/>
  <c r="FA76" i="27"/>
  <c r="FB76" i="27"/>
  <c r="FC76" i="27"/>
  <c r="FD76" i="27"/>
  <c r="FE76" i="27"/>
  <c r="FF76" i="27"/>
  <c r="FG76" i="27"/>
  <c r="FH76" i="27"/>
  <c r="FI76" i="27"/>
  <c r="FJ76" i="27"/>
  <c r="FK76" i="27"/>
  <c r="FL76" i="27"/>
  <c r="FM76" i="27"/>
  <c r="FN76" i="27"/>
  <c r="FO76" i="27"/>
  <c r="FP76" i="27"/>
  <c r="FQ76" i="27"/>
  <c r="FR76" i="27"/>
  <c r="FS76" i="27"/>
  <c r="FT76" i="27"/>
  <c r="FU76" i="27"/>
  <c r="FV76" i="27"/>
  <c r="FW76" i="27"/>
  <c r="FX76" i="27"/>
  <c r="FY76" i="27"/>
  <c r="FZ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AX77" i="27"/>
  <c r="AY77" i="27"/>
  <c r="AZ77" i="27"/>
  <c r="BA77" i="27"/>
  <c r="BB77" i="27"/>
  <c r="BC77" i="27"/>
  <c r="BD77" i="27"/>
  <c r="BE77" i="27"/>
  <c r="BF77" i="27"/>
  <c r="BG77" i="27"/>
  <c r="BH77" i="27"/>
  <c r="BI77" i="27"/>
  <c r="BJ77" i="27"/>
  <c r="BK77" i="27"/>
  <c r="BL77" i="27"/>
  <c r="BM77" i="27"/>
  <c r="BN77" i="27"/>
  <c r="BO77" i="27"/>
  <c r="BP77" i="27"/>
  <c r="BQ77" i="27"/>
  <c r="BR77" i="27"/>
  <c r="BS77" i="27"/>
  <c r="BT77" i="27"/>
  <c r="BU77" i="27"/>
  <c r="BV77" i="27"/>
  <c r="BW77" i="27"/>
  <c r="BX77" i="27"/>
  <c r="BY77" i="27"/>
  <c r="BZ77" i="27"/>
  <c r="CQ77" i="27"/>
  <c r="CR77" i="27"/>
  <c r="CS77" i="27"/>
  <c r="CT77" i="27"/>
  <c r="CU77" i="27"/>
  <c r="CV77" i="27"/>
  <c r="CW77" i="27"/>
  <c r="CX77" i="27"/>
  <c r="CY77" i="27"/>
  <c r="CZ77" i="27"/>
  <c r="DA77" i="27"/>
  <c r="DB77" i="27"/>
  <c r="DC77" i="27"/>
  <c r="DD77" i="27"/>
  <c r="DE77" i="27"/>
  <c r="DF77" i="27"/>
  <c r="DG77" i="27"/>
  <c r="DH77" i="27"/>
  <c r="DI77" i="27"/>
  <c r="DJ77" i="27"/>
  <c r="DK77" i="27"/>
  <c r="DL77" i="27"/>
  <c r="DM77" i="27"/>
  <c r="DN77" i="27"/>
  <c r="DO77" i="27"/>
  <c r="DP77" i="27"/>
  <c r="DQ77" i="27"/>
  <c r="DR77" i="27"/>
  <c r="DS77" i="27"/>
  <c r="DT77" i="27"/>
  <c r="DU77" i="27"/>
  <c r="DV77" i="27"/>
  <c r="DW77" i="27"/>
  <c r="DX77" i="27"/>
  <c r="DY77" i="27"/>
  <c r="DZ77" i="27"/>
  <c r="EA77" i="27"/>
  <c r="EB77" i="27"/>
  <c r="EC77" i="27"/>
  <c r="ED77" i="27"/>
  <c r="EE77" i="27"/>
  <c r="EF77" i="27"/>
  <c r="EG77" i="27"/>
  <c r="EH77" i="27"/>
  <c r="EI77" i="27"/>
  <c r="EJ77" i="27"/>
  <c r="EK77" i="27"/>
  <c r="EL77" i="27"/>
  <c r="EM77" i="27"/>
  <c r="EN77" i="27"/>
  <c r="EO77" i="27"/>
  <c r="EP77" i="27"/>
  <c r="EQ77" i="27"/>
  <c r="ER77" i="27"/>
  <c r="ES77" i="27"/>
  <c r="ET77" i="27"/>
  <c r="EU77" i="27"/>
  <c r="EV77" i="27"/>
  <c r="EW77" i="27"/>
  <c r="EX77" i="27"/>
  <c r="EY77" i="27"/>
  <c r="EZ77" i="27"/>
  <c r="FA77" i="27"/>
  <c r="FB77" i="27"/>
  <c r="FC77" i="27"/>
  <c r="FD77" i="27"/>
  <c r="FE77" i="27"/>
  <c r="FF77" i="27"/>
  <c r="FG77" i="27"/>
  <c r="FH77" i="27"/>
  <c r="FI77" i="27"/>
  <c r="FJ77" i="27"/>
  <c r="FK77" i="27"/>
  <c r="FL77" i="27"/>
  <c r="FM77" i="27"/>
  <c r="FN77" i="27"/>
  <c r="FO77" i="27"/>
  <c r="FP77" i="27"/>
  <c r="FQ77" i="27"/>
  <c r="FR77" i="27"/>
  <c r="FS77" i="27"/>
  <c r="FT77" i="27"/>
  <c r="FU77" i="27"/>
  <c r="FV77" i="27"/>
  <c r="FW77" i="27"/>
  <c r="FX77" i="27"/>
  <c r="FY77" i="27"/>
  <c r="FZ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AX78" i="27"/>
  <c r="AY78" i="27"/>
  <c r="AZ78" i="27"/>
  <c r="BA78" i="27"/>
  <c r="BB78" i="27"/>
  <c r="BC78" i="27"/>
  <c r="BD78" i="27"/>
  <c r="BE78" i="27"/>
  <c r="BF78" i="27"/>
  <c r="BG78" i="27"/>
  <c r="BH78" i="27"/>
  <c r="BI78" i="27"/>
  <c r="BJ78" i="27"/>
  <c r="BK78" i="27"/>
  <c r="BL78" i="27"/>
  <c r="BM78" i="27"/>
  <c r="BN78" i="27"/>
  <c r="BO78" i="27"/>
  <c r="BP78" i="27"/>
  <c r="BQ78" i="27"/>
  <c r="BR78" i="27"/>
  <c r="BS78" i="27"/>
  <c r="BT78" i="27"/>
  <c r="BU78" i="27"/>
  <c r="BV78" i="27"/>
  <c r="BW78" i="27"/>
  <c r="BX78" i="27"/>
  <c r="BY78" i="27"/>
  <c r="BZ78" i="27"/>
  <c r="CA78" i="27"/>
  <c r="CQ78" i="27"/>
  <c r="CR78" i="27"/>
  <c r="CS78" i="27"/>
  <c r="CT78" i="27"/>
  <c r="CU78" i="27"/>
  <c r="CV78" i="27"/>
  <c r="CW78" i="27"/>
  <c r="CX78" i="27"/>
  <c r="CY78" i="27"/>
  <c r="CZ78" i="27"/>
  <c r="DA78" i="27"/>
  <c r="DB78" i="27"/>
  <c r="DC78" i="27"/>
  <c r="DD78" i="27"/>
  <c r="DE78" i="27"/>
  <c r="DF78" i="27"/>
  <c r="DG78" i="27"/>
  <c r="DH78" i="27"/>
  <c r="DI78" i="27"/>
  <c r="DJ78" i="27"/>
  <c r="DK78" i="27"/>
  <c r="DL78" i="27"/>
  <c r="DM78" i="27"/>
  <c r="DN78" i="27"/>
  <c r="DO78" i="27"/>
  <c r="DP78" i="27"/>
  <c r="DQ78" i="27"/>
  <c r="DR78" i="27"/>
  <c r="DS78" i="27"/>
  <c r="DT78" i="27"/>
  <c r="DU78" i="27"/>
  <c r="DV78" i="27"/>
  <c r="DW78" i="27"/>
  <c r="DX78" i="27"/>
  <c r="DY78" i="27"/>
  <c r="DZ78" i="27"/>
  <c r="EA78" i="27"/>
  <c r="EB78" i="27"/>
  <c r="EC78" i="27"/>
  <c r="ED78" i="27"/>
  <c r="EE78" i="27"/>
  <c r="EF78" i="27"/>
  <c r="EG78" i="27"/>
  <c r="EH78" i="27"/>
  <c r="EI78" i="27"/>
  <c r="EJ78" i="27"/>
  <c r="EK78" i="27"/>
  <c r="EL78" i="27"/>
  <c r="EM78" i="27"/>
  <c r="EN78" i="27"/>
  <c r="EO78" i="27"/>
  <c r="EP78" i="27"/>
  <c r="EQ78" i="27"/>
  <c r="ER78" i="27"/>
  <c r="ES78" i="27"/>
  <c r="ET78" i="27"/>
  <c r="EU78" i="27"/>
  <c r="EV78" i="27"/>
  <c r="EW78" i="27"/>
  <c r="EX78" i="27"/>
  <c r="EY78" i="27"/>
  <c r="EZ78" i="27"/>
  <c r="FA78" i="27"/>
  <c r="FB78" i="27"/>
  <c r="FC78" i="27"/>
  <c r="FD78" i="27"/>
  <c r="FE78" i="27"/>
  <c r="FF78" i="27"/>
  <c r="FG78" i="27"/>
  <c r="FH78" i="27"/>
  <c r="FI78" i="27"/>
  <c r="FJ78" i="27"/>
  <c r="FK78" i="27"/>
  <c r="FL78" i="27"/>
  <c r="FM78" i="27"/>
  <c r="FN78" i="27"/>
  <c r="FO78" i="27"/>
  <c r="FP78" i="27"/>
  <c r="FQ78" i="27"/>
  <c r="FR78" i="27"/>
  <c r="FS78" i="27"/>
  <c r="FT78" i="27"/>
  <c r="FU78" i="27"/>
  <c r="FV78" i="27"/>
  <c r="FW78" i="27"/>
  <c r="FX78" i="27"/>
  <c r="FY78" i="27"/>
  <c r="FZ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AX79" i="27"/>
  <c r="AY79" i="27"/>
  <c r="AZ79" i="27"/>
  <c r="BA79" i="27"/>
  <c r="BB79" i="27"/>
  <c r="BC79" i="27"/>
  <c r="BD79" i="27"/>
  <c r="BE79" i="27"/>
  <c r="BF79" i="27"/>
  <c r="BG79" i="27"/>
  <c r="BH79" i="27"/>
  <c r="BI79" i="27"/>
  <c r="BJ79" i="27"/>
  <c r="BK79" i="27"/>
  <c r="BL79" i="27"/>
  <c r="BM79" i="27"/>
  <c r="BN79" i="27"/>
  <c r="BO79" i="27"/>
  <c r="BP79" i="27"/>
  <c r="BQ79" i="27"/>
  <c r="BR79" i="27"/>
  <c r="BS79" i="27"/>
  <c r="BT79" i="27"/>
  <c r="BU79" i="27"/>
  <c r="BV79" i="27"/>
  <c r="BW79" i="27"/>
  <c r="BX79" i="27"/>
  <c r="BY79" i="27"/>
  <c r="BZ79" i="27"/>
  <c r="CA79" i="27"/>
  <c r="CB79" i="27"/>
  <c r="CQ79" i="27"/>
  <c r="CR79" i="27"/>
  <c r="CS79" i="27"/>
  <c r="CT79" i="27"/>
  <c r="CU79" i="27"/>
  <c r="CV79" i="27"/>
  <c r="CW79" i="27"/>
  <c r="CX79" i="27"/>
  <c r="CY79" i="27"/>
  <c r="CZ79" i="27"/>
  <c r="DA79" i="27"/>
  <c r="DB79" i="27"/>
  <c r="DC79" i="27"/>
  <c r="DD79" i="27"/>
  <c r="DE79" i="27"/>
  <c r="DF79" i="27"/>
  <c r="DG79" i="27"/>
  <c r="DH79" i="27"/>
  <c r="DI79" i="27"/>
  <c r="DJ79" i="27"/>
  <c r="DK79" i="27"/>
  <c r="DL79" i="27"/>
  <c r="DM79" i="27"/>
  <c r="DN79" i="27"/>
  <c r="DO79" i="27"/>
  <c r="DP79" i="27"/>
  <c r="DQ79" i="27"/>
  <c r="DR79" i="27"/>
  <c r="DS79" i="27"/>
  <c r="DT79" i="27"/>
  <c r="DU79" i="27"/>
  <c r="DV79" i="27"/>
  <c r="DW79" i="27"/>
  <c r="DX79" i="27"/>
  <c r="DY79" i="27"/>
  <c r="DZ79" i="27"/>
  <c r="EA79" i="27"/>
  <c r="EB79" i="27"/>
  <c r="EC79" i="27"/>
  <c r="ED79" i="27"/>
  <c r="EE79" i="27"/>
  <c r="EF79" i="27"/>
  <c r="EG79" i="27"/>
  <c r="EH79" i="27"/>
  <c r="EI79" i="27"/>
  <c r="EJ79" i="27"/>
  <c r="EK79" i="27"/>
  <c r="EL79" i="27"/>
  <c r="EM79" i="27"/>
  <c r="EN79" i="27"/>
  <c r="EO79" i="27"/>
  <c r="EP79" i="27"/>
  <c r="EQ79" i="27"/>
  <c r="ER79" i="27"/>
  <c r="ES79" i="27"/>
  <c r="ET79" i="27"/>
  <c r="EU79" i="27"/>
  <c r="EV79" i="27"/>
  <c r="EW79" i="27"/>
  <c r="EX79" i="27"/>
  <c r="EY79" i="27"/>
  <c r="EZ79" i="27"/>
  <c r="FA79" i="27"/>
  <c r="FB79" i="27"/>
  <c r="FC79" i="27"/>
  <c r="FD79" i="27"/>
  <c r="FE79" i="27"/>
  <c r="FF79" i="27"/>
  <c r="FG79" i="27"/>
  <c r="FH79" i="27"/>
  <c r="FI79" i="27"/>
  <c r="FJ79" i="27"/>
  <c r="FK79" i="27"/>
  <c r="FL79" i="27"/>
  <c r="FM79" i="27"/>
  <c r="FN79" i="27"/>
  <c r="FO79" i="27"/>
  <c r="FP79" i="27"/>
  <c r="FQ79" i="27"/>
  <c r="FR79" i="27"/>
  <c r="FS79" i="27"/>
  <c r="FT79" i="27"/>
  <c r="FU79" i="27"/>
  <c r="FV79" i="27"/>
  <c r="FW79" i="27"/>
  <c r="FX79" i="27"/>
  <c r="FY79" i="27"/>
  <c r="FZ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AX80" i="27"/>
  <c r="AY80" i="27"/>
  <c r="AZ80" i="27"/>
  <c r="BA80" i="27"/>
  <c r="BB80" i="27"/>
  <c r="BC80" i="27"/>
  <c r="BD80" i="27"/>
  <c r="BE80" i="27"/>
  <c r="BF80" i="27"/>
  <c r="BG80" i="27"/>
  <c r="BH80" i="27"/>
  <c r="BI80" i="27"/>
  <c r="BJ80" i="27"/>
  <c r="BK80" i="27"/>
  <c r="BL80" i="27"/>
  <c r="BM80" i="27"/>
  <c r="BN80" i="27"/>
  <c r="BO80" i="27"/>
  <c r="BP80" i="27"/>
  <c r="BQ80" i="27"/>
  <c r="BR80" i="27"/>
  <c r="BS80" i="27"/>
  <c r="BT80" i="27"/>
  <c r="BU80" i="27"/>
  <c r="BV80" i="27"/>
  <c r="BW80" i="27"/>
  <c r="BX80" i="27"/>
  <c r="BY80" i="27"/>
  <c r="BZ80" i="27"/>
  <c r="CA80" i="27"/>
  <c r="CB80" i="27"/>
  <c r="CC80" i="27"/>
  <c r="CQ80" i="27"/>
  <c r="CR80" i="27"/>
  <c r="CS80" i="27"/>
  <c r="CT80" i="27"/>
  <c r="CU80" i="27"/>
  <c r="CV80" i="27"/>
  <c r="CW80" i="27"/>
  <c r="CX80" i="27"/>
  <c r="CY80" i="27"/>
  <c r="CZ80" i="27"/>
  <c r="DA80" i="27"/>
  <c r="DB80" i="27"/>
  <c r="DC80" i="27"/>
  <c r="DD80" i="27"/>
  <c r="DE80" i="27"/>
  <c r="DF80" i="27"/>
  <c r="DG80" i="27"/>
  <c r="DH80" i="27"/>
  <c r="DI80" i="27"/>
  <c r="DJ80" i="27"/>
  <c r="DK80" i="27"/>
  <c r="DL80" i="27"/>
  <c r="DM80" i="27"/>
  <c r="DN80" i="27"/>
  <c r="DO80" i="27"/>
  <c r="DP80" i="27"/>
  <c r="DQ80" i="27"/>
  <c r="DR80" i="27"/>
  <c r="DS80" i="27"/>
  <c r="DT80" i="27"/>
  <c r="DU80" i="27"/>
  <c r="DV80" i="27"/>
  <c r="DW80" i="27"/>
  <c r="DX80" i="27"/>
  <c r="DY80" i="27"/>
  <c r="DZ80" i="27"/>
  <c r="EA80" i="27"/>
  <c r="EB80" i="27"/>
  <c r="EC80" i="27"/>
  <c r="ED80" i="27"/>
  <c r="EE80" i="27"/>
  <c r="EF80" i="27"/>
  <c r="EG80" i="27"/>
  <c r="EH80" i="27"/>
  <c r="EI80" i="27"/>
  <c r="EJ80" i="27"/>
  <c r="EK80" i="27"/>
  <c r="EL80" i="27"/>
  <c r="EM80" i="27"/>
  <c r="EN80" i="27"/>
  <c r="EO80" i="27"/>
  <c r="EP80" i="27"/>
  <c r="EQ80" i="27"/>
  <c r="ER80" i="27"/>
  <c r="ES80" i="27"/>
  <c r="ET80" i="27"/>
  <c r="EU80" i="27"/>
  <c r="EV80" i="27"/>
  <c r="EW80" i="27"/>
  <c r="EX80" i="27"/>
  <c r="EY80" i="27"/>
  <c r="EZ80" i="27"/>
  <c r="FA80" i="27"/>
  <c r="FB80" i="27"/>
  <c r="FC80" i="27"/>
  <c r="FD80" i="27"/>
  <c r="FE80" i="27"/>
  <c r="FF80" i="27"/>
  <c r="FG80" i="27"/>
  <c r="FH80" i="27"/>
  <c r="FI80" i="27"/>
  <c r="FJ80" i="27"/>
  <c r="FK80" i="27"/>
  <c r="FL80" i="27"/>
  <c r="FM80" i="27"/>
  <c r="FN80" i="27"/>
  <c r="FO80" i="27"/>
  <c r="FP80" i="27"/>
  <c r="FQ80" i="27"/>
  <c r="FR80" i="27"/>
  <c r="FS80" i="27"/>
  <c r="FT80" i="27"/>
  <c r="FU80" i="27"/>
  <c r="FV80" i="27"/>
  <c r="FW80" i="27"/>
  <c r="FX80" i="27"/>
  <c r="FY80" i="27"/>
  <c r="FZ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AX81" i="27"/>
  <c r="AY81" i="27"/>
  <c r="AZ81" i="27"/>
  <c r="BA81" i="27"/>
  <c r="BB81" i="27"/>
  <c r="BC81" i="27"/>
  <c r="BD81" i="27"/>
  <c r="BE81" i="27"/>
  <c r="BF81" i="27"/>
  <c r="BG81" i="27"/>
  <c r="BH81" i="27"/>
  <c r="BI81" i="27"/>
  <c r="BJ81" i="27"/>
  <c r="BK81" i="27"/>
  <c r="BL81" i="27"/>
  <c r="BM81" i="27"/>
  <c r="BN81" i="27"/>
  <c r="BO81" i="27"/>
  <c r="BP81" i="27"/>
  <c r="BQ81" i="27"/>
  <c r="BR81" i="27"/>
  <c r="BS81" i="27"/>
  <c r="BT81" i="27"/>
  <c r="BU81" i="27"/>
  <c r="BV81" i="27"/>
  <c r="BW81" i="27"/>
  <c r="BX81" i="27"/>
  <c r="BY81" i="27"/>
  <c r="BZ81" i="27"/>
  <c r="CA81" i="27"/>
  <c r="CB81" i="27"/>
  <c r="CC81" i="27"/>
  <c r="CD81" i="27"/>
  <c r="CQ81" i="27"/>
  <c r="CR81" i="27"/>
  <c r="CS81" i="27"/>
  <c r="CT81" i="27"/>
  <c r="CU81" i="27"/>
  <c r="CV81" i="27"/>
  <c r="CW81" i="27"/>
  <c r="CX81" i="27"/>
  <c r="CY81" i="27"/>
  <c r="CZ81" i="27"/>
  <c r="DA81" i="27"/>
  <c r="DB81" i="27"/>
  <c r="DC81" i="27"/>
  <c r="DD81" i="27"/>
  <c r="DE81" i="27"/>
  <c r="DF81" i="27"/>
  <c r="DG81" i="27"/>
  <c r="DH81" i="27"/>
  <c r="DI81" i="27"/>
  <c r="DJ81" i="27"/>
  <c r="DK81" i="27"/>
  <c r="DL81" i="27"/>
  <c r="DM81" i="27"/>
  <c r="DN81" i="27"/>
  <c r="DO81" i="27"/>
  <c r="DP81" i="27"/>
  <c r="DQ81" i="27"/>
  <c r="DR81" i="27"/>
  <c r="DS81" i="27"/>
  <c r="DT81" i="27"/>
  <c r="DU81" i="27"/>
  <c r="DV81" i="27"/>
  <c r="DW81" i="27"/>
  <c r="DX81" i="27"/>
  <c r="DY81" i="27"/>
  <c r="DZ81" i="27"/>
  <c r="EA81" i="27"/>
  <c r="EB81" i="27"/>
  <c r="EC81" i="27"/>
  <c r="ED81" i="27"/>
  <c r="EE81" i="27"/>
  <c r="EF81" i="27"/>
  <c r="EG81" i="27"/>
  <c r="EH81" i="27"/>
  <c r="EI81" i="27"/>
  <c r="EJ81" i="27"/>
  <c r="EK81" i="27"/>
  <c r="EL81" i="27"/>
  <c r="EM81" i="27"/>
  <c r="EN81" i="27"/>
  <c r="EO81" i="27"/>
  <c r="EP81" i="27"/>
  <c r="EQ81" i="27"/>
  <c r="ER81" i="27"/>
  <c r="ES81" i="27"/>
  <c r="ET81" i="27"/>
  <c r="EU81" i="27"/>
  <c r="EV81" i="27"/>
  <c r="EW81" i="27"/>
  <c r="EX81" i="27"/>
  <c r="EY81" i="27"/>
  <c r="EZ81" i="27"/>
  <c r="FA81" i="27"/>
  <c r="FB81" i="27"/>
  <c r="FC81" i="27"/>
  <c r="FD81" i="27"/>
  <c r="FE81" i="27"/>
  <c r="FF81" i="27"/>
  <c r="FG81" i="27"/>
  <c r="FH81" i="27"/>
  <c r="FI81" i="27"/>
  <c r="FJ81" i="27"/>
  <c r="FK81" i="27"/>
  <c r="FL81" i="27"/>
  <c r="FM81" i="27"/>
  <c r="FN81" i="27"/>
  <c r="FO81" i="27"/>
  <c r="FP81" i="27"/>
  <c r="FQ81" i="27"/>
  <c r="FR81" i="27"/>
  <c r="FS81" i="27"/>
  <c r="FT81" i="27"/>
  <c r="FU81" i="27"/>
  <c r="FV81" i="27"/>
  <c r="FW81" i="27"/>
  <c r="FX81" i="27"/>
  <c r="FY81" i="27"/>
  <c r="FZ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X82" i="27"/>
  <c r="AY82" i="27"/>
  <c r="AZ82" i="27"/>
  <c r="BA82" i="27"/>
  <c r="BB82" i="27"/>
  <c r="BC82" i="27"/>
  <c r="BD82" i="27"/>
  <c r="BE82" i="27"/>
  <c r="BF82" i="27"/>
  <c r="BG82" i="27"/>
  <c r="BH82" i="27"/>
  <c r="BI82" i="27"/>
  <c r="BJ82" i="27"/>
  <c r="BK82" i="27"/>
  <c r="BL82" i="27"/>
  <c r="BM82" i="27"/>
  <c r="BN82" i="27"/>
  <c r="BO82" i="27"/>
  <c r="BP82" i="27"/>
  <c r="BQ82" i="27"/>
  <c r="BR82" i="27"/>
  <c r="BS82" i="27"/>
  <c r="BT82" i="27"/>
  <c r="BU82" i="27"/>
  <c r="BV82" i="27"/>
  <c r="BW82" i="27"/>
  <c r="BX82" i="27"/>
  <c r="BY82" i="27"/>
  <c r="BZ82" i="27"/>
  <c r="CA82" i="27"/>
  <c r="CB82" i="27"/>
  <c r="CC82" i="27"/>
  <c r="CD82" i="27"/>
  <c r="CE82" i="27"/>
  <c r="CQ82" i="27"/>
  <c r="CR82" i="27"/>
  <c r="CS82" i="27"/>
  <c r="CT82" i="27"/>
  <c r="CU82" i="27"/>
  <c r="CV82" i="27"/>
  <c r="CW82" i="27"/>
  <c r="CX82" i="27"/>
  <c r="CY82" i="27"/>
  <c r="CZ82" i="27"/>
  <c r="DA82" i="27"/>
  <c r="DB82" i="27"/>
  <c r="DC82" i="27"/>
  <c r="DD82" i="27"/>
  <c r="DE82" i="27"/>
  <c r="DF82" i="27"/>
  <c r="DG82" i="27"/>
  <c r="DH82" i="27"/>
  <c r="DI82" i="27"/>
  <c r="DJ82" i="27"/>
  <c r="DK82" i="27"/>
  <c r="DL82" i="27"/>
  <c r="DM82" i="27"/>
  <c r="DN82" i="27"/>
  <c r="DO82" i="27"/>
  <c r="DP82" i="27"/>
  <c r="DQ82" i="27"/>
  <c r="DR82" i="27"/>
  <c r="DS82" i="27"/>
  <c r="DT82" i="27"/>
  <c r="DU82" i="27"/>
  <c r="DV82" i="27"/>
  <c r="DW82" i="27"/>
  <c r="DX82" i="27"/>
  <c r="DY82" i="27"/>
  <c r="DZ82" i="27"/>
  <c r="EA82" i="27"/>
  <c r="EB82" i="27"/>
  <c r="EC82" i="27"/>
  <c r="ED82" i="27"/>
  <c r="EE82" i="27"/>
  <c r="EF82" i="27"/>
  <c r="EG82" i="27"/>
  <c r="EH82" i="27"/>
  <c r="EI82" i="27"/>
  <c r="EJ82" i="27"/>
  <c r="EK82" i="27"/>
  <c r="EL82" i="27"/>
  <c r="EM82" i="27"/>
  <c r="EN82" i="27"/>
  <c r="EO82" i="27"/>
  <c r="EP82" i="27"/>
  <c r="EQ82" i="27"/>
  <c r="ER82" i="27"/>
  <c r="ES82" i="27"/>
  <c r="ET82" i="27"/>
  <c r="EU82" i="27"/>
  <c r="EV82" i="27"/>
  <c r="EW82" i="27"/>
  <c r="EX82" i="27"/>
  <c r="EY82" i="27"/>
  <c r="EZ82" i="27"/>
  <c r="FA82" i="27"/>
  <c r="FB82" i="27"/>
  <c r="FC82" i="27"/>
  <c r="FD82" i="27"/>
  <c r="FE82" i="27"/>
  <c r="FF82" i="27"/>
  <c r="FG82" i="27"/>
  <c r="FH82" i="27"/>
  <c r="FI82" i="27"/>
  <c r="FJ82" i="27"/>
  <c r="FK82" i="27"/>
  <c r="FL82" i="27"/>
  <c r="FM82" i="27"/>
  <c r="FN82" i="27"/>
  <c r="FO82" i="27"/>
  <c r="FP82" i="27"/>
  <c r="FQ82" i="27"/>
  <c r="FR82" i="27"/>
  <c r="FS82" i="27"/>
  <c r="FT82" i="27"/>
  <c r="FU82" i="27"/>
  <c r="FV82" i="27"/>
  <c r="FW82" i="27"/>
  <c r="FX82" i="27"/>
  <c r="FY82" i="27"/>
  <c r="FZ82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AF83" i="27"/>
  <c r="AG83" i="27"/>
  <c r="AH83" i="27"/>
  <c r="AI83" i="27"/>
  <c r="AJ83" i="27"/>
  <c r="AK83" i="27"/>
  <c r="AL83" i="27"/>
  <c r="AM83" i="27"/>
  <c r="AN83" i="27"/>
  <c r="AO83" i="27"/>
  <c r="AP83" i="27"/>
  <c r="AQ83" i="27"/>
  <c r="AR83" i="27"/>
  <c r="AS83" i="27"/>
  <c r="AT83" i="27"/>
  <c r="AU83" i="27"/>
  <c r="AV83" i="27"/>
  <c r="AW83" i="27"/>
  <c r="AX83" i="27"/>
  <c r="AY83" i="27"/>
  <c r="AZ83" i="27"/>
  <c r="BA83" i="27"/>
  <c r="BB83" i="27"/>
  <c r="BC83" i="27"/>
  <c r="BD83" i="27"/>
  <c r="BE83" i="27"/>
  <c r="BF83" i="27"/>
  <c r="BG83" i="27"/>
  <c r="BH83" i="27"/>
  <c r="BI83" i="27"/>
  <c r="BJ83" i="27"/>
  <c r="BK83" i="27"/>
  <c r="BL83" i="27"/>
  <c r="BM83" i="27"/>
  <c r="BN83" i="27"/>
  <c r="BO83" i="27"/>
  <c r="BP83" i="27"/>
  <c r="BQ83" i="27"/>
  <c r="BR83" i="27"/>
  <c r="BS83" i="27"/>
  <c r="BT83" i="27"/>
  <c r="BU83" i="27"/>
  <c r="BV83" i="27"/>
  <c r="BW83" i="27"/>
  <c r="BX83" i="27"/>
  <c r="BY83" i="27"/>
  <c r="BZ83" i="27"/>
  <c r="CA83" i="27"/>
  <c r="CB83" i="27"/>
  <c r="CC83" i="27"/>
  <c r="CD83" i="27"/>
  <c r="CE83" i="27"/>
  <c r="CF83" i="27"/>
  <c r="CQ83" i="27"/>
  <c r="CR83" i="27"/>
  <c r="CS83" i="27"/>
  <c r="CT83" i="27"/>
  <c r="CU83" i="27"/>
  <c r="CV83" i="27"/>
  <c r="CW83" i="27"/>
  <c r="CX83" i="27"/>
  <c r="CY83" i="27"/>
  <c r="CZ83" i="27"/>
  <c r="DA83" i="27"/>
  <c r="DB83" i="27"/>
  <c r="DC83" i="27"/>
  <c r="DD83" i="27"/>
  <c r="DE83" i="27"/>
  <c r="DF83" i="27"/>
  <c r="DG83" i="27"/>
  <c r="DH83" i="27"/>
  <c r="DI83" i="27"/>
  <c r="DJ83" i="27"/>
  <c r="DK83" i="27"/>
  <c r="DL83" i="27"/>
  <c r="DM83" i="27"/>
  <c r="DN83" i="27"/>
  <c r="DO83" i="27"/>
  <c r="DP83" i="27"/>
  <c r="DQ83" i="27"/>
  <c r="DR83" i="27"/>
  <c r="DS83" i="27"/>
  <c r="DT83" i="27"/>
  <c r="DU83" i="27"/>
  <c r="DV83" i="27"/>
  <c r="DW83" i="27"/>
  <c r="DX83" i="27"/>
  <c r="DY83" i="27"/>
  <c r="DZ83" i="27"/>
  <c r="EA83" i="27"/>
  <c r="EB83" i="27"/>
  <c r="EC83" i="27"/>
  <c r="ED83" i="27"/>
  <c r="EE83" i="27"/>
  <c r="EF83" i="27"/>
  <c r="EG83" i="27"/>
  <c r="EH83" i="27"/>
  <c r="EI83" i="27"/>
  <c r="EJ83" i="27"/>
  <c r="EK83" i="27"/>
  <c r="EL83" i="27"/>
  <c r="EM83" i="27"/>
  <c r="EN83" i="27"/>
  <c r="EO83" i="27"/>
  <c r="EP83" i="27"/>
  <c r="EQ83" i="27"/>
  <c r="ER83" i="27"/>
  <c r="ES83" i="27"/>
  <c r="ET83" i="27"/>
  <c r="EU83" i="27"/>
  <c r="EV83" i="27"/>
  <c r="EW83" i="27"/>
  <c r="EX83" i="27"/>
  <c r="EY83" i="27"/>
  <c r="EZ83" i="27"/>
  <c r="FA83" i="27"/>
  <c r="FB83" i="27"/>
  <c r="FC83" i="27"/>
  <c r="FD83" i="27"/>
  <c r="FE83" i="27"/>
  <c r="FF83" i="27"/>
  <c r="FG83" i="27"/>
  <c r="FH83" i="27"/>
  <c r="FI83" i="27"/>
  <c r="FJ83" i="27"/>
  <c r="FK83" i="27"/>
  <c r="FL83" i="27"/>
  <c r="FM83" i="27"/>
  <c r="FN83" i="27"/>
  <c r="FO83" i="27"/>
  <c r="FP83" i="27"/>
  <c r="FQ83" i="27"/>
  <c r="FR83" i="27"/>
  <c r="FS83" i="27"/>
  <c r="FT83" i="27"/>
  <c r="FU83" i="27"/>
  <c r="FV83" i="27"/>
  <c r="FW83" i="27"/>
  <c r="FX83" i="27"/>
  <c r="FY83" i="27"/>
  <c r="FZ83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AL84" i="27"/>
  <c r="AM84" i="27"/>
  <c r="AN84" i="27"/>
  <c r="AO84" i="27"/>
  <c r="AP84" i="27"/>
  <c r="AQ84" i="27"/>
  <c r="AR84" i="27"/>
  <c r="AS84" i="27"/>
  <c r="AT84" i="27"/>
  <c r="AU84" i="27"/>
  <c r="AV84" i="27"/>
  <c r="AW84" i="27"/>
  <c r="AX84" i="27"/>
  <c r="AY84" i="27"/>
  <c r="AZ84" i="27"/>
  <c r="BA84" i="27"/>
  <c r="BB84" i="27"/>
  <c r="BC84" i="27"/>
  <c r="BD84" i="27"/>
  <c r="BE84" i="27"/>
  <c r="BF84" i="27"/>
  <c r="BG84" i="27"/>
  <c r="BH84" i="27"/>
  <c r="BI84" i="27"/>
  <c r="BJ84" i="27"/>
  <c r="BK84" i="27"/>
  <c r="BL84" i="27"/>
  <c r="BM84" i="27"/>
  <c r="BN84" i="27"/>
  <c r="BO84" i="27"/>
  <c r="BP84" i="27"/>
  <c r="BQ84" i="27"/>
  <c r="BR84" i="27"/>
  <c r="BS84" i="27"/>
  <c r="BT84" i="27"/>
  <c r="BU84" i="27"/>
  <c r="BV84" i="27"/>
  <c r="BW84" i="27"/>
  <c r="BX84" i="27"/>
  <c r="BY84" i="27"/>
  <c r="BZ84" i="27"/>
  <c r="CA84" i="27"/>
  <c r="CB84" i="27"/>
  <c r="CC84" i="27"/>
  <c r="CD84" i="27"/>
  <c r="CE84" i="27"/>
  <c r="CF84" i="27"/>
  <c r="CG84" i="27"/>
  <c r="CQ84" i="27"/>
  <c r="CR84" i="27"/>
  <c r="CS84" i="27"/>
  <c r="CT84" i="27"/>
  <c r="CU84" i="27"/>
  <c r="CV84" i="27"/>
  <c r="CW84" i="27"/>
  <c r="CX84" i="27"/>
  <c r="CY84" i="27"/>
  <c r="CZ84" i="27"/>
  <c r="DA84" i="27"/>
  <c r="DB84" i="27"/>
  <c r="DC84" i="27"/>
  <c r="DD84" i="27"/>
  <c r="DE84" i="27"/>
  <c r="DF84" i="27"/>
  <c r="DG84" i="27"/>
  <c r="DH84" i="27"/>
  <c r="DI84" i="27"/>
  <c r="DJ84" i="27"/>
  <c r="DK84" i="27"/>
  <c r="DL84" i="27"/>
  <c r="DM84" i="27"/>
  <c r="DN84" i="27"/>
  <c r="DO84" i="27"/>
  <c r="DP84" i="27"/>
  <c r="DQ84" i="27"/>
  <c r="DR84" i="27"/>
  <c r="DS84" i="27"/>
  <c r="DT84" i="27"/>
  <c r="DU84" i="27"/>
  <c r="DV84" i="27"/>
  <c r="DW84" i="27"/>
  <c r="DX84" i="27"/>
  <c r="DY84" i="27"/>
  <c r="DZ84" i="27"/>
  <c r="EA84" i="27"/>
  <c r="EB84" i="27"/>
  <c r="EC84" i="27"/>
  <c r="ED84" i="27"/>
  <c r="EE84" i="27"/>
  <c r="EF84" i="27"/>
  <c r="EG84" i="27"/>
  <c r="EH84" i="27"/>
  <c r="EI84" i="27"/>
  <c r="EJ84" i="27"/>
  <c r="EK84" i="27"/>
  <c r="EL84" i="27"/>
  <c r="EM84" i="27"/>
  <c r="EN84" i="27"/>
  <c r="EO84" i="27"/>
  <c r="EP84" i="27"/>
  <c r="EQ84" i="27"/>
  <c r="ER84" i="27"/>
  <c r="ES84" i="27"/>
  <c r="ET84" i="27"/>
  <c r="EU84" i="27"/>
  <c r="EV84" i="27"/>
  <c r="EW84" i="27"/>
  <c r="EX84" i="27"/>
  <c r="EY84" i="27"/>
  <c r="EZ84" i="27"/>
  <c r="FA84" i="27"/>
  <c r="FB84" i="27"/>
  <c r="FC84" i="27"/>
  <c r="FD84" i="27"/>
  <c r="FE84" i="27"/>
  <c r="FF84" i="27"/>
  <c r="FG84" i="27"/>
  <c r="FH84" i="27"/>
  <c r="FI84" i="27"/>
  <c r="FJ84" i="27"/>
  <c r="FK84" i="27"/>
  <c r="FL84" i="27"/>
  <c r="FM84" i="27"/>
  <c r="FN84" i="27"/>
  <c r="FO84" i="27"/>
  <c r="FP84" i="27"/>
  <c r="FQ84" i="27"/>
  <c r="FR84" i="27"/>
  <c r="FS84" i="27"/>
  <c r="FT84" i="27"/>
  <c r="FU84" i="27"/>
  <c r="FV84" i="27"/>
  <c r="FW84" i="27"/>
  <c r="FX84" i="27"/>
  <c r="FY84" i="27"/>
  <c r="FZ84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AI85" i="27"/>
  <c r="AJ85" i="27"/>
  <c r="AK85" i="27"/>
  <c r="AL85" i="27"/>
  <c r="AM85" i="27"/>
  <c r="AN85" i="27"/>
  <c r="AO85" i="27"/>
  <c r="AP85" i="27"/>
  <c r="AQ85" i="27"/>
  <c r="AR85" i="27"/>
  <c r="AS85" i="27"/>
  <c r="AT85" i="27"/>
  <c r="AU85" i="27"/>
  <c r="AV85" i="27"/>
  <c r="AW85" i="27"/>
  <c r="AX85" i="27"/>
  <c r="AY85" i="27"/>
  <c r="AZ85" i="27"/>
  <c r="BA85" i="27"/>
  <c r="BB85" i="27"/>
  <c r="BC85" i="27"/>
  <c r="BD85" i="27"/>
  <c r="BE85" i="27"/>
  <c r="BF85" i="27"/>
  <c r="BG85" i="27"/>
  <c r="BH85" i="27"/>
  <c r="BI85" i="27"/>
  <c r="BJ85" i="27"/>
  <c r="BK85" i="27"/>
  <c r="BL85" i="27"/>
  <c r="BM85" i="27"/>
  <c r="BN85" i="27"/>
  <c r="BO85" i="27"/>
  <c r="BP85" i="27"/>
  <c r="BQ85" i="27"/>
  <c r="BR85" i="27"/>
  <c r="BS85" i="27"/>
  <c r="BT85" i="27"/>
  <c r="BU85" i="27"/>
  <c r="BV85" i="27"/>
  <c r="BW85" i="27"/>
  <c r="BX85" i="27"/>
  <c r="BY85" i="27"/>
  <c r="BZ85" i="27"/>
  <c r="CA85" i="27"/>
  <c r="CB85" i="27"/>
  <c r="CC85" i="27"/>
  <c r="CD85" i="27"/>
  <c r="CE85" i="27"/>
  <c r="CF85" i="27"/>
  <c r="CG85" i="27"/>
  <c r="CH85" i="27"/>
  <c r="CQ85" i="27"/>
  <c r="CR85" i="27"/>
  <c r="CS85" i="27"/>
  <c r="CT85" i="27"/>
  <c r="CU85" i="27"/>
  <c r="CV85" i="27"/>
  <c r="CW85" i="27"/>
  <c r="CX85" i="27"/>
  <c r="CY85" i="27"/>
  <c r="CZ85" i="27"/>
  <c r="DA85" i="27"/>
  <c r="DB85" i="27"/>
  <c r="DC85" i="27"/>
  <c r="DD85" i="27"/>
  <c r="DE85" i="27"/>
  <c r="DF85" i="27"/>
  <c r="DG85" i="27"/>
  <c r="DH85" i="27"/>
  <c r="DI85" i="27"/>
  <c r="DJ85" i="27"/>
  <c r="DK85" i="27"/>
  <c r="DL85" i="27"/>
  <c r="DM85" i="27"/>
  <c r="DN85" i="27"/>
  <c r="DO85" i="27"/>
  <c r="DP85" i="27"/>
  <c r="DQ85" i="27"/>
  <c r="DR85" i="27"/>
  <c r="DS85" i="27"/>
  <c r="DT85" i="27"/>
  <c r="DU85" i="27"/>
  <c r="DV85" i="27"/>
  <c r="DW85" i="27"/>
  <c r="DX85" i="27"/>
  <c r="DY85" i="27"/>
  <c r="DZ85" i="27"/>
  <c r="EA85" i="27"/>
  <c r="EB85" i="27"/>
  <c r="EC85" i="27"/>
  <c r="ED85" i="27"/>
  <c r="EE85" i="27"/>
  <c r="EF85" i="27"/>
  <c r="EG85" i="27"/>
  <c r="EH85" i="27"/>
  <c r="EI85" i="27"/>
  <c r="EJ85" i="27"/>
  <c r="EK85" i="27"/>
  <c r="EL85" i="27"/>
  <c r="EM85" i="27"/>
  <c r="EN85" i="27"/>
  <c r="EO85" i="27"/>
  <c r="EP85" i="27"/>
  <c r="EQ85" i="27"/>
  <c r="ER85" i="27"/>
  <c r="ES85" i="27"/>
  <c r="ET85" i="27"/>
  <c r="EU85" i="27"/>
  <c r="EV85" i="27"/>
  <c r="EW85" i="27"/>
  <c r="EX85" i="27"/>
  <c r="EY85" i="27"/>
  <c r="EZ85" i="27"/>
  <c r="FA85" i="27"/>
  <c r="FB85" i="27"/>
  <c r="FC85" i="27"/>
  <c r="FD85" i="27"/>
  <c r="FE85" i="27"/>
  <c r="FF85" i="27"/>
  <c r="FG85" i="27"/>
  <c r="FH85" i="27"/>
  <c r="FI85" i="27"/>
  <c r="FJ85" i="27"/>
  <c r="FK85" i="27"/>
  <c r="FL85" i="27"/>
  <c r="FM85" i="27"/>
  <c r="FN85" i="27"/>
  <c r="FO85" i="27"/>
  <c r="FP85" i="27"/>
  <c r="FQ85" i="27"/>
  <c r="FR85" i="27"/>
  <c r="FS85" i="27"/>
  <c r="FT85" i="27"/>
  <c r="FU85" i="27"/>
  <c r="FV85" i="27"/>
  <c r="FW85" i="27"/>
  <c r="FX85" i="27"/>
  <c r="FY85" i="27"/>
  <c r="FZ85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AT86" i="27"/>
  <c r="AU86" i="27"/>
  <c r="AV86" i="27"/>
  <c r="AW86" i="27"/>
  <c r="AX86" i="27"/>
  <c r="AY86" i="27"/>
  <c r="AZ86" i="27"/>
  <c r="BA86" i="27"/>
  <c r="BB86" i="27"/>
  <c r="BC86" i="27"/>
  <c r="BD86" i="27"/>
  <c r="BE86" i="27"/>
  <c r="BF86" i="27"/>
  <c r="BG86" i="27"/>
  <c r="BH86" i="27"/>
  <c r="BI86" i="27"/>
  <c r="BJ86" i="27"/>
  <c r="BK86" i="27"/>
  <c r="BL86" i="27"/>
  <c r="BM86" i="27"/>
  <c r="BN86" i="27"/>
  <c r="BO86" i="27"/>
  <c r="BP86" i="27"/>
  <c r="BQ86" i="27"/>
  <c r="BR86" i="27"/>
  <c r="BS86" i="27"/>
  <c r="BT86" i="27"/>
  <c r="BU86" i="27"/>
  <c r="BV86" i="27"/>
  <c r="BW86" i="27"/>
  <c r="BX86" i="27"/>
  <c r="BY86" i="27"/>
  <c r="BZ86" i="27"/>
  <c r="CA86" i="27"/>
  <c r="CB86" i="27"/>
  <c r="CC86" i="27"/>
  <c r="CD86" i="27"/>
  <c r="CE86" i="27"/>
  <c r="CF86" i="27"/>
  <c r="CG86" i="27"/>
  <c r="CH86" i="27"/>
  <c r="CI86" i="27"/>
  <c r="CQ86" i="27"/>
  <c r="CR86" i="27"/>
  <c r="CS86" i="27"/>
  <c r="CT86" i="27"/>
  <c r="CU86" i="27"/>
  <c r="CV86" i="27"/>
  <c r="CW86" i="27"/>
  <c r="CX86" i="27"/>
  <c r="CY86" i="27"/>
  <c r="CZ86" i="27"/>
  <c r="DA86" i="27"/>
  <c r="DB86" i="27"/>
  <c r="DC86" i="27"/>
  <c r="DD86" i="27"/>
  <c r="DE86" i="27"/>
  <c r="DF86" i="27"/>
  <c r="DG86" i="27"/>
  <c r="DH86" i="27"/>
  <c r="DI86" i="27"/>
  <c r="DJ86" i="27"/>
  <c r="DK86" i="27"/>
  <c r="DL86" i="27"/>
  <c r="DM86" i="27"/>
  <c r="DN86" i="27"/>
  <c r="DO86" i="27"/>
  <c r="DP86" i="27"/>
  <c r="DQ86" i="27"/>
  <c r="DR86" i="27"/>
  <c r="DS86" i="27"/>
  <c r="DT86" i="27"/>
  <c r="DU86" i="27"/>
  <c r="DV86" i="27"/>
  <c r="DW86" i="27"/>
  <c r="DX86" i="27"/>
  <c r="DY86" i="27"/>
  <c r="DZ86" i="27"/>
  <c r="EA86" i="27"/>
  <c r="EB86" i="27"/>
  <c r="EC86" i="27"/>
  <c r="ED86" i="27"/>
  <c r="EE86" i="27"/>
  <c r="EF86" i="27"/>
  <c r="EG86" i="27"/>
  <c r="EH86" i="27"/>
  <c r="EI86" i="27"/>
  <c r="EJ86" i="27"/>
  <c r="EK86" i="27"/>
  <c r="EL86" i="27"/>
  <c r="EM86" i="27"/>
  <c r="EN86" i="27"/>
  <c r="EO86" i="27"/>
  <c r="EP86" i="27"/>
  <c r="EQ86" i="27"/>
  <c r="ER86" i="27"/>
  <c r="ES86" i="27"/>
  <c r="ET86" i="27"/>
  <c r="EU86" i="27"/>
  <c r="EV86" i="27"/>
  <c r="EW86" i="27"/>
  <c r="EX86" i="27"/>
  <c r="EY86" i="27"/>
  <c r="EZ86" i="27"/>
  <c r="FA86" i="27"/>
  <c r="FB86" i="27"/>
  <c r="FC86" i="27"/>
  <c r="FD86" i="27"/>
  <c r="FE86" i="27"/>
  <c r="FF86" i="27"/>
  <c r="FG86" i="27"/>
  <c r="FH86" i="27"/>
  <c r="FI86" i="27"/>
  <c r="FJ86" i="27"/>
  <c r="FK86" i="27"/>
  <c r="FL86" i="27"/>
  <c r="FM86" i="27"/>
  <c r="FN86" i="27"/>
  <c r="FO86" i="27"/>
  <c r="FP86" i="27"/>
  <c r="FQ86" i="27"/>
  <c r="FR86" i="27"/>
  <c r="FS86" i="27"/>
  <c r="FT86" i="27"/>
  <c r="FU86" i="27"/>
  <c r="FV86" i="27"/>
  <c r="FW86" i="27"/>
  <c r="FX86" i="27"/>
  <c r="FY86" i="27"/>
  <c r="FZ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AT87" i="27"/>
  <c r="AU87" i="27"/>
  <c r="AV87" i="27"/>
  <c r="AW87" i="27"/>
  <c r="AX87" i="27"/>
  <c r="AY87" i="27"/>
  <c r="AZ87" i="27"/>
  <c r="BA87" i="27"/>
  <c r="BB87" i="27"/>
  <c r="BC87" i="27"/>
  <c r="BD87" i="27"/>
  <c r="BE87" i="27"/>
  <c r="BF87" i="27"/>
  <c r="BG87" i="27"/>
  <c r="BH87" i="27"/>
  <c r="BI87" i="27"/>
  <c r="BJ87" i="27"/>
  <c r="BK87" i="27"/>
  <c r="BL87" i="27"/>
  <c r="BM87" i="27"/>
  <c r="BN87" i="27"/>
  <c r="BO87" i="27"/>
  <c r="BP87" i="27"/>
  <c r="BQ87" i="27"/>
  <c r="BR87" i="27"/>
  <c r="BS87" i="27"/>
  <c r="BT87" i="27"/>
  <c r="BU87" i="27"/>
  <c r="BV87" i="27"/>
  <c r="BW87" i="27"/>
  <c r="BX87" i="27"/>
  <c r="BY87" i="27"/>
  <c r="BZ87" i="27"/>
  <c r="CA87" i="27"/>
  <c r="CB87" i="27"/>
  <c r="CC87" i="27"/>
  <c r="CD87" i="27"/>
  <c r="CE87" i="27"/>
  <c r="CF87" i="27"/>
  <c r="CG87" i="27"/>
  <c r="CH87" i="27"/>
  <c r="CI87" i="27"/>
  <c r="CQ87" i="27"/>
  <c r="CR87" i="27"/>
  <c r="CS87" i="27"/>
  <c r="CT87" i="27"/>
  <c r="CU87" i="27"/>
  <c r="CV87" i="27"/>
  <c r="CW87" i="27"/>
  <c r="CX87" i="27"/>
  <c r="CY87" i="27"/>
  <c r="CZ87" i="27"/>
  <c r="DA87" i="27"/>
  <c r="DB87" i="27"/>
  <c r="DC87" i="27"/>
  <c r="DD87" i="27"/>
  <c r="DE87" i="27"/>
  <c r="DF87" i="27"/>
  <c r="DG87" i="27"/>
  <c r="DH87" i="27"/>
  <c r="DI87" i="27"/>
  <c r="DJ87" i="27"/>
  <c r="DK87" i="27"/>
  <c r="DL87" i="27"/>
  <c r="DM87" i="27"/>
  <c r="DN87" i="27"/>
  <c r="DO87" i="27"/>
  <c r="DP87" i="27"/>
  <c r="DQ87" i="27"/>
  <c r="DR87" i="27"/>
  <c r="DS87" i="27"/>
  <c r="DT87" i="27"/>
  <c r="DU87" i="27"/>
  <c r="DV87" i="27"/>
  <c r="DW87" i="27"/>
  <c r="DX87" i="27"/>
  <c r="DY87" i="27"/>
  <c r="DZ87" i="27"/>
  <c r="EA87" i="27"/>
  <c r="EB87" i="27"/>
  <c r="EC87" i="27"/>
  <c r="ED87" i="27"/>
  <c r="EE87" i="27"/>
  <c r="EF87" i="27"/>
  <c r="EG87" i="27"/>
  <c r="EH87" i="27"/>
  <c r="EI87" i="27"/>
  <c r="EJ87" i="27"/>
  <c r="EK87" i="27"/>
  <c r="EL87" i="27"/>
  <c r="EM87" i="27"/>
  <c r="EN87" i="27"/>
  <c r="EO87" i="27"/>
  <c r="EP87" i="27"/>
  <c r="EQ87" i="27"/>
  <c r="ER87" i="27"/>
  <c r="ES87" i="27"/>
  <c r="ET87" i="27"/>
  <c r="EU87" i="27"/>
  <c r="EV87" i="27"/>
  <c r="EW87" i="27"/>
  <c r="EX87" i="27"/>
  <c r="EY87" i="27"/>
  <c r="EZ87" i="27"/>
  <c r="FA87" i="27"/>
  <c r="FB87" i="27"/>
  <c r="FC87" i="27"/>
  <c r="FD87" i="27"/>
  <c r="FE87" i="27"/>
  <c r="FF87" i="27"/>
  <c r="FG87" i="27"/>
  <c r="FH87" i="27"/>
  <c r="FI87" i="27"/>
  <c r="FJ87" i="27"/>
  <c r="FK87" i="27"/>
  <c r="FL87" i="27"/>
  <c r="FM87" i="27"/>
  <c r="FN87" i="27"/>
  <c r="FO87" i="27"/>
  <c r="FP87" i="27"/>
  <c r="FQ87" i="27"/>
  <c r="FR87" i="27"/>
  <c r="FS87" i="27"/>
  <c r="FT87" i="27"/>
  <c r="FU87" i="27"/>
  <c r="FV87" i="27"/>
  <c r="FW87" i="27"/>
  <c r="FX87" i="27"/>
  <c r="FY87" i="27"/>
  <c r="FZ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AT88" i="27"/>
  <c r="AU88" i="27"/>
  <c r="AV88" i="27"/>
  <c r="AW88" i="27"/>
  <c r="AX88" i="27"/>
  <c r="AY88" i="27"/>
  <c r="AZ88" i="27"/>
  <c r="BA88" i="27"/>
  <c r="BB88" i="27"/>
  <c r="BC88" i="27"/>
  <c r="BD88" i="27"/>
  <c r="BE88" i="27"/>
  <c r="BF88" i="27"/>
  <c r="BG88" i="27"/>
  <c r="BH88" i="27"/>
  <c r="BI88" i="27"/>
  <c r="BJ88" i="27"/>
  <c r="BK88" i="27"/>
  <c r="BL88" i="27"/>
  <c r="BM88" i="27"/>
  <c r="BN88" i="27"/>
  <c r="BO88" i="27"/>
  <c r="BP88" i="27"/>
  <c r="BQ88" i="27"/>
  <c r="BR88" i="27"/>
  <c r="BS88" i="27"/>
  <c r="BT88" i="27"/>
  <c r="BU88" i="27"/>
  <c r="BV88" i="27"/>
  <c r="BW88" i="27"/>
  <c r="BX88" i="27"/>
  <c r="BY88" i="27"/>
  <c r="BZ88" i="27"/>
  <c r="CA88" i="27"/>
  <c r="CB88" i="27"/>
  <c r="CC88" i="27"/>
  <c r="CD88" i="27"/>
  <c r="CE88" i="27"/>
  <c r="CF88" i="27"/>
  <c r="CG88" i="27"/>
  <c r="CH88" i="27"/>
  <c r="CI88" i="27"/>
  <c r="CQ88" i="27"/>
  <c r="CR88" i="27"/>
  <c r="CS88" i="27"/>
  <c r="CT88" i="27"/>
  <c r="CU88" i="27"/>
  <c r="CV88" i="27"/>
  <c r="CW88" i="27"/>
  <c r="CX88" i="27"/>
  <c r="CY88" i="27"/>
  <c r="CZ88" i="27"/>
  <c r="DA88" i="27"/>
  <c r="DB88" i="27"/>
  <c r="DC88" i="27"/>
  <c r="DD88" i="27"/>
  <c r="DE88" i="27"/>
  <c r="DF88" i="27"/>
  <c r="DG88" i="27"/>
  <c r="DH88" i="27"/>
  <c r="DI88" i="27"/>
  <c r="DJ88" i="27"/>
  <c r="DK88" i="27"/>
  <c r="DL88" i="27"/>
  <c r="DM88" i="27"/>
  <c r="DN88" i="27"/>
  <c r="DO88" i="27"/>
  <c r="DP88" i="27"/>
  <c r="DQ88" i="27"/>
  <c r="DR88" i="27"/>
  <c r="DS88" i="27"/>
  <c r="DT88" i="27"/>
  <c r="DU88" i="27"/>
  <c r="DV88" i="27"/>
  <c r="DW88" i="27"/>
  <c r="DX88" i="27"/>
  <c r="DY88" i="27"/>
  <c r="DZ88" i="27"/>
  <c r="EA88" i="27"/>
  <c r="EB88" i="27"/>
  <c r="EC88" i="27"/>
  <c r="ED88" i="27"/>
  <c r="EE88" i="27"/>
  <c r="EF88" i="27"/>
  <c r="EG88" i="27"/>
  <c r="EH88" i="27"/>
  <c r="EI88" i="27"/>
  <c r="EJ88" i="27"/>
  <c r="EK88" i="27"/>
  <c r="EL88" i="27"/>
  <c r="EM88" i="27"/>
  <c r="EN88" i="27"/>
  <c r="EO88" i="27"/>
  <c r="EP88" i="27"/>
  <c r="EQ88" i="27"/>
  <c r="ER88" i="27"/>
  <c r="ES88" i="27"/>
  <c r="ET88" i="27"/>
  <c r="EU88" i="27"/>
  <c r="EV88" i="27"/>
  <c r="EW88" i="27"/>
  <c r="EX88" i="27"/>
  <c r="EY88" i="27"/>
  <c r="EZ88" i="27"/>
  <c r="FA88" i="27"/>
  <c r="FB88" i="27"/>
  <c r="FC88" i="27"/>
  <c r="FD88" i="27"/>
  <c r="FE88" i="27"/>
  <c r="FF88" i="27"/>
  <c r="FG88" i="27"/>
  <c r="FH88" i="27"/>
  <c r="FI88" i="27"/>
  <c r="FJ88" i="27"/>
  <c r="FK88" i="27"/>
  <c r="FL88" i="27"/>
  <c r="FM88" i="27"/>
  <c r="FN88" i="27"/>
  <c r="FO88" i="27"/>
  <c r="FP88" i="27"/>
  <c r="FQ88" i="27"/>
  <c r="FR88" i="27"/>
  <c r="FS88" i="27"/>
  <c r="FT88" i="27"/>
  <c r="FU88" i="27"/>
  <c r="FV88" i="27"/>
  <c r="FW88" i="27"/>
  <c r="FX88" i="27"/>
  <c r="FY88" i="27"/>
  <c r="FZ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AT89" i="27"/>
  <c r="AU89" i="27"/>
  <c r="AV89" i="27"/>
  <c r="AW89" i="27"/>
  <c r="AX89" i="27"/>
  <c r="AY89" i="27"/>
  <c r="AZ89" i="27"/>
  <c r="BA89" i="27"/>
  <c r="BB89" i="27"/>
  <c r="BC89" i="27"/>
  <c r="BD89" i="27"/>
  <c r="BE89" i="27"/>
  <c r="BF89" i="27"/>
  <c r="BG89" i="27"/>
  <c r="BH89" i="27"/>
  <c r="BI89" i="27"/>
  <c r="BJ89" i="27"/>
  <c r="BK89" i="27"/>
  <c r="BL89" i="27"/>
  <c r="BM89" i="27"/>
  <c r="BN89" i="27"/>
  <c r="BO89" i="27"/>
  <c r="BP89" i="27"/>
  <c r="BQ89" i="27"/>
  <c r="BR89" i="27"/>
  <c r="BS89" i="27"/>
  <c r="BT89" i="27"/>
  <c r="BU89" i="27"/>
  <c r="BV89" i="27"/>
  <c r="BW89" i="27"/>
  <c r="BX89" i="27"/>
  <c r="BY89" i="27"/>
  <c r="BZ89" i="27"/>
  <c r="CA89" i="27"/>
  <c r="CB89" i="27"/>
  <c r="CC89" i="27"/>
  <c r="CD89" i="27"/>
  <c r="CE89" i="27"/>
  <c r="CF89" i="27"/>
  <c r="CG89" i="27"/>
  <c r="CH89" i="27"/>
  <c r="CI89" i="27"/>
  <c r="CQ89" i="27"/>
  <c r="CR89" i="27"/>
  <c r="CS89" i="27"/>
  <c r="CT89" i="27"/>
  <c r="CU89" i="27"/>
  <c r="CV89" i="27"/>
  <c r="CW89" i="27"/>
  <c r="CX89" i="27"/>
  <c r="CY89" i="27"/>
  <c r="CZ89" i="27"/>
  <c r="DA89" i="27"/>
  <c r="DB89" i="27"/>
  <c r="DC89" i="27"/>
  <c r="DD89" i="27"/>
  <c r="DE89" i="27"/>
  <c r="DF89" i="27"/>
  <c r="DG89" i="27"/>
  <c r="DH89" i="27"/>
  <c r="DI89" i="27"/>
  <c r="DJ89" i="27"/>
  <c r="DK89" i="27"/>
  <c r="DL89" i="27"/>
  <c r="DM89" i="27"/>
  <c r="DN89" i="27"/>
  <c r="DO89" i="27"/>
  <c r="DP89" i="27"/>
  <c r="DQ89" i="27"/>
  <c r="DR89" i="27"/>
  <c r="DS89" i="27"/>
  <c r="DT89" i="27"/>
  <c r="DU89" i="27"/>
  <c r="DV89" i="27"/>
  <c r="DW89" i="27"/>
  <c r="DX89" i="27"/>
  <c r="DY89" i="27"/>
  <c r="DZ89" i="27"/>
  <c r="EA89" i="27"/>
  <c r="EB89" i="27"/>
  <c r="EC89" i="27"/>
  <c r="ED89" i="27"/>
  <c r="EE89" i="27"/>
  <c r="EF89" i="27"/>
  <c r="EG89" i="27"/>
  <c r="EH89" i="27"/>
  <c r="EI89" i="27"/>
  <c r="EJ89" i="27"/>
  <c r="EK89" i="27"/>
  <c r="EL89" i="27"/>
  <c r="EM89" i="27"/>
  <c r="EN89" i="27"/>
  <c r="EO89" i="27"/>
  <c r="EP89" i="27"/>
  <c r="EQ89" i="27"/>
  <c r="ER89" i="27"/>
  <c r="ES89" i="27"/>
  <c r="ET89" i="27"/>
  <c r="EU89" i="27"/>
  <c r="EV89" i="27"/>
  <c r="EW89" i="27"/>
  <c r="EX89" i="27"/>
  <c r="EY89" i="27"/>
  <c r="EZ89" i="27"/>
  <c r="FA89" i="27"/>
  <c r="FB89" i="27"/>
  <c r="FC89" i="27"/>
  <c r="FD89" i="27"/>
  <c r="FE89" i="27"/>
  <c r="FF89" i="27"/>
  <c r="FG89" i="27"/>
  <c r="FH89" i="27"/>
  <c r="FI89" i="27"/>
  <c r="FJ89" i="27"/>
  <c r="FK89" i="27"/>
  <c r="FL89" i="27"/>
  <c r="FM89" i="27"/>
  <c r="FN89" i="27"/>
  <c r="FO89" i="27"/>
  <c r="FP89" i="27"/>
  <c r="FQ89" i="27"/>
  <c r="FR89" i="27"/>
  <c r="FS89" i="27"/>
  <c r="FT89" i="27"/>
  <c r="FU89" i="27"/>
  <c r="FV89" i="27"/>
  <c r="FW89" i="27"/>
  <c r="FX89" i="27"/>
  <c r="FY89" i="27"/>
  <c r="FZ89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F90" i="27"/>
  <c r="AG90" i="27"/>
  <c r="AH90" i="27"/>
  <c r="AI90" i="27"/>
  <c r="AJ90" i="27"/>
  <c r="AK90" i="27"/>
  <c r="AL90" i="27"/>
  <c r="AM90" i="27"/>
  <c r="AN90" i="27"/>
  <c r="AO90" i="27"/>
  <c r="AP90" i="27"/>
  <c r="AQ90" i="27"/>
  <c r="AR90" i="27"/>
  <c r="AS90" i="27"/>
  <c r="AT90" i="27"/>
  <c r="AU90" i="27"/>
  <c r="AV90" i="27"/>
  <c r="AW90" i="27"/>
  <c r="AX90" i="27"/>
  <c r="AY90" i="27"/>
  <c r="AZ90" i="27"/>
  <c r="BA90" i="27"/>
  <c r="BB90" i="27"/>
  <c r="BC90" i="27"/>
  <c r="BD90" i="27"/>
  <c r="BE90" i="27"/>
  <c r="BF90" i="27"/>
  <c r="BG90" i="27"/>
  <c r="BH90" i="27"/>
  <c r="BI90" i="27"/>
  <c r="BJ90" i="27"/>
  <c r="BK90" i="27"/>
  <c r="BL90" i="27"/>
  <c r="BM90" i="27"/>
  <c r="BN90" i="27"/>
  <c r="BO90" i="27"/>
  <c r="BP90" i="27"/>
  <c r="BQ90" i="27"/>
  <c r="BR90" i="27"/>
  <c r="BS90" i="27"/>
  <c r="BT90" i="27"/>
  <c r="BU90" i="27"/>
  <c r="BV90" i="27"/>
  <c r="BW90" i="27"/>
  <c r="BX90" i="27"/>
  <c r="BY90" i="27"/>
  <c r="BZ90" i="27"/>
  <c r="CA90" i="27"/>
  <c r="CB90" i="27"/>
  <c r="CC90" i="27"/>
  <c r="CD90" i="27"/>
  <c r="CE90" i="27"/>
  <c r="CF90" i="27"/>
  <c r="CG90" i="27"/>
  <c r="CH90" i="27"/>
  <c r="CI90" i="27"/>
  <c r="CQ90" i="27"/>
  <c r="CR90" i="27"/>
  <c r="CS90" i="27"/>
  <c r="CT90" i="27"/>
  <c r="CU90" i="27"/>
  <c r="CV90" i="27"/>
  <c r="CW90" i="27"/>
  <c r="CX90" i="27"/>
  <c r="CY90" i="27"/>
  <c r="CZ90" i="27"/>
  <c r="DA90" i="27"/>
  <c r="DB90" i="27"/>
  <c r="DC90" i="27"/>
  <c r="DD90" i="27"/>
  <c r="DE90" i="27"/>
  <c r="DF90" i="27"/>
  <c r="DG90" i="27"/>
  <c r="DH90" i="27"/>
  <c r="DI90" i="27"/>
  <c r="DJ90" i="27"/>
  <c r="DK90" i="27"/>
  <c r="DL90" i="27"/>
  <c r="DM90" i="27"/>
  <c r="DN90" i="27"/>
  <c r="DO90" i="27"/>
  <c r="DP90" i="27"/>
  <c r="DQ90" i="27"/>
  <c r="DR90" i="27"/>
  <c r="DS90" i="27"/>
  <c r="DT90" i="27"/>
  <c r="DU90" i="27"/>
  <c r="DV90" i="27"/>
  <c r="DW90" i="27"/>
  <c r="DX90" i="27"/>
  <c r="DY90" i="27"/>
  <c r="DZ90" i="27"/>
  <c r="EA90" i="27"/>
  <c r="EB90" i="27"/>
  <c r="EC90" i="27"/>
  <c r="ED90" i="27"/>
  <c r="EE90" i="27"/>
  <c r="EF90" i="27"/>
  <c r="EG90" i="27"/>
  <c r="EH90" i="27"/>
  <c r="EI90" i="27"/>
  <c r="EJ90" i="27"/>
  <c r="EK90" i="27"/>
  <c r="EL90" i="27"/>
  <c r="EM90" i="27"/>
  <c r="EN90" i="27"/>
  <c r="EO90" i="27"/>
  <c r="EP90" i="27"/>
  <c r="EQ90" i="27"/>
  <c r="ER90" i="27"/>
  <c r="ES90" i="27"/>
  <c r="ET90" i="27"/>
  <c r="EU90" i="27"/>
  <c r="EV90" i="27"/>
  <c r="EW90" i="27"/>
  <c r="EX90" i="27"/>
  <c r="EY90" i="27"/>
  <c r="EZ90" i="27"/>
  <c r="FA90" i="27"/>
  <c r="FB90" i="27"/>
  <c r="FC90" i="27"/>
  <c r="FD90" i="27"/>
  <c r="FE90" i="27"/>
  <c r="FF90" i="27"/>
  <c r="FG90" i="27"/>
  <c r="FH90" i="27"/>
  <c r="FI90" i="27"/>
  <c r="FJ90" i="27"/>
  <c r="FK90" i="27"/>
  <c r="FL90" i="27"/>
  <c r="FM90" i="27"/>
  <c r="FN90" i="27"/>
  <c r="FO90" i="27"/>
  <c r="FP90" i="27"/>
  <c r="FQ90" i="27"/>
  <c r="FR90" i="27"/>
  <c r="FS90" i="27"/>
  <c r="FT90" i="27"/>
  <c r="FU90" i="27"/>
  <c r="FV90" i="27"/>
  <c r="FW90" i="27"/>
  <c r="FX90" i="27"/>
  <c r="FY90" i="27"/>
  <c r="FZ90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R91" i="27"/>
  <c r="AS91" i="27"/>
  <c r="AT91" i="27"/>
  <c r="AU91" i="27"/>
  <c r="AV91" i="27"/>
  <c r="AW91" i="27"/>
  <c r="AX91" i="27"/>
  <c r="AY91" i="27"/>
  <c r="AZ91" i="27"/>
  <c r="BA91" i="27"/>
  <c r="BB91" i="27"/>
  <c r="BC91" i="27"/>
  <c r="BD91" i="27"/>
  <c r="BE91" i="27"/>
  <c r="BF91" i="27"/>
  <c r="BG91" i="27"/>
  <c r="BH91" i="27"/>
  <c r="BI91" i="27"/>
  <c r="BJ91" i="27"/>
  <c r="BK91" i="27"/>
  <c r="BL91" i="27"/>
  <c r="BM91" i="27"/>
  <c r="BN91" i="27"/>
  <c r="BO91" i="27"/>
  <c r="BP91" i="27"/>
  <c r="BQ91" i="27"/>
  <c r="BR91" i="27"/>
  <c r="BS91" i="27"/>
  <c r="BT91" i="27"/>
  <c r="BU91" i="27"/>
  <c r="BV91" i="27"/>
  <c r="BW91" i="27"/>
  <c r="BX91" i="27"/>
  <c r="BY91" i="27"/>
  <c r="BZ91" i="27"/>
  <c r="CA91" i="27"/>
  <c r="CB91" i="27"/>
  <c r="CC91" i="27"/>
  <c r="CD91" i="27"/>
  <c r="CE91" i="27"/>
  <c r="CF91" i="27"/>
  <c r="CG91" i="27"/>
  <c r="CH91" i="27"/>
  <c r="CI91" i="27"/>
  <c r="CQ91" i="27"/>
  <c r="CR91" i="27"/>
  <c r="CS91" i="27"/>
  <c r="CT91" i="27"/>
  <c r="CU91" i="27"/>
  <c r="CV91" i="27"/>
  <c r="CW91" i="27"/>
  <c r="CX91" i="27"/>
  <c r="CY91" i="27"/>
  <c r="CZ91" i="27"/>
  <c r="DA91" i="27"/>
  <c r="DB91" i="27"/>
  <c r="DC91" i="27"/>
  <c r="DD91" i="27"/>
  <c r="DE91" i="27"/>
  <c r="DF91" i="27"/>
  <c r="DG91" i="27"/>
  <c r="DH91" i="27"/>
  <c r="DI91" i="27"/>
  <c r="DJ91" i="27"/>
  <c r="DK91" i="27"/>
  <c r="DL91" i="27"/>
  <c r="DM91" i="27"/>
  <c r="DN91" i="27"/>
  <c r="DO91" i="27"/>
  <c r="DP91" i="27"/>
  <c r="DQ91" i="27"/>
  <c r="DR91" i="27"/>
  <c r="DS91" i="27"/>
  <c r="DT91" i="27"/>
  <c r="DU91" i="27"/>
  <c r="DV91" i="27"/>
  <c r="DW91" i="27"/>
  <c r="DX91" i="27"/>
  <c r="DY91" i="27"/>
  <c r="DZ91" i="27"/>
  <c r="EA91" i="27"/>
  <c r="EB91" i="27"/>
  <c r="EC91" i="27"/>
  <c r="ED91" i="27"/>
  <c r="EE91" i="27"/>
  <c r="EF91" i="27"/>
  <c r="EG91" i="27"/>
  <c r="EH91" i="27"/>
  <c r="EI91" i="27"/>
  <c r="EJ91" i="27"/>
  <c r="EK91" i="27"/>
  <c r="EL91" i="27"/>
  <c r="EM91" i="27"/>
  <c r="EN91" i="27"/>
  <c r="EO91" i="27"/>
  <c r="EP91" i="27"/>
  <c r="EQ91" i="27"/>
  <c r="ER91" i="27"/>
  <c r="ES91" i="27"/>
  <c r="ET91" i="27"/>
  <c r="EU91" i="27"/>
  <c r="EV91" i="27"/>
  <c r="EW91" i="27"/>
  <c r="EX91" i="27"/>
  <c r="EY91" i="27"/>
  <c r="EZ91" i="27"/>
  <c r="FA91" i="27"/>
  <c r="FB91" i="27"/>
  <c r="FC91" i="27"/>
  <c r="FD91" i="27"/>
  <c r="FE91" i="27"/>
  <c r="FF91" i="27"/>
  <c r="FG91" i="27"/>
  <c r="FH91" i="27"/>
  <c r="FI91" i="27"/>
  <c r="FJ91" i="27"/>
  <c r="FK91" i="27"/>
  <c r="FL91" i="27"/>
  <c r="FM91" i="27"/>
  <c r="FN91" i="27"/>
  <c r="FO91" i="27"/>
  <c r="FP91" i="27"/>
  <c r="FQ91" i="27"/>
  <c r="FR91" i="27"/>
  <c r="FS91" i="27"/>
  <c r="FT91" i="27"/>
  <c r="FU91" i="27"/>
  <c r="FV91" i="27"/>
  <c r="FW91" i="27"/>
  <c r="FX91" i="27"/>
  <c r="FY91" i="27"/>
  <c r="FZ91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Z94" i="27"/>
  <c r="AA94" i="27"/>
  <c r="AB94" i="27"/>
  <c r="AC94" i="27"/>
  <c r="AD94" i="27"/>
  <c r="AE94" i="27"/>
  <c r="AF94" i="27"/>
  <c r="AG94" i="27"/>
  <c r="AH94" i="27"/>
  <c r="AI94" i="27"/>
  <c r="AJ94" i="27"/>
  <c r="AK94" i="27"/>
  <c r="AL94" i="27"/>
  <c r="AM94" i="27"/>
  <c r="AN94" i="27"/>
  <c r="AO94" i="27"/>
  <c r="AP94" i="27"/>
  <c r="AQ94" i="27"/>
  <c r="AR94" i="27"/>
  <c r="AS94" i="27"/>
  <c r="AT94" i="27"/>
  <c r="AU94" i="27"/>
  <c r="AV94" i="27"/>
  <c r="AW94" i="27"/>
  <c r="AX94" i="27"/>
  <c r="AY94" i="27"/>
  <c r="AZ94" i="27"/>
  <c r="BA94" i="27"/>
  <c r="BB94" i="27"/>
  <c r="BC94" i="27"/>
  <c r="BD94" i="27"/>
  <c r="BE94" i="27"/>
  <c r="BF94" i="27"/>
  <c r="BG94" i="27"/>
  <c r="BH94" i="27"/>
  <c r="BI94" i="27"/>
  <c r="BJ94" i="27"/>
  <c r="BK94" i="27"/>
  <c r="BL94" i="27"/>
  <c r="BM94" i="27"/>
  <c r="BN94" i="27"/>
  <c r="BO94" i="27"/>
  <c r="BP94" i="27"/>
  <c r="BQ94" i="27"/>
  <c r="BR94" i="27"/>
  <c r="BS94" i="27"/>
  <c r="BT94" i="27"/>
  <c r="BU94" i="27"/>
  <c r="BV94" i="27"/>
  <c r="BW94" i="27"/>
  <c r="BX94" i="27"/>
  <c r="BY94" i="27"/>
  <c r="BZ94" i="27"/>
  <c r="CA94" i="27"/>
  <c r="CB94" i="27"/>
  <c r="CC94" i="27"/>
  <c r="CD94" i="27"/>
  <c r="CE94" i="27"/>
  <c r="CF94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AI95" i="27"/>
  <c r="AJ95" i="27"/>
  <c r="AK95" i="27"/>
  <c r="AL95" i="27"/>
  <c r="AM95" i="27"/>
  <c r="AN95" i="27"/>
  <c r="AO95" i="27"/>
  <c r="AP95" i="27"/>
  <c r="AQ95" i="27"/>
  <c r="AR95" i="27"/>
  <c r="AS95" i="27"/>
  <c r="AT95" i="27"/>
  <c r="AU95" i="27"/>
  <c r="AV95" i="27"/>
  <c r="AW95" i="27"/>
  <c r="AX95" i="27"/>
  <c r="AY95" i="27"/>
  <c r="AZ95" i="27"/>
  <c r="BA95" i="27"/>
  <c r="BB95" i="27"/>
  <c r="BC95" i="27"/>
  <c r="BD95" i="27"/>
  <c r="BE95" i="27"/>
  <c r="BF95" i="27"/>
  <c r="BG95" i="27"/>
  <c r="BH95" i="27"/>
  <c r="BI95" i="27"/>
  <c r="BJ95" i="27"/>
  <c r="BK95" i="27"/>
  <c r="BL95" i="27"/>
  <c r="BM95" i="27"/>
  <c r="BN95" i="27"/>
  <c r="BO95" i="27"/>
  <c r="BP95" i="27"/>
  <c r="BQ95" i="27"/>
  <c r="BR95" i="27"/>
  <c r="BS95" i="27"/>
  <c r="BT95" i="27"/>
  <c r="BU95" i="27"/>
  <c r="BV95" i="27"/>
  <c r="BW95" i="27"/>
  <c r="BX95" i="27"/>
  <c r="BY95" i="27"/>
  <c r="BZ95" i="27"/>
  <c r="CA95" i="27"/>
  <c r="CB95" i="27"/>
  <c r="CC95" i="27"/>
  <c r="CD95" i="27"/>
  <c r="CE95" i="27"/>
  <c r="CF95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AI96" i="27"/>
  <c r="AJ96" i="27"/>
  <c r="AK96" i="27"/>
  <c r="AL96" i="27"/>
  <c r="AM96" i="27"/>
  <c r="AN96" i="27"/>
  <c r="AO96" i="27"/>
  <c r="AP96" i="27"/>
  <c r="AQ96" i="27"/>
  <c r="AR96" i="27"/>
  <c r="AS96" i="27"/>
  <c r="AT96" i="27"/>
  <c r="AU96" i="27"/>
  <c r="AV96" i="27"/>
  <c r="AW96" i="27"/>
  <c r="AX96" i="27"/>
  <c r="AY96" i="27"/>
  <c r="AZ96" i="27"/>
  <c r="BA96" i="27"/>
  <c r="BB96" i="27"/>
  <c r="BC96" i="27"/>
  <c r="BD96" i="27"/>
  <c r="BE96" i="27"/>
  <c r="BF96" i="27"/>
  <c r="BG96" i="27"/>
  <c r="BH96" i="27"/>
  <c r="BI96" i="27"/>
  <c r="BJ96" i="27"/>
  <c r="BK96" i="27"/>
  <c r="BL96" i="27"/>
  <c r="BM96" i="27"/>
  <c r="BN96" i="27"/>
  <c r="BO96" i="27"/>
  <c r="BP96" i="27"/>
  <c r="BQ96" i="27"/>
  <c r="BR96" i="27"/>
  <c r="BS96" i="27"/>
  <c r="BT96" i="27"/>
  <c r="BU96" i="27"/>
  <c r="BV96" i="27"/>
  <c r="BW96" i="27"/>
  <c r="BX96" i="27"/>
  <c r="BY96" i="27"/>
  <c r="BZ96" i="27"/>
  <c r="CA96" i="27"/>
  <c r="CB96" i="27"/>
  <c r="CC96" i="27"/>
  <c r="CD96" i="27"/>
  <c r="CE96" i="27"/>
  <c r="CF96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AI97" i="27"/>
  <c r="AJ97" i="27"/>
  <c r="AK97" i="27"/>
  <c r="AL97" i="27"/>
  <c r="AM97" i="27"/>
  <c r="AN97" i="27"/>
  <c r="AO97" i="27"/>
  <c r="AP97" i="27"/>
  <c r="AQ97" i="27"/>
  <c r="AR97" i="27"/>
  <c r="AS97" i="27"/>
  <c r="AT97" i="27"/>
  <c r="AU97" i="27"/>
  <c r="AV97" i="27"/>
  <c r="AW97" i="27"/>
  <c r="AX97" i="27"/>
  <c r="AY97" i="27"/>
  <c r="AZ97" i="27"/>
  <c r="BA97" i="27"/>
  <c r="BB97" i="27"/>
  <c r="BC97" i="27"/>
  <c r="BD97" i="27"/>
  <c r="BE97" i="27"/>
  <c r="BF97" i="27"/>
  <c r="BG97" i="27"/>
  <c r="BH97" i="27"/>
  <c r="BI97" i="27"/>
  <c r="BJ97" i="27"/>
  <c r="BK97" i="27"/>
  <c r="BL97" i="27"/>
  <c r="BM97" i="27"/>
  <c r="BN97" i="27"/>
  <c r="BO97" i="27"/>
  <c r="BP97" i="27"/>
  <c r="BQ97" i="27"/>
  <c r="BR97" i="27"/>
  <c r="BS97" i="27"/>
  <c r="BT97" i="27"/>
  <c r="BU97" i="27"/>
  <c r="BV97" i="27"/>
  <c r="BW97" i="27"/>
  <c r="BX97" i="27"/>
  <c r="BY97" i="27"/>
  <c r="BZ97" i="27"/>
  <c r="CA97" i="27"/>
  <c r="CB97" i="27"/>
  <c r="CC97" i="27"/>
  <c r="CD97" i="27"/>
  <c r="CE97" i="27"/>
  <c r="CF97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Z98" i="27"/>
  <c r="AA98" i="27"/>
  <c r="AB98" i="27"/>
  <c r="AC98" i="27"/>
  <c r="AD98" i="27"/>
  <c r="AE98" i="27"/>
  <c r="AF98" i="27"/>
  <c r="AG98" i="27"/>
  <c r="AH98" i="27"/>
  <c r="AI98" i="27"/>
  <c r="AJ98" i="27"/>
  <c r="AK98" i="27"/>
  <c r="AL98" i="27"/>
  <c r="AM98" i="27"/>
  <c r="AN98" i="27"/>
  <c r="AO98" i="27"/>
  <c r="AP98" i="27"/>
  <c r="AQ98" i="27"/>
  <c r="AR98" i="27"/>
  <c r="AS98" i="27"/>
  <c r="AT98" i="27"/>
  <c r="AU98" i="27"/>
  <c r="AV98" i="27"/>
  <c r="AW98" i="27"/>
  <c r="AX98" i="27"/>
  <c r="AY98" i="27"/>
  <c r="AZ98" i="27"/>
  <c r="BA98" i="27"/>
  <c r="BB98" i="27"/>
  <c r="BC98" i="27"/>
  <c r="BD98" i="27"/>
  <c r="BE98" i="27"/>
  <c r="BF98" i="27"/>
  <c r="BG98" i="27"/>
  <c r="BH98" i="27"/>
  <c r="BI98" i="27"/>
  <c r="BJ98" i="27"/>
  <c r="BK98" i="27"/>
  <c r="BL98" i="27"/>
  <c r="BM98" i="27"/>
  <c r="BN98" i="27"/>
  <c r="BO98" i="27"/>
  <c r="BP98" i="27"/>
  <c r="BQ98" i="27"/>
  <c r="BR98" i="27"/>
  <c r="BS98" i="27"/>
  <c r="BT98" i="27"/>
  <c r="BU98" i="27"/>
  <c r="BV98" i="27"/>
  <c r="BW98" i="27"/>
  <c r="BX98" i="27"/>
  <c r="BY98" i="27"/>
  <c r="BZ98" i="27"/>
  <c r="CA98" i="27"/>
  <c r="CB98" i="27"/>
  <c r="CC98" i="27"/>
  <c r="CD98" i="27"/>
  <c r="CE98" i="27"/>
  <c r="CF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Z99" i="27"/>
  <c r="AA99" i="27"/>
  <c r="AB99" i="27"/>
  <c r="AC99" i="27"/>
  <c r="AD99" i="27"/>
  <c r="AE99" i="27"/>
  <c r="AF99" i="27"/>
  <c r="AG99" i="27"/>
  <c r="AH99" i="27"/>
  <c r="AI99" i="27"/>
  <c r="AJ99" i="27"/>
  <c r="AK99" i="27"/>
  <c r="AL99" i="27"/>
  <c r="AM99" i="27"/>
  <c r="AN99" i="27"/>
  <c r="AO99" i="27"/>
  <c r="AP99" i="27"/>
  <c r="AQ99" i="27"/>
  <c r="AR99" i="27"/>
  <c r="AS99" i="27"/>
  <c r="AT99" i="27"/>
  <c r="AU99" i="27"/>
  <c r="AV99" i="27"/>
  <c r="AW99" i="27"/>
  <c r="AX99" i="27"/>
  <c r="AY99" i="27"/>
  <c r="AZ99" i="27"/>
  <c r="BA99" i="27"/>
  <c r="BB99" i="27"/>
  <c r="BC99" i="27"/>
  <c r="BD99" i="27"/>
  <c r="BE99" i="27"/>
  <c r="BF99" i="27"/>
  <c r="BG99" i="27"/>
  <c r="BH99" i="27"/>
  <c r="BI99" i="27"/>
  <c r="BJ99" i="27"/>
  <c r="BK99" i="27"/>
  <c r="BL99" i="27"/>
  <c r="BM99" i="27"/>
  <c r="BN99" i="27"/>
  <c r="BO99" i="27"/>
  <c r="BP99" i="27"/>
  <c r="BQ99" i="27"/>
  <c r="BR99" i="27"/>
  <c r="BS99" i="27"/>
  <c r="BT99" i="27"/>
  <c r="BU99" i="27"/>
  <c r="BV99" i="27"/>
  <c r="BW99" i="27"/>
  <c r="BX99" i="27"/>
  <c r="BY99" i="27"/>
  <c r="BZ99" i="27"/>
  <c r="CA99" i="27"/>
  <c r="CB99" i="27"/>
  <c r="CC99" i="27"/>
  <c r="CD99" i="27"/>
  <c r="CE99" i="27"/>
  <c r="CF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Z100" i="27"/>
  <c r="AA100" i="27"/>
  <c r="AB100" i="27"/>
  <c r="AC100" i="27"/>
  <c r="AD100" i="27"/>
  <c r="AE100" i="27"/>
  <c r="AF100" i="27"/>
  <c r="AG100" i="27"/>
  <c r="AH100" i="27"/>
  <c r="AI100" i="27"/>
  <c r="AJ100" i="27"/>
  <c r="AK100" i="27"/>
  <c r="AL100" i="27"/>
  <c r="AM100" i="27"/>
  <c r="AN100" i="27"/>
  <c r="AO100" i="27"/>
  <c r="AP100" i="27"/>
  <c r="AQ100" i="27"/>
  <c r="AR100" i="27"/>
  <c r="AS100" i="27"/>
  <c r="AT100" i="27"/>
  <c r="AU100" i="27"/>
  <c r="AV100" i="27"/>
  <c r="AW100" i="27"/>
  <c r="AX100" i="27"/>
  <c r="AY100" i="27"/>
  <c r="AZ100" i="27"/>
  <c r="BA100" i="27"/>
  <c r="BB100" i="27"/>
  <c r="BC100" i="27"/>
  <c r="BD100" i="27"/>
  <c r="BE100" i="27"/>
  <c r="BF100" i="27"/>
  <c r="BG100" i="27"/>
  <c r="BH100" i="27"/>
  <c r="BI100" i="27"/>
  <c r="BJ100" i="27"/>
  <c r="BK100" i="27"/>
  <c r="BL100" i="27"/>
  <c r="BM100" i="27"/>
  <c r="BN100" i="27"/>
  <c r="BO100" i="27"/>
  <c r="BP100" i="27"/>
  <c r="BQ100" i="27"/>
  <c r="BR100" i="27"/>
  <c r="BS100" i="27"/>
  <c r="BT100" i="27"/>
  <c r="BU100" i="27"/>
  <c r="BV100" i="27"/>
  <c r="BW100" i="27"/>
  <c r="BX100" i="27"/>
  <c r="BY100" i="27"/>
  <c r="BZ100" i="27"/>
  <c r="CA100" i="27"/>
  <c r="CB100" i="27"/>
  <c r="CC100" i="27"/>
  <c r="CD100" i="27"/>
  <c r="CE100" i="27"/>
  <c r="CF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AL101" i="27"/>
  <c r="AM101" i="27"/>
  <c r="AN101" i="27"/>
  <c r="AO101" i="27"/>
  <c r="AP101" i="27"/>
  <c r="AQ101" i="27"/>
  <c r="AR101" i="27"/>
  <c r="AS101" i="27"/>
  <c r="AT101" i="27"/>
  <c r="AU101" i="27"/>
  <c r="AV101" i="27"/>
  <c r="AW101" i="27"/>
  <c r="AX101" i="27"/>
  <c r="AY101" i="27"/>
  <c r="AZ101" i="27"/>
  <c r="BA101" i="27"/>
  <c r="BB101" i="27"/>
  <c r="BC101" i="27"/>
  <c r="BD101" i="27"/>
  <c r="BE101" i="27"/>
  <c r="BF101" i="27"/>
  <c r="BG101" i="27"/>
  <c r="BH101" i="27"/>
  <c r="BI101" i="27"/>
  <c r="BJ101" i="27"/>
  <c r="BK101" i="27"/>
  <c r="BL101" i="27"/>
  <c r="BM101" i="27"/>
  <c r="BN101" i="27"/>
  <c r="BO101" i="27"/>
  <c r="BP101" i="27"/>
  <c r="BQ101" i="27"/>
  <c r="BR101" i="27"/>
  <c r="BS101" i="27"/>
  <c r="BT101" i="27"/>
  <c r="BU101" i="27"/>
  <c r="BV101" i="27"/>
  <c r="BW101" i="27"/>
  <c r="BX101" i="27"/>
  <c r="BY101" i="27"/>
  <c r="BZ101" i="27"/>
  <c r="CA101" i="27"/>
  <c r="CB101" i="27"/>
  <c r="CC101" i="27"/>
  <c r="CD101" i="27"/>
  <c r="CE101" i="27"/>
  <c r="CF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AI102" i="27"/>
  <c r="AJ102" i="27"/>
  <c r="AK102" i="27"/>
  <c r="AL102" i="27"/>
  <c r="AM102" i="27"/>
  <c r="AN102" i="27"/>
  <c r="AO102" i="27"/>
  <c r="AP102" i="27"/>
  <c r="AQ102" i="27"/>
  <c r="AR102" i="27"/>
  <c r="AS102" i="27"/>
  <c r="AT102" i="27"/>
  <c r="AU102" i="27"/>
  <c r="AV102" i="27"/>
  <c r="AW102" i="27"/>
  <c r="AX102" i="27"/>
  <c r="AY102" i="27"/>
  <c r="AZ102" i="27"/>
  <c r="BA102" i="27"/>
  <c r="BB102" i="27"/>
  <c r="BC102" i="27"/>
  <c r="BD102" i="27"/>
  <c r="BE102" i="27"/>
  <c r="BF102" i="27"/>
  <c r="BG102" i="27"/>
  <c r="BH102" i="27"/>
  <c r="BI102" i="27"/>
  <c r="BJ102" i="27"/>
  <c r="BK102" i="27"/>
  <c r="BL102" i="27"/>
  <c r="BM102" i="27"/>
  <c r="BN102" i="27"/>
  <c r="BO102" i="27"/>
  <c r="BP102" i="27"/>
  <c r="BQ102" i="27"/>
  <c r="BR102" i="27"/>
  <c r="BS102" i="27"/>
  <c r="BT102" i="27"/>
  <c r="BU102" i="27"/>
  <c r="BV102" i="27"/>
  <c r="BW102" i="27"/>
  <c r="BX102" i="27"/>
  <c r="BY102" i="27"/>
  <c r="BZ102" i="27"/>
  <c r="CA102" i="27"/>
  <c r="CB102" i="27"/>
  <c r="CC102" i="27"/>
  <c r="CD102" i="27"/>
  <c r="CE102" i="27"/>
  <c r="CF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AI103" i="27"/>
  <c r="AJ103" i="27"/>
  <c r="AK103" i="27"/>
  <c r="AL103" i="27"/>
  <c r="AM103" i="27"/>
  <c r="AN103" i="27"/>
  <c r="AO103" i="27"/>
  <c r="AP103" i="27"/>
  <c r="AQ103" i="27"/>
  <c r="AR103" i="27"/>
  <c r="AS103" i="27"/>
  <c r="AT103" i="27"/>
  <c r="AU103" i="27"/>
  <c r="AV103" i="27"/>
  <c r="AW103" i="27"/>
  <c r="AX103" i="27"/>
  <c r="AY103" i="27"/>
  <c r="AZ103" i="27"/>
  <c r="BA103" i="27"/>
  <c r="BB103" i="27"/>
  <c r="BC103" i="27"/>
  <c r="BD103" i="27"/>
  <c r="BE103" i="27"/>
  <c r="BF103" i="27"/>
  <c r="BG103" i="27"/>
  <c r="BH103" i="27"/>
  <c r="BI103" i="27"/>
  <c r="BJ103" i="27"/>
  <c r="BK103" i="27"/>
  <c r="BL103" i="27"/>
  <c r="BM103" i="27"/>
  <c r="BN103" i="27"/>
  <c r="BO103" i="27"/>
  <c r="BP103" i="27"/>
  <c r="BQ103" i="27"/>
  <c r="BR103" i="27"/>
  <c r="BS103" i="27"/>
  <c r="BT103" i="27"/>
  <c r="BU103" i="27"/>
  <c r="BV103" i="27"/>
  <c r="BW103" i="27"/>
  <c r="BX103" i="27"/>
  <c r="BY103" i="27"/>
  <c r="BZ103" i="27"/>
  <c r="CA103" i="27"/>
  <c r="CB103" i="27"/>
  <c r="CC103" i="27"/>
  <c r="CD103" i="27"/>
  <c r="CE103" i="27"/>
  <c r="CF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T104" i="27"/>
  <c r="U104" i="27"/>
  <c r="V104" i="27"/>
  <c r="W104" i="27"/>
  <c r="X104" i="27"/>
  <c r="Y104" i="27"/>
  <c r="Z104" i="27"/>
  <c r="AA104" i="27"/>
  <c r="AB104" i="27"/>
  <c r="AC104" i="27"/>
  <c r="AD104" i="27"/>
  <c r="AE104" i="27"/>
  <c r="AF104" i="27"/>
  <c r="AG104" i="27"/>
  <c r="AH104" i="27"/>
  <c r="AI104" i="27"/>
  <c r="AJ104" i="27"/>
  <c r="AK104" i="27"/>
  <c r="AL104" i="27"/>
  <c r="AM104" i="27"/>
  <c r="AN104" i="27"/>
  <c r="AO104" i="27"/>
  <c r="AP104" i="27"/>
  <c r="AQ104" i="27"/>
  <c r="AR104" i="27"/>
  <c r="AS104" i="27"/>
  <c r="AT104" i="27"/>
  <c r="AU104" i="27"/>
  <c r="AV104" i="27"/>
  <c r="AW104" i="27"/>
  <c r="AX104" i="27"/>
  <c r="AY104" i="27"/>
  <c r="AZ104" i="27"/>
  <c r="BA104" i="27"/>
  <c r="BB104" i="27"/>
  <c r="BC104" i="27"/>
  <c r="BD104" i="27"/>
  <c r="BE104" i="27"/>
  <c r="BF104" i="27"/>
  <c r="BG104" i="27"/>
  <c r="BH104" i="27"/>
  <c r="BI104" i="27"/>
  <c r="BJ104" i="27"/>
  <c r="BK104" i="27"/>
  <c r="BL104" i="27"/>
  <c r="BM104" i="27"/>
  <c r="BN104" i="27"/>
  <c r="BO104" i="27"/>
  <c r="BP104" i="27"/>
  <c r="BQ104" i="27"/>
  <c r="BR104" i="27"/>
  <c r="BS104" i="27"/>
  <c r="BT104" i="27"/>
  <c r="BU104" i="27"/>
  <c r="BV104" i="27"/>
  <c r="BW104" i="27"/>
  <c r="BX104" i="27"/>
  <c r="BY104" i="27"/>
  <c r="BZ104" i="27"/>
  <c r="CA104" i="27"/>
  <c r="CB104" i="27"/>
  <c r="CC104" i="27"/>
  <c r="CD104" i="27"/>
  <c r="CE104" i="27"/>
  <c r="CF104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L105" i="27"/>
  <c r="AM105" i="27"/>
  <c r="AN105" i="27"/>
  <c r="AO105" i="27"/>
  <c r="AP105" i="27"/>
  <c r="AQ105" i="27"/>
  <c r="AR105" i="27"/>
  <c r="AS105" i="27"/>
  <c r="AT105" i="27"/>
  <c r="AU105" i="27"/>
  <c r="AV105" i="27"/>
  <c r="AW105" i="27"/>
  <c r="AX105" i="27"/>
  <c r="AY105" i="27"/>
  <c r="AZ105" i="27"/>
  <c r="BA105" i="27"/>
  <c r="BB105" i="27"/>
  <c r="BC105" i="27"/>
  <c r="BD105" i="27"/>
  <c r="BE105" i="27"/>
  <c r="BF105" i="27"/>
  <c r="BG105" i="27"/>
  <c r="BH105" i="27"/>
  <c r="BI105" i="27"/>
  <c r="BJ105" i="27"/>
  <c r="BK105" i="27"/>
  <c r="BL105" i="27"/>
  <c r="BM105" i="27"/>
  <c r="BN105" i="27"/>
  <c r="BO105" i="27"/>
  <c r="BP105" i="27"/>
  <c r="BQ105" i="27"/>
  <c r="BR105" i="27"/>
  <c r="BS105" i="27"/>
  <c r="BT105" i="27"/>
  <c r="BU105" i="27"/>
  <c r="BV105" i="27"/>
  <c r="BW105" i="27"/>
  <c r="BX105" i="27"/>
  <c r="BY105" i="27"/>
  <c r="BZ105" i="27"/>
  <c r="CA105" i="27"/>
  <c r="CB105" i="27"/>
  <c r="CC105" i="27"/>
  <c r="CD105" i="27"/>
  <c r="CE105" i="27"/>
  <c r="CF105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X106" i="27"/>
  <c r="Y106" i="27"/>
  <c r="Z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AL106" i="27"/>
  <c r="AM106" i="27"/>
  <c r="AN106" i="27"/>
  <c r="AO106" i="27"/>
  <c r="AP106" i="27"/>
  <c r="AQ106" i="27"/>
  <c r="AR106" i="27"/>
  <c r="AS106" i="27"/>
  <c r="AT106" i="27"/>
  <c r="AU106" i="27"/>
  <c r="AV106" i="27"/>
  <c r="AW106" i="27"/>
  <c r="AX106" i="27"/>
  <c r="AY106" i="27"/>
  <c r="AZ106" i="27"/>
  <c r="BA106" i="27"/>
  <c r="BB106" i="27"/>
  <c r="BC106" i="27"/>
  <c r="BD106" i="27"/>
  <c r="BE106" i="27"/>
  <c r="BF106" i="27"/>
  <c r="BG106" i="27"/>
  <c r="BH106" i="27"/>
  <c r="BI106" i="27"/>
  <c r="BJ106" i="27"/>
  <c r="BK106" i="27"/>
  <c r="BL106" i="27"/>
  <c r="BM106" i="27"/>
  <c r="BN106" i="27"/>
  <c r="BO106" i="27"/>
  <c r="BP106" i="27"/>
  <c r="BQ106" i="27"/>
  <c r="BR106" i="27"/>
  <c r="BS106" i="27"/>
  <c r="BT106" i="27"/>
  <c r="BU106" i="27"/>
  <c r="BV106" i="27"/>
  <c r="BW106" i="27"/>
  <c r="BX106" i="27"/>
  <c r="BY106" i="27"/>
  <c r="BZ106" i="27"/>
  <c r="CA106" i="27"/>
  <c r="CB106" i="27"/>
  <c r="CC106" i="27"/>
  <c r="CD106" i="27"/>
  <c r="CE106" i="27"/>
  <c r="CF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AL107" i="27"/>
  <c r="AM107" i="27"/>
  <c r="AN107" i="27"/>
  <c r="AO107" i="27"/>
  <c r="AP107" i="27"/>
  <c r="AQ107" i="27"/>
  <c r="AR107" i="27"/>
  <c r="AS107" i="27"/>
  <c r="AT107" i="27"/>
  <c r="AU107" i="27"/>
  <c r="AV107" i="27"/>
  <c r="AW107" i="27"/>
  <c r="AX107" i="27"/>
  <c r="AY107" i="27"/>
  <c r="AZ107" i="27"/>
  <c r="BA107" i="27"/>
  <c r="BB107" i="27"/>
  <c r="BC107" i="27"/>
  <c r="BD107" i="27"/>
  <c r="BE107" i="27"/>
  <c r="BF107" i="27"/>
  <c r="BG107" i="27"/>
  <c r="BH107" i="27"/>
  <c r="BI107" i="27"/>
  <c r="BJ107" i="27"/>
  <c r="BK107" i="27"/>
  <c r="BL107" i="27"/>
  <c r="BM107" i="27"/>
  <c r="BN107" i="27"/>
  <c r="BO107" i="27"/>
  <c r="BP107" i="27"/>
  <c r="BQ107" i="27"/>
  <c r="BR107" i="27"/>
  <c r="BS107" i="27"/>
  <c r="BT107" i="27"/>
  <c r="BU107" i="27"/>
  <c r="BV107" i="27"/>
  <c r="BW107" i="27"/>
  <c r="BX107" i="27"/>
  <c r="BY107" i="27"/>
  <c r="BZ107" i="27"/>
  <c r="CA107" i="27"/>
  <c r="CB107" i="27"/>
  <c r="CC107" i="27"/>
  <c r="CD107" i="27"/>
  <c r="CE107" i="27"/>
  <c r="CF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AL108" i="27"/>
  <c r="AM108" i="27"/>
  <c r="AN108" i="27"/>
  <c r="AO108" i="27"/>
  <c r="AP108" i="27"/>
  <c r="AQ108" i="27"/>
  <c r="AR108" i="27"/>
  <c r="AS108" i="27"/>
  <c r="AT108" i="27"/>
  <c r="AU108" i="27"/>
  <c r="AV108" i="27"/>
  <c r="AW108" i="27"/>
  <c r="AX108" i="27"/>
  <c r="AY108" i="27"/>
  <c r="AZ108" i="27"/>
  <c r="BA108" i="27"/>
  <c r="BB108" i="27"/>
  <c r="BC108" i="27"/>
  <c r="BD108" i="27"/>
  <c r="BE108" i="27"/>
  <c r="BF108" i="27"/>
  <c r="BG108" i="27"/>
  <c r="BH108" i="27"/>
  <c r="BI108" i="27"/>
  <c r="BJ108" i="27"/>
  <c r="BK108" i="27"/>
  <c r="BL108" i="27"/>
  <c r="BM108" i="27"/>
  <c r="BN108" i="27"/>
  <c r="BO108" i="27"/>
  <c r="BP108" i="27"/>
  <c r="BQ108" i="27"/>
  <c r="BR108" i="27"/>
  <c r="BS108" i="27"/>
  <c r="BT108" i="27"/>
  <c r="BU108" i="27"/>
  <c r="BV108" i="27"/>
  <c r="BW108" i="27"/>
  <c r="BX108" i="27"/>
  <c r="BY108" i="27"/>
  <c r="BZ108" i="27"/>
  <c r="CA108" i="27"/>
  <c r="CB108" i="27"/>
  <c r="CC108" i="27"/>
  <c r="CD108" i="27"/>
  <c r="CE108" i="27"/>
  <c r="CF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L109" i="27"/>
  <c r="AM109" i="27"/>
  <c r="AN109" i="27"/>
  <c r="AO109" i="27"/>
  <c r="AP109" i="27"/>
  <c r="AQ109" i="27"/>
  <c r="AR109" i="27"/>
  <c r="AS109" i="27"/>
  <c r="AT109" i="27"/>
  <c r="AU109" i="27"/>
  <c r="AV109" i="27"/>
  <c r="AW109" i="27"/>
  <c r="AX109" i="27"/>
  <c r="AY109" i="27"/>
  <c r="AZ109" i="27"/>
  <c r="BA109" i="27"/>
  <c r="BB109" i="27"/>
  <c r="BC109" i="27"/>
  <c r="BD109" i="27"/>
  <c r="BE109" i="27"/>
  <c r="BF109" i="27"/>
  <c r="BG109" i="27"/>
  <c r="BH109" i="27"/>
  <c r="BI109" i="27"/>
  <c r="BJ109" i="27"/>
  <c r="BK109" i="27"/>
  <c r="BL109" i="27"/>
  <c r="BM109" i="27"/>
  <c r="BN109" i="27"/>
  <c r="BO109" i="27"/>
  <c r="BP109" i="27"/>
  <c r="BQ109" i="27"/>
  <c r="BR109" i="27"/>
  <c r="BS109" i="27"/>
  <c r="BT109" i="27"/>
  <c r="BU109" i="27"/>
  <c r="BV109" i="27"/>
  <c r="BW109" i="27"/>
  <c r="BX109" i="27"/>
  <c r="BY109" i="27"/>
  <c r="BZ109" i="27"/>
  <c r="CA109" i="27"/>
  <c r="CB109" i="27"/>
  <c r="CC109" i="27"/>
  <c r="CD109" i="27"/>
  <c r="CE109" i="27"/>
  <c r="CF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L110" i="27"/>
  <c r="AM110" i="27"/>
  <c r="AN110" i="27"/>
  <c r="AO110" i="27"/>
  <c r="AP110" i="27"/>
  <c r="AQ110" i="27"/>
  <c r="AR110" i="27"/>
  <c r="AS110" i="27"/>
  <c r="AT110" i="27"/>
  <c r="AU110" i="27"/>
  <c r="AV110" i="27"/>
  <c r="AW110" i="27"/>
  <c r="AX110" i="27"/>
  <c r="AY110" i="27"/>
  <c r="AZ110" i="27"/>
  <c r="BA110" i="27"/>
  <c r="BB110" i="27"/>
  <c r="BC110" i="27"/>
  <c r="BD110" i="27"/>
  <c r="BE110" i="27"/>
  <c r="BF110" i="27"/>
  <c r="BG110" i="27"/>
  <c r="BH110" i="27"/>
  <c r="BI110" i="27"/>
  <c r="BJ110" i="27"/>
  <c r="BK110" i="27"/>
  <c r="BL110" i="27"/>
  <c r="BM110" i="27"/>
  <c r="BN110" i="27"/>
  <c r="BO110" i="27"/>
  <c r="BP110" i="27"/>
  <c r="BQ110" i="27"/>
  <c r="BR110" i="27"/>
  <c r="BS110" i="27"/>
  <c r="BT110" i="27"/>
  <c r="BU110" i="27"/>
  <c r="BV110" i="27"/>
  <c r="BW110" i="27"/>
  <c r="BX110" i="27"/>
  <c r="BY110" i="27"/>
  <c r="BZ110" i="27"/>
  <c r="CA110" i="27"/>
  <c r="CB110" i="27"/>
  <c r="CC110" i="27"/>
  <c r="CD110" i="27"/>
  <c r="CE110" i="27"/>
  <c r="CF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T111" i="27"/>
  <c r="U111" i="27"/>
  <c r="V111" i="27"/>
  <c r="W111" i="27"/>
  <c r="X111" i="27"/>
  <c r="Y111" i="27"/>
  <c r="Z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AL111" i="27"/>
  <c r="AM111" i="27"/>
  <c r="AN111" i="27"/>
  <c r="AO111" i="27"/>
  <c r="AP111" i="27"/>
  <c r="AQ111" i="27"/>
  <c r="AR111" i="27"/>
  <c r="AS111" i="27"/>
  <c r="AT111" i="27"/>
  <c r="AU111" i="27"/>
  <c r="AV111" i="27"/>
  <c r="AW111" i="27"/>
  <c r="AX111" i="27"/>
  <c r="AY111" i="27"/>
  <c r="AZ111" i="27"/>
  <c r="BA111" i="27"/>
  <c r="BB111" i="27"/>
  <c r="BC111" i="27"/>
  <c r="BD111" i="27"/>
  <c r="BE111" i="27"/>
  <c r="BF111" i="27"/>
  <c r="BG111" i="27"/>
  <c r="BH111" i="27"/>
  <c r="BI111" i="27"/>
  <c r="BJ111" i="27"/>
  <c r="BK111" i="27"/>
  <c r="BL111" i="27"/>
  <c r="BM111" i="27"/>
  <c r="BN111" i="27"/>
  <c r="BO111" i="27"/>
  <c r="BP111" i="27"/>
  <c r="BQ111" i="27"/>
  <c r="BR111" i="27"/>
  <c r="BS111" i="27"/>
  <c r="BT111" i="27"/>
  <c r="BU111" i="27"/>
  <c r="BV111" i="27"/>
  <c r="BW111" i="27"/>
  <c r="BX111" i="27"/>
  <c r="BY111" i="27"/>
  <c r="BZ111" i="27"/>
  <c r="CA111" i="27"/>
  <c r="CB111" i="27"/>
  <c r="CC111" i="27"/>
  <c r="CD111" i="27"/>
  <c r="CE111" i="27"/>
  <c r="CF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T112" i="27"/>
  <c r="U112" i="27"/>
  <c r="V112" i="27"/>
  <c r="W112" i="27"/>
  <c r="X112" i="27"/>
  <c r="Y112" i="27"/>
  <c r="Z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AL112" i="27"/>
  <c r="AM112" i="27"/>
  <c r="AN112" i="27"/>
  <c r="AO112" i="27"/>
  <c r="AP112" i="27"/>
  <c r="AQ112" i="27"/>
  <c r="AR112" i="27"/>
  <c r="AS112" i="27"/>
  <c r="AT112" i="27"/>
  <c r="AU112" i="27"/>
  <c r="AV112" i="27"/>
  <c r="AW112" i="27"/>
  <c r="AX112" i="27"/>
  <c r="AY112" i="27"/>
  <c r="AZ112" i="27"/>
  <c r="BA112" i="27"/>
  <c r="BB112" i="27"/>
  <c r="BC112" i="27"/>
  <c r="BD112" i="27"/>
  <c r="BE112" i="27"/>
  <c r="BF112" i="27"/>
  <c r="BG112" i="27"/>
  <c r="BH112" i="27"/>
  <c r="BI112" i="27"/>
  <c r="BJ112" i="27"/>
  <c r="BK112" i="27"/>
  <c r="BL112" i="27"/>
  <c r="BM112" i="27"/>
  <c r="BN112" i="27"/>
  <c r="BO112" i="27"/>
  <c r="BP112" i="27"/>
  <c r="BQ112" i="27"/>
  <c r="BR112" i="27"/>
  <c r="BS112" i="27"/>
  <c r="BT112" i="27"/>
  <c r="BU112" i="27"/>
  <c r="BV112" i="27"/>
  <c r="BW112" i="27"/>
  <c r="BX112" i="27"/>
  <c r="BY112" i="27"/>
  <c r="BZ112" i="27"/>
  <c r="CA112" i="27"/>
  <c r="CB112" i="27"/>
  <c r="CC112" i="27"/>
  <c r="CD112" i="27"/>
  <c r="CE112" i="27"/>
  <c r="CF112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R113" i="27"/>
  <c r="S113" i="27"/>
  <c r="T113" i="27"/>
  <c r="U113" i="27"/>
  <c r="V113" i="27"/>
  <c r="W113" i="27"/>
  <c r="X113" i="27"/>
  <c r="Y113" i="27"/>
  <c r="Z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AL113" i="27"/>
  <c r="AM113" i="27"/>
  <c r="AN113" i="27"/>
  <c r="AO113" i="27"/>
  <c r="AP113" i="27"/>
  <c r="AQ113" i="27"/>
  <c r="AR113" i="27"/>
  <c r="AS113" i="27"/>
  <c r="AT113" i="27"/>
  <c r="AU113" i="27"/>
  <c r="AV113" i="27"/>
  <c r="AW113" i="27"/>
  <c r="AX113" i="27"/>
  <c r="AY113" i="27"/>
  <c r="AZ113" i="27"/>
  <c r="BA113" i="27"/>
  <c r="BB113" i="27"/>
  <c r="BC113" i="27"/>
  <c r="BD113" i="27"/>
  <c r="BE113" i="27"/>
  <c r="BF113" i="27"/>
  <c r="BG113" i="27"/>
  <c r="BH113" i="27"/>
  <c r="BI113" i="27"/>
  <c r="BJ113" i="27"/>
  <c r="BK113" i="27"/>
  <c r="BL113" i="27"/>
  <c r="BM113" i="27"/>
  <c r="BN113" i="27"/>
  <c r="BO113" i="27"/>
  <c r="BP113" i="27"/>
  <c r="BQ113" i="27"/>
  <c r="BR113" i="27"/>
  <c r="BS113" i="27"/>
  <c r="BT113" i="27"/>
  <c r="BU113" i="27"/>
  <c r="BV113" i="27"/>
  <c r="BW113" i="27"/>
  <c r="BX113" i="27"/>
  <c r="BY113" i="27"/>
  <c r="BZ113" i="27"/>
  <c r="CA113" i="27"/>
  <c r="CB113" i="27"/>
  <c r="CC113" i="27"/>
  <c r="CD113" i="27"/>
  <c r="CE113" i="27"/>
  <c r="CF113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W114" i="27"/>
  <c r="X114" i="27"/>
  <c r="Y114" i="27"/>
  <c r="Z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AL114" i="27"/>
  <c r="AM114" i="27"/>
  <c r="AN114" i="27"/>
  <c r="AO114" i="27"/>
  <c r="AP114" i="27"/>
  <c r="AQ114" i="27"/>
  <c r="AR114" i="27"/>
  <c r="AS114" i="27"/>
  <c r="AT114" i="27"/>
  <c r="AU114" i="27"/>
  <c r="AV114" i="27"/>
  <c r="AW114" i="27"/>
  <c r="AX114" i="27"/>
  <c r="AY114" i="27"/>
  <c r="AZ114" i="27"/>
  <c r="BA114" i="27"/>
  <c r="BB114" i="27"/>
  <c r="BC114" i="27"/>
  <c r="BD114" i="27"/>
  <c r="BE114" i="27"/>
  <c r="BF114" i="27"/>
  <c r="BG114" i="27"/>
  <c r="BH114" i="27"/>
  <c r="BI114" i="27"/>
  <c r="BJ114" i="27"/>
  <c r="BK114" i="27"/>
  <c r="BL114" i="27"/>
  <c r="BM114" i="27"/>
  <c r="BN114" i="27"/>
  <c r="BO114" i="27"/>
  <c r="BP114" i="27"/>
  <c r="BQ114" i="27"/>
  <c r="BR114" i="27"/>
  <c r="BS114" i="27"/>
  <c r="BT114" i="27"/>
  <c r="BU114" i="27"/>
  <c r="BV114" i="27"/>
  <c r="BW114" i="27"/>
  <c r="BX114" i="27"/>
  <c r="BY114" i="27"/>
  <c r="BZ114" i="27"/>
  <c r="CA114" i="27"/>
  <c r="CB114" i="27"/>
  <c r="CC114" i="27"/>
  <c r="CD114" i="27"/>
  <c r="CE114" i="27"/>
  <c r="CF114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T115" i="27"/>
  <c r="U115" i="27"/>
  <c r="V115" i="27"/>
  <c r="W115" i="27"/>
  <c r="X115" i="27"/>
  <c r="Y115" i="27"/>
  <c r="Z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AL115" i="27"/>
  <c r="AM115" i="27"/>
  <c r="AN115" i="27"/>
  <c r="AO115" i="27"/>
  <c r="AP115" i="27"/>
  <c r="AQ115" i="27"/>
  <c r="AR115" i="27"/>
  <c r="AS115" i="27"/>
  <c r="AT115" i="27"/>
  <c r="AU115" i="27"/>
  <c r="AV115" i="27"/>
  <c r="AW115" i="27"/>
  <c r="AX115" i="27"/>
  <c r="AY115" i="27"/>
  <c r="AZ115" i="27"/>
  <c r="BA115" i="27"/>
  <c r="BB115" i="27"/>
  <c r="BC115" i="27"/>
  <c r="BD115" i="27"/>
  <c r="BE115" i="27"/>
  <c r="BF115" i="27"/>
  <c r="BG115" i="27"/>
  <c r="BH115" i="27"/>
  <c r="BI115" i="27"/>
  <c r="BJ115" i="27"/>
  <c r="BK115" i="27"/>
  <c r="BL115" i="27"/>
  <c r="BM115" i="27"/>
  <c r="BN115" i="27"/>
  <c r="BO115" i="27"/>
  <c r="BP115" i="27"/>
  <c r="BQ115" i="27"/>
  <c r="BR115" i="27"/>
  <c r="BS115" i="27"/>
  <c r="BT115" i="27"/>
  <c r="BU115" i="27"/>
  <c r="BV115" i="27"/>
  <c r="BW115" i="27"/>
  <c r="BX115" i="27"/>
  <c r="BY115" i="27"/>
  <c r="BZ115" i="27"/>
  <c r="CA115" i="27"/>
  <c r="CB115" i="27"/>
  <c r="CC115" i="27"/>
  <c r="CD115" i="27"/>
  <c r="CE115" i="27"/>
  <c r="CF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T116" i="27"/>
  <c r="U116" i="27"/>
  <c r="V116" i="27"/>
  <c r="W116" i="27"/>
  <c r="X116" i="27"/>
  <c r="Y116" i="27"/>
  <c r="Z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AL116" i="27"/>
  <c r="AM116" i="27"/>
  <c r="AN116" i="27"/>
  <c r="AO116" i="27"/>
  <c r="AP116" i="27"/>
  <c r="AQ116" i="27"/>
  <c r="AR116" i="27"/>
  <c r="AS116" i="27"/>
  <c r="AT116" i="27"/>
  <c r="AU116" i="27"/>
  <c r="AV116" i="27"/>
  <c r="AW116" i="27"/>
  <c r="AX116" i="27"/>
  <c r="AY116" i="27"/>
  <c r="AZ116" i="27"/>
  <c r="BA116" i="27"/>
  <c r="BB116" i="27"/>
  <c r="BC116" i="27"/>
  <c r="BD116" i="27"/>
  <c r="BE116" i="27"/>
  <c r="BF116" i="27"/>
  <c r="BG116" i="27"/>
  <c r="BH116" i="27"/>
  <c r="BI116" i="27"/>
  <c r="BJ116" i="27"/>
  <c r="BK116" i="27"/>
  <c r="BL116" i="27"/>
  <c r="BM116" i="27"/>
  <c r="BN116" i="27"/>
  <c r="BO116" i="27"/>
  <c r="BP116" i="27"/>
  <c r="BQ116" i="27"/>
  <c r="BR116" i="27"/>
  <c r="BS116" i="27"/>
  <c r="BT116" i="27"/>
  <c r="BU116" i="27"/>
  <c r="BV116" i="27"/>
  <c r="BW116" i="27"/>
  <c r="BX116" i="27"/>
  <c r="BY116" i="27"/>
  <c r="BZ116" i="27"/>
  <c r="CA116" i="27"/>
  <c r="CB116" i="27"/>
  <c r="CC116" i="27"/>
  <c r="CD116" i="27"/>
  <c r="CE116" i="27"/>
  <c r="CF116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T117" i="27"/>
  <c r="U117" i="27"/>
  <c r="V117" i="27"/>
  <c r="W117" i="27"/>
  <c r="X117" i="27"/>
  <c r="Y117" i="27"/>
  <c r="Z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AL117" i="27"/>
  <c r="AM117" i="27"/>
  <c r="AN117" i="27"/>
  <c r="AO117" i="27"/>
  <c r="AP117" i="27"/>
  <c r="AQ117" i="27"/>
  <c r="AR117" i="27"/>
  <c r="AS117" i="27"/>
  <c r="AT117" i="27"/>
  <c r="AU117" i="27"/>
  <c r="AV117" i="27"/>
  <c r="AW117" i="27"/>
  <c r="AX117" i="27"/>
  <c r="AY117" i="27"/>
  <c r="AZ117" i="27"/>
  <c r="BA117" i="27"/>
  <c r="BB117" i="27"/>
  <c r="BC117" i="27"/>
  <c r="BD117" i="27"/>
  <c r="BE117" i="27"/>
  <c r="BF117" i="27"/>
  <c r="BG117" i="27"/>
  <c r="BH117" i="27"/>
  <c r="BI117" i="27"/>
  <c r="BJ117" i="27"/>
  <c r="BK117" i="27"/>
  <c r="BL117" i="27"/>
  <c r="BM117" i="27"/>
  <c r="BN117" i="27"/>
  <c r="BO117" i="27"/>
  <c r="BP117" i="27"/>
  <c r="BQ117" i="27"/>
  <c r="BR117" i="27"/>
  <c r="BS117" i="27"/>
  <c r="BT117" i="27"/>
  <c r="BU117" i="27"/>
  <c r="BV117" i="27"/>
  <c r="BW117" i="27"/>
  <c r="BX117" i="27"/>
  <c r="BY117" i="27"/>
  <c r="BZ117" i="27"/>
  <c r="CA117" i="27"/>
  <c r="CB117" i="27"/>
  <c r="CC117" i="27"/>
  <c r="CD117" i="27"/>
  <c r="CE117" i="27"/>
  <c r="CF117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AL118" i="27"/>
  <c r="AM118" i="27"/>
  <c r="AN118" i="27"/>
  <c r="AO118" i="27"/>
  <c r="AP118" i="27"/>
  <c r="AQ118" i="27"/>
  <c r="AR118" i="27"/>
  <c r="AS118" i="27"/>
  <c r="AT118" i="27"/>
  <c r="AU118" i="27"/>
  <c r="AV118" i="27"/>
  <c r="AW118" i="27"/>
  <c r="AX118" i="27"/>
  <c r="AY118" i="27"/>
  <c r="AZ118" i="27"/>
  <c r="BA118" i="27"/>
  <c r="BB118" i="27"/>
  <c r="BC118" i="27"/>
  <c r="BD118" i="27"/>
  <c r="BE118" i="27"/>
  <c r="BF118" i="27"/>
  <c r="BG118" i="27"/>
  <c r="BH118" i="27"/>
  <c r="BI118" i="27"/>
  <c r="BJ118" i="27"/>
  <c r="BK118" i="27"/>
  <c r="BL118" i="27"/>
  <c r="BM118" i="27"/>
  <c r="BN118" i="27"/>
  <c r="BO118" i="27"/>
  <c r="BP118" i="27"/>
  <c r="BQ118" i="27"/>
  <c r="BR118" i="27"/>
  <c r="BS118" i="27"/>
  <c r="BT118" i="27"/>
  <c r="BU118" i="27"/>
  <c r="BV118" i="27"/>
  <c r="BW118" i="27"/>
  <c r="BX118" i="27"/>
  <c r="BY118" i="27"/>
  <c r="BZ118" i="27"/>
  <c r="CA118" i="27"/>
  <c r="CB118" i="27"/>
  <c r="CC118" i="27"/>
  <c r="CD118" i="27"/>
  <c r="CE118" i="27"/>
  <c r="CF118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AL119" i="27"/>
  <c r="AM119" i="27"/>
  <c r="AN119" i="27"/>
  <c r="AO119" i="27"/>
  <c r="AP119" i="27"/>
  <c r="AQ119" i="27"/>
  <c r="AR119" i="27"/>
  <c r="AS119" i="27"/>
  <c r="AT119" i="27"/>
  <c r="AU119" i="27"/>
  <c r="AV119" i="27"/>
  <c r="AW119" i="27"/>
  <c r="AX119" i="27"/>
  <c r="AY119" i="27"/>
  <c r="AZ119" i="27"/>
  <c r="BA119" i="27"/>
  <c r="BB119" i="27"/>
  <c r="BC119" i="27"/>
  <c r="BD119" i="27"/>
  <c r="BE119" i="27"/>
  <c r="BF119" i="27"/>
  <c r="BG119" i="27"/>
  <c r="BH119" i="27"/>
  <c r="BI119" i="27"/>
  <c r="BJ119" i="27"/>
  <c r="BK119" i="27"/>
  <c r="BL119" i="27"/>
  <c r="BM119" i="27"/>
  <c r="BN119" i="27"/>
  <c r="BO119" i="27"/>
  <c r="BP119" i="27"/>
  <c r="BQ119" i="27"/>
  <c r="BR119" i="27"/>
  <c r="BS119" i="27"/>
  <c r="BT119" i="27"/>
  <c r="BU119" i="27"/>
  <c r="BV119" i="27"/>
  <c r="BW119" i="27"/>
  <c r="BX119" i="27"/>
  <c r="BY119" i="27"/>
  <c r="BZ119" i="27"/>
  <c r="CA119" i="27"/>
  <c r="CB119" i="27"/>
  <c r="CC119" i="27"/>
  <c r="CD119" i="27"/>
  <c r="CE119" i="27"/>
  <c r="CF119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AL120" i="27"/>
  <c r="AM120" i="27"/>
  <c r="AN120" i="27"/>
  <c r="AO120" i="27"/>
  <c r="AP120" i="27"/>
  <c r="AQ120" i="27"/>
  <c r="AR120" i="27"/>
  <c r="AS120" i="27"/>
  <c r="AT120" i="27"/>
  <c r="AU120" i="27"/>
  <c r="AV120" i="27"/>
  <c r="AW120" i="27"/>
  <c r="AX120" i="27"/>
  <c r="AY120" i="27"/>
  <c r="AZ120" i="27"/>
  <c r="BA120" i="27"/>
  <c r="BB120" i="27"/>
  <c r="BC120" i="27"/>
  <c r="BD120" i="27"/>
  <c r="BE120" i="27"/>
  <c r="BF120" i="27"/>
  <c r="BG120" i="27"/>
  <c r="BH120" i="27"/>
  <c r="BI120" i="27"/>
  <c r="BJ120" i="27"/>
  <c r="BK120" i="27"/>
  <c r="BL120" i="27"/>
  <c r="BM120" i="27"/>
  <c r="BN120" i="27"/>
  <c r="BO120" i="27"/>
  <c r="BP120" i="27"/>
  <c r="BQ120" i="27"/>
  <c r="BR120" i="27"/>
  <c r="BS120" i="27"/>
  <c r="BT120" i="27"/>
  <c r="BU120" i="27"/>
  <c r="BV120" i="27"/>
  <c r="BW120" i="27"/>
  <c r="BX120" i="27"/>
  <c r="BY120" i="27"/>
  <c r="BZ120" i="27"/>
  <c r="CA120" i="27"/>
  <c r="CB120" i="27"/>
  <c r="CC120" i="27"/>
  <c r="CD120" i="27"/>
  <c r="CE120" i="27"/>
  <c r="CF120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AL121" i="27"/>
  <c r="AM121" i="27"/>
  <c r="AN121" i="27"/>
  <c r="AO121" i="27"/>
  <c r="AP121" i="27"/>
  <c r="AQ121" i="27"/>
  <c r="AR121" i="27"/>
  <c r="AS121" i="27"/>
  <c r="AT121" i="27"/>
  <c r="AU121" i="27"/>
  <c r="AV121" i="27"/>
  <c r="AW121" i="27"/>
  <c r="AX121" i="27"/>
  <c r="AY121" i="27"/>
  <c r="AZ121" i="27"/>
  <c r="BA121" i="27"/>
  <c r="BB121" i="27"/>
  <c r="BC121" i="27"/>
  <c r="BD121" i="27"/>
  <c r="BE121" i="27"/>
  <c r="BF121" i="27"/>
  <c r="BG121" i="27"/>
  <c r="BH121" i="27"/>
  <c r="BI121" i="27"/>
  <c r="BJ121" i="27"/>
  <c r="BK121" i="27"/>
  <c r="BL121" i="27"/>
  <c r="BM121" i="27"/>
  <c r="BN121" i="27"/>
  <c r="BO121" i="27"/>
  <c r="BP121" i="27"/>
  <c r="BQ121" i="27"/>
  <c r="BR121" i="27"/>
  <c r="BS121" i="27"/>
  <c r="BT121" i="27"/>
  <c r="BU121" i="27"/>
  <c r="BV121" i="27"/>
  <c r="BW121" i="27"/>
  <c r="BX121" i="27"/>
  <c r="BY121" i="27"/>
  <c r="BZ121" i="27"/>
  <c r="CA121" i="27"/>
  <c r="CB121" i="27"/>
  <c r="CC121" i="27"/>
  <c r="CD121" i="27"/>
  <c r="CE121" i="27"/>
  <c r="CF121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AK122" i="27"/>
  <c r="AL122" i="27"/>
  <c r="AM122" i="27"/>
  <c r="AN122" i="27"/>
  <c r="AO122" i="27"/>
  <c r="AP122" i="27"/>
  <c r="AQ122" i="27"/>
  <c r="AR122" i="27"/>
  <c r="AS122" i="27"/>
  <c r="AT122" i="27"/>
  <c r="AU122" i="27"/>
  <c r="AV122" i="27"/>
  <c r="AW122" i="27"/>
  <c r="AX122" i="27"/>
  <c r="AY122" i="27"/>
  <c r="AZ122" i="27"/>
  <c r="BA122" i="27"/>
  <c r="BB122" i="27"/>
  <c r="BC122" i="27"/>
  <c r="BD122" i="27"/>
  <c r="BE122" i="27"/>
  <c r="BF122" i="27"/>
  <c r="BG122" i="27"/>
  <c r="BH122" i="27"/>
  <c r="BI122" i="27"/>
  <c r="BJ122" i="27"/>
  <c r="BK122" i="27"/>
  <c r="BL122" i="27"/>
  <c r="BM122" i="27"/>
  <c r="BN122" i="27"/>
  <c r="BO122" i="27"/>
  <c r="BP122" i="27"/>
  <c r="BQ122" i="27"/>
  <c r="BR122" i="27"/>
  <c r="BS122" i="27"/>
  <c r="BT122" i="27"/>
  <c r="BU122" i="27"/>
  <c r="BV122" i="27"/>
  <c r="BW122" i="27"/>
  <c r="BX122" i="27"/>
  <c r="BY122" i="27"/>
  <c r="BZ122" i="27"/>
  <c r="CA122" i="27"/>
  <c r="CB122" i="27"/>
  <c r="CC122" i="27"/>
  <c r="CD122" i="27"/>
  <c r="CE122" i="27"/>
  <c r="CF122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O123" i="27"/>
  <c r="P123" i="27"/>
  <c r="Q123" i="27"/>
  <c r="R123" i="27"/>
  <c r="S123" i="27"/>
  <c r="T123" i="27"/>
  <c r="U123" i="27"/>
  <c r="V123" i="27"/>
  <c r="W123" i="27"/>
  <c r="X123" i="27"/>
  <c r="Y123" i="27"/>
  <c r="Z123" i="27"/>
  <c r="AA123" i="27"/>
  <c r="AB123" i="27"/>
  <c r="AC123" i="27"/>
  <c r="AD123" i="27"/>
  <c r="AE123" i="27"/>
  <c r="AF123" i="27"/>
  <c r="AG123" i="27"/>
  <c r="AH123" i="27"/>
  <c r="AI123" i="27"/>
  <c r="AJ123" i="27"/>
  <c r="AK123" i="27"/>
  <c r="AL123" i="27"/>
  <c r="AM123" i="27"/>
  <c r="AN123" i="27"/>
  <c r="AO123" i="27"/>
  <c r="AP123" i="27"/>
  <c r="AQ123" i="27"/>
  <c r="AR123" i="27"/>
  <c r="AS123" i="27"/>
  <c r="AT123" i="27"/>
  <c r="AU123" i="27"/>
  <c r="AV123" i="27"/>
  <c r="AW123" i="27"/>
  <c r="AX123" i="27"/>
  <c r="AY123" i="27"/>
  <c r="AZ123" i="27"/>
  <c r="BA123" i="27"/>
  <c r="BB123" i="27"/>
  <c r="BC123" i="27"/>
  <c r="BD123" i="27"/>
  <c r="BE123" i="27"/>
  <c r="BF123" i="27"/>
  <c r="BG123" i="27"/>
  <c r="BH123" i="27"/>
  <c r="BI123" i="27"/>
  <c r="BJ123" i="27"/>
  <c r="BK123" i="27"/>
  <c r="BL123" i="27"/>
  <c r="BM123" i="27"/>
  <c r="BN123" i="27"/>
  <c r="BO123" i="27"/>
  <c r="BP123" i="27"/>
  <c r="BQ123" i="27"/>
  <c r="BR123" i="27"/>
  <c r="BS123" i="27"/>
  <c r="BT123" i="27"/>
  <c r="BU123" i="27"/>
  <c r="BV123" i="27"/>
  <c r="BW123" i="27"/>
  <c r="BX123" i="27"/>
  <c r="BY123" i="27"/>
  <c r="BZ123" i="27"/>
  <c r="CA123" i="27"/>
  <c r="CB123" i="27"/>
  <c r="CC123" i="27"/>
  <c r="CD123" i="27"/>
  <c r="CE123" i="27"/>
  <c r="CF123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O124" i="27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AL124" i="27"/>
  <c r="AM124" i="27"/>
  <c r="AN124" i="27"/>
  <c r="AO124" i="27"/>
  <c r="AP124" i="27"/>
  <c r="AQ124" i="27"/>
  <c r="AR124" i="27"/>
  <c r="AS124" i="27"/>
  <c r="AT124" i="27"/>
  <c r="AU124" i="27"/>
  <c r="AV124" i="27"/>
  <c r="AW124" i="27"/>
  <c r="AX124" i="27"/>
  <c r="AY124" i="27"/>
  <c r="AZ124" i="27"/>
  <c r="BA124" i="27"/>
  <c r="BB124" i="27"/>
  <c r="BC124" i="27"/>
  <c r="BD124" i="27"/>
  <c r="BE124" i="27"/>
  <c r="BF124" i="27"/>
  <c r="BG124" i="27"/>
  <c r="BH124" i="27"/>
  <c r="BI124" i="27"/>
  <c r="BJ124" i="27"/>
  <c r="BK124" i="27"/>
  <c r="BL124" i="27"/>
  <c r="BM124" i="27"/>
  <c r="BN124" i="27"/>
  <c r="BO124" i="27"/>
  <c r="BP124" i="27"/>
  <c r="BQ124" i="27"/>
  <c r="BR124" i="27"/>
  <c r="BS124" i="27"/>
  <c r="BT124" i="27"/>
  <c r="BU124" i="27"/>
  <c r="BV124" i="27"/>
  <c r="BW124" i="27"/>
  <c r="BX124" i="27"/>
  <c r="BY124" i="27"/>
  <c r="BZ124" i="27"/>
  <c r="CA124" i="27"/>
  <c r="CB124" i="27"/>
  <c r="CC124" i="27"/>
  <c r="CD124" i="27"/>
  <c r="CE124" i="27"/>
  <c r="CF124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O125" i="27"/>
  <c r="P125" i="27"/>
  <c r="Q125" i="27"/>
  <c r="R125" i="27"/>
  <c r="S125" i="27"/>
  <c r="T125" i="27"/>
  <c r="U125" i="27"/>
  <c r="V125" i="27"/>
  <c r="W125" i="27"/>
  <c r="X125" i="27"/>
  <c r="Y125" i="27"/>
  <c r="Z125" i="27"/>
  <c r="AA125" i="27"/>
  <c r="AB125" i="27"/>
  <c r="AC125" i="27"/>
  <c r="AD125" i="27"/>
  <c r="AE125" i="27"/>
  <c r="AF125" i="27"/>
  <c r="AG125" i="27"/>
  <c r="AH125" i="27"/>
  <c r="AI125" i="27"/>
  <c r="AJ125" i="27"/>
  <c r="AK125" i="27"/>
  <c r="AL125" i="27"/>
  <c r="AM125" i="27"/>
  <c r="AN125" i="27"/>
  <c r="AO125" i="27"/>
  <c r="AP125" i="27"/>
  <c r="AQ125" i="27"/>
  <c r="AR125" i="27"/>
  <c r="AS125" i="27"/>
  <c r="AT125" i="27"/>
  <c r="AU125" i="27"/>
  <c r="AV125" i="27"/>
  <c r="AW125" i="27"/>
  <c r="AX125" i="27"/>
  <c r="AY125" i="27"/>
  <c r="AZ125" i="27"/>
  <c r="BA125" i="27"/>
  <c r="BB125" i="27"/>
  <c r="BC125" i="27"/>
  <c r="BD125" i="27"/>
  <c r="BE125" i="27"/>
  <c r="BF125" i="27"/>
  <c r="BG125" i="27"/>
  <c r="BH125" i="27"/>
  <c r="BI125" i="27"/>
  <c r="BJ125" i="27"/>
  <c r="BK125" i="27"/>
  <c r="BL125" i="27"/>
  <c r="BM125" i="27"/>
  <c r="BN125" i="27"/>
  <c r="BO125" i="27"/>
  <c r="BP125" i="27"/>
  <c r="BQ125" i="27"/>
  <c r="BR125" i="27"/>
  <c r="BS125" i="27"/>
  <c r="BT125" i="27"/>
  <c r="BU125" i="27"/>
  <c r="BV125" i="27"/>
  <c r="BW125" i="27"/>
  <c r="BX125" i="27"/>
  <c r="BY125" i="27"/>
  <c r="BZ125" i="27"/>
  <c r="CA125" i="27"/>
  <c r="CB125" i="27"/>
  <c r="CC125" i="27"/>
  <c r="CD125" i="27"/>
  <c r="CE125" i="27"/>
  <c r="CF125" i="27"/>
  <c r="C126" i="27"/>
  <c r="D126" i="27"/>
  <c r="E126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U126" i="27"/>
  <c r="V126" i="27"/>
  <c r="W126" i="27"/>
  <c r="X126" i="27"/>
  <c r="Y126" i="27"/>
  <c r="Z126" i="27"/>
  <c r="AA126" i="27"/>
  <c r="AB126" i="27"/>
  <c r="AC126" i="27"/>
  <c r="AD126" i="27"/>
  <c r="AE126" i="27"/>
  <c r="AF126" i="27"/>
  <c r="AG126" i="27"/>
  <c r="AH126" i="27"/>
  <c r="AI126" i="27"/>
  <c r="AJ126" i="27"/>
  <c r="AK126" i="27"/>
  <c r="AL126" i="27"/>
  <c r="AM126" i="27"/>
  <c r="AN126" i="27"/>
  <c r="AO126" i="27"/>
  <c r="AP126" i="27"/>
  <c r="AQ126" i="27"/>
  <c r="AR126" i="27"/>
  <c r="AS126" i="27"/>
  <c r="AT126" i="27"/>
  <c r="AU126" i="27"/>
  <c r="AV126" i="27"/>
  <c r="AW126" i="27"/>
  <c r="AX126" i="27"/>
  <c r="AY126" i="27"/>
  <c r="AZ126" i="27"/>
  <c r="BA126" i="27"/>
  <c r="BB126" i="27"/>
  <c r="BC126" i="27"/>
  <c r="BD126" i="27"/>
  <c r="BE126" i="27"/>
  <c r="BF126" i="27"/>
  <c r="BG126" i="27"/>
  <c r="BH126" i="27"/>
  <c r="BI126" i="27"/>
  <c r="BJ126" i="27"/>
  <c r="BK126" i="27"/>
  <c r="BL126" i="27"/>
  <c r="BM126" i="27"/>
  <c r="BN126" i="27"/>
  <c r="BO126" i="27"/>
  <c r="BP126" i="27"/>
  <c r="BQ126" i="27"/>
  <c r="BR126" i="27"/>
  <c r="BS126" i="27"/>
  <c r="BT126" i="27"/>
  <c r="BU126" i="27"/>
  <c r="BV126" i="27"/>
  <c r="BW126" i="27"/>
  <c r="BX126" i="27"/>
  <c r="BY126" i="27"/>
  <c r="BZ126" i="27"/>
  <c r="CA126" i="27"/>
  <c r="CB126" i="27"/>
  <c r="CC126" i="27"/>
  <c r="CD126" i="27"/>
  <c r="CE126" i="27"/>
  <c r="CF126" i="27"/>
  <c r="C127" i="27"/>
  <c r="D127" i="27"/>
  <c r="E127" i="27"/>
  <c r="F127" i="27"/>
  <c r="G127" i="27"/>
  <c r="H127" i="27"/>
  <c r="I127" i="27"/>
  <c r="J127" i="27"/>
  <c r="K127" i="27"/>
  <c r="L127" i="27"/>
  <c r="M127" i="27"/>
  <c r="N127" i="27"/>
  <c r="O127" i="27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AL127" i="27"/>
  <c r="AM127" i="27"/>
  <c r="AN127" i="27"/>
  <c r="AO127" i="27"/>
  <c r="AP127" i="27"/>
  <c r="AQ127" i="27"/>
  <c r="AR127" i="27"/>
  <c r="AS127" i="27"/>
  <c r="AT127" i="27"/>
  <c r="AU127" i="27"/>
  <c r="AV127" i="27"/>
  <c r="AW127" i="27"/>
  <c r="AX127" i="27"/>
  <c r="AY127" i="27"/>
  <c r="AZ127" i="27"/>
  <c r="BA127" i="27"/>
  <c r="BB127" i="27"/>
  <c r="BC127" i="27"/>
  <c r="BD127" i="27"/>
  <c r="BE127" i="27"/>
  <c r="BF127" i="27"/>
  <c r="BG127" i="27"/>
  <c r="BH127" i="27"/>
  <c r="BI127" i="27"/>
  <c r="BJ127" i="27"/>
  <c r="BK127" i="27"/>
  <c r="BL127" i="27"/>
  <c r="BM127" i="27"/>
  <c r="BN127" i="27"/>
  <c r="BO127" i="27"/>
  <c r="BP127" i="27"/>
  <c r="BQ127" i="27"/>
  <c r="BR127" i="27"/>
  <c r="BS127" i="27"/>
  <c r="BT127" i="27"/>
  <c r="BU127" i="27"/>
  <c r="BV127" i="27"/>
  <c r="BW127" i="27"/>
  <c r="BX127" i="27"/>
  <c r="BY127" i="27"/>
  <c r="BZ127" i="27"/>
  <c r="CA127" i="27"/>
  <c r="CB127" i="27"/>
  <c r="CC127" i="27"/>
  <c r="CD127" i="27"/>
  <c r="CE127" i="27"/>
  <c r="CF127" i="27"/>
  <c r="C128" i="27"/>
  <c r="D128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AK128" i="27"/>
  <c r="AL128" i="27"/>
  <c r="AM128" i="27"/>
  <c r="AN128" i="27"/>
  <c r="AO128" i="27"/>
  <c r="AP128" i="27"/>
  <c r="AQ128" i="27"/>
  <c r="AR128" i="27"/>
  <c r="AS128" i="27"/>
  <c r="AT128" i="27"/>
  <c r="AU128" i="27"/>
  <c r="AV128" i="27"/>
  <c r="AW128" i="27"/>
  <c r="AX128" i="27"/>
  <c r="AY128" i="27"/>
  <c r="AZ128" i="27"/>
  <c r="BA128" i="27"/>
  <c r="BB128" i="27"/>
  <c r="BC128" i="27"/>
  <c r="BD128" i="27"/>
  <c r="BE128" i="27"/>
  <c r="BF128" i="27"/>
  <c r="BG128" i="27"/>
  <c r="BH128" i="27"/>
  <c r="BI128" i="27"/>
  <c r="BJ128" i="27"/>
  <c r="BK128" i="27"/>
  <c r="BL128" i="27"/>
  <c r="BM128" i="27"/>
  <c r="BN128" i="27"/>
  <c r="BO128" i="27"/>
  <c r="BP128" i="27"/>
  <c r="BQ128" i="27"/>
  <c r="BR128" i="27"/>
  <c r="BS128" i="27"/>
  <c r="BT128" i="27"/>
  <c r="BU128" i="27"/>
  <c r="BV128" i="27"/>
  <c r="BW128" i="27"/>
  <c r="BX128" i="27"/>
  <c r="BY128" i="27"/>
  <c r="BZ128" i="27"/>
  <c r="CA128" i="27"/>
  <c r="CB128" i="27"/>
  <c r="CC128" i="27"/>
  <c r="CD128" i="27"/>
  <c r="CE128" i="27"/>
  <c r="CF128" i="27"/>
  <c r="C129" i="27"/>
  <c r="D129" i="27"/>
  <c r="E129" i="27"/>
  <c r="F129" i="27"/>
  <c r="G129" i="27"/>
  <c r="H129" i="27"/>
  <c r="I129" i="27"/>
  <c r="J129" i="27"/>
  <c r="K129" i="27"/>
  <c r="L129" i="27"/>
  <c r="M129" i="27"/>
  <c r="N129" i="27"/>
  <c r="O129" i="27"/>
  <c r="P129" i="27"/>
  <c r="Q129" i="27"/>
  <c r="R129" i="27"/>
  <c r="S129" i="27"/>
  <c r="T129" i="27"/>
  <c r="U129" i="27"/>
  <c r="V129" i="27"/>
  <c r="W129" i="27"/>
  <c r="X129" i="27"/>
  <c r="Y129" i="27"/>
  <c r="Z129" i="27"/>
  <c r="AA129" i="27"/>
  <c r="AB129" i="27"/>
  <c r="AC129" i="27"/>
  <c r="AD129" i="27"/>
  <c r="AE129" i="27"/>
  <c r="AF129" i="27"/>
  <c r="AG129" i="27"/>
  <c r="AH129" i="27"/>
  <c r="AI129" i="27"/>
  <c r="AJ129" i="27"/>
  <c r="AK129" i="27"/>
  <c r="AL129" i="27"/>
  <c r="AM129" i="27"/>
  <c r="AN129" i="27"/>
  <c r="AO129" i="27"/>
  <c r="AP129" i="27"/>
  <c r="AQ129" i="27"/>
  <c r="AR129" i="27"/>
  <c r="AS129" i="27"/>
  <c r="AT129" i="27"/>
  <c r="AU129" i="27"/>
  <c r="AV129" i="27"/>
  <c r="AW129" i="27"/>
  <c r="AX129" i="27"/>
  <c r="AY129" i="27"/>
  <c r="AZ129" i="27"/>
  <c r="BA129" i="27"/>
  <c r="BB129" i="27"/>
  <c r="BC129" i="27"/>
  <c r="BD129" i="27"/>
  <c r="BE129" i="27"/>
  <c r="BF129" i="27"/>
  <c r="BG129" i="27"/>
  <c r="BH129" i="27"/>
  <c r="BI129" i="27"/>
  <c r="BJ129" i="27"/>
  <c r="BK129" i="27"/>
  <c r="BL129" i="27"/>
  <c r="BM129" i="27"/>
  <c r="BN129" i="27"/>
  <c r="BO129" i="27"/>
  <c r="BP129" i="27"/>
  <c r="BQ129" i="27"/>
  <c r="BR129" i="27"/>
  <c r="BS129" i="27"/>
  <c r="BT129" i="27"/>
  <c r="BU129" i="27"/>
  <c r="BV129" i="27"/>
  <c r="BW129" i="27"/>
  <c r="BX129" i="27"/>
  <c r="BY129" i="27"/>
  <c r="BZ129" i="27"/>
  <c r="CA129" i="27"/>
  <c r="CB129" i="27"/>
  <c r="CC129" i="27"/>
  <c r="CD129" i="27"/>
  <c r="CE129" i="27"/>
  <c r="CF129" i="27"/>
  <c r="C130" i="27"/>
  <c r="D130" i="27"/>
  <c r="E130" i="27"/>
  <c r="F130" i="27"/>
  <c r="G130" i="27"/>
  <c r="H130" i="27"/>
  <c r="I130" i="27"/>
  <c r="J130" i="27"/>
  <c r="K130" i="27"/>
  <c r="L130" i="27"/>
  <c r="M130" i="27"/>
  <c r="N130" i="27"/>
  <c r="O130" i="27"/>
  <c r="P130" i="27"/>
  <c r="Q130" i="27"/>
  <c r="R130" i="27"/>
  <c r="S130" i="27"/>
  <c r="T130" i="27"/>
  <c r="U130" i="27"/>
  <c r="V130" i="27"/>
  <c r="W130" i="27"/>
  <c r="X130" i="27"/>
  <c r="Y130" i="27"/>
  <c r="Z130" i="27"/>
  <c r="AA130" i="27"/>
  <c r="AB130" i="27"/>
  <c r="AC130" i="27"/>
  <c r="AD130" i="27"/>
  <c r="AE130" i="27"/>
  <c r="AF130" i="27"/>
  <c r="AG130" i="27"/>
  <c r="AH130" i="27"/>
  <c r="AI130" i="27"/>
  <c r="AJ130" i="27"/>
  <c r="AK130" i="27"/>
  <c r="AL130" i="27"/>
  <c r="AM130" i="27"/>
  <c r="AN130" i="27"/>
  <c r="AO130" i="27"/>
  <c r="AP130" i="27"/>
  <c r="AQ130" i="27"/>
  <c r="AR130" i="27"/>
  <c r="AS130" i="27"/>
  <c r="AT130" i="27"/>
  <c r="AU130" i="27"/>
  <c r="AV130" i="27"/>
  <c r="AW130" i="27"/>
  <c r="AX130" i="27"/>
  <c r="AY130" i="27"/>
  <c r="AZ130" i="27"/>
  <c r="BA130" i="27"/>
  <c r="BB130" i="27"/>
  <c r="BC130" i="27"/>
  <c r="BD130" i="27"/>
  <c r="BE130" i="27"/>
  <c r="BF130" i="27"/>
  <c r="BG130" i="27"/>
  <c r="BH130" i="27"/>
  <c r="BI130" i="27"/>
  <c r="BJ130" i="27"/>
  <c r="BK130" i="27"/>
  <c r="BL130" i="27"/>
  <c r="BM130" i="27"/>
  <c r="BN130" i="27"/>
  <c r="BO130" i="27"/>
  <c r="BP130" i="27"/>
  <c r="BQ130" i="27"/>
  <c r="BR130" i="27"/>
  <c r="BS130" i="27"/>
  <c r="BT130" i="27"/>
  <c r="BU130" i="27"/>
  <c r="BV130" i="27"/>
  <c r="BW130" i="27"/>
  <c r="BX130" i="27"/>
  <c r="BY130" i="27"/>
  <c r="BZ130" i="27"/>
  <c r="CA130" i="27"/>
  <c r="CB130" i="27"/>
  <c r="CC130" i="27"/>
  <c r="CD130" i="27"/>
  <c r="CE130" i="27"/>
  <c r="CF130" i="27"/>
  <c r="C131" i="27"/>
  <c r="D131" i="27"/>
  <c r="E131" i="27"/>
  <c r="F131" i="27"/>
  <c r="G131" i="27"/>
  <c r="H131" i="27"/>
  <c r="I131" i="27"/>
  <c r="J131" i="27"/>
  <c r="K131" i="27"/>
  <c r="L131" i="27"/>
  <c r="M131" i="27"/>
  <c r="N131" i="27"/>
  <c r="O131" i="27"/>
  <c r="P131" i="27"/>
  <c r="Q131" i="27"/>
  <c r="R131" i="27"/>
  <c r="S131" i="27"/>
  <c r="T131" i="27"/>
  <c r="U131" i="27"/>
  <c r="V131" i="27"/>
  <c r="W131" i="27"/>
  <c r="X131" i="27"/>
  <c r="Y131" i="27"/>
  <c r="Z131" i="27"/>
  <c r="AA131" i="27"/>
  <c r="AB131" i="27"/>
  <c r="AC131" i="27"/>
  <c r="AD131" i="27"/>
  <c r="AE131" i="27"/>
  <c r="AF131" i="27"/>
  <c r="AG131" i="27"/>
  <c r="AH131" i="27"/>
  <c r="AI131" i="27"/>
  <c r="AJ131" i="27"/>
  <c r="AK131" i="27"/>
  <c r="AL131" i="27"/>
  <c r="AM131" i="27"/>
  <c r="AN131" i="27"/>
  <c r="AO131" i="27"/>
  <c r="AP131" i="27"/>
  <c r="AQ131" i="27"/>
  <c r="AR131" i="27"/>
  <c r="AS131" i="27"/>
  <c r="AT131" i="27"/>
  <c r="AU131" i="27"/>
  <c r="AV131" i="27"/>
  <c r="AW131" i="27"/>
  <c r="AX131" i="27"/>
  <c r="AY131" i="27"/>
  <c r="AZ131" i="27"/>
  <c r="BA131" i="27"/>
  <c r="BB131" i="27"/>
  <c r="BC131" i="27"/>
  <c r="BD131" i="27"/>
  <c r="BE131" i="27"/>
  <c r="BF131" i="27"/>
  <c r="BG131" i="27"/>
  <c r="BH131" i="27"/>
  <c r="BI131" i="27"/>
  <c r="BJ131" i="27"/>
  <c r="BK131" i="27"/>
  <c r="BL131" i="27"/>
  <c r="BM131" i="27"/>
  <c r="BN131" i="27"/>
  <c r="BO131" i="27"/>
  <c r="BP131" i="27"/>
  <c r="BQ131" i="27"/>
  <c r="BR131" i="27"/>
  <c r="BS131" i="27"/>
  <c r="BT131" i="27"/>
  <c r="BU131" i="27"/>
  <c r="BV131" i="27"/>
  <c r="BW131" i="27"/>
  <c r="BX131" i="27"/>
  <c r="BY131" i="27"/>
  <c r="BZ131" i="27"/>
  <c r="CA131" i="27"/>
  <c r="CB131" i="27"/>
  <c r="CC131" i="27"/>
  <c r="CD131" i="27"/>
  <c r="CE131" i="27"/>
  <c r="CF131" i="27"/>
  <c r="C132" i="27"/>
  <c r="D132" i="27"/>
  <c r="E132" i="27"/>
  <c r="F132" i="27"/>
  <c r="G132" i="27"/>
  <c r="H132" i="27"/>
  <c r="I132" i="27"/>
  <c r="J132" i="27"/>
  <c r="K132" i="27"/>
  <c r="L132" i="27"/>
  <c r="M132" i="27"/>
  <c r="N132" i="27"/>
  <c r="O132" i="27"/>
  <c r="P132" i="27"/>
  <c r="Q132" i="27"/>
  <c r="R132" i="27"/>
  <c r="S132" i="27"/>
  <c r="T132" i="27"/>
  <c r="U132" i="27"/>
  <c r="V132" i="27"/>
  <c r="W132" i="27"/>
  <c r="X132" i="27"/>
  <c r="Y132" i="27"/>
  <c r="Z132" i="27"/>
  <c r="AA132" i="27"/>
  <c r="AB132" i="27"/>
  <c r="AC132" i="27"/>
  <c r="AD132" i="27"/>
  <c r="AE132" i="27"/>
  <c r="AF132" i="27"/>
  <c r="AG132" i="27"/>
  <c r="AH132" i="27"/>
  <c r="AI132" i="27"/>
  <c r="AJ132" i="27"/>
  <c r="AK132" i="27"/>
  <c r="AL132" i="27"/>
  <c r="AM132" i="27"/>
  <c r="AN132" i="27"/>
  <c r="AO132" i="27"/>
  <c r="AP132" i="27"/>
  <c r="AQ132" i="27"/>
  <c r="AR132" i="27"/>
  <c r="AS132" i="27"/>
  <c r="AT132" i="27"/>
  <c r="AU132" i="27"/>
  <c r="AV132" i="27"/>
  <c r="AW132" i="27"/>
  <c r="AX132" i="27"/>
  <c r="AY132" i="27"/>
  <c r="AZ132" i="27"/>
  <c r="BA132" i="27"/>
  <c r="BB132" i="27"/>
  <c r="BC132" i="27"/>
  <c r="BD132" i="27"/>
  <c r="BE132" i="27"/>
  <c r="BF132" i="27"/>
  <c r="BG132" i="27"/>
  <c r="BH132" i="27"/>
  <c r="BI132" i="27"/>
  <c r="BJ132" i="27"/>
  <c r="BK132" i="27"/>
  <c r="BL132" i="27"/>
  <c r="BM132" i="27"/>
  <c r="BN132" i="27"/>
  <c r="BO132" i="27"/>
  <c r="BP132" i="27"/>
  <c r="BQ132" i="27"/>
  <c r="BR132" i="27"/>
  <c r="BS132" i="27"/>
  <c r="BT132" i="27"/>
  <c r="BU132" i="27"/>
  <c r="BV132" i="27"/>
  <c r="BW132" i="27"/>
  <c r="BX132" i="27"/>
  <c r="BY132" i="27"/>
  <c r="BZ132" i="27"/>
  <c r="CA132" i="27"/>
  <c r="CB132" i="27"/>
  <c r="CC132" i="27"/>
  <c r="CD132" i="27"/>
  <c r="CE132" i="27"/>
  <c r="CF132" i="27"/>
  <c r="C133" i="27"/>
  <c r="D133" i="27"/>
  <c r="E133" i="27"/>
  <c r="F133" i="27"/>
  <c r="G133" i="27"/>
  <c r="H133" i="27"/>
  <c r="I133" i="27"/>
  <c r="J133" i="27"/>
  <c r="K133" i="27"/>
  <c r="L133" i="27"/>
  <c r="M133" i="27"/>
  <c r="N133" i="27"/>
  <c r="O133" i="27"/>
  <c r="P133" i="27"/>
  <c r="Q133" i="27"/>
  <c r="R133" i="27"/>
  <c r="S133" i="27"/>
  <c r="T133" i="27"/>
  <c r="U133" i="27"/>
  <c r="V133" i="27"/>
  <c r="W133" i="27"/>
  <c r="X133" i="27"/>
  <c r="Y133" i="27"/>
  <c r="Z133" i="27"/>
  <c r="AA133" i="27"/>
  <c r="AB133" i="27"/>
  <c r="AC133" i="27"/>
  <c r="AD133" i="27"/>
  <c r="AE133" i="27"/>
  <c r="AF133" i="27"/>
  <c r="AG133" i="27"/>
  <c r="AH133" i="27"/>
  <c r="AI133" i="27"/>
  <c r="AJ133" i="27"/>
  <c r="AK133" i="27"/>
  <c r="AL133" i="27"/>
  <c r="AM133" i="27"/>
  <c r="AN133" i="27"/>
  <c r="AO133" i="27"/>
  <c r="AP133" i="27"/>
  <c r="AQ133" i="27"/>
  <c r="AR133" i="27"/>
  <c r="AS133" i="27"/>
  <c r="AT133" i="27"/>
  <c r="AU133" i="27"/>
  <c r="AV133" i="27"/>
  <c r="AW133" i="27"/>
  <c r="AX133" i="27"/>
  <c r="AY133" i="27"/>
  <c r="AZ133" i="27"/>
  <c r="BA133" i="27"/>
  <c r="BB133" i="27"/>
  <c r="BC133" i="27"/>
  <c r="BD133" i="27"/>
  <c r="BE133" i="27"/>
  <c r="BF133" i="27"/>
  <c r="BG133" i="27"/>
  <c r="BH133" i="27"/>
  <c r="BI133" i="27"/>
  <c r="BJ133" i="27"/>
  <c r="BK133" i="27"/>
  <c r="BL133" i="27"/>
  <c r="BM133" i="27"/>
  <c r="BN133" i="27"/>
  <c r="BO133" i="27"/>
  <c r="BP133" i="27"/>
  <c r="BQ133" i="27"/>
  <c r="BR133" i="27"/>
  <c r="BS133" i="27"/>
  <c r="BT133" i="27"/>
  <c r="BU133" i="27"/>
  <c r="BV133" i="27"/>
  <c r="BW133" i="27"/>
  <c r="BX133" i="27"/>
  <c r="BY133" i="27"/>
  <c r="BZ133" i="27"/>
  <c r="CA133" i="27"/>
  <c r="CB133" i="27"/>
  <c r="CC133" i="27"/>
  <c r="CD133" i="27"/>
  <c r="CE133" i="27"/>
  <c r="CF133" i="27"/>
  <c r="C134" i="27"/>
  <c r="D134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AI134" i="27"/>
  <c r="AJ134" i="27"/>
  <c r="AK134" i="27"/>
  <c r="AL134" i="27"/>
  <c r="AM134" i="27"/>
  <c r="AN134" i="27"/>
  <c r="AO134" i="27"/>
  <c r="AP134" i="27"/>
  <c r="AQ134" i="27"/>
  <c r="AR134" i="27"/>
  <c r="AS134" i="27"/>
  <c r="AT134" i="27"/>
  <c r="AU134" i="27"/>
  <c r="AV134" i="27"/>
  <c r="AW134" i="27"/>
  <c r="AX134" i="27"/>
  <c r="AY134" i="27"/>
  <c r="AZ134" i="27"/>
  <c r="BA134" i="27"/>
  <c r="BB134" i="27"/>
  <c r="BC134" i="27"/>
  <c r="BD134" i="27"/>
  <c r="BE134" i="27"/>
  <c r="BF134" i="27"/>
  <c r="BG134" i="27"/>
  <c r="BH134" i="27"/>
  <c r="BI134" i="27"/>
  <c r="BJ134" i="27"/>
  <c r="BK134" i="27"/>
  <c r="BL134" i="27"/>
  <c r="BM134" i="27"/>
  <c r="BN134" i="27"/>
  <c r="BO134" i="27"/>
  <c r="BP134" i="27"/>
  <c r="BQ134" i="27"/>
  <c r="BR134" i="27"/>
  <c r="BS134" i="27"/>
  <c r="BT134" i="27"/>
  <c r="BU134" i="27"/>
  <c r="BV134" i="27"/>
  <c r="BW134" i="27"/>
  <c r="BX134" i="27"/>
  <c r="BY134" i="27"/>
  <c r="BZ134" i="27"/>
  <c r="CA134" i="27"/>
  <c r="CB134" i="27"/>
  <c r="CC134" i="27"/>
  <c r="CD134" i="27"/>
  <c r="CE134" i="27"/>
  <c r="CF134" i="27"/>
  <c r="C135" i="27"/>
  <c r="D135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AI135" i="27"/>
  <c r="AJ135" i="27"/>
  <c r="AK135" i="27"/>
  <c r="AL135" i="27"/>
  <c r="AM135" i="27"/>
  <c r="AN135" i="27"/>
  <c r="AO135" i="27"/>
  <c r="AP135" i="27"/>
  <c r="AQ135" i="27"/>
  <c r="AR135" i="27"/>
  <c r="AS135" i="27"/>
  <c r="AT135" i="27"/>
  <c r="AU135" i="27"/>
  <c r="AV135" i="27"/>
  <c r="AW135" i="27"/>
  <c r="AX135" i="27"/>
  <c r="AY135" i="27"/>
  <c r="AZ135" i="27"/>
  <c r="BA135" i="27"/>
  <c r="BB135" i="27"/>
  <c r="BC135" i="27"/>
  <c r="BD135" i="27"/>
  <c r="BE135" i="27"/>
  <c r="BF135" i="27"/>
  <c r="BG135" i="27"/>
  <c r="BH135" i="27"/>
  <c r="BI135" i="27"/>
  <c r="BJ135" i="27"/>
  <c r="BK135" i="27"/>
  <c r="BL135" i="27"/>
  <c r="BM135" i="27"/>
  <c r="BN135" i="27"/>
  <c r="BO135" i="27"/>
  <c r="BP135" i="27"/>
  <c r="BQ135" i="27"/>
  <c r="BR135" i="27"/>
  <c r="BS135" i="27"/>
  <c r="BT135" i="27"/>
  <c r="BU135" i="27"/>
  <c r="BV135" i="27"/>
  <c r="BW135" i="27"/>
  <c r="BX135" i="27"/>
  <c r="BY135" i="27"/>
  <c r="BZ135" i="27"/>
  <c r="CA135" i="27"/>
  <c r="CB135" i="27"/>
  <c r="CC135" i="27"/>
  <c r="CD135" i="27"/>
  <c r="CE135" i="27"/>
  <c r="CF135" i="27"/>
  <c r="C136" i="27"/>
  <c r="D136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AI136" i="27"/>
  <c r="AJ136" i="27"/>
  <c r="AK136" i="27"/>
  <c r="AL136" i="27"/>
  <c r="AM136" i="27"/>
  <c r="AN136" i="27"/>
  <c r="AO136" i="27"/>
  <c r="AP136" i="27"/>
  <c r="AQ136" i="27"/>
  <c r="AR136" i="27"/>
  <c r="AS136" i="27"/>
  <c r="AT136" i="27"/>
  <c r="AU136" i="27"/>
  <c r="AV136" i="27"/>
  <c r="AW136" i="27"/>
  <c r="AX136" i="27"/>
  <c r="AY136" i="27"/>
  <c r="AZ136" i="27"/>
  <c r="BA136" i="27"/>
  <c r="BB136" i="27"/>
  <c r="BC136" i="27"/>
  <c r="BD136" i="27"/>
  <c r="BE136" i="27"/>
  <c r="BF136" i="27"/>
  <c r="BG136" i="27"/>
  <c r="BH136" i="27"/>
  <c r="BI136" i="27"/>
  <c r="BJ136" i="27"/>
  <c r="BK136" i="27"/>
  <c r="BL136" i="27"/>
  <c r="BM136" i="27"/>
  <c r="BN136" i="27"/>
  <c r="BO136" i="27"/>
  <c r="BP136" i="27"/>
  <c r="BQ136" i="27"/>
  <c r="BR136" i="27"/>
  <c r="BS136" i="27"/>
  <c r="BT136" i="27"/>
  <c r="BU136" i="27"/>
  <c r="BV136" i="27"/>
  <c r="BW136" i="27"/>
  <c r="BX136" i="27"/>
  <c r="BY136" i="27"/>
  <c r="BZ136" i="27"/>
  <c r="CA136" i="27"/>
  <c r="CB136" i="27"/>
  <c r="CC136" i="27"/>
  <c r="CD136" i="27"/>
  <c r="CE136" i="27"/>
  <c r="CF136" i="27"/>
  <c r="C137" i="27"/>
  <c r="D137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AK137" i="27"/>
  <c r="AL137" i="27"/>
  <c r="AM137" i="27"/>
  <c r="AN137" i="27"/>
  <c r="AO137" i="27"/>
  <c r="AP137" i="27"/>
  <c r="AQ137" i="27"/>
  <c r="AR137" i="27"/>
  <c r="AS137" i="27"/>
  <c r="AT137" i="27"/>
  <c r="AU137" i="27"/>
  <c r="AV137" i="27"/>
  <c r="AW137" i="27"/>
  <c r="AX137" i="27"/>
  <c r="AY137" i="27"/>
  <c r="AZ137" i="27"/>
  <c r="BA137" i="27"/>
  <c r="BB137" i="27"/>
  <c r="BC137" i="27"/>
  <c r="BD137" i="27"/>
  <c r="BE137" i="27"/>
  <c r="BF137" i="27"/>
  <c r="BG137" i="27"/>
  <c r="BH137" i="27"/>
  <c r="BI137" i="27"/>
  <c r="BJ137" i="27"/>
  <c r="BK137" i="27"/>
  <c r="BL137" i="27"/>
  <c r="BM137" i="27"/>
  <c r="BN137" i="27"/>
  <c r="BO137" i="27"/>
  <c r="BP137" i="27"/>
  <c r="BQ137" i="27"/>
  <c r="BR137" i="27"/>
  <c r="BS137" i="27"/>
  <c r="BT137" i="27"/>
  <c r="BU137" i="27"/>
  <c r="BV137" i="27"/>
  <c r="BW137" i="27"/>
  <c r="BX137" i="27"/>
  <c r="BY137" i="27"/>
  <c r="BZ137" i="27"/>
  <c r="CA137" i="27"/>
  <c r="CB137" i="27"/>
  <c r="CC137" i="27"/>
  <c r="CD137" i="27"/>
  <c r="CE137" i="27"/>
  <c r="CF137" i="27"/>
  <c r="C138" i="27"/>
  <c r="D138" i="27"/>
  <c r="E138" i="27"/>
  <c r="F138" i="27"/>
  <c r="G138" i="27"/>
  <c r="H138" i="27"/>
  <c r="I138" i="27"/>
  <c r="J138" i="27"/>
  <c r="K138" i="27"/>
  <c r="L138" i="27"/>
  <c r="M138" i="27"/>
  <c r="N138" i="27"/>
  <c r="O138" i="27"/>
  <c r="P138" i="27"/>
  <c r="Q138" i="27"/>
  <c r="R138" i="27"/>
  <c r="S138" i="27"/>
  <c r="T138" i="27"/>
  <c r="U138" i="27"/>
  <c r="V138" i="27"/>
  <c r="W138" i="27"/>
  <c r="X138" i="27"/>
  <c r="Y138" i="27"/>
  <c r="Z138" i="27"/>
  <c r="AA138" i="27"/>
  <c r="AB138" i="27"/>
  <c r="AC138" i="27"/>
  <c r="AD138" i="27"/>
  <c r="AE138" i="27"/>
  <c r="AF138" i="27"/>
  <c r="AG138" i="27"/>
  <c r="AH138" i="27"/>
  <c r="AI138" i="27"/>
  <c r="AJ138" i="27"/>
  <c r="AK138" i="27"/>
  <c r="AL138" i="27"/>
  <c r="AM138" i="27"/>
  <c r="AN138" i="27"/>
  <c r="AO138" i="27"/>
  <c r="AP138" i="27"/>
  <c r="AQ138" i="27"/>
  <c r="AR138" i="27"/>
  <c r="AS138" i="27"/>
  <c r="AT138" i="27"/>
  <c r="AU138" i="27"/>
  <c r="AV138" i="27"/>
  <c r="AW138" i="27"/>
  <c r="AX138" i="27"/>
  <c r="AY138" i="27"/>
  <c r="AZ138" i="27"/>
  <c r="BA138" i="27"/>
  <c r="BB138" i="27"/>
  <c r="BC138" i="27"/>
  <c r="BD138" i="27"/>
  <c r="BE138" i="27"/>
  <c r="BF138" i="27"/>
  <c r="BG138" i="27"/>
  <c r="BH138" i="27"/>
  <c r="BI138" i="27"/>
  <c r="BJ138" i="27"/>
  <c r="BK138" i="27"/>
  <c r="BL138" i="27"/>
  <c r="BM138" i="27"/>
  <c r="BN138" i="27"/>
  <c r="BO138" i="27"/>
  <c r="BP138" i="27"/>
  <c r="BQ138" i="27"/>
  <c r="BR138" i="27"/>
  <c r="BS138" i="27"/>
  <c r="BT138" i="27"/>
  <c r="BU138" i="27"/>
  <c r="BV138" i="27"/>
  <c r="BW138" i="27"/>
  <c r="BX138" i="27"/>
  <c r="BY138" i="27"/>
  <c r="BZ138" i="27"/>
  <c r="CA138" i="27"/>
  <c r="CB138" i="27"/>
  <c r="CC138" i="27"/>
  <c r="CD138" i="27"/>
  <c r="CE138" i="27"/>
  <c r="CF138" i="27"/>
  <c r="C139" i="27"/>
  <c r="D139" i="27"/>
  <c r="E139" i="27"/>
  <c r="F139" i="27"/>
  <c r="G139" i="27"/>
  <c r="H139" i="27"/>
  <c r="I139" i="27"/>
  <c r="J139" i="27"/>
  <c r="K139" i="27"/>
  <c r="L139" i="27"/>
  <c r="M139" i="27"/>
  <c r="N139" i="27"/>
  <c r="O139" i="27"/>
  <c r="P139" i="27"/>
  <c r="Q139" i="27"/>
  <c r="R139" i="27"/>
  <c r="S139" i="27"/>
  <c r="T139" i="27"/>
  <c r="U139" i="27"/>
  <c r="V139" i="27"/>
  <c r="W139" i="27"/>
  <c r="X139" i="27"/>
  <c r="Y139" i="27"/>
  <c r="Z139" i="27"/>
  <c r="AA139" i="27"/>
  <c r="AB139" i="27"/>
  <c r="AC139" i="27"/>
  <c r="AD139" i="27"/>
  <c r="AE139" i="27"/>
  <c r="AF139" i="27"/>
  <c r="AG139" i="27"/>
  <c r="AH139" i="27"/>
  <c r="AI139" i="27"/>
  <c r="AJ139" i="27"/>
  <c r="AK139" i="27"/>
  <c r="AL139" i="27"/>
  <c r="AM139" i="27"/>
  <c r="AN139" i="27"/>
  <c r="AO139" i="27"/>
  <c r="AP139" i="27"/>
  <c r="AQ139" i="27"/>
  <c r="AR139" i="27"/>
  <c r="AS139" i="27"/>
  <c r="AT139" i="27"/>
  <c r="AU139" i="27"/>
  <c r="AV139" i="27"/>
  <c r="AW139" i="27"/>
  <c r="AX139" i="27"/>
  <c r="AY139" i="27"/>
  <c r="AZ139" i="27"/>
  <c r="BA139" i="27"/>
  <c r="BB139" i="27"/>
  <c r="BC139" i="27"/>
  <c r="BD139" i="27"/>
  <c r="BE139" i="27"/>
  <c r="BF139" i="27"/>
  <c r="BG139" i="27"/>
  <c r="BH139" i="27"/>
  <c r="BI139" i="27"/>
  <c r="BJ139" i="27"/>
  <c r="BK139" i="27"/>
  <c r="BL139" i="27"/>
  <c r="BM139" i="27"/>
  <c r="BN139" i="27"/>
  <c r="BO139" i="27"/>
  <c r="BP139" i="27"/>
  <c r="BQ139" i="27"/>
  <c r="BR139" i="27"/>
  <c r="BS139" i="27"/>
  <c r="BT139" i="27"/>
  <c r="BU139" i="27"/>
  <c r="BV139" i="27"/>
  <c r="BW139" i="27"/>
  <c r="BX139" i="27"/>
  <c r="BY139" i="27"/>
  <c r="BZ139" i="27"/>
  <c r="CA139" i="27"/>
  <c r="CB139" i="27"/>
  <c r="CC139" i="27"/>
  <c r="CD139" i="27"/>
  <c r="CE139" i="27"/>
  <c r="CF139" i="27"/>
  <c r="C140" i="27"/>
  <c r="D140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AI140" i="27"/>
  <c r="AJ140" i="27"/>
  <c r="AK140" i="27"/>
  <c r="AL140" i="27"/>
  <c r="AM140" i="27"/>
  <c r="AN140" i="27"/>
  <c r="AO140" i="27"/>
  <c r="AP140" i="27"/>
  <c r="AQ140" i="27"/>
  <c r="AR140" i="27"/>
  <c r="AS140" i="27"/>
  <c r="AT140" i="27"/>
  <c r="AU140" i="27"/>
  <c r="AV140" i="27"/>
  <c r="AW140" i="27"/>
  <c r="AX140" i="27"/>
  <c r="AY140" i="27"/>
  <c r="AZ140" i="27"/>
  <c r="BA140" i="27"/>
  <c r="BB140" i="27"/>
  <c r="BC140" i="27"/>
  <c r="BD140" i="27"/>
  <c r="BE140" i="27"/>
  <c r="BF140" i="27"/>
  <c r="BG140" i="27"/>
  <c r="BH140" i="27"/>
  <c r="BI140" i="27"/>
  <c r="BJ140" i="27"/>
  <c r="BK140" i="27"/>
  <c r="BL140" i="27"/>
  <c r="BM140" i="27"/>
  <c r="BN140" i="27"/>
  <c r="BO140" i="27"/>
  <c r="BP140" i="27"/>
  <c r="BQ140" i="27"/>
  <c r="BR140" i="27"/>
  <c r="BS140" i="27"/>
  <c r="BT140" i="27"/>
  <c r="BU140" i="27"/>
  <c r="BV140" i="27"/>
  <c r="BW140" i="27"/>
  <c r="BX140" i="27"/>
  <c r="BY140" i="27"/>
  <c r="BZ140" i="27"/>
  <c r="CA140" i="27"/>
  <c r="CB140" i="27"/>
  <c r="CC140" i="27"/>
  <c r="CD140" i="27"/>
  <c r="CE140" i="27"/>
  <c r="CF140" i="27"/>
  <c r="C141" i="27"/>
  <c r="D141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AI141" i="27"/>
  <c r="AJ141" i="27"/>
  <c r="AK141" i="27"/>
  <c r="AL141" i="27"/>
  <c r="AM141" i="27"/>
  <c r="AN141" i="27"/>
  <c r="AO141" i="27"/>
  <c r="AP141" i="27"/>
  <c r="AQ141" i="27"/>
  <c r="AR141" i="27"/>
  <c r="AS141" i="27"/>
  <c r="AT141" i="27"/>
  <c r="AU141" i="27"/>
  <c r="AV141" i="27"/>
  <c r="AW141" i="27"/>
  <c r="AX141" i="27"/>
  <c r="AY141" i="27"/>
  <c r="AZ141" i="27"/>
  <c r="BA141" i="27"/>
  <c r="BB141" i="27"/>
  <c r="BC141" i="27"/>
  <c r="BD141" i="27"/>
  <c r="BE141" i="27"/>
  <c r="BF141" i="27"/>
  <c r="BG141" i="27"/>
  <c r="BH141" i="27"/>
  <c r="BI141" i="27"/>
  <c r="BJ141" i="27"/>
  <c r="BK141" i="27"/>
  <c r="BL141" i="27"/>
  <c r="BM141" i="27"/>
  <c r="BN141" i="27"/>
  <c r="BO141" i="27"/>
  <c r="BP141" i="27"/>
  <c r="BQ141" i="27"/>
  <c r="BR141" i="27"/>
  <c r="BS141" i="27"/>
  <c r="BT141" i="27"/>
  <c r="BU141" i="27"/>
  <c r="BV141" i="27"/>
  <c r="BW141" i="27"/>
  <c r="BX141" i="27"/>
  <c r="BY141" i="27"/>
  <c r="BZ141" i="27"/>
  <c r="CA141" i="27"/>
  <c r="CB141" i="27"/>
  <c r="CC141" i="27"/>
  <c r="CD141" i="27"/>
  <c r="CE141" i="27"/>
  <c r="CF141" i="27"/>
  <c r="C142" i="27"/>
  <c r="D142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AI142" i="27"/>
  <c r="AJ142" i="27"/>
  <c r="AK142" i="27"/>
  <c r="AL142" i="27"/>
  <c r="AM142" i="27"/>
  <c r="AN142" i="27"/>
  <c r="AO142" i="27"/>
  <c r="AP142" i="27"/>
  <c r="AQ142" i="27"/>
  <c r="AR142" i="27"/>
  <c r="AS142" i="27"/>
  <c r="AT142" i="27"/>
  <c r="AU142" i="27"/>
  <c r="AV142" i="27"/>
  <c r="AW142" i="27"/>
  <c r="AX142" i="27"/>
  <c r="AY142" i="27"/>
  <c r="AZ142" i="27"/>
  <c r="BA142" i="27"/>
  <c r="BB142" i="27"/>
  <c r="BC142" i="27"/>
  <c r="BD142" i="27"/>
  <c r="BE142" i="27"/>
  <c r="BF142" i="27"/>
  <c r="BG142" i="27"/>
  <c r="BH142" i="27"/>
  <c r="BI142" i="27"/>
  <c r="BJ142" i="27"/>
  <c r="BK142" i="27"/>
  <c r="BL142" i="27"/>
  <c r="BM142" i="27"/>
  <c r="BN142" i="27"/>
  <c r="BO142" i="27"/>
  <c r="BP142" i="27"/>
  <c r="BQ142" i="27"/>
  <c r="BR142" i="27"/>
  <c r="BS142" i="27"/>
  <c r="BT142" i="27"/>
  <c r="BU142" i="27"/>
  <c r="BV142" i="27"/>
  <c r="BW142" i="27"/>
  <c r="BX142" i="27"/>
  <c r="BY142" i="27"/>
  <c r="BZ142" i="27"/>
  <c r="CA142" i="27"/>
  <c r="CB142" i="27"/>
  <c r="CC142" i="27"/>
  <c r="CD142" i="27"/>
  <c r="CE142" i="27"/>
  <c r="CF142" i="27"/>
  <c r="C143" i="27"/>
  <c r="D143" i="27"/>
  <c r="E143" i="27"/>
  <c r="F143" i="27"/>
  <c r="G143" i="27"/>
  <c r="H143" i="27"/>
  <c r="I143" i="27"/>
  <c r="J143" i="27"/>
  <c r="K143" i="27"/>
  <c r="L143" i="27"/>
  <c r="M143" i="27"/>
  <c r="N143" i="27"/>
  <c r="O143" i="27"/>
  <c r="P143" i="27"/>
  <c r="Q143" i="27"/>
  <c r="R143" i="27"/>
  <c r="S143" i="27"/>
  <c r="T143" i="27"/>
  <c r="U143" i="27"/>
  <c r="V143" i="27"/>
  <c r="W143" i="27"/>
  <c r="X143" i="27"/>
  <c r="Y143" i="27"/>
  <c r="Z143" i="27"/>
  <c r="AA143" i="27"/>
  <c r="AB143" i="27"/>
  <c r="AC143" i="27"/>
  <c r="AD143" i="27"/>
  <c r="AE143" i="27"/>
  <c r="AF143" i="27"/>
  <c r="AG143" i="27"/>
  <c r="AH143" i="27"/>
  <c r="AI143" i="27"/>
  <c r="AJ143" i="27"/>
  <c r="AK143" i="27"/>
  <c r="AL143" i="27"/>
  <c r="AM143" i="27"/>
  <c r="AN143" i="27"/>
  <c r="AO143" i="27"/>
  <c r="AP143" i="27"/>
  <c r="AQ143" i="27"/>
  <c r="AR143" i="27"/>
  <c r="AS143" i="27"/>
  <c r="AT143" i="27"/>
  <c r="AU143" i="27"/>
  <c r="AV143" i="27"/>
  <c r="AW143" i="27"/>
  <c r="AX143" i="27"/>
  <c r="AY143" i="27"/>
  <c r="AZ143" i="27"/>
  <c r="BA143" i="27"/>
  <c r="BB143" i="27"/>
  <c r="BC143" i="27"/>
  <c r="BD143" i="27"/>
  <c r="BE143" i="27"/>
  <c r="BF143" i="27"/>
  <c r="BG143" i="27"/>
  <c r="BH143" i="27"/>
  <c r="BI143" i="27"/>
  <c r="BJ143" i="27"/>
  <c r="BK143" i="27"/>
  <c r="BL143" i="27"/>
  <c r="BM143" i="27"/>
  <c r="BN143" i="27"/>
  <c r="BO143" i="27"/>
  <c r="BP143" i="27"/>
  <c r="BQ143" i="27"/>
  <c r="BR143" i="27"/>
  <c r="BS143" i="27"/>
  <c r="BT143" i="27"/>
  <c r="BU143" i="27"/>
  <c r="BV143" i="27"/>
  <c r="BW143" i="27"/>
  <c r="BX143" i="27"/>
  <c r="BY143" i="27"/>
  <c r="BZ143" i="27"/>
  <c r="CA143" i="27"/>
  <c r="CB143" i="27"/>
  <c r="CC143" i="27"/>
  <c r="CD143" i="27"/>
  <c r="CE143" i="27"/>
  <c r="CF143" i="27"/>
  <c r="C144" i="27"/>
  <c r="D144" i="27"/>
  <c r="E144" i="27"/>
  <c r="F144" i="27"/>
  <c r="G144" i="27"/>
  <c r="H144" i="27"/>
  <c r="I144" i="27"/>
  <c r="J144" i="27"/>
  <c r="K144" i="27"/>
  <c r="L144" i="27"/>
  <c r="M144" i="27"/>
  <c r="N144" i="27"/>
  <c r="O144" i="27"/>
  <c r="P144" i="27"/>
  <c r="Q144" i="27"/>
  <c r="R144" i="27"/>
  <c r="S144" i="27"/>
  <c r="T144" i="27"/>
  <c r="U144" i="27"/>
  <c r="V144" i="27"/>
  <c r="W144" i="27"/>
  <c r="X144" i="27"/>
  <c r="Y144" i="27"/>
  <c r="Z144" i="27"/>
  <c r="AA144" i="27"/>
  <c r="AB144" i="27"/>
  <c r="AC144" i="27"/>
  <c r="AD144" i="27"/>
  <c r="AE144" i="27"/>
  <c r="AF144" i="27"/>
  <c r="AG144" i="27"/>
  <c r="AH144" i="27"/>
  <c r="AI144" i="27"/>
  <c r="AJ144" i="27"/>
  <c r="AK144" i="27"/>
  <c r="AL144" i="27"/>
  <c r="AM144" i="27"/>
  <c r="AN144" i="27"/>
  <c r="AO144" i="27"/>
  <c r="AP144" i="27"/>
  <c r="AQ144" i="27"/>
  <c r="AR144" i="27"/>
  <c r="AS144" i="27"/>
  <c r="AT144" i="27"/>
  <c r="AU144" i="27"/>
  <c r="AV144" i="27"/>
  <c r="AW144" i="27"/>
  <c r="AX144" i="27"/>
  <c r="AY144" i="27"/>
  <c r="AZ144" i="27"/>
  <c r="BA144" i="27"/>
  <c r="BB144" i="27"/>
  <c r="BC144" i="27"/>
  <c r="BD144" i="27"/>
  <c r="BE144" i="27"/>
  <c r="BF144" i="27"/>
  <c r="BG144" i="27"/>
  <c r="BH144" i="27"/>
  <c r="BI144" i="27"/>
  <c r="BJ144" i="27"/>
  <c r="BK144" i="27"/>
  <c r="BL144" i="27"/>
  <c r="BM144" i="27"/>
  <c r="BN144" i="27"/>
  <c r="BO144" i="27"/>
  <c r="BP144" i="27"/>
  <c r="BQ144" i="27"/>
  <c r="BR144" i="27"/>
  <c r="BS144" i="27"/>
  <c r="BT144" i="27"/>
  <c r="BU144" i="27"/>
  <c r="BV144" i="27"/>
  <c r="BW144" i="27"/>
  <c r="BX144" i="27"/>
  <c r="BY144" i="27"/>
  <c r="BZ144" i="27"/>
  <c r="CA144" i="27"/>
  <c r="CB144" i="27"/>
  <c r="CC144" i="27"/>
  <c r="CD144" i="27"/>
  <c r="CE144" i="27"/>
  <c r="CF144" i="27"/>
  <c r="C145" i="27"/>
  <c r="D145" i="27"/>
  <c r="E145" i="27"/>
  <c r="F145" i="27"/>
  <c r="G145" i="27"/>
  <c r="H145" i="27"/>
  <c r="I145" i="27"/>
  <c r="J145" i="27"/>
  <c r="K145" i="27"/>
  <c r="L145" i="27"/>
  <c r="M145" i="27"/>
  <c r="N145" i="27"/>
  <c r="O145" i="27"/>
  <c r="P145" i="27"/>
  <c r="Q145" i="27"/>
  <c r="R145" i="27"/>
  <c r="S145" i="27"/>
  <c r="T145" i="27"/>
  <c r="U145" i="27"/>
  <c r="V145" i="27"/>
  <c r="W145" i="27"/>
  <c r="X145" i="27"/>
  <c r="Y145" i="27"/>
  <c r="Z145" i="27"/>
  <c r="AA145" i="27"/>
  <c r="AB145" i="27"/>
  <c r="AC145" i="27"/>
  <c r="AD145" i="27"/>
  <c r="AE145" i="27"/>
  <c r="AF145" i="27"/>
  <c r="AG145" i="27"/>
  <c r="AH145" i="27"/>
  <c r="AI145" i="27"/>
  <c r="AJ145" i="27"/>
  <c r="AK145" i="27"/>
  <c r="AL145" i="27"/>
  <c r="AM145" i="27"/>
  <c r="AN145" i="27"/>
  <c r="AO145" i="27"/>
  <c r="AP145" i="27"/>
  <c r="AQ145" i="27"/>
  <c r="AR145" i="27"/>
  <c r="AS145" i="27"/>
  <c r="AT145" i="27"/>
  <c r="AU145" i="27"/>
  <c r="AV145" i="27"/>
  <c r="AW145" i="27"/>
  <c r="AX145" i="27"/>
  <c r="AY145" i="27"/>
  <c r="AZ145" i="27"/>
  <c r="BA145" i="27"/>
  <c r="BB145" i="27"/>
  <c r="BC145" i="27"/>
  <c r="BD145" i="27"/>
  <c r="BE145" i="27"/>
  <c r="BF145" i="27"/>
  <c r="BG145" i="27"/>
  <c r="BH145" i="27"/>
  <c r="BI145" i="27"/>
  <c r="BJ145" i="27"/>
  <c r="BK145" i="27"/>
  <c r="BL145" i="27"/>
  <c r="BM145" i="27"/>
  <c r="BN145" i="27"/>
  <c r="BO145" i="27"/>
  <c r="BP145" i="27"/>
  <c r="BQ145" i="27"/>
  <c r="BR145" i="27"/>
  <c r="BS145" i="27"/>
  <c r="BT145" i="27"/>
  <c r="BU145" i="27"/>
  <c r="BV145" i="27"/>
  <c r="BW145" i="27"/>
  <c r="BX145" i="27"/>
  <c r="BY145" i="27"/>
  <c r="BZ145" i="27"/>
  <c r="CA145" i="27"/>
  <c r="CB145" i="27"/>
  <c r="CC145" i="27"/>
  <c r="CD145" i="27"/>
  <c r="CE145" i="27"/>
  <c r="CF145" i="27"/>
  <c r="C146" i="27"/>
  <c r="D146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AK146" i="27"/>
  <c r="AL146" i="27"/>
  <c r="AM146" i="27"/>
  <c r="AN146" i="27"/>
  <c r="AO146" i="27"/>
  <c r="AP146" i="27"/>
  <c r="AQ146" i="27"/>
  <c r="AR146" i="27"/>
  <c r="AS146" i="27"/>
  <c r="AT146" i="27"/>
  <c r="AU146" i="27"/>
  <c r="AV146" i="27"/>
  <c r="AW146" i="27"/>
  <c r="AX146" i="27"/>
  <c r="AY146" i="27"/>
  <c r="AZ146" i="27"/>
  <c r="BA146" i="27"/>
  <c r="BB146" i="27"/>
  <c r="BC146" i="27"/>
  <c r="BD146" i="27"/>
  <c r="BE146" i="27"/>
  <c r="BF146" i="27"/>
  <c r="BG146" i="27"/>
  <c r="BH146" i="27"/>
  <c r="BI146" i="27"/>
  <c r="BJ146" i="27"/>
  <c r="BK146" i="27"/>
  <c r="BL146" i="27"/>
  <c r="BM146" i="27"/>
  <c r="BN146" i="27"/>
  <c r="BO146" i="27"/>
  <c r="BP146" i="27"/>
  <c r="BQ146" i="27"/>
  <c r="BR146" i="27"/>
  <c r="BS146" i="27"/>
  <c r="BT146" i="27"/>
  <c r="BU146" i="27"/>
  <c r="BV146" i="27"/>
  <c r="BW146" i="27"/>
  <c r="BX146" i="27"/>
  <c r="BY146" i="27"/>
  <c r="BZ146" i="27"/>
  <c r="CA146" i="27"/>
  <c r="CB146" i="27"/>
  <c r="CC146" i="27"/>
  <c r="CD146" i="27"/>
  <c r="CE146" i="27"/>
  <c r="CF146" i="27"/>
  <c r="C147" i="27"/>
  <c r="D147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AI147" i="27"/>
  <c r="AJ147" i="27"/>
  <c r="AK147" i="27"/>
  <c r="AL147" i="27"/>
  <c r="AM147" i="27"/>
  <c r="AN147" i="27"/>
  <c r="AO147" i="27"/>
  <c r="AP147" i="27"/>
  <c r="AQ147" i="27"/>
  <c r="AR147" i="27"/>
  <c r="AS147" i="27"/>
  <c r="AT147" i="27"/>
  <c r="AU147" i="27"/>
  <c r="AV147" i="27"/>
  <c r="AW147" i="27"/>
  <c r="AX147" i="27"/>
  <c r="AY147" i="27"/>
  <c r="AZ147" i="27"/>
  <c r="BA147" i="27"/>
  <c r="BB147" i="27"/>
  <c r="BC147" i="27"/>
  <c r="BD147" i="27"/>
  <c r="BE147" i="27"/>
  <c r="BF147" i="27"/>
  <c r="BG147" i="27"/>
  <c r="BH147" i="27"/>
  <c r="BI147" i="27"/>
  <c r="BJ147" i="27"/>
  <c r="BK147" i="27"/>
  <c r="BL147" i="27"/>
  <c r="BM147" i="27"/>
  <c r="BN147" i="27"/>
  <c r="BO147" i="27"/>
  <c r="BP147" i="27"/>
  <c r="BQ147" i="27"/>
  <c r="BR147" i="27"/>
  <c r="BS147" i="27"/>
  <c r="BT147" i="27"/>
  <c r="BU147" i="27"/>
  <c r="BV147" i="27"/>
  <c r="BW147" i="27"/>
  <c r="BX147" i="27"/>
  <c r="BY147" i="27"/>
  <c r="BZ147" i="27"/>
  <c r="CA147" i="27"/>
  <c r="CB147" i="27"/>
  <c r="CC147" i="27"/>
  <c r="CD147" i="27"/>
  <c r="CE147" i="27"/>
  <c r="CF147" i="27"/>
  <c r="C148" i="27"/>
  <c r="D148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AI148" i="27"/>
  <c r="AJ148" i="27"/>
  <c r="AK148" i="27"/>
  <c r="AL148" i="27"/>
  <c r="AM148" i="27"/>
  <c r="AN148" i="27"/>
  <c r="AO148" i="27"/>
  <c r="AP148" i="27"/>
  <c r="AQ148" i="27"/>
  <c r="AR148" i="27"/>
  <c r="AS148" i="27"/>
  <c r="AT148" i="27"/>
  <c r="AU148" i="27"/>
  <c r="AV148" i="27"/>
  <c r="AW148" i="27"/>
  <c r="AX148" i="27"/>
  <c r="AY148" i="27"/>
  <c r="AZ148" i="27"/>
  <c r="BA148" i="27"/>
  <c r="BB148" i="27"/>
  <c r="BC148" i="27"/>
  <c r="BD148" i="27"/>
  <c r="BE148" i="27"/>
  <c r="BF148" i="27"/>
  <c r="BG148" i="27"/>
  <c r="BH148" i="27"/>
  <c r="BI148" i="27"/>
  <c r="BJ148" i="27"/>
  <c r="BK148" i="27"/>
  <c r="BL148" i="27"/>
  <c r="BM148" i="27"/>
  <c r="BN148" i="27"/>
  <c r="BO148" i="27"/>
  <c r="BP148" i="27"/>
  <c r="BQ148" i="27"/>
  <c r="BR148" i="27"/>
  <c r="BS148" i="27"/>
  <c r="BT148" i="27"/>
  <c r="BU148" i="27"/>
  <c r="BV148" i="27"/>
  <c r="BW148" i="27"/>
  <c r="BX148" i="27"/>
  <c r="BY148" i="27"/>
  <c r="BZ148" i="27"/>
  <c r="CA148" i="27"/>
  <c r="CB148" i="27"/>
  <c r="CC148" i="27"/>
  <c r="CD148" i="27"/>
  <c r="CE148" i="27"/>
  <c r="CF148" i="27"/>
  <c r="C149" i="27"/>
  <c r="D149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AI149" i="27"/>
  <c r="AJ149" i="27"/>
  <c r="AK149" i="27"/>
  <c r="AL149" i="27"/>
  <c r="AM149" i="27"/>
  <c r="AN149" i="27"/>
  <c r="AO149" i="27"/>
  <c r="AP149" i="27"/>
  <c r="AQ149" i="27"/>
  <c r="AR149" i="27"/>
  <c r="AS149" i="27"/>
  <c r="AT149" i="27"/>
  <c r="AU149" i="27"/>
  <c r="AV149" i="27"/>
  <c r="AW149" i="27"/>
  <c r="AX149" i="27"/>
  <c r="AY149" i="27"/>
  <c r="AZ149" i="27"/>
  <c r="BA149" i="27"/>
  <c r="BB149" i="27"/>
  <c r="BC149" i="27"/>
  <c r="BD149" i="27"/>
  <c r="BE149" i="27"/>
  <c r="BF149" i="27"/>
  <c r="BG149" i="27"/>
  <c r="BH149" i="27"/>
  <c r="BI149" i="27"/>
  <c r="BJ149" i="27"/>
  <c r="BK149" i="27"/>
  <c r="BL149" i="27"/>
  <c r="BM149" i="27"/>
  <c r="BN149" i="27"/>
  <c r="BO149" i="27"/>
  <c r="BP149" i="27"/>
  <c r="BQ149" i="27"/>
  <c r="BR149" i="27"/>
  <c r="BS149" i="27"/>
  <c r="BT149" i="27"/>
  <c r="BU149" i="27"/>
  <c r="BV149" i="27"/>
  <c r="BW149" i="27"/>
  <c r="BX149" i="27"/>
  <c r="BY149" i="27"/>
  <c r="BZ149" i="27"/>
  <c r="CA149" i="27"/>
  <c r="CB149" i="27"/>
  <c r="CC149" i="27"/>
  <c r="CD149" i="27"/>
  <c r="CE149" i="27"/>
  <c r="CF149" i="27"/>
  <c r="C150" i="27"/>
  <c r="D150" i="27"/>
  <c r="E150" i="27"/>
  <c r="F150" i="27"/>
  <c r="G150" i="27"/>
  <c r="H150" i="27"/>
  <c r="I150" i="27"/>
  <c r="J150" i="27"/>
  <c r="K150" i="27"/>
  <c r="L150" i="27"/>
  <c r="M150" i="27"/>
  <c r="N150" i="27"/>
  <c r="O150" i="27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AL150" i="27"/>
  <c r="AM150" i="27"/>
  <c r="AN150" i="27"/>
  <c r="AO150" i="27"/>
  <c r="AP150" i="27"/>
  <c r="AQ150" i="27"/>
  <c r="AR150" i="27"/>
  <c r="AS150" i="27"/>
  <c r="AT150" i="27"/>
  <c r="AU150" i="27"/>
  <c r="AV150" i="27"/>
  <c r="AW150" i="27"/>
  <c r="AX150" i="27"/>
  <c r="AY150" i="27"/>
  <c r="AZ150" i="27"/>
  <c r="BA150" i="27"/>
  <c r="BB150" i="27"/>
  <c r="BC150" i="27"/>
  <c r="BD150" i="27"/>
  <c r="BE150" i="27"/>
  <c r="BF150" i="27"/>
  <c r="BG150" i="27"/>
  <c r="BH150" i="27"/>
  <c r="BI150" i="27"/>
  <c r="BJ150" i="27"/>
  <c r="BK150" i="27"/>
  <c r="BL150" i="27"/>
  <c r="BM150" i="27"/>
  <c r="BN150" i="27"/>
  <c r="BO150" i="27"/>
  <c r="BP150" i="27"/>
  <c r="BQ150" i="27"/>
  <c r="BR150" i="27"/>
  <c r="BS150" i="27"/>
  <c r="BT150" i="27"/>
  <c r="BU150" i="27"/>
  <c r="BV150" i="27"/>
  <c r="BW150" i="27"/>
  <c r="BX150" i="27"/>
  <c r="BY150" i="27"/>
  <c r="BZ150" i="27"/>
  <c r="CA150" i="27"/>
  <c r="CB150" i="27"/>
  <c r="CC150" i="27"/>
  <c r="CD150" i="27"/>
  <c r="CE150" i="27"/>
  <c r="CF150" i="27"/>
  <c r="C151" i="27"/>
  <c r="D151" i="27"/>
  <c r="E151" i="27"/>
  <c r="F151" i="27"/>
  <c r="G151" i="27"/>
  <c r="H151" i="27"/>
  <c r="I151" i="27"/>
  <c r="J151" i="27"/>
  <c r="K151" i="27"/>
  <c r="L151" i="27"/>
  <c r="M151" i="27"/>
  <c r="N151" i="27"/>
  <c r="O151" i="27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AL151" i="27"/>
  <c r="AM151" i="27"/>
  <c r="AN151" i="27"/>
  <c r="AO151" i="27"/>
  <c r="AP151" i="27"/>
  <c r="AQ151" i="27"/>
  <c r="AR151" i="27"/>
  <c r="AS151" i="27"/>
  <c r="AT151" i="27"/>
  <c r="AU151" i="27"/>
  <c r="AV151" i="27"/>
  <c r="AW151" i="27"/>
  <c r="AX151" i="27"/>
  <c r="AY151" i="27"/>
  <c r="AZ151" i="27"/>
  <c r="BA151" i="27"/>
  <c r="BB151" i="27"/>
  <c r="BC151" i="27"/>
  <c r="BD151" i="27"/>
  <c r="BE151" i="27"/>
  <c r="BF151" i="27"/>
  <c r="BG151" i="27"/>
  <c r="BH151" i="27"/>
  <c r="BI151" i="27"/>
  <c r="BJ151" i="27"/>
  <c r="BK151" i="27"/>
  <c r="BL151" i="27"/>
  <c r="BM151" i="27"/>
  <c r="BN151" i="27"/>
  <c r="BO151" i="27"/>
  <c r="BP151" i="27"/>
  <c r="BQ151" i="27"/>
  <c r="BR151" i="27"/>
  <c r="BS151" i="27"/>
  <c r="BT151" i="27"/>
  <c r="BU151" i="27"/>
  <c r="BV151" i="27"/>
  <c r="BW151" i="27"/>
  <c r="BX151" i="27"/>
  <c r="BY151" i="27"/>
  <c r="BZ151" i="27"/>
  <c r="CA151" i="27"/>
  <c r="CB151" i="27"/>
  <c r="CC151" i="27"/>
  <c r="CD151" i="27"/>
  <c r="CE151" i="27"/>
  <c r="CF151" i="27"/>
  <c r="C152" i="27"/>
  <c r="D152" i="27"/>
  <c r="E152" i="27"/>
  <c r="F152" i="27"/>
  <c r="G152" i="27"/>
  <c r="H152" i="27"/>
  <c r="I152" i="27"/>
  <c r="J152" i="27"/>
  <c r="K152" i="27"/>
  <c r="L152" i="27"/>
  <c r="M152" i="27"/>
  <c r="N152" i="27"/>
  <c r="O152" i="27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AL152" i="27"/>
  <c r="AM152" i="27"/>
  <c r="AN152" i="27"/>
  <c r="AO152" i="27"/>
  <c r="AP152" i="27"/>
  <c r="AQ152" i="27"/>
  <c r="AR152" i="27"/>
  <c r="AS152" i="27"/>
  <c r="AT152" i="27"/>
  <c r="AU152" i="27"/>
  <c r="AV152" i="27"/>
  <c r="AW152" i="27"/>
  <c r="AX152" i="27"/>
  <c r="AY152" i="27"/>
  <c r="AZ152" i="27"/>
  <c r="BA152" i="27"/>
  <c r="BB152" i="27"/>
  <c r="BC152" i="27"/>
  <c r="BD152" i="27"/>
  <c r="BE152" i="27"/>
  <c r="BF152" i="27"/>
  <c r="BG152" i="27"/>
  <c r="BH152" i="27"/>
  <c r="BI152" i="27"/>
  <c r="BJ152" i="27"/>
  <c r="BK152" i="27"/>
  <c r="BL152" i="27"/>
  <c r="BM152" i="27"/>
  <c r="BN152" i="27"/>
  <c r="BO152" i="27"/>
  <c r="BP152" i="27"/>
  <c r="BQ152" i="27"/>
  <c r="BR152" i="27"/>
  <c r="BS152" i="27"/>
  <c r="BT152" i="27"/>
  <c r="BU152" i="27"/>
  <c r="BV152" i="27"/>
  <c r="BW152" i="27"/>
  <c r="BX152" i="27"/>
  <c r="BY152" i="27"/>
  <c r="BZ152" i="27"/>
  <c r="CA152" i="27"/>
  <c r="CB152" i="27"/>
  <c r="CC152" i="27"/>
  <c r="CD152" i="27"/>
  <c r="CE152" i="27"/>
  <c r="CF152" i="27"/>
  <c r="C153" i="27"/>
  <c r="D153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AL153" i="27"/>
  <c r="AM153" i="27"/>
  <c r="AN153" i="27"/>
  <c r="AO153" i="27"/>
  <c r="AP153" i="27"/>
  <c r="AQ153" i="27"/>
  <c r="AR153" i="27"/>
  <c r="AS153" i="27"/>
  <c r="AT153" i="27"/>
  <c r="AU153" i="27"/>
  <c r="AV153" i="27"/>
  <c r="AW153" i="27"/>
  <c r="AX153" i="27"/>
  <c r="AY153" i="27"/>
  <c r="AZ153" i="27"/>
  <c r="BA153" i="27"/>
  <c r="BB153" i="27"/>
  <c r="BC153" i="27"/>
  <c r="BD153" i="27"/>
  <c r="BE153" i="27"/>
  <c r="BF153" i="27"/>
  <c r="BG153" i="27"/>
  <c r="BH153" i="27"/>
  <c r="BI153" i="27"/>
  <c r="BJ153" i="27"/>
  <c r="BK153" i="27"/>
  <c r="BL153" i="27"/>
  <c r="BM153" i="27"/>
  <c r="BN153" i="27"/>
  <c r="BO153" i="27"/>
  <c r="BP153" i="27"/>
  <c r="BQ153" i="27"/>
  <c r="BR153" i="27"/>
  <c r="BS153" i="27"/>
  <c r="BT153" i="27"/>
  <c r="BU153" i="27"/>
  <c r="BV153" i="27"/>
  <c r="BW153" i="27"/>
  <c r="BX153" i="27"/>
  <c r="BY153" i="27"/>
  <c r="BZ153" i="27"/>
  <c r="CA153" i="27"/>
  <c r="CB153" i="27"/>
  <c r="CC153" i="27"/>
  <c r="CD153" i="27"/>
  <c r="CE153" i="27"/>
  <c r="CF153" i="27"/>
  <c r="C154" i="27"/>
  <c r="D154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AL154" i="27"/>
  <c r="AM154" i="27"/>
  <c r="AN154" i="27"/>
  <c r="AO154" i="27"/>
  <c r="AP154" i="27"/>
  <c r="AQ154" i="27"/>
  <c r="AR154" i="27"/>
  <c r="AS154" i="27"/>
  <c r="AT154" i="27"/>
  <c r="AU154" i="27"/>
  <c r="AV154" i="27"/>
  <c r="AW154" i="27"/>
  <c r="AX154" i="27"/>
  <c r="AY154" i="27"/>
  <c r="AZ154" i="27"/>
  <c r="BA154" i="27"/>
  <c r="BB154" i="27"/>
  <c r="BC154" i="27"/>
  <c r="BD154" i="27"/>
  <c r="BE154" i="27"/>
  <c r="BF154" i="27"/>
  <c r="BG154" i="27"/>
  <c r="BH154" i="27"/>
  <c r="BI154" i="27"/>
  <c r="BJ154" i="27"/>
  <c r="BK154" i="27"/>
  <c r="BL154" i="27"/>
  <c r="BM154" i="27"/>
  <c r="BN154" i="27"/>
  <c r="BO154" i="27"/>
  <c r="BP154" i="27"/>
  <c r="BQ154" i="27"/>
  <c r="BR154" i="27"/>
  <c r="BS154" i="27"/>
  <c r="BT154" i="27"/>
  <c r="BU154" i="27"/>
  <c r="BV154" i="27"/>
  <c r="BW154" i="27"/>
  <c r="BX154" i="27"/>
  <c r="BY154" i="27"/>
  <c r="BZ154" i="27"/>
  <c r="CA154" i="27"/>
  <c r="CB154" i="27"/>
  <c r="CC154" i="27"/>
  <c r="CD154" i="27"/>
  <c r="CE154" i="27"/>
  <c r="CF154" i="27"/>
  <c r="C155" i="27"/>
  <c r="D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AK155" i="27"/>
  <c r="AL155" i="27"/>
  <c r="AM155" i="27"/>
  <c r="AN155" i="27"/>
  <c r="AO155" i="27"/>
  <c r="AP155" i="27"/>
  <c r="AQ155" i="27"/>
  <c r="AR155" i="27"/>
  <c r="AS155" i="27"/>
  <c r="AT155" i="27"/>
  <c r="AU155" i="27"/>
  <c r="AV155" i="27"/>
  <c r="AW155" i="27"/>
  <c r="AX155" i="27"/>
  <c r="AY155" i="27"/>
  <c r="AZ155" i="27"/>
  <c r="BA155" i="27"/>
  <c r="BB155" i="27"/>
  <c r="BC155" i="27"/>
  <c r="BD155" i="27"/>
  <c r="BE155" i="27"/>
  <c r="BF155" i="27"/>
  <c r="BG155" i="27"/>
  <c r="BH155" i="27"/>
  <c r="BI155" i="27"/>
  <c r="BJ155" i="27"/>
  <c r="BK155" i="27"/>
  <c r="BL155" i="27"/>
  <c r="BM155" i="27"/>
  <c r="BN155" i="27"/>
  <c r="BO155" i="27"/>
  <c r="BP155" i="27"/>
  <c r="BQ155" i="27"/>
  <c r="BR155" i="27"/>
  <c r="BS155" i="27"/>
  <c r="BT155" i="27"/>
  <c r="BU155" i="27"/>
  <c r="BV155" i="27"/>
  <c r="BW155" i="27"/>
  <c r="BX155" i="27"/>
  <c r="BY155" i="27"/>
  <c r="BZ155" i="27"/>
  <c r="CA155" i="27"/>
  <c r="CB155" i="27"/>
  <c r="CC155" i="27"/>
  <c r="CD155" i="27"/>
  <c r="CE155" i="27"/>
  <c r="CF155" i="27"/>
  <c r="C156" i="27"/>
  <c r="D156" i="27"/>
  <c r="E156" i="27"/>
  <c r="F156" i="27"/>
  <c r="G156" i="27"/>
  <c r="H156" i="27"/>
  <c r="I156" i="27"/>
  <c r="J156" i="27"/>
  <c r="K156" i="27"/>
  <c r="L156" i="27"/>
  <c r="M156" i="27"/>
  <c r="N156" i="27"/>
  <c r="O156" i="27"/>
  <c r="P156" i="27"/>
  <c r="Q156" i="27"/>
  <c r="R156" i="27"/>
  <c r="S156" i="27"/>
  <c r="T156" i="27"/>
  <c r="U156" i="27"/>
  <c r="V156" i="27"/>
  <c r="W156" i="27"/>
  <c r="X156" i="27"/>
  <c r="Y156" i="27"/>
  <c r="Z156" i="27"/>
  <c r="AA156" i="27"/>
  <c r="AB156" i="27"/>
  <c r="AC156" i="27"/>
  <c r="AD156" i="27"/>
  <c r="AE156" i="27"/>
  <c r="AF156" i="27"/>
  <c r="AG156" i="27"/>
  <c r="AH156" i="27"/>
  <c r="AI156" i="27"/>
  <c r="AJ156" i="27"/>
  <c r="AK156" i="27"/>
  <c r="AL156" i="27"/>
  <c r="AM156" i="27"/>
  <c r="AN156" i="27"/>
  <c r="AO156" i="27"/>
  <c r="AP156" i="27"/>
  <c r="AQ156" i="27"/>
  <c r="AR156" i="27"/>
  <c r="AS156" i="27"/>
  <c r="AT156" i="27"/>
  <c r="AU156" i="27"/>
  <c r="AV156" i="27"/>
  <c r="AW156" i="27"/>
  <c r="AX156" i="27"/>
  <c r="AY156" i="27"/>
  <c r="AZ156" i="27"/>
  <c r="BA156" i="27"/>
  <c r="BB156" i="27"/>
  <c r="BC156" i="27"/>
  <c r="BD156" i="27"/>
  <c r="BE156" i="27"/>
  <c r="BF156" i="27"/>
  <c r="BG156" i="27"/>
  <c r="BH156" i="27"/>
  <c r="BI156" i="27"/>
  <c r="BJ156" i="27"/>
  <c r="BK156" i="27"/>
  <c r="BL156" i="27"/>
  <c r="BM156" i="27"/>
  <c r="BN156" i="27"/>
  <c r="BO156" i="27"/>
  <c r="BP156" i="27"/>
  <c r="BQ156" i="27"/>
  <c r="BR156" i="27"/>
  <c r="BS156" i="27"/>
  <c r="BT156" i="27"/>
  <c r="BU156" i="27"/>
  <c r="BV156" i="27"/>
  <c r="BW156" i="27"/>
  <c r="BX156" i="27"/>
  <c r="BY156" i="27"/>
  <c r="BZ156" i="27"/>
  <c r="CA156" i="27"/>
  <c r="CB156" i="27"/>
  <c r="CC156" i="27"/>
  <c r="CD156" i="27"/>
  <c r="CE156" i="27"/>
  <c r="CF156" i="27"/>
  <c r="C157" i="27"/>
  <c r="D157" i="27"/>
  <c r="E157" i="27"/>
  <c r="F157" i="27"/>
  <c r="G157" i="27"/>
  <c r="H157" i="27"/>
  <c r="I157" i="27"/>
  <c r="J157" i="27"/>
  <c r="K157" i="27"/>
  <c r="L157" i="27"/>
  <c r="M157" i="27"/>
  <c r="N157" i="27"/>
  <c r="O157" i="27"/>
  <c r="P157" i="27"/>
  <c r="Q157" i="27"/>
  <c r="R157" i="27"/>
  <c r="S157" i="27"/>
  <c r="T157" i="27"/>
  <c r="U157" i="27"/>
  <c r="V157" i="27"/>
  <c r="W157" i="27"/>
  <c r="X157" i="27"/>
  <c r="Y157" i="27"/>
  <c r="Z157" i="27"/>
  <c r="AA157" i="27"/>
  <c r="AB157" i="27"/>
  <c r="AC157" i="27"/>
  <c r="AD157" i="27"/>
  <c r="AE157" i="27"/>
  <c r="AF157" i="27"/>
  <c r="AG157" i="27"/>
  <c r="AH157" i="27"/>
  <c r="AI157" i="27"/>
  <c r="AJ157" i="27"/>
  <c r="AK157" i="27"/>
  <c r="AL157" i="27"/>
  <c r="AM157" i="27"/>
  <c r="AN157" i="27"/>
  <c r="AO157" i="27"/>
  <c r="AP157" i="27"/>
  <c r="AQ157" i="27"/>
  <c r="AR157" i="27"/>
  <c r="AS157" i="27"/>
  <c r="AT157" i="27"/>
  <c r="AU157" i="27"/>
  <c r="AV157" i="27"/>
  <c r="AW157" i="27"/>
  <c r="AX157" i="27"/>
  <c r="AY157" i="27"/>
  <c r="AZ157" i="27"/>
  <c r="BA157" i="27"/>
  <c r="BB157" i="27"/>
  <c r="BC157" i="27"/>
  <c r="BD157" i="27"/>
  <c r="BE157" i="27"/>
  <c r="BF157" i="27"/>
  <c r="BG157" i="27"/>
  <c r="BH157" i="27"/>
  <c r="BI157" i="27"/>
  <c r="BJ157" i="27"/>
  <c r="BK157" i="27"/>
  <c r="BL157" i="27"/>
  <c r="BM157" i="27"/>
  <c r="BN157" i="27"/>
  <c r="BO157" i="27"/>
  <c r="BP157" i="27"/>
  <c r="BQ157" i="27"/>
  <c r="BR157" i="27"/>
  <c r="BS157" i="27"/>
  <c r="BT157" i="27"/>
  <c r="BU157" i="27"/>
  <c r="BV157" i="27"/>
  <c r="BW157" i="27"/>
  <c r="BX157" i="27"/>
  <c r="BY157" i="27"/>
  <c r="BZ157" i="27"/>
  <c r="CA157" i="27"/>
  <c r="CB157" i="27"/>
  <c r="CC157" i="27"/>
  <c r="CD157" i="27"/>
  <c r="CE157" i="27"/>
  <c r="CF157" i="27"/>
  <c r="C158" i="27"/>
  <c r="D158" i="27"/>
  <c r="E158" i="27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T158" i="27"/>
  <c r="U158" i="27"/>
  <c r="V158" i="27"/>
  <c r="W158" i="27"/>
  <c r="X158" i="27"/>
  <c r="Y158" i="27"/>
  <c r="Z158" i="27"/>
  <c r="AA158" i="27"/>
  <c r="AB158" i="27"/>
  <c r="AC158" i="27"/>
  <c r="AD158" i="27"/>
  <c r="AE158" i="27"/>
  <c r="AF158" i="27"/>
  <c r="AG158" i="27"/>
  <c r="AH158" i="27"/>
  <c r="AI158" i="27"/>
  <c r="AJ158" i="27"/>
  <c r="AK158" i="27"/>
  <c r="AL158" i="27"/>
  <c r="AM158" i="27"/>
  <c r="AN158" i="27"/>
  <c r="AO158" i="27"/>
  <c r="AP158" i="27"/>
  <c r="AQ158" i="27"/>
  <c r="AR158" i="27"/>
  <c r="AS158" i="27"/>
  <c r="AT158" i="27"/>
  <c r="AU158" i="27"/>
  <c r="AV158" i="27"/>
  <c r="AW158" i="27"/>
  <c r="AX158" i="27"/>
  <c r="AY158" i="27"/>
  <c r="AZ158" i="27"/>
  <c r="BA158" i="27"/>
  <c r="BB158" i="27"/>
  <c r="BC158" i="27"/>
  <c r="BD158" i="27"/>
  <c r="BE158" i="27"/>
  <c r="BF158" i="27"/>
  <c r="BG158" i="27"/>
  <c r="BH158" i="27"/>
  <c r="BI158" i="27"/>
  <c r="BJ158" i="27"/>
  <c r="BK158" i="27"/>
  <c r="BL158" i="27"/>
  <c r="BM158" i="27"/>
  <c r="BN158" i="27"/>
  <c r="BO158" i="27"/>
  <c r="BP158" i="27"/>
  <c r="BQ158" i="27"/>
  <c r="BR158" i="27"/>
  <c r="BS158" i="27"/>
  <c r="BT158" i="27"/>
  <c r="BU158" i="27"/>
  <c r="BV158" i="27"/>
  <c r="BW158" i="27"/>
  <c r="BX158" i="27"/>
  <c r="BY158" i="27"/>
  <c r="BZ158" i="27"/>
  <c r="CA158" i="27"/>
  <c r="CB158" i="27"/>
  <c r="CC158" i="27"/>
  <c r="CD158" i="27"/>
  <c r="CE158" i="27"/>
  <c r="CF158" i="27"/>
  <c r="C159" i="27"/>
  <c r="D159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AI159" i="27"/>
  <c r="AJ159" i="27"/>
  <c r="AK159" i="27"/>
  <c r="AL159" i="27"/>
  <c r="AM159" i="27"/>
  <c r="AN159" i="27"/>
  <c r="AO159" i="27"/>
  <c r="AP159" i="27"/>
  <c r="AQ159" i="27"/>
  <c r="AR159" i="27"/>
  <c r="AS159" i="27"/>
  <c r="AT159" i="27"/>
  <c r="AU159" i="27"/>
  <c r="AV159" i="27"/>
  <c r="AW159" i="27"/>
  <c r="AX159" i="27"/>
  <c r="AY159" i="27"/>
  <c r="AZ159" i="27"/>
  <c r="BA159" i="27"/>
  <c r="BB159" i="27"/>
  <c r="BC159" i="27"/>
  <c r="BD159" i="27"/>
  <c r="BE159" i="27"/>
  <c r="BF159" i="27"/>
  <c r="BG159" i="27"/>
  <c r="BH159" i="27"/>
  <c r="BI159" i="27"/>
  <c r="BJ159" i="27"/>
  <c r="BK159" i="27"/>
  <c r="BL159" i="27"/>
  <c r="BM159" i="27"/>
  <c r="BN159" i="27"/>
  <c r="BO159" i="27"/>
  <c r="BP159" i="27"/>
  <c r="BQ159" i="27"/>
  <c r="BR159" i="27"/>
  <c r="BS159" i="27"/>
  <c r="BT159" i="27"/>
  <c r="BU159" i="27"/>
  <c r="BV159" i="27"/>
  <c r="BW159" i="27"/>
  <c r="BX159" i="27"/>
  <c r="BY159" i="27"/>
  <c r="BZ159" i="27"/>
  <c r="CA159" i="27"/>
  <c r="CB159" i="27"/>
  <c r="CC159" i="27"/>
  <c r="CD159" i="27"/>
  <c r="CE159" i="27"/>
  <c r="CF159" i="27"/>
  <c r="C160" i="27"/>
  <c r="D160" i="27"/>
  <c r="E160" i="27"/>
  <c r="F160" i="27"/>
  <c r="G160" i="27"/>
  <c r="H160" i="27"/>
  <c r="I160" i="27"/>
  <c r="J160" i="27"/>
  <c r="K160" i="27"/>
  <c r="L160" i="27"/>
  <c r="M160" i="27"/>
  <c r="N160" i="27"/>
  <c r="O160" i="27"/>
  <c r="P160" i="27"/>
  <c r="Q160" i="27"/>
  <c r="R160" i="27"/>
  <c r="S160" i="27"/>
  <c r="T160" i="27"/>
  <c r="U160" i="27"/>
  <c r="V160" i="27"/>
  <c r="W160" i="27"/>
  <c r="X160" i="27"/>
  <c r="Y160" i="27"/>
  <c r="Z160" i="27"/>
  <c r="AA160" i="27"/>
  <c r="AB160" i="27"/>
  <c r="AC160" i="27"/>
  <c r="AD160" i="27"/>
  <c r="AE160" i="27"/>
  <c r="AF160" i="27"/>
  <c r="AG160" i="27"/>
  <c r="AH160" i="27"/>
  <c r="AI160" i="27"/>
  <c r="AJ160" i="27"/>
  <c r="AK160" i="27"/>
  <c r="AL160" i="27"/>
  <c r="AM160" i="27"/>
  <c r="AN160" i="27"/>
  <c r="AO160" i="27"/>
  <c r="AP160" i="27"/>
  <c r="AQ160" i="27"/>
  <c r="AR160" i="27"/>
  <c r="AS160" i="27"/>
  <c r="AT160" i="27"/>
  <c r="AU160" i="27"/>
  <c r="AV160" i="27"/>
  <c r="AW160" i="27"/>
  <c r="AX160" i="27"/>
  <c r="AY160" i="27"/>
  <c r="AZ160" i="27"/>
  <c r="BA160" i="27"/>
  <c r="BB160" i="27"/>
  <c r="BC160" i="27"/>
  <c r="BD160" i="27"/>
  <c r="BE160" i="27"/>
  <c r="BF160" i="27"/>
  <c r="BG160" i="27"/>
  <c r="BH160" i="27"/>
  <c r="BI160" i="27"/>
  <c r="BJ160" i="27"/>
  <c r="BK160" i="27"/>
  <c r="BL160" i="27"/>
  <c r="BM160" i="27"/>
  <c r="BN160" i="27"/>
  <c r="BO160" i="27"/>
  <c r="BP160" i="27"/>
  <c r="BQ160" i="27"/>
  <c r="BR160" i="27"/>
  <c r="BS160" i="27"/>
  <c r="BT160" i="27"/>
  <c r="BU160" i="27"/>
  <c r="BV160" i="27"/>
  <c r="BW160" i="27"/>
  <c r="BX160" i="27"/>
  <c r="BY160" i="27"/>
  <c r="BZ160" i="27"/>
  <c r="CA160" i="27"/>
  <c r="CB160" i="27"/>
  <c r="CC160" i="27"/>
  <c r="CD160" i="27"/>
  <c r="CE160" i="27"/>
  <c r="CF160" i="27"/>
  <c r="C161" i="27"/>
  <c r="D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AI161" i="27"/>
  <c r="AJ161" i="27"/>
  <c r="AK161" i="27"/>
  <c r="AL161" i="27"/>
  <c r="AM161" i="27"/>
  <c r="AN161" i="27"/>
  <c r="AO161" i="27"/>
  <c r="AP161" i="27"/>
  <c r="AQ161" i="27"/>
  <c r="AR161" i="27"/>
  <c r="AS161" i="27"/>
  <c r="AT161" i="27"/>
  <c r="AU161" i="27"/>
  <c r="AV161" i="27"/>
  <c r="AW161" i="27"/>
  <c r="AX161" i="27"/>
  <c r="AY161" i="27"/>
  <c r="AZ161" i="27"/>
  <c r="BA161" i="27"/>
  <c r="BB161" i="27"/>
  <c r="BC161" i="27"/>
  <c r="BD161" i="27"/>
  <c r="BE161" i="27"/>
  <c r="BF161" i="27"/>
  <c r="BG161" i="27"/>
  <c r="BH161" i="27"/>
  <c r="BI161" i="27"/>
  <c r="BJ161" i="27"/>
  <c r="BK161" i="27"/>
  <c r="BL161" i="27"/>
  <c r="BM161" i="27"/>
  <c r="BN161" i="27"/>
  <c r="BO161" i="27"/>
  <c r="BP161" i="27"/>
  <c r="BQ161" i="27"/>
  <c r="BR161" i="27"/>
  <c r="BS161" i="27"/>
  <c r="BT161" i="27"/>
  <c r="BU161" i="27"/>
  <c r="BV161" i="27"/>
  <c r="BW161" i="27"/>
  <c r="BX161" i="27"/>
  <c r="BY161" i="27"/>
  <c r="BZ161" i="27"/>
  <c r="CA161" i="27"/>
  <c r="CB161" i="27"/>
  <c r="CC161" i="27"/>
  <c r="CD161" i="27"/>
  <c r="CE161" i="27"/>
  <c r="CF161" i="27"/>
  <c r="C162" i="27"/>
  <c r="D162" i="27"/>
  <c r="E162" i="27"/>
  <c r="F162" i="27"/>
  <c r="G162" i="27"/>
  <c r="H162" i="27"/>
  <c r="I162" i="27"/>
  <c r="J162" i="27"/>
  <c r="K162" i="27"/>
  <c r="L162" i="27"/>
  <c r="M162" i="27"/>
  <c r="N162" i="27"/>
  <c r="O162" i="27"/>
  <c r="P162" i="27"/>
  <c r="Q162" i="27"/>
  <c r="R162" i="27"/>
  <c r="S162" i="27"/>
  <c r="T162" i="27"/>
  <c r="U162" i="27"/>
  <c r="V162" i="27"/>
  <c r="W162" i="27"/>
  <c r="X162" i="27"/>
  <c r="Y162" i="27"/>
  <c r="Z162" i="27"/>
  <c r="AA162" i="27"/>
  <c r="AB162" i="27"/>
  <c r="AC162" i="27"/>
  <c r="AD162" i="27"/>
  <c r="AE162" i="27"/>
  <c r="AF162" i="27"/>
  <c r="AG162" i="27"/>
  <c r="AH162" i="27"/>
  <c r="AI162" i="27"/>
  <c r="AJ162" i="27"/>
  <c r="AK162" i="27"/>
  <c r="AL162" i="27"/>
  <c r="AM162" i="27"/>
  <c r="AN162" i="27"/>
  <c r="AO162" i="27"/>
  <c r="AP162" i="27"/>
  <c r="AQ162" i="27"/>
  <c r="AR162" i="27"/>
  <c r="AS162" i="27"/>
  <c r="AT162" i="27"/>
  <c r="AU162" i="27"/>
  <c r="AV162" i="27"/>
  <c r="AW162" i="27"/>
  <c r="AX162" i="27"/>
  <c r="AY162" i="27"/>
  <c r="AZ162" i="27"/>
  <c r="BA162" i="27"/>
  <c r="BB162" i="27"/>
  <c r="BC162" i="27"/>
  <c r="BD162" i="27"/>
  <c r="BE162" i="27"/>
  <c r="BF162" i="27"/>
  <c r="BG162" i="27"/>
  <c r="BH162" i="27"/>
  <c r="BI162" i="27"/>
  <c r="BJ162" i="27"/>
  <c r="BK162" i="27"/>
  <c r="BL162" i="27"/>
  <c r="BM162" i="27"/>
  <c r="BN162" i="27"/>
  <c r="BO162" i="27"/>
  <c r="BP162" i="27"/>
  <c r="BQ162" i="27"/>
  <c r="BR162" i="27"/>
  <c r="BS162" i="27"/>
  <c r="BT162" i="27"/>
  <c r="BU162" i="27"/>
  <c r="BV162" i="27"/>
  <c r="BW162" i="27"/>
  <c r="BX162" i="27"/>
  <c r="BY162" i="27"/>
  <c r="BZ162" i="27"/>
  <c r="CA162" i="27"/>
  <c r="CB162" i="27"/>
  <c r="CC162" i="27"/>
  <c r="CD162" i="27"/>
  <c r="CE162" i="27"/>
  <c r="CF162" i="27"/>
  <c r="C163" i="27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T163" i="27"/>
  <c r="U163" i="27"/>
  <c r="V163" i="27"/>
  <c r="W163" i="27"/>
  <c r="X163" i="27"/>
  <c r="Y163" i="27"/>
  <c r="Z163" i="27"/>
  <c r="AA163" i="27"/>
  <c r="AB163" i="27"/>
  <c r="AC163" i="27"/>
  <c r="AD163" i="27"/>
  <c r="AE163" i="27"/>
  <c r="AF163" i="27"/>
  <c r="AG163" i="27"/>
  <c r="AH163" i="27"/>
  <c r="AI163" i="27"/>
  <c r="AJ163" i="27"/>
  <c r="AK163" i="27"/>
  <c r="AL163" i="27"/>
  <c r="AM163" i="27"/>
  <c r="AN163" i="27"/>
  <c r="AO163" i="27"/>
  <c r="AP163" i="27"/>
  <c r="AQ163" i="27"/>
  <c r="AR163" i="27"/>
  <c r="AS163" i="27"/>
  <c r="AT163" i="27"/>
  <c r="AU163" i="27"/>
  <c r="AV163" i="27"/>
  <c r="AW163" i="27"/>
  <c r="AX163" i="27"/>
  <c r="AY163" i="27"/>
  <c r="AZ163" i="27"/>
  <c r="BA163" i="27"/>
  <c r="BB163" i="27"/>
  <c r="BC163" i="27"/>
  <c r="BD163" i="27"/>
  <c r="BE163" i="27"/>
  <c r="BF163" i="27"/>
  <c r="BG163" i="27"/>
  <c r="BH163" i="27"/>
  <c r="BI163" i="27"/>
  <c r="BJ163" i="27"/>
  <c r="BK163" i="27"/>
  <c r="BL163" i="27"/>
  <c r="BM163" i="27"/>
  <c r="BN163" i="27"/>
  <c r="BO163" i="27"/>
  <c r="BP163" i="27"/>
  <c r="BQ163" i="27"/>
  <c r="BR163" i="27"/>
  <c r="BS163" i="27"/>
  <c r="BT163" i="27"/>
  <c r="BU163" i="27"/>
  <c r="BV163" i="27"/>
  <c r="BW163" i="27"/>
  <c r="BX163" i="27"/>
  <c r="BY163" i="27"/>
  <c r="BZ163" i="27"/>
  <c r="CA163" i="27"/>
  <c r="CB163" i="27"/>
  <c r="CC163" i="27"/>
  <c r="CD163" i="27"/>
  <c r="CE163" i="27"/>
  <c r="CF163" i="27"/>
  <c r="C164" i="27"/>
  <c r="D164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AK164" i="27"/>
  <c r="AL164" i="27"/>
  <c r="AM164" i="27"/>
  <c r="AN164" i="27"/>
  <c r="AO164" i="27"/>
  <c r="AP164" i="27"/>
  <c r="AQ164" i="27"/>
  <c r="AR164" i="27"/>
  <c r="AS164" i="27"/>
  <c r="AT164" i="27"/>
  <c r="AU164" i="27"/>
  <c r="AV164" i="27"/>
  <c r="AW164" i="27"/>
  <c r="AX164" i="27"/>
  <c r="AY164" i="27"/>
  <c r="AZ164" i="27"/>
  <c r="BA164" i="27"/>
  <c r="BB164" i="27"/>
  <c r="BC164" i="27"/>
  <c r="BD164" i="27"/>
  <c r="BE164" i="27"/>
  <c r="BF164" i="27"/>
  <c r="BG164" i="27"/>
  <c r="BH164" i="27"/>
  <c r="BI164" i="27"/>
  <c r="BJ164" i="27"/>
  <c r="BK164" i="27"/>
  <c r="BL164" i="27"/>
  <c r="BM164" i="27"/>
  <c r="BN164" i="27"/>
  <c r="BO164" i="27"/>
  <c r="BP164" i="27"/>
  <c r="BQ164" i="27"/>
  <c r="BR164" i="27"/>
  <c r="BS164" i="27"/>
  <c r="BT164" i="27"/>
  <c r="BU164" i="27"/>
  <c r="BV164" i="27"/>
  <c r="BW164" i="27"/>
  <c r="BX164" i="27"/>
  <c r="BY164" i="27"/>
  <c r="BZ164" i="27"/>
  <c r="CA164" i="27"/>
  <c r="CB164" i="27"/>
  <c r="CC164" i="27"/>
  <c r="CD164" i="27"/>
  <c r="CE164" i="27"/>
  <c r="CF164" i="27"/>
  <c r="C165" i="27"/>
  <c r="D165" i="27"/>
  <c r="E165" i="27"/>
  <c r="F165" i="27"/>
  <c r="G165" i="27"/>
  <c r="H165" i="27"/>
  <c r="I165" i="27"/>
  <c r="J165" i="27"/>
  <c r="K165" i="27"/>
  <c r="L165" i="27"/>
  <c r="M165" i="27"/>
  <c r="N165" i="27"/>
  <c r="O165" i="27"/>
  <c r="P165" i="27"/>
  <c r="Q165" i="27"/>
  <c r="R165" i="27"/>
  <c r="S165" i="27"/>
  <c r="T165" i="27"/>
  <c r="U165" i="27"/>
  <c r="V165" i="27"/>
  <c r="W165" i="27"/>
  <c r="X165" i="27"/>
  <c r="Y165" i="27"/>
  <c r="Z165" i="27"/>
  <c r="AA165" i="27"/>
  <c r="AB165" i="27"/>
  <c r="AC165" i="27"/>
  <c r="AD165" i="27"/>
  <c r="AE165" i="27"/>
  <c r="AF165" i="27"/>
  <c r="AG165" i="27"/>
  <c r="AH165" i="27"/>
  <c r="AI165" i="27"/>
  <c r="AJ165" i="27"/>
  <c r="AK165" i="27"/>
  <c r="AL165" i="27"/>
  <c r="AM165" i="27"/>
  <c r="AN165" i="27"/>
  <c r="AO165" i="27"/>
  <c r="AP165" i="27"/>
  <c r="AQ165" i="27"/>
  <c r="AR165" i="27"/>
  <c r="AS165" i="27"/>
  <c r="AT165" i="27"/>
  <c r="AU165" i="27"/>
  <c r="AV165" i="27"/>
  <c r="AW165" i="27"/>
  <c r="AX165" i="27"/>
  <c r="AY165" i="27"/>
  <c r="AZ165" i="27"/>
  <c r="BA165" i="27"/>
  <c r="BB165" i="27"/>
  <c r="BC165" i="27"/>
  <c r="BD165" i="27"/>
  <c r="BE165" i="27"/>
  <c r="BF165" i="27"/>
  <c r="BG165" i="27"/>
  <c r="BH165" i="27"/>
  <c r="BI165" i="27"/>
  <c r="BJ165" i="27"/>
  <c r="BK165" i="27"/>
  <c r="BL165" i="27"/>
  <c r="BM165" i="27"/>
  <c r="BN165" i="27"/>
  <c r="BO165" i="27"/>
  <c r="BP165" i="27"/>
  <c r="BQ165" i="27"/>
  <c r="BR165" i="27"/>
  <c r="BS165" i="27"/>
  <c r="BT165" i="27"/>
  <c r="BU165" i="27"/>
  <c r="BV165" i="27"/>
  <c r="BW165" i="27"/>
  <c r="BX165" i="27"/>
  <c r="BY165" i="27"/>
  <c r="BZ165" i="27"/>
  <c r="CA165" i="27"/>
  <c r="CB165" i="27"/>
  <c r="CC165" i="27"/>
  <c r="CD165" i="27"/>
  <c r="CE165" i="27"/>
  <c r="CF165" i="27"/>
  <c r="C166" i="27"/>
  <c r="D166" i="27"/>
  <c r="E166" i="27"/>
  <c r="F166" i="27"/>
  <c r="G166" i="27"/>
  <c r="H166" i="27"/>
  <c r="I166" i="27"/>
  <c r="J166" i="27"/>
  <c r="K166" i="27"/>
  <c r="L166" i="27"/>
  <c r="M166" i="27"/>
  <c r="N166" i="27"/>
  <c r="O166" i="27"/>
  <c r="P166" i="27"/>
  <c r="Q166" i="27"/>
  <c r="R166" i="27"/>
  <c r="S166" i="27"/>
  <c r="T166" i="27"/>
  <c r="U166" i="27"/>
  <c r="V166" i="27"/>
  <c r="W166" i="27"/>
  <c r="X166" i="27"/>
  <c r="Y166" i="27"/>
  <c r="Z166" i="27"/>
  <c r="AA166" i="27"/>
  <c r="AB166" i="27"/>
  <c r="AC166" i="27"/>
  <c r="AD166" i="27"/>
  <c r="AE166" i="27"/>
  <c r="AF166" i="27"/>
  <c r="AG166" i="27"/>
  <c r="AH166" i="27"/>
  <c r="AI166" i="27"/>
  <c r="AJ166" i="27"/>
  <c r="AK166" i="27"/>
  <c r="AL166" i="27"/>
  <c r="AM166" i="27"/>
  <c r="AN166" i="27"/>
  <c r="AO166" i="27"/>
  <c r="AP166" i="27"/>
  <c r="AQ166" i="27"/>
  <c r="AR166" i="27"/>
  <c r="AS166" i="27"/>
  <c r="AT166" i="27"/>
  <c r="AU166" i="27"/>
  <c r="AV166" i="27"/>
  <c r="AW166" i="27"/>
  <c r="AX166" i="27"/>
  <c r="AY166" i="27"/>
  <c r="AZ166" i="27"/>
  <c r="BA166" i="27"/>
  <c r="BB166" i="27"/>
  <c r="BC166" i="27"/>
  <c r="BD166" i="27"/>
  <c r="BE166" i="27"/>
  <c r="BF166" i="27"/>
  <c r="BG166" i="27"/>
  <c r="BH166" i="27"/>
  <c r="BI166" i="27"/>
  <c r="BJ166" i="27"/>
  <c r="BK166" i="27"/>
  <c r="BL166" i="27"/>
  <c r="BM166" i="27"/>
  <c r="BN166" i="27"/>
  <c r="BO166" i="27"/>
  <c r="BP166" i="27"/>
  <c r="BQ166" i="27"/>
  <c r="BR166" i="27"/>
  <c r="BS166" i="27"/>
  <c r="BT166" i="27"/>
  <c r="BU166" i="27"/>
  <c r="BV166" i="27"/>
  <c r="BW166" i="27"/>
  <c r="BX166" i="27"/>
  <c r="BY166" i="27"/>
  <c r="BZ166" i="27"/>
  <c r="CA166" i="27"/>
  <c r="CB166" i="27"/>
  <c r="CC166" i="27"/>
  <c r="CD166" i="27"/>
  <c r="CE166" i="27"/>
  <c r="CF166" i="27"/>
  <c r="C167" i="27"/>
  <c r="D167" i="27"/>
  <c r="E167" i="27"/>
  <c r="F167" i="27"/>
  <c r="G167" i="27"/>
  <c r="H167" i="27"/>
  <c r="I167" i="27"/>
  <c r="J167" i="27"/>
  <c r="K167" i="27"/>
  <c r="L167" i="27"/>
  <c r="M167" i="27"/>
  <c r="N167" i="27"/>
  <c r="O167" i="27"/>
  <c r="P167" i="27"/>
  <c r="Q167" i="27"/>
  <c r="R167" i="27"/>
  <c r="S167" i="27"/>
  <c r="T167" i="27"/>
  <c r="U167" i="27"/>
  <c r="V167" i="27"/>
  <c r="W167" i="27"/>
  <c r="X167" i="27"/>
  <c r="Y167" i="27"/>
  <c r="Z167" i="27"/>
  <c r="AA167" i="27"/>
  <c r="AB167" i="27"/>
  <c r="AC167" i="27"/>
  <c r="AD167" i="27"/>
  <c r="AE167" i="27"/>
  <c r="AF167" i="27"/>
  <c r="AG167" i="27"/>
  <c r="AH167" i="27"/>
  <c r="AI167" i="27"/>
  <c r="AJ167" i="27"/>
  <c r="AK167" i="27"/>
  <c r="AL167" i="27"/>
  <c r="AM167" i="27"/>
  <c r="AN167" i="27"/>
  <c r="AO167" i="27"/>
  <c r="AP167" i="27"/>
  <c r="AQ167" i="27"/>
  <c r="AR167" i="27"/>
  <c r="AS167" i="27"/>
  <c r="AT167" i="27"/>
  <c r="AU167" i="27"/>
  <c r="AV167" i="27"/>
  <c r="AW167" i="27"/>
  <c r="AX167" i="27"/>
  <c r="AY167" i="27"/>
  <c r="AZ167" i="27"/>
  <c r="BA167" i="27"/>
  <c r="BB167" i="27"/>
  <c r="BC167" i="27"/>
  <c r="BD167" i="27"/>
  <c r="BE167" i="27"/>
  <c r="BF167" i="27"/>
  <c r="BG167" i="27"/>
  <c r="BH167" i="27"/>
  <c r="BI167" i="27"/>
  <c r="BJ167" i="27"/>
  <c r="BK167" i="27"/>
  <c r="BL167" i="27"/>
  <c r="BM167" i="27"/>
  <c r="BN167" i="27"/>
  <c r="BO167" i="27"/>
  <c r="BP167" i="27"/>
  <c r="BQ167" i="27"/>
  <c r="BR167" i="27"/>
  <c r="BS167" i="27"/>
  <c r="BT167" i="27"/>
  <c r="BU167" i="27"/>
  <c r="BV167" i="27"/>
  <c r="BW167" i="27"/>
  <c r="BX167" i="27"/>
  <c r="BY167" i="27"/>
  <c r="BZ167" i="27"/>
  <c r="CA167" i="27"/>
  <c r="CB167" i="27"/>
  <c r="CC167" i="27"/>
  <c r="CD167" i="27"/>
  <c r="CE167" i="27"/>
  <c r="CF167" i="27"/>
  <c r="C168" i="27"/>
  <c r="D168" i="27"/>
  <c r="E168" i="27"/>
  <c r="F168" i="27"/>
  <c r="G168" i="27"/>
  <c r="H168" i="27"/>
  <c r="I168" i="27"/>
  <c r="J168" i="27"/>
  <c r="K168" i="27"/>
  <c r="L168" i="27"/>
  <c r="M168" i="27"/>
  <c r="N168" i="27"/>
  <c r="O168" i="27"/>
  <c r="P168" i="27"/>
  <c r="Q168" i="27"/>
  <c r="R168" i="27"/>
  <c r="S168" i="27"/>
  <c r="T168" i="27"/>
  <c r="U168" i="27"/>
  <c r="V168" i="27"/>
  <c r="W168" i="27"/>
  <c r="X168" i="27"/>
  <c r="Y168" i="27"/>
  <c r="Z168" i="27"/>
  <c r="AA168" i="27"/>
  <c r="AB168" i="27"/>
  <c r="AC168" i="27"/>
  <c r="AD168" i="27"/>
  <c r="AE168" i="27"/>
  <c r="AF168" i="27"/>
  <c r="AG168" i="27"/>
  <c r="AH168" i="27"/>
  <c r="AI168" i="27"/>
  <c r="AJ168" i="27"/>
  <c r="AK168" i="27"/>
  <c r="AL168" i="27"/>
  <c r="AM168" i="27"/>
  <c r="AN168" i="27"/>
  <c r="AO168" i="27"/>
  <c r="AP168" i="27"/>
  <c r="AQ168" i="27"/>
  <c r="AR168" i="27"/>
  <c r="AS168" i="27"/>
  <c r="AT168" i="27"/>
  <c r="AU168" i="27"/>
  <c r="AV168" i="27"/>
  <c r="AW168" i="27"/>
  <c r="AX168" i="27"/>
  <c r="AY168" i="27"/>
  <c r="AZ168" i="27"/>
  <c r="BA168" i="27"/>
  <c r="BB168" i="27"/>
  <c r="BC168" i="27"/>
  <c r="BD168" i="27"/>
  <c r="BE168" i="27"/>
  <c r="BF168" i="27"/>
  <c r="BG168" i="27"/>
  <c r="BH168" i="27"/>
  <c r="BI168" i="27"/>
  <c r="BJ168" i="27"/>
  <c r="BK168" i="27"/>
  <c r="BL168" i="27"/>
  <c r="BM168" i="27"/>
  <c r="BN168" i="27"/>
  <c r="BO168" i="27"/>
  <c r="BP168" i="27"/>
  <c r="BQ168" i="27"/>
  <c r="BR168" i="27"/>
  <c r="BS168" i="27"/>
  <c r="BT168" i="27"/>
  <c r="BU168" i="27"/>
  <c r="BV168" i="27"/>
  <c r="BW168" i="27"/>
  <c r="BX168" i="27"/>
  <c r="BY168" i="27"/>
  <c r="BZ168" i="27"/>
  <c r="CA168" i="27"/>
  <c r="CB168" i="27"/>
  <c r="CC168" i="27"/>
  <c r="CD168" i="27"/>
  <c r="CE168" i="27"/>
  <c r="CF168" i="27"/>
  <c r="C169" i="27"/>
  <c r="D169" i="27"/>
  <c r="E169" i="27"/>
  <c r="F169" i="27"/>
  <c r="G169" i="27"/>
  <c r="H169" i="27"/>
  <c r="I169" i="27"/>
  <c r="J169" i="27"/>
  <c r="K169" i="27"/>
  <c r="L169" i="27"/>
  <c r="M169" i="27"/>
  <c r="N169" i="27"/>
  <c r="O169" i="27"/>
  <c r="P169" i="27"/>
  <c r="Q169" i="27"/>
  <c r="R169" i="27"/>
  <c r="S169" i="27"/>
  <c r="T169" i="27"/>
  <c r="U169" i="27"/>
  <c r="V169" i="27"/>
  <c r="W169" i="27"/>
  <c r="X169" i="27"/>
  <c r="Y169" i="27"/>
  <c r="Z169" i="27"/>
  <c r="AA169" i="27"/>
  <c r="AB169" i="27"/>
  <c r="AC169" i="27"/>
  <c r="AD169" i="27"/>
  <c r="AE169" i="27"/>
  <c r="AF169" i="27"/>
  <c r="AG169" i="27"/>
  <c r="AH169" i="27"/>
  <c r="AI169" i="27"/>
  <c r="AJ169" i="27"/>
  <c r="AK169" i="27"/>
  <c r="AL169" i="27"/>
  <c r="AM169" i="27"/>
  <c r="AN169" i="27"/>
  <c r="AO169" i="27"/>
  <c r="AP169" i="27"/>
  <c r="AQ169" i="27"/>
  <c r="AR169" i="27"/>
  <c r="AS169" i="27"/>
  <c r="AT169" i="27"/>
  <c r="AU169" i="27"/>
  <c r="AV169" i="27"/>
  <c r="AW169" i="27"/>
  <c r="AX169" i="27"/>
  <c r="AY169" i="27"/>
  <c r="AZ169" i="27"/>
  <c r="BA169" i="27"/>
  <c r="BB169" i="27"/>
  <c r="BC169" i="27"/>
  <c r="BD169" i="27"/>
  <c r="BE169" i="27"/>
  <c r="BF169" i="27"/>
  <c r="BG169" i="27"/>
  <c r="BH169" i="27"/>
  <c r="BI169" i="27"/>
  <c r="BJ169" i="27"/>
  <c r="BK169" i="27"/>
  <c r="BL169" i="27"/>
  <c r="BM169" i="27"/>
  <c r="BN169" i="27"/>
  <c r="BO169" i="27"/>
  <c r="BP169" i="27"/>
  <c r="BQ169" i="27"/>
  <c r="BR169" i="27"/>
  <c r="BS169" i="27"/>
  <c r="BT169" i="27"/>
  <c r="BU169" i="27"/>
  <c r="BV169" i="27"/>
  <c r="BW169" i="27"/>
  <c r="BX169" i="27"/>
  <c r="BY169" i="27"/>
  <c r="BZ169" i="27"/>
  <c r="CA169" i="27"/>
  <c r="CB169" i="27"/>
  <c r="CC169" i="27"/>
  <c r="CD169" i="27"/>
  <c r="CE169" i="27"/>
  <c r="CF169" i="27"/>
  <c r="C170" i="27"/>
  <c r="D170" i="27"/>
  <c r="E170" i="27"/>
  <c r="F170" i="27"/>
  <c r="G170" i="27"/>
  <c r="H170" i="27"/>
  <c r="I170" i="27"/>
  <c r="J170" i="27"/>
  <c r="K170" i="27"/>
  <c r="L170" i="27"/>
  <c r="M170" i="27"/>
  <c r="N170" i="27"/>
  <c r="O170" i="27"/>
  <c r="P170" i="27"/>
  <c r="Q170" i="27"/>
  <c r="R170" i="27"/>
  <c r="S170" i="27"/>
  <c r="T170" i="27"/>
  <c r="U170" i="27"/>
  <c r="V170" i="27"/>
  <c r="W170" i="27"/>
  <c r="X170" i="27"/>
  <c r="Y170" i="27"/>
  <c r="Z170" i="27"/>
  <c r="AA170" i="27"/>
  <c r="AB170" i="27"/>
  <c r="AC170" i="27"/>
  <c r="AD170" i="27"/>
  <c r="AE170" i="27"/>
  <c r="AF170" i="27"/>
  <c r="AG170" i="27"/>
  <c r="AH170" i="27"/>
  <c r="AI170" i="27"/>
  <c r="AJ170" i="27"/>
  <c r="AK170" i="27"/>
  <c r="AL170" i="27"/>
  <c r="AM170" i="27"/>
  <c r="AN170" i="27"/>
  <c r="AO170" i="27"/>
  <c r="AP170" i="27"/>
  <c r="AQ170" i="27"/>
  <c r="AR170" i="27"/>
  <c r="AS170" i="27"/>
  <c r="AT170" i="27"/>
  <c r="AU170" i="27"/>
  <c r="AV170" i="27"/>
  <c r="AW170" i="27"/>
  <c r="AX170" i="27"/>
  <c r="AY170" i="27"/>
  <c r="AZ170" i="27"/>
  <c r="BA170" i="27"/>
  <c r="BB170" i="27"/>
  <c r="BC170" i="27"/>
  <c r="BD170" i="27"/>
  <c r="BE170" i="27"/>
  <c r="BF170" i="27"/>
  <c r="BG170" i="27"/>
  <c r="BH170" i="27"/>
  <c r="BI170" i="27"/>
  <c r="BJ170" i="27"/>
  <c r="BK170" i="27"/>
  <c r="BL170" i="27"/>
  <c r="BM170" i="27"/>
  <c r="BN170" i="27"/>
  <c r="BO170" i="27"/>
  <c r="BP170" i="27"/>
  <c r="BQ170" i="27"/>
  <c r="BR170" i="27"/>
  <c r="BS170" i="27"/>
  <c r="BT170" i="27"/>
  <c r="BU170" i="27"/>
  <c r="BV170" i="27"/>
  <c r="BW170" i="27"/>
  <c r="BX170" i="27"/>
  <c r="BY170" i="27"/>
  <c r="BZ170" i="27"/>
  <c r="CA170" i="27"/>
  <c r="CB170" i="27"/>
  <c r="CC170" i="27"/>
  <c r="CD170" i="27"/>
  <c r="CE170" i="27"/>
  <c r="CF170" i="27"/>
  <c r="C171" i="27"/>
  <c r="D171" i="27"/>
  <c r="E171" i="27"/>
  <c r="F171" i="27"/>
  <c r="G171" i="27"/>
  <c r="H171" i="27"/>
  <c r="I171" i="27"/>
  <c r="J171" i="27"/>
  <c r="K171" i="27"/>
  <c r="L171" i="27"/>
  <c r="M171" i="27"/>
  <c r="N171" i="27"/>
  <c r="O171" i="27"/>
  <c r="P171" i="27"/>
  <c r="Q171" i="27"/>
  <c r="R171" i="27"/>
  <c r="S171" i="27"/>
  <c r="T171" i="27"/>
  <c r="U171" i="27"/>
  <c r="V171" i="27"/>
  <c r="W171" i="27"/>
  <c r="X171" i="27"/>
  <c r="Y171" i="27"/>
  <c r="Z171" i="27"/>
  <c r="AA171" i="27"/>
  <c r="AB171" i="27"/>
  <c r="AC171" i="27"/>
  <c r="AD171" i="27"/>
  <c r="AE171" i="27"/>
  <c r="AF171" i="27"/>
  <c r="AG171" i="27"/>
  <c r="AH171" i="27"/>
  <c r="AI171" i="27"/>
  <c r="AJ171" i="27"/>
  <c r="AK171" i="27"/>
  <c r="AL171" i="27"/>
  <c r="AM171" i="27"/>
  <c r="AN171" i="27"/>
  <c r="AO171" i="27"/>
  <c r="AP171" i="27"/>
  <c r="AQ171" i="27"/>
  <c r="AR171" i="27"/>
  <c r="AS171" i="27"/>
  <c r="AT171" i="27"/>
  <c r="AU171" i="27"/>
  <c r="AV171" i="27"/>
  <c r="AW171" i="27"/>
  <c r="AX171" i="27"/>
  <c r="AY171" i="27"/>
  <c r="AZ171" i="27"/>
  <c r="BA171" i="27"/>
  <c r="BB171" i="27"/>
  <c r="BC171" i="27"/>
  <c r="BD171" i="27"/>
  <c r="BE171" i="27"/>
  <c r="BF171" i="27"/>
  <c r="BG171" i="27"/>
  <c r="BH171" i="27"/>
  <c r="BI171" i="27"/>
  <c r="BJ171" i="27"/>
  <c r="BK171" i="27"/>
  <c r="BL171" i="27"/>
  <c r="BM171" i="27"/>
  <c r="BN171" i="27"/>
  <c r="BO171" i="27"/>
  <c r="BP171" i="27"/>
  <c r="BQ171" i="27"/>
  <c r="BR171" i="27"/>
  <c r="BS171" i="27"/>
  <c r="BT171" i="27"/>
  <c r="BU171" i="27"/>
  <c r="BV171" i="27"/>
  <c r="BW171" i="27"/>
  <c r="BX171" i="27"/>
  <c r="BY171" i="27"/>
  <c r="BZ171" i="27"/>
  <c r="CA171" i="27"/>
  <c r="CB171" i="27"/>
  <c r="CC171" i="27"/>
  <c r="CD171" i="27"/>
  <c r="CE171" i="27"/>
  <c r="CF171" i="27"/>
  <c r="C172" i="27"/>
  <c r="D172" i="27"/>
  <c r="E172" i="27"/>
  <c r="F172" i="27"/>
  <c r="G172" i="27"/>
  <c r="H172" i="27"/>
  <c r="I172" i="27"/>
  <c r="J172" i="27"/>
  <c r="K172" i="27"/>
  <c r="L172" i="27"/>
  <c r="M172" i="27"/>
  <c r="N172" i="27"/>
  <c r="O172" i="27"/>
  <c r="P172" i="27"/>
  <c r="Q172" i="27"/>
  <c r="R172" i="27"/>
  <c r="S172" i="27"/>
  <c r="T172" i="27"/>
  <c r="U172" i="27"/>
  <c r="V172" i="27"/>
  <c r="W172" i="27"/>
  <c r="X172" i="27"/>
  <c r="Y172" i="27"/>
  <c r="Z172" i="27"/>
  <c r="AA172" i="27"/>
  <c r="AB172" i="27"/>
  <c r="AC172" i="27"/>
  <c r="AD172" i="27"/>
  <c r="AE172" i="27"/>
  <c r="AF172" i="27"/>
  <c r="AG172" i="27"/>
  <c r="AH172" i="27"/>
  <c r="AI172" i="27"/>
  <c r="AJ172" i="27"/>
  <c r="AK172" i="27"/>
  <c r="AL172" i="27"/>
  <c r="AM172" i="27"/>
  <c r="AN172" i="27"/>
  <c r="AO172" i="27"/>
  <c r="AP172" i="27"/>
  <c r="AQ172" i="27"/>
  <c r="AR172" i="27"/>
  <c r="AS172" i="27"/>
  <c r="AT172" i="27"/>
  <c r="AU172" i="27"/>
  <c r="AV172" i="27"/>
  <c r="AW172" i="27"/>
  <c r="AX172" i="27"/>
  <c r="AY172" i="27"/>
  <c r="AZ172" i="27"/>
  <c r="BA172" i="27"/>
  <c r="BB172" i="27"/>
  <c r="BC172" i="27"/>
  <c r="BD172" i="27"/>
  <c r="BE172" i="27"/>
  <c r="BF172" i="27"/>
  <c r="BG172" i="27"/>
  <c r="BH172" i="27"/>
  <c r="BI172" i="27"/>
  <c r="BJ172" i="27"/>
  <c r="BK172" i="27"/>
  <c r="BL172" i="27"/>
  <c r="BM172" i="27"/>
  <c r="BN172" i="27"/>
  <c r="BO172" i="27"/>
  <c r="BP172" i="27"/>
  <c r="BQ172" i="27"/>
  <c r="BR172" i="27"/>
  <c r="BS172" i="27"/>
  <c r="BT172" i="27"/>
  <c r="BU172" i="27"/>
  <c r="BV172" i="27"/>
  <c r="BW172" i="27"/>
  <c r="BX172" i="27"/>
  <c r="BY172" i="27"/>
  <c r="BZ172" i="27"/>
  <c r="CA172" i="27"/>
  <c r="CB172" i="27"/>
  <c r="CC172" i="27"/>
  <c r="CD172" i="27"/>
  <c r="CE172" i="27"/>
  <c r="CF172" i="27"/>
  <c r="C173" i="27"/>
  <c r="D173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AK173" i="27"/>
  <c r="AL173" i="27"/>
  <c r="AM173" i="27"/>
  <c r="AN173" i="27"/>
  <c r="AO173" i="27"/>
  <c r="AP173" i="27"/>
  <c r="AQ173" i="27"/>
  <c r="AR173" i="27"/>
  <c r="AS173" i="27"/>
  <c r="AT173" i="27"/>
  <c r="AU173" i="27"/>
  <c r="AV173" i="27"/>
  <c r="AW173" i="27"/>
  <c r="AX173" i="27"/>
  <c r="AY173" i="27"/>
  <c r="AZ173" i="27"/>
  <c r="BA173" i="27"/>
  <c r="BB173" i="27"/>
  <c r="BC173" i="27"/>
  <c r="BD173" i="27"/>
  <c r="BE173" i="27"/>
  <c r="BF173" i="27"/>
  <c r="BG173" i="27"/>
  <c r="BH173" i="27"/>
  <c r="BI173" i="27"/>
  <c r="BJ173" i="27"/>
  <c r="BK173" i="27"/>
  <c r="BL173" i="27"/>
  <c r="BM173" i="27"/>
  <c r="BN173" i="27"/>
  <c r="BO173" i="27"/>
  <c r="BP173" i="27"/>
  <c r="BQ173" i="27"/>
  <c r="BR173" i="27"/>
  <c r="BS173" i="27"/>
  <c r="BT173" i="27"/>
  <c r="BU173" i="27"/>
  <c r="BV173" i="27"/>
  <c r="BW173" i="27"/>
  <c r="BX173" i="27"/>
  <c r="BY173" i="27"/>
  <c r="BZ173" i="27"/>
  <c r="CA173" i="27"/>
  <c r="CB173" i="27"/>
  <c r="CC173" i="27"/>
  <c r="CD173" i="27"/>
  <c r="CE173" i="27"/>
  <c r="CF173" i="27"/>
  <c r="C174" i="27"/>
  <c r="D174" i="27"/>
  <c r="E174" i="27"/>
  <c r="F174" i="27"/>
  <c r="G174" i="27"/>
  <c r="H174" i="27"/>
  <c r="I174" i="27"/>
  <c r="J174" i="27"/>
  <c r="K174" i="27"/>
  <c r="L174" i="27"/>
  <c r="M174" i="27"/>
  <c r="N174" i="27"/>
  <c r="O174" i="27"/>
  <c r="P174" i="27"/>
  <c r="Q174" i="27"/>
  <c r="R174" i="27"/>
  <c r="S174" i="27"/>
  <c r="T174" i="27"/>
  <c r="U174" i="27"/>
  <c r="V174" i="27"/>
  <c r="W174" i="27"/>
  <c r="X174" i="27"/>
  <c r="Y174" i="27"/>
  <c r="Z174" i="27"/>
  <c r="AA174" i="27"/>
  <c r="AB174" i="27"/>
  <c r="AC174" i="27"/>
  <c r="AD174" i="27"/>
  <c r="AE174" i="27"/>
  <c r="AF174" i="27"/>
  <c r="AG174" i="27"/>
  <c r="AH174" i="27"/>
  <c r="AI174" i="27"/>
  <c r="AJ174" i="27"/>
  <c r="AK174" i="27"/>
  <c r="AL174" i="27"/>
  <c r="AM174" i="27"/>
  <c r="AN174" i="27"/>
  <c r="AO174" i="27"/>
  <c r="AP174" i="27"/>
  <c r="AQ174" i="27"/>
  <c r="AR174" i="27"/>
  <c r="AS174" i="27"/>
  <c r="AT174" i="27"/>
  <c r="AU174" i="27"/>
  <c r="AV174" i="27"/>
  <c r="AW174" i="27"/>
  <c r="AX174" i="27"/>
  <c r="AY174" i="27"/>
  <c r="AZ174" i="27"/>
  <c r="BA174" i="27"/>
  <c r="BB174" i="27"/>
  <c r="BC174" i="27"/>
  <c r="BD174" i="27"/>
  <c r="BE174" i="27"/>
  <c r="BF174" i="27"/>
  <c r="BG174" i="27"/>
  <c r="BH174" i="27"/>
  <c r="BI174" i="27"/>
  <c r="BJ174" i="27"/>
  <c r="BK174" i="27"/>
  <c r="BL174" i="27"/>
  <c r="BM174" i="27"/>
  <c r="BN174" i="27"/>
  <c r="BO174" i="27"/>
  <c r="BP174" i="27"/>
  <c r="BQ174" i="27"/>
  <c r="BR174" i="27"/>
  <c r="BS174" i="27"/>
  <c r="BT174" i="27"/>
  <c r="BU174" i="27"/>
  <c r="BV174" i="27"/>
  <c r="BW174" i="27"/>
  <c r="BX174" i="27"/>
  <c r="BY174" i="27"/>
  <c r="BZ174" i="27"/>
  <c r="CA174" i="27"/>
  <c r="CB174" i="27"/>
  <c r="CC174" i="27"/>
  <c r="CD174" i="27"/>
  <c r="CE174" i="27"/>
  <c r="CF174" i="27"/>
  <c r="CG174" i="27"/>
  <c r="CH174" i="27"/>
  <c r="CI174" i="27"/>
  <c r="CJ174" i="27"/>
  <c r="CK174" i="27"/>
  <c r="C175" i="27"/>
  <c r="D175" i="27"/>
  <c r="E175" i="27"/>
  <c r="F175" i="27"/>
  <c r="G175" i="27"/>
  <c r="H175" i="27"/>
  <c r="I175" i="27"/>
  <c r="J175" i="27"/>
  <c r="K175" i="27"/>
  <c r="L175" i="27"/>
  <c r="M175" i="27"/>
  <c r="N175" i="27"/>
  <c r="O175" i="27"/>
  <c r="P175" i="27"/>
  <c r="Q175" i="27"/>
  <c r="R175" i="27"/>
  <c r="S175" i="27"/>
  <c r="T175" i="27"/>
  <c r="U175" i="27"/>
  <c r="V175" i="27"/>
  <c r="W175" i="27"/>
  <c r="X175" i="27"/>
  <c r="Y175" i="27"/>
  <c r="Z175" i="27"/>
  <c r="AA175" i="27"/>
  <c r="AB175" i="27"/>
  <c r="AC175" i="27"/>
  <c r="AD175" i="27"/>
  <c r="AE175" i="27"/>
  <c r="AF175" i="27"/>
  <c r="AG175" i="27"/>
  <c r="AH175" i="27"/>
  <c r="AI175" i="27"/>
  <c r="AJ175" i="27"/>
  <c r="AK175" i="27"/>
  <c r="AL175" i="27"/>
  <c r="AM175" i="27"/>
  <c r="AN175" i="27"/>
  <c r="AO175" i="27"/>
  <c r="AP175" i="27"/>
  <c r="AQ175" i="27"/>
  <c r="AR175" i="27"/>
  <c r="AS175" i="27"/>
  <c r="AT175" i="27"/>
  <c r="AU175" i="27"/>
  <c r="AV175" i="27"/>
  <c r="AW175" i="27"/>
  <c r="AX175" i="27"/>
  <c r="AY175" i="27"/>
  <c r="AZ175" i="27"/>
  <c r="BA175" i="27"/>
  <c r="BB175" i="27"/>
  <c r="BC175" i="27"/>
  <c r="BD175" i="27"/>
  <c r="BE175" i="27"/>
  <c r="BF175" i="27"/>
  <c r="BG175" i="27"/>
  <c r="BH175" i="27"/>
  <c r="BI175" i="27"/>
  <c r="BJ175" i="27"/>
  <c r="BK175" i="27"/>
  <c r="BL175" i="27"/>
  <c r="BM175" i="27"/>
  <c r="BN175" i="27"/>
  <c r="BO175" i="27"/>
  <c r="BP175" i="27"/>
  <c r="BQ175" i="27"/>
  <c r="BR175" i="27"/>
  <c r="BS175" i="27"/>
  <c r="BT175" i="27"/>
  <c r="BU175" i="27"/>
  <c r="BV175" i="27"/>
  <c r="BW175" i="27"/>
  <c r="BX175" i="27"/>
  <c r="BY175" i="27"/>
  <c r="BZ175" i="27"/>
  <c r="CA175" i="27"/>
  <c r="CB175" i="27"/>
  <c r="CC175" i="27"/>
  <c r="CD175" i="27"/>
  <c r="CE175" i="27"/>
  <c r="CF175" i="27"/>
  <c r="CG175" i="27"/>
  <c r="CH175" i="27"/>
  <c r="CI175" i="27"/>
  <c r="CJ175" i="27"/>
  <c r="CK175" i="27"/>
  <c r="C176" i="27"/>
  <c r="D176" i="27"/>
  <c r="E176" i="27"/>
  <c r="F176" i="27"/>
  <c r="G176" i="27"/>
  <c r="H176" i="27"/>
  <c r="I176" i="27"/>
  <c r="J176" i="27"/>
  <c r="K176" i="27"/>
  <c r="L176" i="27"/>
  <c r="M176" i="27"/>
  <c r="N176" i="27"/>
  <c r="O176" i="27"/>
  <c r="P176" i="27"/>
  <c r="Q176" i="27"/>
  <c r="R176" i="27"/>
  <c r="S176" i="27"/>
  <c r="T176" i="27"/>
  <c r="U176" i="27"/>
  <c r="V176" i="27"/>
  <c r="W176" i="27"/>
  <c r="X176" i="27"/>
  <c r="Y176" i="27"/>
  <c r="Z176" i="27"/>
  <c r="AA176" i="27"/>
  <c r="AB176" i="27"/>
  <c r="AC176" i="27"/>
  <c r="AD176" i="27"/>
  <c r="AE176" i="27"/>
  <c r="AF176" i="27"/>
  <c r="AG176" i="27"/>
  <c r="AH176" i="27"/>
  <c r="AI176" i="27"/>
  <c r="AJ176" i="27"/>
  <c r="AK176" i="27"/>
  <c r="AL176" i="27"/>
  <c r="AM176" i="27"/>
  <c r="AN176" i="27"/>
  <c r="AO176" i="27"/>
  <c r="AP176" i="27"/>
  <c r="AQ176" i="27"/>
  <c r="AR176" i="27"/>
  <c r="AS176" i="27"/>
  <c r="AT176" i="27"/>
  <c r="AU176" i="27"/>
  <c r="AV176" i="27"/>
  <c r="AW176" i="27"/>
  <c r="AX176" i="27"/>
  <c r="AY176" i="27"/>
  <c r="AZ176" i="27"/>
  <c r="BA176" i="27"/>
  <c r="BB176" i="27"/>
  <c r="BC176" i="27"/>
  <c r="BD176" i="27"/>
  <c r="BE176" i="27"/>
  <c r="BF176" i="27"/>
  <c r="BG176" i="27"/>
  <c r="BH176" i="27"/>
  <c r="BI176" i="27"/>
  <c r="BJ176" i="27"/>
  <c r="BK176" i="27"/>
  <c r="BL176" i="27"/>
  <c r="BM176" i="27"/>
  <c r="BN176" i="27"/>
  <c r="BO176" i="27"/>
  <c r="BP176" i="27"/>
  <c r="BQ176" i="27"/>
  <c r="BR176" i="27"/>
  <c r="BS176" i="27"/>
  <c r="BT176" i="27"/>
  <c r="BU176" i="27"/>
  <c r="BV176" i="27"/>
  <c r="BW176" i="27"/>
  <c r="BX176" i="27"/>
  <c r="BY176" i="27"/>
  <c r="BZ176" i="27"/>
  <c r="CA176" i="27"/>
  <c r="CB176" i="27"/>
  <c r="CC176" i="27"/>
  <c r="CD176" i="27"/>
  <c r="CE176" i="27"/>
  <c r="CF176" i="27"/>
  <c r="CG176" i="27"/>
  <c r="CH176" i="27"/>
  <c r="CI176" i="27"/>
  <c r="CJ176" i="27"/>
  <c r="CK176" i="27"/>
  <c r="C177" i="27"/>
  <c r="D177" i="27"/>
  <c r="E177" i="27"/>
  <c r="F177" i="27"/>
  <c r="G177" i="27"/>
  <c r="H177" i="27"/>
  <c r="I177" i="27"/>
  <c r="J177" i="27"/>
  <c r="K177" i="27"/>
  <c r="L177" i="27"/>
  <c r="M177" i="27"/>
  <c r="N177" i="27"/>
  <c r="O177" i="27"/>
  <c r="P177" i="27"/>
  <c r="Q177" i="27"/>
  <c r="R177" i="27"/>
  <c r="S177" i="27"/>
  <c r="T177" i="27"/>
  <c r="U177" i="27"/>
  <c r="V177" i="27"/>
  <c r="W177" i="27"/>
  <c r="X177" i="27"/>
  <c r="Y177" i="27"/>
  <c r="Z177" i="27"/>
  <c r="AA177" i="27"/>
  <c r="AB177" i="27"/>
  <c r="AC177" i="27"/>
  <c r="AD177" i="27"/>
  <c r="AE177" i="27"/>
  <c r="AF177" i="27"/>
  <c r="AG177" i="27"/>
  <c r="AH177" i="27"/>
  <c r="AI177" i="27"/>
  <c r="AJ177" i="27"/>
  <c r="AK177" i="27"/>
  <c r="AL177" i="27"/>
  <c r="AM177" i="27"/>
  <c r="AN177" i="27"/>
  <c r="AO177" i="27"/>
  <c r="AP177" i="27"/>
  <c r="AQ177" i="27"/>
  <c r="AR177" i="27"/>
  <c r="AS177" i="27"/>
  <c r="AT177" i="27"/>
  <c r="AU177" i="27"/>
  <c r="AV177" i="27"/>
  <c r="AW177" i="27"/>
  <c r="AX177" i="27"/>
  <c r="AY177" i="27"/>
  <c r="AZ177" i="27"/>
  <c r="BA177" i="27"/>
  <c r="BB177" i="27"/>
  <c r="BC177" i="27"/>
  <c r="BD177" i="27"/>
  <c r="BE177" i="27"/>
  <c r="BF177" i="27"/>
  <c r="BG177" i="27"/>
  <c r="BH177" i="27"/>
  <c r="BI177" i="27"/>
  <c r="BJ177" i="27"/>
  <c r="BK177" i="27"/>
  <c r="BL177" i="27"/>
  <c r="BM177" i="27"/>
  <c r="BN177" i="27"/>
  <c r="BO177" i="27"/>
  <c r="BP177" i="27"/>
  <c r="BQ177" i="27"/>
  <c r="BR177" i="27"/>
  <c r="BS177" i="27"/>
  <c r="BT177" i="27"/>
  <c r="BU177" i="27"/>
  <c r="BV177" i="27"/>
  <c r="BW177" i="27"/>
  <c r="BX177" i="27"/>
  <c r="BY177" i="27"/>
  <c r="BZ177" i="27"/>
  <c r="CA177" i="27"/>
  <c r="CB177" i="27"/>
  <c r="CC177" i="27"/>
  <c r="CD177" i="27"/>
  <c r="CE177" i="27"/>
  <c r="CF177" i="27"/>
  <c r="CG177" i="27"/>
  <c r="CH177" i="27"/>
  <c r="CI177" i="27"/>
  <c r="CJ177" i="27"/>
  <c r="CK177" i="27"/>
  <c r="C178" i="27"/>
  <c r="D178" i="27"/>
  <c r="E178" i="27"/>
  <c r="F178" i="27"/>
  <c r="G178" i="27"/>
  <c r="H178" i="27"/>
  <c r="I178" i="27"/>
  <c r="J178" i="27"/>
  <c r="K178" i="27"/>
  <c r="L178" i="27"/>
  <c r="M178" i="27"/>
  <c r="N178" i="27"/>
  <c r="O178" i="27"/>
  <c r="P178" i="27"/>
  <c r="Q178" i="27"/>
  <c r="R178" i="27"/>
  <c r="S178" i="27"/>
  <c r="T178" i="27"/>
  <c r="U178" i="27"/>
  <c r="V178" i="27"/>
  <c r="W178" i="27"/>
  <c r="X178" i="27"/>
  <c r="Y178" i="27"/>
  <c r="Z178" i="27"/>
  <c r="AA178" i="27"/>
  <c r="AB178" i="27"/>
  <c r="AC178" i="27"/>
  <c r="AD178" i="27"/>
  <c r="AE178" i="27"/>
  <c r="AF178" i="27"/>
  <c r="AG178" i="27"/>
  <c r="AH178" i="27"/>
  <c r="AI178" i="27"/>
  <c r="AJ178" i="27"/>
  <c r="AK178" i="27"/>
  <c r="AL178" i="27"/>
  <c r="AM178" i="27"/>
  <c r="AN178" i="27"/>
  <c r="AO178" i="27"/>
  <c r="AP178" i="27"/>
  <c r="AQ178" i="27"/>
  <c r="AR178" i="27"/>
  <c r="AS178" i="27"/>
  <c r="AT178" i="27"/>
  <c r="AU178" i="27"/>
  <c r="AV178" i="27"/>
  <c r="AW178" i="27"/>
  <c r="AX178" i="27"/>
  <c r="AY178" i="27"/>
  <c r="AZ178" i="27"/>
  <c r="BA178" i="27"/>
  <c r="BB178" i="27"/>
  <c r="BC178" i="27"/>
  <c r="BD178" i="27"/>
  <c r="BE178" i="27"/>
  <c r="BF178" i="27"/>
  <c r="BG178" i="27"/>
  <c r="BH178" i="27"/>
  <c r="BI178" i="27"/>
  <c r="BJ178" i="27"/>
  <c r="BK178" i="27"/>
  <c r="BL178" i="27"/>
  <c r="BM178" i="27"/>
  <c r="BN178" i="27"/>
  <c r="BO178" i="27"/>
  <c r="BP178" i="27"/>
  <c r="BQ178" i="27"/>
  <c r="BR178" i="27"/>
  <c r="BS178" i="27"/>
  <c r="BT178" i="27"/>
  <c r="BU178" i="27"/>
  <c r="BV178" i="27"/>
  <c r="BW178" i="27"/>
  <c r="BX178" i="27"/>
  <c r="BY178" i="27"/>
  <c r="BZ178" i="27"/>
  <c r="CA178" i="27"/>
  <c r="CB178" i="27"/>
  <c r="CC178" i="27"/>
  <c r="CD178" i="27"/>
  <c r="CE178" i="27"/>
  <c r="CF178" i="27"/>
  <c r="CG178" i="27"/>
  <c r="CH178" i="27"/>
  <c r="CI178" i="27"/>
  <c r="CJ178" i="27"/>
  <c r="CK178" i="27"/>
  <c r="C179" i="27"/>
  <c r="D179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AK179" i="27"/>
  <c r="AL179" i="27"/>
  <c r="AM179" i="27"/>
  <c r="AN179" i="27"/>
  <c r="AO179" i="27"/>
  <c r="AP179" i="27"/>
  <c r="AQ179" i="27"/>
  <c r="AR179" i="27"/>
  <c r="AS179" i="27"/>
  <c r="AT179" i="27"/>
  <c r="AU179" i="27"/>
  <c r="AV179" i="27"/>
  <c r="AW179" i="27"/>
  <c r="AX179" i="27"/>
  <c r="AY179" i="27"/>
  <c r="AZ179" i="27"/>
  <c r="BA179" i="27"/>
  <c r="BB179" i="27"/>
  <c r="BC179" i="27"/>
  <c r="BD179" i="27"/>
  <c r="BE179" i="27"/>
  <c r="BF179" i="27"/>
  <c r="BG179" i="27"/>
  <c r="BH179" i="27"/>
  <c r="BI179" i="27"/>
  <c r="BJ179" i="27"/>
  <c r="BK179" i="27"/>
  <c r="BL179" i="27"/>
  <c r="BM179" i="27"/>
  <c r="BN179" i="27"/>
  <c r="BO179" i="27"/>
  <c r="BP179" i="27"/>
  <c r="BQ179" i="27"/>
  <c r="BR179" i="27"/>
  <c r="BS179" i="27"/>
  <c r="BT179" i="27"/>
  <c r="BU179" i="27"/>
  <c r="BV179" i="27"/>
  <c r="BW179" i="27"/>
  <c r="BX179" i="27"/>
  <c r="BY179" i="27"/>
  <c r="BZ179" i="27"/>
  <c r="CA179" i="27"/>
  <c r="CB179" i="27"/>
  <c r="CC179" i="27"/>
  <c r="CD179" i="27"/>
  <c r="CE179" i="27"/>
  <c r="CF179" i="27"/>
  <c r="CG179" i="27"/>
  <c r="CH179" i="27"/>
  <c r="CI179" i="27"/>
  <c r="CJ179" i="27"/>
  <c r="CK179" i="27"/>
  <c r="C180" i="27"/>
  <c r="D180" i="27"/>
  <c r="E180" i="27"/>
  <c r="F180" i="27"/>
  <c r="G180" i="27"/>
  <c r="H180" i="27"/>
  <c r="I180" i="27"/>
  <c r="J180" i="27"/>
  <c r="K180" i="27"/>
  <c r="L180" i="27"/>
  <c r="M180" i="27"/>
  <c r="N180" i="27"/>
  <c r="O180" i="27"/>
  <c r="P180" i="27"/>
  <c r="Q180" i="27"/>
  <c r="R180" i="27"/>
  <c r="S180" i="27"/>
  <c r="T180" i="27"/>
  <c r="U180" i="27"/>
  <c r="V180" i="27"/>
  <c r="W180" i="27"/>
  <c r="X180" i="27"/>
  <c r="Y180" i="27"/>
  <c r="Z180" i="27"/>
  <c r="AA180" i="27"/>
  <c r="AB180" i="27"/>
  <c r="AC180" i="27"/>
  <c r="AD180" i="27"/>
  <c r="AE180" i="27"/>
  <c r="AF180" i="27"/>
  <c r="AG180" i="27"/>
  <c r="AH180" i="27"/>
  <c r="AI180" i="27"/>
  <c r="AJ180" i="27"/>
  <c r="AK180" i="27"/>
  <c r="AL180" i="27"/>
  <c r="AM180" i="27"/>
  <c r="AN180" i="27"/>
  <c r="AO180" i="27"/>
  <c r="AP180" i="27"/>
  <c r="AQ180" i="27"/>
  <c r="AR180" i="27"/>
  <c r="AS180" i="27"/>
  <c r="AT180" i="27"/>
  <c r="AU180" i="27"/>
  <c r="AV180" i="27"/>
  <c r="AW180" i="27"/>
  <c r="AX180" i="27"/>
  <c r="AY180" i="27"/>
  <c r="AZ180" i="27"/>
  <c r="BA180" i="27"/>
  <c r="BB180" i="27"/>
  <c r="BC180" i="27"/>
  <c r="BD180" i="27"/>
  <c r="BE180" i="27"/>
  <c r="BF180" i="27"/>
  <c r="BG180" i="27"/>
  <c r="BH180" i="27"/>
  <c r="BI180" i="27"/>
  <c r="BJ180" i="27"/>
  <c r="BK180" i="27"/>
  <c r="BL180" i="27"/>
  <c r="BM180" i="27"/>
  <c r="BN180" i="27"/>
  <c r="BO180" i="27"/>
  <c r="BP180" i="27"/>
  <c r="BQ180" i="27"/>
  <c r="BR180" i="27"/>
  <c r="BS180" i="27"/>
  <c r="BT180" i="27"/>
  <c r="BU180" i="27"/>
  <c r="BV180" i="27"/>
  <c r="BW180" i="27"/>
  <c r="BX180" i="27"/>
  <c r="BY180" i="27"/>
  <c r="BZ180" i="27"/>
  <c r="CA180" i="27"/>
  <c r="CB180" i="27"/>
  <c r="CC180" i="27"/>
  <c r="CD180" i="27"/>
  <c r="CE180" i="27"/>
  <c r="CF180" i="27"/>
  <c r="CG180" i="27"/>
  <c r="CH180" i="27"/>
  <c r="CI180" i="27"/>
  <c r="CJ180" i="27"/>
  <c r="CK180" i="27"/>
  <c r="CL180" i="27"/>
  <c r="C181" i="27"/>
  <c r="D181" i="27"/>
  <c r="E181" i="27"/>
  <c r="F181" i="27"/>
  <c r="G181" i="27"/>
  <c r="H181" i="27"/>
  <c r="I181" i="27"/>
  <c r="J181" i="27"/>
  <c r="K181" i="27"/>
  <c r="L181" i="27"/>
  <c r="M181" i="27"/>
  <c r="N181" i="27"/>
  <c r="O181" i="27"/>
  <c r="P181" i="27"/>
  <c r="Q181" i="27"/>
  <c r="R181" i="27"/>
  <c r="S181" i="27"/>
  <c r="T181" i="27"/>
  <c r="U181" i="27"/>
  <c r="V181" i="27"/>
  <c r="W181" i="27"/>
  <c r="X181" i="27"/>
  <c r="Y181" i="27"/>
  <c r="Z181" i="27"/>
  <c r="AA181" i="27"/>
  <c r="AB181" i="27"/>
  <c r="AC181" i="27"/>
  <c r="AD181" i="27"/>
  <c r="AE181" i="27"/>
  <c r="AF181" i="27"/>
  <c r="AG181" i="27"/>
  <c r="AH181" i="27"/>
  <c r="AI181" i="27"/>
  <c r="AJ181" i="27"/>
  <c r="AK181" i="27"/>
  <c r="AL181" i="27"/>
  <c r="AM181" i="27"/>
  <c r="AN181" i="27"/>
  <c r="AO181" i="27"/>
  <c r="AP181" i="27"/>
  <c r="AQ181" i="27"/>
  <c r="AR181" i="27"/>
  <c r="AS181" i="27"/>
  <c r="AT181" i="27"/>
  <c r="AU181" i="27"/>
  <c r="AV181" i="27"/>
  <c r="AW181" i="27"/>
  <c r="AX181" i="27"/>
  <c r="AY181" i="27"/>
  <c r="AZ181" i="27"/>
  <c r="BA181" i="27"/>
  <c r="BB181" i="27"/>
  <c r="BC181" i="27"/>
  <c r="BD181" i="27"/>
  <c r="BE181" i="27"/>
  <c r="BF181" i="27"/>
  <c r="BG181" i="27"/>
  <c r="BH181" i="27"/>
  <c r="BI181" i="27"/>
  <c r="BJ181" i="27"/>
  <c r="BK181" i="27"/>
  <c r="BL181" i="27"/>
  <c r="BM181" i="27"/>
  <c r="BN181" i="27"/>
  <c r="BO181" i="27"/>
  <c r="BP181" i="27"/>
  <c r="BQ181" i="27"/>
  <c r="BR181" i="27"/>
  <c r="BS181" i="27"/>
  <c r="BT181" i="27"/>
  <c r="BU181" i="27"/>
  <c r="BV181" i="27"/>
  <c r="BW181" i="27"/>
  <c r="BX181" i="27"/>
  <c r="BY181" i="27"/>
  <c r="BZ181" i="27"/>
  <c r="CA181" i="27"/>
  <c r="CB181" i="27"/>
  <c r="CC181" i="27"/>
  <c r="CD181" i="27"/>
  <c r="CE181" i="27"/>
  <c r="CF181" i="27"/>
  <c r="CG181" i="27"/>
  <c r="CH181" i="27"/>
  <c r="CI181" i="27"/>
  <c r="CJ181" i="27"/>
  <c r="CK181" i="27"/>
  <c r="CL181" i="27"/>
  <c r="CM181" i="27"/>
  <c r="C182" i="27"/>
  <c r="D182" i="27"/>
  <c r="E182" i="27"/>
  <c r="F182" i="27"/>
  <c r="G182" i="27"/>
  <c r="H182" i="27"/>
  <c r="I182" i="27"/>
  <c r="J182" i="27"/>
  <c r="K182" i="27"/>
  <c r="L182" i="27"/>
  <c r="M182" i="27"/>
  <c r="N182" i="27"/>
  <c r="O182" i="27"/>
  <c r="P182" i="27"/>
  <c r="Q182" i="27"/>
  <c r="R182" i="27"/>
  <c r="S182" i="27"/>
  <c r="T182" i="27"/>
  <c r="U182" i="27"/>
  <c r="V182" i="27"/>
  <c r="W182" i="27"/>
  <c r="X182" i="27"/>
  <c r="Y182" i="27"/>
  <c r="Z182" i="27"/>
  <c r="AA182" i="27"/>
  <c r="AB182" i="27"/>
  <c r="AC182" i="27"/>
  <c r="AD182" i="27"/>
  <c r="AE182" i="27"/>
  <c r="AF182" i="27"/>
  <c r="AG182" i="27"/>
  <c r="AH182" i="27"/>
  <c r="AI182" i="27"/>
  <c r="AJ182" i="27"/>
  <c r="AK182" i="27"/>
  <c r="AL182" i="27"/>
  <c r="AM182" i="27"/>
  <c r="AN182" i="27"/>
  <c r="AO182" i="27"/>
  <c r="AP182" i="27"/>
  <c r="AQ182" i="27"/>
  <c r="AR182" i="27"/>
  <c r="AS182" i="27"/>
  <c r="AT182" i="27"/>
  <c r="AU182" i="27"/>
  <c r="AV182" i="27"/>
  <c r="AW182" i="27"/>
  <c r="AX182" i="27"/>
  <c r="AY182" i="27"/>
  <c r="AZ182" i="27"/>
  <c r="BA182" i="27"/>
  <c r="BB182" i="27"/>
  <c r="BC182" i="27"/>
  <c r="BD182" i="27"/>
  <c r="BE182" i="27"/>
  <c r="BF182" i="27"/>
  <c r="BG182" i="27"/>
  <c r="BH182" i="27"/>
  <c r="BI182" i="27"/>
  <c r="BJ182" i="27"/>
  <c r="BK182" i="27"/>
  <c r="BL182" i="27"/>
  <c r="BM182" i="27"/>
  <c r="BN182" i="27"/>
  <c r="BO182" i="27"/>
  <c r="BP182" i="27"/>
  <c r="BQ182" i="27"/>
  <c r="BR182" i="27"/>
  <c r="BS182" i="27"/>
  <c r="BT182" i="27"/>
  <c r="BU182" i="27"/>
  <c r="BV182" i="27"/>
  <c r="BW182" i="27"/>
  <c r="BX182" i="27"/>
  <c r="BY182" i="27"/>
  <c r="BZ182" i="27"/>
  <c r="CA182" i="27"/>
  <c r="CB182" i="27"/>
  <c r="CC182" i="27"/>
  <c r="CD182" i="27"/>
  <c r="CE182" i="27"/>
  <c r="CF182" i="27"/>
  <c r="CG182" i="27"/>
  <c r="CH182" i="27"/>
  <c r="CI182" i="27"/>
  <c r="CJ182" i="27"/>
  <c r="CK182" i="27"/>
  <c r="CL182" i="27"/>
  <c r="CM182" i="27"/>
  <c r="CN182" i="27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AG2" i="25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AG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AG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AG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AG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AG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AG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AG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AG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AG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AG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AG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AG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AG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AG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AG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AG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AG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AG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AG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AG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AG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AG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AG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AG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AG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AG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AG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AG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AG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AG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AG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AG39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AG40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AG41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AG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AG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AG45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AG46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AG47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AG48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AG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AG50" i="25"/>
  <c r="B51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AG52" i="25"/>
  <c r="B53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AG53" i="25"/>
  <c r="B54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AG54" i="25"/>
  <c r="B55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AG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AG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AG57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AG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AG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AG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AG62" i="25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AG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AG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AG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AG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AG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AG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AG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AG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AG71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AG72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AG73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AG74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AG75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AG76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AG77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AG78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AG79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AG80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AG81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AG82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AG83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AG84" i="25"/>
  <c r="B85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AG85" i="25"/>
  <c r="B86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AG86" i="25"/>
  <c r="B87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AG87" i="25"/>
  <c r="B88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AG88" i="25"/>
  <c r="B89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AG89" i="25"/>
  <c r="B90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AG90" i="25"/>
</calcChain>
</file>

<file path=xl/sharedStrings.xml><?xml version="1.0" encoding="utf-8"?>
<sst xmlns="http://schemas.openxmlformats.org/spreadsheetml/2006/main" count="109" uniqueCount="109">
  <si>
    <t>Pre 94</t>
  </si>
  <si>
    <t>1951-1955</t>
  </si>
  <si>
    <t>Total</t>
  </si>
  <si>
    <t>Rolling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</si>
  <si>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</si>
  <si>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</si>
  <si>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</si>
  <si>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</si>
  <si>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</si>
  <si>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</si>
  <si>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</si>
  <si>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</si>
  <si>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</si>
  <si>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</si>
  <si>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</si>
  <si>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</si>
  <si>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</si>
  <si>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</si>
  <si>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</si>
  <si>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</si>
  <si>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</si>
  <si>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</si>
  <si>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</si>
  <si>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</si>
  <si>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</si>
  <si>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</si>
  <si>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</si>
  <si>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</si>
  <si>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</si>
  <si>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</si>
  <si>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</si>
  <si>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</si>
  <si>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</si>
  <si>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</si>
  <si>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</si>
  <si>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</si>
  <si>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</si>
  <si>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</si>
  <si>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</si>
  <si>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</si>
  <si>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37 Months</t>
  </si>
  <si>
    <t>38 Months</t>
  </si>
  <si>
    <t>39 Months</t>
  </si>
  <si>
    <t>40 Months</t>
  </si>
  <si>
    <t>41 Months</t>
  </si>
  <si>
    <t>42 Months</t>
  </si>
  <si>
    <t>43 Months</t>
  </si>
  <si>
    <t>44 Months</t>
  </si>
  <si>
    <t>45 Months</t>
  </si>
  <si>
    <t>46 Months</t>
  </si>
  <si>
    <t>47 Months</t>
  </si>
  <si>
    <t>48 Months</t>
  </si>
  <si>
    <t>49 Months</t>
  </si>
  <si>
    <t>50 Months</t>
  </si>
  <si>
    <t>51 Months</t>
  </si>
  <si>
    <t>52 Months</t>
  </si>
  <si>
    <t>53 Months</t>
  </si>
  <si>
    <t>54 Months</t>
  </si>
  <si>
    <t>55 Months</t>
  </si>
  <si>
    <t>56 Months</t>
  </si>
  <si>
    <t>57 Months</t>
  </si>
  <si>
    <t>58 Months</t>
  </si>
  <si>
    <t>59 Months</t>
  </si>
  <si>
    <t>60 Months</t>
  </si>
  <si>
    <t>61 Months</t>
  </si>
  <si>
    <t>62 Months</t>
  </si>
  <si>
    <t>63 Months</t>
  </si>
  <si>
    <t>64 Months</t>
  </si>
  <si>
    <t>65 Months</t>
  </si>
  <si>
    <t>66 Months</t>
  </si>
  <si>
    <t>67 Months</t>
  </si>
  <si>
    <t>68 Months</t>
  </si>
  <si>
    <t>69 Months</t>
  </si>
  <si>
    <t>70 Months</t>
  </si>
  <si>
    <t>71 Months</t>
  </si>
  <si>
    <t>72 Months</t>
  </si>
  <si>
    <t>73 Months</t>
  </si>
  <si>
    <t>74 Months</t>
  </si>
  <si>
    <t>75 Months</t>
  </si>
  <si>
    <t>76 Months</t>
  </si>
  <si>
    <t>77 Months</t>
  </si>
  <si>
    <t>78 Months</t>
  </si>
  <si>
    <t>79 Months</t>
  </si>
  <si>
    <t>80 Months</t>
  </si>
  <si>
    <t>81 Months</t>
  </si>
  <si>
    <t>82 Months</t>
  </si>
  <si>
    <t>83 Months</t>
  </si>
  <si>
    <t>84 Months</t>
  </si>
  <si>
    <t>85 Months</t>
  </si>
  <si>
    <t>1941-1950</t>
  </si>
  <si>
    <t>1850-1930</t>
  </si>
  <si>
    <t>1931-1940</t>
  </si>
  <si>
    <t>1956-1957</t>
  </si>
  <si>
    <t>1958-1958.</t>
  </si>
  <si>
    <t>1959-1959</t>
  </si>
  <si>
    <t>1960-1960</t>
  </si>
  <si>
    <t>1961-1961</t>
  </si>
  <si>
    <t>1962-1962</t>
  </si>
  <si>
    <t>1963-1963</t>
  </si>
  <si>
    <t>1964-1964</t>
  </si>
  <si>
    <t>1965-1965</t>
  </si>
  <si>
    <t>1966-1966</t>
  </si>
  <si>
    <t>1967-1967</t>
  </si>
  <si>
    <t>1968-1968</t>
  </si>
  <si>
    <t>1969-1970</t>
  </si>
  <si>
    <t>1971-1973</t>
  </si>
  <si>
    <t>1974-1975</t>
  </si>
  <si>
    <t>1976-1977</t>
  </si>
  <si>
    <t>1978-1978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</si>
</sst>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2" formatCode="_(* #,##0.0000_);_(* \(#,##0.0000\);_(* &quot;-&quot;??_);_(@_)"/>
    <numFmt numFmtId="177" formatCode="0.000000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7" fontId="2" fillId="0" borderId="0" xfId="0" applyNumberFormat="1" applyFont="1"/>
    <xf numFmtId="3" fontId="0" fillId="0" borderId="0" xfId="0" applyNumberFormat="1"/>
    <xf numFmtId="165" fontId="1" fillId="0" borderId="0" xfId="1" applyNumberFormat="1"/>
    <xf numFmtId="172" fontId="1" fillId="0" borderId="0" xfId="1" applyNumberFormat="1"/>
    <xf numFmtId="177" fontId="2" fillId="0" borderId="0" xfId="0" applyNumberFormat="1" applyFont="1"/>
    <xf numFmtId="43" fontId="1" fillId="0" borderId="0" xfId="1" applyNumberFormat="1"/>
    <xf numFmtId="10" fontId="1" fillId="0" borderId="0" xfId="2" applyNumberFormat="1"/>
    <xf numFmtId="9" fontId="1" fillId="0" borderId="0" xfId="2"/>
    <xf numFmtId="1" fontId="2" fillId="0" borderId="0" xfId="0" applyNumberFormat="1" applyFont="1"/>
    <xf numFmtId="10" fontId="0" fillId="0" borderId="0" xfId="0" applyNumberFormat="1"/>
    <xf numFmtId="177" fontId="2" fillId="0" borderId="0" xfId="0" applyNumberFormat="1" applyFont="1" applyAlignment="1">
      <alignment horizontal="left"/>
    </xf>
    <xf numFmtId="10" fontId="0" fillId="0" borderId="0" xfId="2" applyNumberFormat="1" applyFont="1"/>
    <xf numFmtId="0" fontId="1" fillId="0" borderId="0" xfId="1" applyNumberForma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NumberFormat="1"/>
    <xf numFmtId="0" fontId="2" fillId="2" borderId="0" xfId="0" applyFont="1" applyFill="1"/>
    <xf numFmtId="1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87" Type="http://schemas.openxmlformats.org/officeDocument/2006/relationships/externalLink" Target="externalLinks/externalLink84.xml"/><Relationship Id="rId102" Type="http://schemas.openxmlformats.org/officeDocument/2006/relationships/externalLink" Target="externalLinks/externalLink99.xml"/><Relationship Id="rId110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Texas Declines</a:t>
            </a:r>
          </a:p>
        </c:rich>
      </c:tx>
      <c:layout>
        <c:manualLayout>
          <c:xMode val="edge"/>
          <c:yMode val="edge"/>
          <c:x val="0.38149005222848709"/>
          <c:y val="1.1217959690543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5220418323896"/>
          <c:y val="0.19551301174947472"/>
          <c:w val="0.84650159518155421"/>
          <c:h val="0.6618596217420742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Matrix'!$C$94:$C$182</c:f>
              <c:numCache>
                <c:formatCode>_(* #,##0.0000_);_(* \(#,##0.0000\);_(* "-"??_);_(@_)</c:formatCode>
                <c:ptCount val="89"/>
                <c:pt idx="0">
                  <c:v>2.851746451612903</c:v>
                </c:pt>
                <c:pt idx="1">
                  <c:v>2.8027285357142859</c:v>
                </c:pt>
                <c:pt idx="2">
                  <c:v>2.7850906129032258</c:v>
                </c:pt>
                <c:pt idx="3">
                  <c:v>2.7088858</c:v>
                </c:pt>
                <c:pt idx="4">
                  <c:v>2.6841227096774194</c:v>
                </c:pt>
                <c:pt idx="5">
                  <c:v>2.6342428333333334</c:v>
                </c:pt>
                <c:pt idx="6">
                  <c:v>2.5666704193548386</c:v>
                </c:pt>
                <c:pt idx="7">
                  <c:v>2.530263064516129</c:v>
                </c:pt>
                <c:pt idx="8">
                  <c:v>2.4869186666666669</c:v>
                </c:pt>
                <c:pt idx="9">
                  <c:v>2.4180426774193546</c:v>
                </c:pt>
                <c:pt idx="10">
                  <c:v>2.4067051666666668</c:v>
                </c:pt>
                <c:pt idx="11">
                  <c:v>2.4304935806451615</c:v>
                </c:pt>
                <c:pt idx="12">
                  <c:v>2.3120911612903225</c:v>
                </c:pt>
                <c:pt idx="13">
                  <c:v>2.3080638928571426</c:v>
                </c:pt>
                <c:pt idx="14">
                  <c:v>2.2768279677419354</c:v>
                </c:pt>
                <c:pt idx="15">
                  <c:v>2.2241324333333332</c:v>
                </c:pt>
                <c:pt idx="16">
                  <c:v>2.265559612903226</c:v>
                </c:pt>
                <c:pt idx="17">
                  <c:v>2.2260458000000001</c:v>
                </c:pt>
                <c:pt idx="18">
                  <c:v>2.1561880967741933</c:v>
                </c:pt>
                <c:pt idx="19">
                  <c:v>2.1603020000000002</c:v>
                </c:pt>
                <c:pt idx="20">
                  <c:v>2.1496416666666667</c:v>
                </c:pt>
                <c:pt idx="21">
                  <c:v>2.0427165161290324</c:v>
                </c:pt>
                <c:pt idx="22">
                  <c:v>2.1188161000000001</c:v>
                </c:pt>
                <c:pt idx="23">
                  <c:v>2.0489055483870966</c:v>
                </c:pt>
                <c:pt idx="24">
                  <c:v>2.0490222903225805</c:v>
                </c:pt>
                <c:pt idx="25">
                  <c:v>2.0474274137931032</c:v>
                </c:pt>
                <c:pt idx="26">
                  <c:v>2.0587788709677417</c:v>
                </c:pt>
                <c:pt idx="27">
                  <c:v>2.0329369000000002</c:v>
                </c:pt>
                <c:pt idx="28">
                  <c:v>2.0062678709677422</c:v>
                </c:pt>
                <c:pt idx="29">
                  <c:v>1.9859566000000002</c:v>
                </c:pt>
                <c:pt idx="30">
                  <c:v>1.9664141290322581</c:v>
                </c:pt>
                <c:pt idx="31">
                  <c:v>1.9624298064516128</c:v>
                </c:pt>
                <c:pt idx="32">
                  <c:v>1.9351340000000001</c:v>
                </c:pt>
                <c:pt idx="33">
                  <c:v>1.9210622903225807</c:v>
                </c:pt>
                <c:pt idx="34">
                  <c:v>1.8902883333333333</c:v>
                </c:pt>
                <c:pt idx="35">
                  <c:v>1.8803728709677419</c:v>
                </c:pt>
                <c:pt idx="36">
                  <c:v>1.8549620645161291</c:v>
                </c:pt>
                <c:pt idx="37">
                  <c:v>1.8557550714285715</c:v>
                </c:pt>
                <c:pt idx="38">
                  <c:v>1.8303066451612904</c:v>
                </c:pt>
                <c:pt idx="39">
                  <c:v>1.7785287999999999</c:v>
                </c:pt>
                <c:pt idx="40">
                  <c:v>1.7949414516129034</c:v>
                </c:pt>
                <c:pt idx="41">
                  <c:v>1.7797528666666667</c:v>
                </c:pt>
                <c:pt idx="42">
                  <c:v>1.7768104838709677</c:v>
                </c:pt>
                <c:pt idx="43">
                  <c:v>1.767328612903226</c:v>
                </c:pt>
                <c:pt idx="44">
                  <c:v>1.7663501666666666</c:v>
                </c:pt>
                <c:pt idx="45">
                  <c:v>1.7572289032258066</c:v>
                </c:pt>
                <c:pt idx="46">
                  <c:v>1.6750180000000001</c:v>
                </c:pt>
                <c:pt idx="47">
                  <c:v>1.652066129032258</c:v>
                </c:pt>
                <c:pt idx="48">
                  <c:v>1.6466236451612903</c:v>
                </c:pt>
                <c:pt idx="49">
                  <c:v>1.6318805357142858</c:v>
                </c:pt>
                <c:pt idx="50">
                  <c:v>1.6169462580645162</c:v>
                </c:pt>
                <c:pt idx="51">
                  <c:v>1.6056042666666668</c:v>
                </c:pt>
                <c:pt idx="52">
                  <c:v>1.564218193548387</c:v>
                </c:pt>
                <c:pt idx="53">
                  <c:v>1.5503279333333333</c:v>
                </c:pt>
                <c:pt idx="54">
                  <c:v>1.5297179677419355</c:v>
                </c:pt>
                <c:pt idx="55">
                  <c:v>1.529566935483871</c:v>
                </c:pt>
                <c:pt idx="56">
                  <c:v>1.5188200333333335</c:v>
                </c:pt>
                <c:pt idx="57">
                  <c:v>1.5103806129032258</c:v>
                </c:pt>
                <c:pt idx="58">
                  <c:v>1.5000970666666666</c:v>
                </c:pt>
                <c:pt idx="59">
                  <c:v>1.4448763548387098</c:v>
                </c:pt>
                <c:pt idx="60">
                  <c:v>1.4563396451612904</c:v>
                </c:pt>
                <c:pt idx="61">
                  <c:v>1.4674789642857142</c:v>
                </c:pt>
                <c:pt idx="62">
                  <c:v>1.4196294516129033</c:v>
                </c:pt>
                <c:pt idx="63">
                  <c:v>1.4213647666666667</c:v>
                </c:pt>
                <c:pt idx="64">
                  <c:v>1.4067305806451613</c:v>
                </c:pt>
                <c:pt idx="65">
                  <c:v>1.4102579000000002</c:v>
                </c:pt>
                <c:pt idx="66">
                  <c:v>1.3693229677419356</c:v>
                </c:pt>
                <c:pt idx="67">
                  <c:v>1.3552440967741934</c:v>
                </c:pt>
                <c:pt idx="68">
                  <c:v>1.3813147666666665</c:v>
                </c:pt>
                <c:pt idx="69">
                  <c:v>1.3857415161290323</c:v>
                </c:pt>
                <c:pt idx="70">
                  <c:v>1.3618207333333332</c:v>
                </c:pt>
                <c:pt idx="71">
                  <c:v>1.3589673548387098</c:v>
                </c:pt>
                <c:pt idx="72">
                  <c:v>1.3477263225806453</c:v>
                </c:pt>
                <c:pt idx="73">
                  <c:v>1.2834861724137931</c:v>
                </c:pt>
                <c:pt idx="74">
                  <c:v>1.3506509032258065</c:v>
                </c:pt>
                <c:pt idx="75">
                  <c:v>1.3366730666666666</c:v>
                </c:pt>
                <c:pt idx="76">
                  <c:v>1.3410324193548386</c:v>
                </c:pt>
                <c:pt idx="77">
                  <c:v>1.341431</c:v>
                </c:pt>
                <c:pt idx="78">
                  <c:v>1.3375106451612901</c:v>
                </c:pt>
                <c:pt idx="79">
                  <c:v>1.3309327741935484</c:v>
                </c:pt>
                <c:pt idx="80">
                  <c:v>1.3076307333333332</c:v>
                </c:pt>
                <c:pt idx="81">
                  <c:v>1.3248041290322581</c:v>
                </c:pt>
                <c:pt idx="82">
                  <c:v>1.2984803</c:v>
                </c:pt>
                <c:pt idx="83">
                  <c:v>1.2388351612903226</c:v>
                </c:pt>
                <c:pt idx="84">
                  <c:v>1.2685160967741935</c:v>
                </c:pt>
                <c:pt idx="85">
                  <c:v>1.29477625</c:v>
                </c:pt>
                <c:pt idx="86">
                  <c:v>1.2738056451612902</c:v>
                </c:pt>
                <c:pt idx="87">
                  <c:v>1.2905733666666668</c:v>
                </c:pt>
                <c:pt idx="88">
                  <c:v>1.3446130967741936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7-4D67-AE41-A6486C7AD6EE}"/>
            </c:ext>
          </c:extLst>
        </c:ser>
        <c:ser>
          <c:idx val="1"/>
          <c:order val="1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Matrix'!$D$94:$D$182</c:f>
              <c:numCache>
                <c:formatCode>_(* #,##0.0000_);_(* \(#,##0.0000\);_(* "-"??_);_(@_)</c:formatCode>
                <c:ptCount val="89"/>
                <c:pt idx="0">
                  <c:v>4.6969806451612903E-2</c:v>
                </c:pt>
                <c:pt idx="1">
                  <c:v>8.7297214285714284E-2</c:v>
                </c:pt>
                <c:pt idx="2">
                  <c:v>8.0882322580645163E-2</c:v>
                </c:pt>
                <c:pt idx="3">
                  <c:v>7.340300000000001E-2</c:v>
                </c:pt>
                <c:pt idx="4">
                  <c:v>6.4989096774193553E-2</c:v>
                </c:pt>
                <c:pt idx="5">
                  <c:v>6.0744766666666665E-2</c:v>
                </c:pt>
                <c:pt idx="6">
                  <c:v>5.6702935483870974E-2</c:v>
                </c:pt>
                <c:pt idx="7">
                  <c:v>5.6513000000000001E-2</c:v>
                </c:pt>
                <c:pt idx="8">
                  <c:v>4.846806666666667E-2</c:v>
                </c:pt>
                <c:pt idx="9">
                  <c:v>4.3430483870967741E-2</c:v>
                </c:pt>
                <c:pt idx="10">
                  <c:v>4.5909066666666672E-2</c:v>
                </c:pt>
                <c:pt idx="11">
                  <c:v>4.7005193548387093E-2</c:v>
                </c:pt>
                <c:pt idx="12">
                  <c:v>4.3095806451612907E-2</c:v>
                </c:pt>
                <c:pt idx="13">
                  <c:v>4.1824214285714291E-2</c:v>
                </c:pt>
                <c:pt idx="14">
                  <c:v>4.1557096774193551E-2</c:v>
                </c:pt>
                <c:pt idx="15">
                  <c:v>4.1458033333333331E-2</c:v>
                </c:pt>
                <c:pt idx="16">
                  <c:v>3.9524645161290319E-2</c:v>
                </c:pt>
                <c:pt idx="17">
                  <c:v>3.7762333333333335E-2</c:v>
                </c:pt>
                <c:pt idx="18">
                  <c:v>3.6642161290322578E-2</c:v>
                </c:pt>
                <c:pt idx="19">
                  <c:v>3.4624645161290324E-2</c:v>
                </c:pt>
                <c:pt idx="20">
                  <c:v>3.3521800000000004E-2</c:v>
                </c:pt>
                <c:pt idx="21">
                  <c:v>3.0082806451612903E-2</c:v>
                </c:pt>
                <c:pt idx="22">
                  <c:v>3.1052233333333335E-2</c:v>
                </c:pt>
                <c:pt idx="23">
                  <c:v>3.0523290322580644E-2</c:v>
                </c:pt>
                <c:pt idx="24">
                  <c:v>3.0483548387096774E-2</c:v>
                </c:pt>
                <c:pt idx="25">
                  <c:v>2.8886413793103447E-2</c:v>
                </c:pt>
                <c:pt idx="26">
                  <c:v>2.8551E-2</c:v>
                </c:pt>
                <c:pt idx="27">
                  <c:v>2.7386133333333333E-2</c:v>
                </c:pt>
                <c:pt idx="28">
                  <c:v>2.5331419354838711E-2</c:v>
                </c:pt>
                <c:pt idx="29">
                  <c:v>2.4831499999999999E-2</c:v>
                </c:pt>
                <c:pt idx="30">
                  <c:v>2.5879193548387098E-2</c:v>
                </c:pt>
                <c:pt idx="31">
                  <c:v>2.5145096774193548E-2</c:v>
                </c:pt>
                <c:pt idx="32">
                  <c:v>2.6041266666666667E-2</c:v>
                </c:pt>
                <c:pt idx="33">
                  <c:v>2.6255193548387099E-2</c:v>
                </c:pt>
                <c:pt idx="34">
                  <c:v>2.4986999999999999E-2</c:v>
                </c:pt>
                <c:pt idx="35">
                  <c:v>2.3895451612903223E-2</c:v>
                </c:pt>
                <c:pt idx="36">
                  <c:v>2.3656483870967741E-2</c:v>
                </c:pt>
                <c:pt idx="37">
                  <c:v>2.3536428571428573E-2</c:v>
                </c:pt>
                <c:pt idx="38">
                  <c:v>2.2386483870967741E-2</c:v>
                </c:pt>
                <c:pt idx="39">
                  <c:v>2.1780299999999999E-2</c:v>
                </c:pt>
                <c:pt idx="40">
                  <c:v>2.1061548387096774E-2</c:v>
                </c:pt>
                <c:pt idx="41">
                  <c:v>1.9916266666666668E-2</c:v>
                </c:pt>
                <c:pt idx="42">
                  <c:v>2.0070193548387096E-2</c:v>
                </c:pt>
                <c:pt idx="43">
                  <c:v>2.0042612903225808E-2</c:v>
                </c:pt>
                <c:pt idx="44">
                  <c:v>1.9758100000000001E-2</c:v>
                </c:pt>
                <c:pt idx="45">
                  <c:v>1.9904903225806451E-2</c:v>
                </c:pt>
                <c:pt idx="46">
                  <c:v>1.9930700000000003E-2</c:v>
                </c:pt>
                <c:pt idx="47">
                  <c:v>1.8496516129032258E-2</c:v>
                </c:pt>
                <c:pt idx="48">
                  <c:v>1.8829838709677423E-2</c:v>
                </c:pt>
                <c:pt idx="49">
                  <c:v>1.8465928571428571E-2</c:v>
                </c:pt>
                <c:pt idx="50">
                  <c:v>1.8814161290322578E-2</c:v>
                </c:pt>
                <c:pt idx="51">
                  <c:v>1.8524933333333334E-2</c:v>
                </c:pt>
                <c:pt idx="52">
                  <c:v>1.7636322580645163E-2</c:v>
                </c:pt>
                <c:pt idx="53">
                  <c:v>1.7179766666666665E-2</c:v>
                </c:pt>
                <c:pt idx="54">
                  <c:v>1.6896354838709677E-2</c:v>
                </c:pt>
                <c:pt idx="55">
                  <c:v>1.6112354838709677E-2</c:v>
                </c:pt>
                <c:pt idx="56">
                  <c:v>1.7064233333333335E-2</c:v>
                </c:pt>
                <c:pt idx="57">
                  <c:v>1.6390000000000002E-2</c:v>
                </c:pt>
                <c:pt idx="58">
                  <c:v>1.6169166666666665E-2</c:v>
                </c:pt>
                <c:pt idx="59">
                  <c:v>1.5760225806451613E-2</c:v>
                </c:pt>
                <c:pt idx="60">
                  <c:v>1.6656870967741936E-2</c:v>
                </c:pt>
                <c:pt idx="61">
                  <c:v>1.4869678571428572E-2</c:v>
                </c:pt>
                <c:pt idx="62">
                  <c:v>1.4438612903225807E-2</c:v>
                </c:pt>
                <c:pt idx="63">
                  <c:v>1.4727466666666666E-2</c:v>
                </c:pt>
                <c:pt idx="64">
                  <c:v>1.5376741935483872E-2</c:v>
                </c:pt>
                <c:pt idx="65">
                  <c:v>1.4827833333333333E-2</c:v>
                </c:pt>
                <c:pt idx="66">
                  <c:v>1.4390129032258064E-2</c:v>
                </c:pt>
                <c:pt idx="67">
                  <c:v>1.4040193548387097E-2</c:v>
                </c:pt>
                <c:pt idx="68">
                  <c:v>1.4032099999999999E-2</c:v>
                </c:pt>
                <c:pt idx="69">
                  <c:v>1.4213096774193548E-2</c:v>
                </c:pt>
                <c:pt idx="70">
                  <c:v>1.35125E-2</c:v>
                </c:pt>
                <c:pt idx="71">
                  <c:v>1.3287645161290322E-2</c:v>
                </c:pt>
                <c:pt idx="72">
                  <c:v>1.2353096774193549E-2</c:v>
                </c:pt>
                <c:pt idx="73">
                  <c:v>1.1583172413793103E-2</c:v>
                </c:pt>
                <c:pt idx="74">
                  <c:v>1.2831129032258064E-2</c:v>
                </c:pt>
                <c:pt idx="75">
                  <c:v>1.3171333333333334E-2</c:v>
                </c:pt>
                <c:pt idx="76">
                  <c:v>1.2725838709677419E-2</c:v>
                </c:pt>
                <c:pt idx="77">
                  <c:v>1.2545033333333334E-2</c:v>
                </c:pt>
                <c:pt idx="78">
                  <c:v>1.1826064516129033E-2</c:v>
                </c:pt>
                <c:pt idx="79">
                  <c:v>1.1587967741935485E-2</c:v>
                </c:pt>
                <c:pt idx="80">
                  <c:v>1.1197833333333332E-2</c:v>
                </c:pt>
                <c:pt idx="81">
                  <c:v>1.1047612903225807E-2</c:v>
                </c:pt>
                <c:pt idx="82">
                  <c:v>1.0986066666666666E-2</c:v>
                </c:pt>
                <c:pt idx="83">
                  <c:v>1.1119774193548386E-2</c:v>
                </c:pt>
                <c:pt idx="84">
                  <c:v>1.0837967741935484E-2</c:v>
                </c:pt>
                <c:pt idx="85">
                  <c:v>1.1708428571428573E-2</c:v>
                </c:pt>
                <c:pt idx="86">
                  <c:v>1.1995225806451614E-2</c:v>
                </c:pt>
                <c:pt idx="87">
                  <c:v>1.1550433333333334E-2</c:v>
                </c:pt>
                <c:pt idx="88">
                  <c:v>1.1657258064516129E-2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7-4D67-AE41-A6486C7AD6EE}"/>
            </c:ext>
          </c:extLst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Matrix'!$E$94:$E$182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3.7016071428571433E-2</c:v>
                </c:pt>
                <c:pt idx="2">
                  <c:v>6.0220096774193543E-2</c:v>
                </c:pt>
                <c:pt idx="3">
                  <c:v>5.34619E-2</c:v>
                </c:pt>
                <c:pt idx="4">
                  <c:v>4.562706451612903E-2</c:v>
                </c:pt>
                <c:pt idx="5">
                  <c:v>4.3647866666666667E-2</c:v>
                </c:pt>
                <c:pt idx="6">
                  <c:v>3.7794612903225805E-2</c:v>
                </c:pt>
                <c:pt idx="7">
                  <c:v>3.4772838709677421E-2</c:v>
                </c:pt>
                <c:pt idx="8">
                  <c:v>3.287636666666667E-2</c:v>
                </c:pt>
                <c:pt idx="9">
                  <c:v>3.0328193548387096E-2</c:v>
                </c:pt>
                <c:pt idx="10">
                  <c:v>2.9145566666666668E-2</c:v>
                </c:pt>
                <c:pt idx="11">
                  <c:v>3.173877419354839E-2</c:v>
                </c:pt>
                <c:pt idx="12">
                  <c:v>2.9716419354838708E-2</c:v>
                </c:pt>
                <c:pt idx="13">
                  <c:v>2.9254071428571428E-2</c:v>
                </c:pt>
                <c:pt idx="14">
                  <c:v>2.8592354838709678E-2</c:v>
                </c:pt>
                <c:pt idx="15">
                  <c:v>2.8042000000000001E-2</c:v>
                </c:pt>
                <c:pt idx="16">
                  <c:v>2.7124193548387097E-2</c:v>
                </c:pt>
                <c:pt idx="17">
                  <c:v>2.6145999999999999E-2</c:v>
                </c:pt>
                <c:pt idx="18">
                  <c:v>2.441877419354839E-2</c:v>
                </c:pt>
                <c:pt idx="19">
                  <c:v>2.2666580645161288E-2</c:v>
                </c:pt>
                <c:pt idx="20">
                  <c:v>2.1636833333333334E-2</c:v>
                </c:pt>
                <c:pt idx="21">
                  <c:v>2.0237032258064516E-2</c:v>
                </c:pt>
                <c:pt idx="22">
                  <c:v>2.0321633333333332E-2</c:v>
                </c:pt>
                <c:pt idx="23">
                  <c:v>2.0755903225806453E-2</c:v>
                </c:pt>
                <c:pt idx="24">
                  <c:v>1.9081967741935484E-2</c:v>
                </c:pt>
                <c:pt idx="25">
                  <c:v>1.9751103448275863E-2</c:v>
                </c:pt>
                <c:pt idx="26">
                  <c:v>1.9588064516129034E-2</c:v>
                </c:pt>
                <c:pt idx="27">
                  <c:v>1.8355933333333335E-2</c:v>
                </c:pt>
                <c:pt idx="28">
                  <c:v>1.6811064516129032E-2</c:v>
                </c:pt>
                <c:pt idx="29">
                  <c:v>1.5908666666666668E-2</c:v>
                </c:pt>
                <c:pt idx="30">
                  <c:v>1.5742806451612901E-2</c:v>
                </c:pt>
                <c:pt idx="31">
                  <c:v>1.7210483870967744E-2</c:v>
                </c:pt>
                <c:pt idx="32">
                  <c:v>1.7672366666666665E-2</c:v>
                </c:pt>
                <c:pt idx="33">
                  <c:v>1.6807645161290321E-2</c:v>
                </c:pt>
                <c:pt idx="34">
                  <c:v>1.5993566666666667E-2</c:v>
                </c:pt>
                <c:pt idx="35">
                  <c:v>1.5447967741935483E-2</c:v>
                </c:pt>
                <c:pt idx="36">
                  <c:v>1.4172903225806451E-2</c:v>
                </c:pt>
                <c:pt idx="37">
                  <c:v>1.4065821428571429E-2</c:v>
                </c:pt>
                <c:pt idx="38">
                  <c:v>1.460525806451613E-2</c:v>
                </c:pt>
                <c:pt idx="39">
                  <c:v>1.4878300000000001E-2</c:v>
                </c:pt>
                <c:pt idx="40">
                  <c:v>1.3075322580645161E-2</c:v>
                </c:pt>
                <c:pt idx="41">
                  <c:v>1.2917566666666666E-2</c:v>
                </c:pt>
                <c:pt idx="42">
                  <c:v>1.3297161290322582E-2</c:v>
                </c:pt>
                <c:pt idx="43">
                  <c:v>1.2937903225806452E-2</c:v>
                </c:pt>
                <c:pt idx="44">
                  <c:v>1.2746233333333332E-2</c:v>
                </c:pt>
                <c:pt idx="45">
                  <c:v>1.2813E-2</c:v>
                </c:pt>
                <c:pt idx="46">
                  <c:v>1.2800966666666667E-2</c:v>
                </c:pt>
                <c:pt idx="47">
                  <c:v>1.2593354838709677E-2</c:v>
                </c:pt>
                <c:pt idx="48">
                  <c:v>1.207732258064516E-2</c:v>
                </c:pt>
                <c:pt idx="49">
                  <c:v>1.2295821428571429E-2</c:v>
                </c:pt>
                <c:pt idx="50">
                  <c:v>1.1702516129032258E-2</c:v>
                </c:pt>
                <c:pt idx="51">
                  <c:v>1.2291466666666667E-2</c:v>
                </c:pt>
                <c:pt idx="52">
                  <c:v>1.2069677419354838E-2</c:v>
                </c:pt>
                <c:pt idx="53">
                  <c:v>1.1607866666666666E-2</c:v>
                </c:pt>
                <c:pt idx="54">
                  <c:v>1.1099838709677418E-2</c:v>
                </c:pt>
                <c:pt idx="55">
                  <c:v>1.0423096774193549E-2</c:v>
                </c:pt>
                <c:pt idx="56">
                  <c:v>1.0379233333333333E-2</c:v>
                </c:pt>
                <c:pt idx="57">
                  <c:v>1.0989451612903225E-2</c:v>
                </c:pt>
                <c:pt idx="58">
                  <c:v>1.0489166666666666E-2</c:v>
                </c:pt>
                <c:pt idx="59">
                  <c:v>9.9587741935483875E-3</c:v>
                </c:pt>
                <c:pt idx="60">
                  <c:v>9.4833548387096775E-3</c:v>
                </c:pt>
                <c:pt idx="61">
                  <c:v>9.3192142857142866E-3</c:v>
                </c:pt>
                <c:pt idx="62">
                  <c:v>9.5796129032258062E-3</c:v>
                </c:pt>
                <c:pt idx="63">
                  <c:v>9.6750666666666676E-3</c:v>
                </c:pt>
                <c:pt idx="64">
                  <c:v>9.5557419354838705E-3</c:v>
                </c:pt>
                <c:pt idx="65">
                  <c:v>9.013266666666667E-3</c:v>
                </c:pt>
                <c:pt idx="66">
                  <c:v>8.4750322580645163E-3</c:v>
                </c:pt>
                <c:pt idx="67">
                  <c:v>8.5081935483870968E-3</c:v>
                </c:pt>
                <c:pt idx="68">
                  <c:v>9.8100999999999987E-3</c:v>
                </c:pt>
                <c:pt idx="69">
                  <c:v>9.6347419354838714E-3</c:v>
                </c:pt>
                <c:pt idx="70">
                  <c:v>9.3081666666666677E-3</c:v>
                </c:pt>
                <c:pt idx="71">
                  <c:v>9.0209999999999995E-3</c:v>
                </c:pt>
                <c:pt idx="72">
                  <c:v>8.0712903225806445E-3</c:v>
                </c:pt>
                <c:pt idx="73">
                  <c:v>6.7359999999999998E-3</c:v>
                </c:pt>
                <c:pt idx="74">
                  <c:v>8.2926451612903226E-3</c:v>
                </c:pt>
                <c:pt idx="75">
                  <c:v>7.9328333333333334E-3</c:v>
                </c:pt>
                <c:pt idx="76">
                  <c:v>8.352322580645161E-3</c:v>
                </c:pt>
                <c:pt idx="77">
                  <c:v>8.3367000000000007E-3</c:v>
                </c:pt>
                <c:pt idx="78">
                  <c:v>7.6638387096774193E-3</c:v>
                </c:pt>
                <c:pt idx="79">
                  <c:v>7.8849999999999996E-3</c:v>
                </c:pt>
                <c:pt idx="80">
                  <c:v>1.1351499999999999E-2</c:v>
                </c:pt>
                <c:pt idx="81">
                  <c:v>8.6519354838709671E-3</c:v>
                </c:pt>
                <c:pt idx="82">
                  <c:v>7.985366666666667E-3</c:v>
                </c:pt>
                <c:pt idx="83">
                  <c:v>8.3634516129032273E-3</c:v>
                </c:pt>
                <c:pt idx="84">
                  <c:v>7.9522903225806452E-3</c:v>
                </c:pt>
                <c:pt idx="85">
                  <c:v>7.5989999999999999E-3</c:v>
                </c:pt>
                <c:pt idx="86">
                  <c:v>7.4726451612903222E-3</c:v>
                </c:pt>
                <c:pt idx="87">
                  <c:v>7.5808666666666667E-3</c:v>
                </c:pt>
                <c:pt idx="88">
                  <c:v>7.2847741935483873E-3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7-4D67-AE41-A6486C7AD6EE}"/>
            </c:ext>
          </c:extLst>
        </c:ser>
        <c:ser>
          <c:idx val="3"/>
          <c:order val="3"/>
          <c:spPr>
            <a:solidFill>
              <a:srgbClr val="FF0000"/>
            </a:solidFill>
            <a:ln w="25400">
              <a:noFill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Matrix'!$F$94:$F$182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4.7456838709677422E-2</c:v>
                </c:pt>
                <c:pt idx="3">
                  <c:v>8.2347966666666661E-2</c:v>
                </c:pt>
                <c:pt idx="4">
                  <c:v>6.879712903225807E-2</c:v>
                </c:pt>
                <c:pt idx="5">
                  <c:v>6.274529999999999E-2</c:v>
                </c:pt>
                <c:pt idx="6">
                  <c:v>5.6625774193548382E-2</c:v>
                </c:pt>
                <c:pt idx="7">
                  <c:v>5.0642290322580649E-2</c:v>
                </c:pt>
                <c:pt idx="8">
                  <c:v>4.6652866666666667E-2</c:v>
                </c:pt>
                <c:pt idx="9">
                  <c:v>4.1263290322580644E-2</c:v>
                </c:pt>
                <c:pt idx="10">
                  <c:v>3.8687233333333335E-2</c:v>
                </c:pt>
                <c:pt idx="11">
                  <c:v>3.9959225806451615E-2</c:v>
                </c:pt>
                <c:pt idx="12">
                  <c:v>3.8034741935483868E-2</c:v>
                </c:pt>
                <c:pt idx="13">
                  <c:v>3.8593250000000003E-2</c:v>
                </c:pt>
                <c:pt idx="14">
                  <c:v>3.7458387096774196E-2</c:v>
                </c:pt>
                <c:pt idx="15">
                  <c:v>3.3396166666666664E-2</c:v>
                </c:pt>
                <c:pt idx="16">
                  <c:v>2.8296516129032258E-2</c:v>
                </c:pt>
                <c:pt idx="17">
                  <c:v>3.0653933333333334E-2</c:v>
                </c:pt>
                <c:pt idx="18">
                  <c:v>2.9104935483870966E-2</c:v>
                </c:pt>
                <c:pt idx="19">
                  <c:v>2.8228580645161292E-2</c:v>
                </c:pt>
                <c:pt idx="20">
                  <c:v>2.8799399999999999E-2</c:v>
                </c:pt>
                <c:pt idx="21">
                  <c:v>2.7525000000000001E-2</c:v>
                </c:pt>
                <c:pt idx="22">
                  <c:v>2.6418733333333333E-2</c:v>
                </c:pt>
                <c:pt idx="23">
                  <c:v>2.4743548387096775E-2</c:v>
                </c:pt>
                <c:pt idx="24">
                  <c:v>2.6986774193548384E-2</c:v>
                </c:pt>
                <c:pt idx="25">
                  <c:v>2.6808206896551723E-2</c:v>
                </c:pt>
                <c:pt idx="26">
                  <c:v>2.5414516129032259E-2</c:v>
                </c:pt>
                <c:pt idx="27">
                  <c:v>2.4208233333333332E-2</c:v>
                </c:pt>
                <c:pt idx="28">
                  <c:v>2.4599419354838708E-2</c:v>
                </c:pt>
                <c:pt idx="29">
                  <c:v>2.5089899999999998E-2</c:v>
                </c:pt>
                <c:pt idx="30">
                  <c:v>2.4037354838709678E-2</c:v>
                </c:pt>
                <c:pt idx="31">
                  <c:v>2.3461032258064517E-2</c:v>
                </c:pt>
                <c:pt idx="32">
                  <c:v>2.2594999999999997E-2</c:v>
                </c:pt>
                <c:pt idx="33">
                  <c:v>2.355148387096774E-2</c:v>
                </c:pt>
                <c:pt idx="34">
                  <c:v>2.3749100000000002E-2</c:v>
                </c:pt>
                <c:pt idx="35">
                  <c:v>2.1293806451612905E-2</c:v>
                </c:pt>
                <c:pt idx="36">
                  <c:v>2.1358322580645163E-2</c:v>
                </c:pt>
                <c:pt idx="37">
                  <c:v>2.1907857142857142E-2</c:v>
                </c:pt>
                <c:pt idx="38">
                  <c:v>2.0993806451612904E-2</c:v>
                </c:pt>
                <c:pt idx="39">
                  <c:v>2.1366266666666668E-2</c:v>
                </c:pt>
                <c:pt idx="40">
                  <c:v>2.1345870967741938E-2</c:v>
                </c:pt>
                <c:pt idx="41">
                  <c:v>2.03044E-2</c:v>
                </c:pt>
                <c:pt idx="42">
                  <c:v>2.0045290322580643E-2</c:v>
                </c:pt>
                <c:pt idx="43">
                  <c:v>1.9403193548387095E-2</c:v>
                </c:pt>
                <c:pt idx="44">
                  <c:v>1.92137E-2</c:v>
                </c:pt>
                <c:pt idx="45">
                  <c:v>1.8426451612903225E-2</c:v>
                </c:pt>
                <c:pt idx="46">
                  <c:v>1.8539900000000002E-2</c:v>
                </c:pt>
                <c:pt idx="47">
                  <c:v>1.7895741935483871E-2</c:v>
                </c:pt>
                <c:pt idx="48">
                  <c:v>1.8021741935483872E-2</c:v>
                </c:pt>
                <c:pt idx="49">
                  <c:v>2.1456785714285716E-2</c:v>
                </c:pt>
                <c:pt idx="50">
                  <c:v>1.6398580645161292E-2</c:v>
                </c:pt>
                <c:pt idx="51">
                  <c:v>1.6979233333333333E-2</c:v>
                </c:pt>
                <c:pt idx="52">
                  <c:v>1.5841258064516129E-2</c:v>
                </c:pt>
                <c:pt idx="53">
                  <c:v>1.5779566666666668E-2</c:v>
                </c:pt>
                <c:pt idx="54">
                  <c:v>1.4760161290322581E-2</c:v>
                </c:pt>
                <c:pt idx="55">
                  <c:v>1.4451290322580645E-2</c:v>
                </c:pt>
                <c:pt idx="56">
                  <c:v>1.4295333333333334E-2</c:v>
                </c:pt>
                <c:pt idx="57">
                  <c:v>1.4204806451612904E-2</c:v>
                </c:pt>
                <c:pt idx="58">
                  <c:v>1.3730633333333332E-2</c:v>
                </c:pt>
                <c:pt idx="59">
                  <c:v>1.3704903225806453E-2</c:v>
                </c:pt>
                <c:pt idx="60">
                  <c:v>1.324383870967742E-2</c:v>
                </c:pt>
                <c:pt idx="61">
                  <c:v>1.3209571428571428E-2</c:v>
                </c:pt>
                <c:pt idx="62">
                  <c:v>1.2401870967741936E-2</c:v>
                </c:pt>
                <c:pt idx="63">
                  <c:v>1.2494733333333334E-2</c:v>
                </c:pt>
                <c:pt idx="64">
                  <c:v>1.3355838709677419E-2</c:v>
                </c:pt>
                <c:pt idx="65">
                  <c:v>1.2934166666666667E-2</c:v>
                </c:pt>
                <c:pt idx="66">
                  <c:v>1.2278000000000001E-2</c:v>
                </c:pt>
                <c:pt idx="67">
                  <c:v>1.2029709677419355E-2</c:v>
                </c:pt>
                <c:pt idx="68">
                  <c:v>1.2627033333333334E-2</c:v>
                </c:pt>
                <c:pt idx="69">
                  <c:v>1.3617193548387096E-2</c:v>
                </c:pt>
                <c:pt idx="70">
                  <c:v>1.3328133333333332E-2</c:v>
                </c:pt>
                <c:pt idx="71">
                  <c:v>1.3292645161290322E-2</c:v>
                </c:pt>
                <c:pt idx="72">
                  <c:v>1.2210290322580645E-2</c:v>
                </c:pt>
                <c:pt idx="73">
                  <c:v>1.0416862068965516E-2</c:v>
                </c:pt>
                <c:pt idx="74">
                  <c:v>1.223809677419355E-2</c:v>
                </c:pt>
                <c:pt idx="75">
                  <c:v>1.1624966666666665E-2</c:v>
                </c:pt>
                <c:pt idx="76">
                  <c:v>1.2121548387096774E-2</c:v>
                </c:pt>
                <c:pt idx="77">
                  <c:v>1.1652266666666666E-2</c:v>
                </c:pt>
                <c:pt idx="78">
                  <c:v>1.0956161290322581E-2</c:v>
                </c:pt>
                <c:pt idx="79">
                  <c:v>1.1212451612903226E-2</c:v>
                </c:pt>
                <c:pt idx="80">
                  <c:v>1.0982966666666667E-2</c:v>
                </c:pt>
                <c:pt idx="81">
                  <c:v>1.1136129032258066E-2</c:v>
                </c:pt>
                <c:pt idx="82">
                  <c:v>1.0750733333333333E-2</c:v>
                </c:pt>
                <c:pt idx="83">
                  <c:v>1.0513870967741935E-2</c:v>
                </c:pt>
                <c:pt idx="84">
                  <c:v>1.0239064516129033E-2</c:v>
                </c:pt>
                <c:pt idx="85">
                  <c:v>1.0682392857142857E-2</c:v>
                </c:pt>
                <c:pt idx="86">
                  <c:v>1.0237677419354838E-2</c:v>
                </c:pt>
                <c:pt idx="87">
                  <c:v>9.9167666666666668E-3</c:v>
                </c:pt>
                <c:pt idx="88">
                  <c:v>9.7642580645161299E-3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7-4D67-AE41-A6486C7AD6EE}"/>
            </c:ext>
          </c:extLst>
        </c:ser>
        <c:ser>
          <c:idx val="4"/>
          <c:order val="4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Matrix'!$G$94:$G$182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3.5557133333333331E-2</c:v>
                </c:pt>
                <c:pt idx="4">
                  <c:v>6.7783903225806449E-2</c:v>
                </c:pt>
                <c:pt idx="5">
                  <c:v>6.0772966666666664E-2</c:v>
                </c:pt>
                <c:pt idx="6">
                  <c:v>5.5781967741935487E-2</c:v>
                </c:pt>
                <c:pt idx="7">
                  <c:v>4.2426322580645159E-2</c:v>
                </c:pt>
                <c:pt idx="8">
                  <c:v>3.6993499999999999E-2</c:v>
                </c:pt>
                <c:pt idx="9">
                  <c:v>3.5521741935483873E-2</c:v>
                </c:pt>
                <c:pt idx="10">
                  <c:v>3.6898866666666662E-2</c:v>
                </c:pt>
                <c:pt idx="11">
                  <c:v>3.7599516129032264E-2</c:v>
                </c:pt>
                <c:pt idx="12">
                  <c:v>3.579929032258064E-2</c:v>
                </c:pt>
                <c:pt idx="13">
                  <c:v>3.2668642857142861E-2</c:v>
                </c:pt>
                <c:pt idx="14">
                  <c:v>3.0850000000000002E-2</c:v>
                </c:pt>
                <c:pt idx="15">
                  <c:v>2.7526166666666668E-2</c:v>
                </c:pt>
                <c:pt idx="16">
                  <c:v>2.7620677419354839E-2</c:v>
                </c:pt>
                <c:pt idx="17">
                  <c:v>2.7153833333333332E-2</c:v>
                </c:pt>
                <c:pt idx="18">
                  <c:v>2.7235645161290321E-2</c:v>
                </c:pt>
                <c:pt idx="19">
                  <c:v>2.5790612903225808E-2</c:v>
                </c:pt>
                <c:pt idx="20">
                  <c:v>2.4242699999999999E-2</c:v>
                </c:pt>
                <c:pt idx="21">
                  <c:v>2.2189129032258066E-2</c:v>
                </c:pt>
                <c:pt idx="22">
                  <c:v>2.4204666666666666E-2</c:v>
                </c:pt>
                <c:pt idx="23">
                  <c:v>2.3857258064516128E-2</c:v>
                </c:pt>
                <c:pt idx="24">
                  <c:v>2.2111580645161291E-2</c:v>
                </c:pt>
                <c:pt idx="25">
                  <c:v>2.0572551724137932E-2</c:v>
                </c:pt>
                <c:pt idx="26">
                  <c:v>2.0141580645161288E-2</c:v>
                </c:pt>
                <c:pt idx="27">
                  <c:v>2.0724200000000002E-2</c:v>
                </c:pt>
                <c:pt idx="28">
                  <c:v>1.9407806451612903E-2</c:v>
                </c:pt>
                <c:pt idx="29">
                  <c:v>1.7993666666666668E-2</c:v>
                </c:pt>
                <c:pt idx="30">
                  <c:v>1.8552677419354839E-2</c:v>
                </c:pt>
                <c:pt idx="31">
                  <c:v>1.9438032258064515E-2</c:v>
                </c:pt>
                <c:pt idx="32">
                  <c:v>1.7984E-2</c:v>
                </c:pt>
                <c:pt idx="33">
                  <c:v>1.806016129032258E-2</c:v>
                </c:pt>
                <c:pt idx="34">
                  <c:v>1.6366066666666665E-2</c:v>
                </c:pt>
                <c:pt idx="35">
                  <c:v>1.6427322580645162E-2</c:v>
                </c:pt>
                <c:pt idx="36">
                  <c:v>1.5833096774193547E-2</c:v>
                </c:pt>
                <c:pt idx="37">
                  <c:v>1.5651642857142857E-2</c:v>
                </c:pt>
                <c:pt idx="38">
                  <c:v>1.5230129032258065E-2</c:v>
                </c:pt>
                <c:pt idx="39">
                  <c:v>1.4268933333333334E-2</c:v>
                </c:pt>
                <c:pt idx="40">
                  <c:v>1.4205225806451612E-2</c:v>
                </c:pt>
                <c:pt idx="41">
                  <c:v>1.4935933333333333E-2</c:v>
                </c:pt>
                <c:pt idx="42">
                  <c:v>1.4807322580645162E-2</c:v>
                </c:pt>
                <c:pt idx="43">
                  <c:v>1.4558999999999999E-2</c:v>
                </c:pt>
                <c:pt idx="44">
                  <c:v>1.3643266666666666E-2</c:v>
                </c:pt>
                <c:pt idx="45">
                  <c:v>1.2902709677419355E-2</c:v>
                </c:pt>
                <c:pt idx="46">
                  <c:v>1.2415133333333333E-2</c:v>
                </c:pt>
                <c:pt idx="47">
                  <c:v>1.1850000000000001E-2</c:v>
                </c:pt>
                <c:pt idx="48">
                  <c:v>1.1831774193548387E-2</c:v>
                </c:pt>
                <c:pt idx="49">
                  <c:v>1.1742357142857143E-2</c:v>
                </c:pt>
                <c:pt idx="50">
                  <c:v>1.1260451612903226E-2</c:v>
                </c:pt>
                <c:pt idx="51">
                  <c:v>1.09395E-2</c:v>
                </c:pt>
                <c:pt idx="52">
                  <c:v>1.0920387096774193E-2</c:v>
                </c:pt>
                <c:pt idx="53">
                  <c:v>1.1346966666666668E-2</c:v>
                </c:pt>
                <c:pt idx="54">
                  <c:v>9.9872258064516127E-3</c:v>
                </c:pt>
                <c:pt idx="55">
                  <c:v>9.9832903225806451E-3</c:v>
                </c:pt>
                <c:pt idx="56">
                  <c:v>9.7953666666666661E-3</c:v>
                </c:pt>
                <c:pt idx="57">
                  <c:v>1.0159193548387098E-2</c:v>
                </c:pt>
                <c:pt idx="58">
                  <c:v>1.1050166666666666E-2</c:v>
                </c:pt>
                <c:pt idx="59">
                  <c:v>1.2977161290322579E-2</c:v>
                </c:pt>
                <c:pt idx="60">
                  <c:v>1.1259935483870966E-2</c:v>
                </c:pt>
                <c:pt idx="61">
                  <c:v>1.0388214285714287E-2</c:v>
                </c:pt>
                <c:pt idx="62">
                  <c:v>1.0157838709677418E-2</c:v>
                </c:pt>
                <c:pt idx="63">
                  <c:v>9.8806333333333329E-3</c:v>
                </c:pt>
                <c:pt idx="64">
                  <c:v>9.6984193548387103E-3</c:v>
                </c:pt>
                <c:pt idx="65">
                  <c:v>1.0007633333333333E-2</c:v>
                </c:pt>
                <c:pt idx="66">
                  <c:v>8.8440967741935488E-3</c:v>
                </c:pt>
                <c:pt idx="67">
                  <c:v>8.8770967741935488E-3</c:v>
                </c:pt>
                <c:pt idx="68">
                  <c:v>8.9147333333333342E-3</c:v>
                </c:pt>
                <c:pt idx="69">
                  <c:v>8.8508709677419355E-3</c:v>
                </c:pt>
                <c:pt idx="70">
                  <c:v>8.5409666666666668E-3</c:v>
                </c:pt>
                <c:pt idx="71">
                  <c:v>8.2883870967741941E-3</c:v>
                </c:pt>
                <c:pt idx="72">
                  <c:v>8.3906774193548382E-3</c:v>
                </c:pt>
                <c:pt idx="73">
                  <c:v>7.2021034482758614E-3</c:v>
                </c:pt>
                <c:pt idx="74">
                  <c:v>9.9868387096774189E-3</c:v>
                </c:pt>
                <c:pt idx="75">
                  <c:v>9.9515999999999997E-3</c:v>
                </c:pt>
                <c:pt idx="76">
                  <c:v>9.737064516129032E-3</c:v>
                </c:pt>
                <c:pt idx="77">
                  <c:v>9.6176666666666667E-3</c:v>
                </c:pt>
                <c:pt idx="78">
                  <c:v>9.039645161290322E-3</c:v>
                </c:pt>
                <c:pt idx="79">
                  <c:v>8.9602903225806455E-3</c:v>
                </c:pt>
                <c:pt idx="80">
                  <c:v>9.567033333333334E-3</c:v>
                </c:pt>
                <c:pt idx="81">
                  <c:v>8.7728387096774191E-3</c:v>
                </c:pt>
                <c:pt idx="82">
                  <c:v>8.9385999999999997E-3</c:v>
                </c:pt>
                <c:pt idx="83">
                  <c:v>8.2996451612903227E-3</c:v>
                </c:pt>
                <c:pt idx="84">
                  <c:v>8.3434838709677411E-3</c:v>
                </c:pt>
                <c:pt idx="85">
                  <c:v>8.7049642857142864E-3</c:v>
                </c:pt>
                <c:pt idx="86">
                  <c:v>9.0339354838709692E-3</c:v>
                </c:pt>
                <c:pt idx="87">
                  <c:v>8.5948999999999991E-3</c:v>
                </c:pt>
                <c:pt idx="88">
                  <c:v>7.9856129032258062E-3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7-4D67-AE41-A6486C7AD6EE}"/>
            </c:ext>
          </c:extLst>
        </c:ser>
        <c:ser>
          <c:idx val="5"/>
          <c:order val="5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Matrix'!$H$94:$H$182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3.7947064516129031E-2</c:v>
                </c:pt>
                <c:pt idx="5">
                  <c:v>6.8489033333333324E-2</c:v>
                </c:pt>
                <c:pt idx="6">
                  <c:v>6.413474193548388E-2</c:v>
                </c:pt>
                <c:pt idx="7">
                  <c:v>5.5144806451612904E-2</c:v>
                </c:pt>
                <c:pt idx="8">
                  <c:v>4.7203966666666666E-2</c:v>
                </c:pt>
                <c:pt idx="9">
                  <c:v>4.4512645161290318E-2</c:v>
                </c:pt>
                <c:pt idx="10">
                  <c:v>4.1746499999999999E-2</c:v>
                </c:pt>
                <c:pt idx="11">
                  <c:v>3.765925806451613E-2</c:v>
                </c:pt>
                <c:pt idx="12">
                  <c:v>3.5910483870967742E-2</c:v>
                </c:pt>
                <c:pt idx="13">
                  <c:v>3.4695178571428571E-2</c:v>
                </c:pt>
                <c:pt idx="14">
                  <c:v>3.3132645161290324E-2</c:v>
                </c:pt>
                <c:pt idx="15">
                  <c:v>3.0306266666666668E-2</c:v>
                </c:pt>
                <c:pt idx="16">
                  <c:v>2.8646838709677418E-2</c:v>
                </c:pt>
                <c:pt idx="17">
                  <c:v>2.8251266666666667E-2</c:v>
                </c:pt>
                <c:pt idx="18">
                  <c:v>2.5804000000000001E-2</c:v>
                </c:pt>
                <c:pt idx="19">
                  <c:v>2.4936290322580643E-2</c:v>
                </c:pt>
                <c:pt idx="20">
                  <c:v>2.49471E-2</c:v>
                </c:pt>
                <c:pt idx="21">
                  <c:v>2.169141935483871E-2</c:v>
                </c:pt>
                <c:pt idx="22">
                  <c:v>2.1266200000000002E-2</c:v>
                </c:pt>
                <c:pt idx="23">
                  <c:v>2.1307483870967741E-2</c:v>
                </c:pt>
                <c:pt idx="24">
                  <c:v>2.109125806451613E-2</c:v>
                </c:pt>
                <c:pt idx="25">
                  <c:v>2.0262689655172413E-2</c:v>
                </c:pt>
                <c:pt idx="26">
                  <c:v>1.9540741935483871E-2</c:v>
                </c:pt>
                <c:pt idx="27">
                  <c:v>1.9024633333333332E-2</c:v>
                </c:pt>
                <c:pt idx="28">
                  <c:v>1.8851064516129033E-2</c:v>
                </c:pt>
                <c:pt idx="29">
                  <c:v>1.7861800000000001E-2</c:v>
                </c:pt>
                <c:pt idx="30">
                  <c:v>1.7803032258064518E-2</c:v>
                </c:pt>
                <c:pt idx="31">
                  <c:v>1.8549774193548387E-2</c:v>
                </c:pt>
                <c:pt idx="32">
                  <c:v>1.8475766666666667E-2</c:v>
                </c:pt>
                <c:pt idx="33">
                  <c:v>1.7546967741935485E-2</c:v>
                </c:pt>
                <c:pt idx="34">
                  <c:v>1.6238033333333332E-2</c:v>
                </c:pt>
                <c:pt idx="35">
                  <c:v>1.616667741935484E-2</c:v>
                </c:pt>
                <c:pt idx="36">
                  <c:v>1.5532322580645162E-2</c:v>
                </c:pt>
                <c:pt idx="37">
                  <c:v>1.5299428571428571E-2</c:v>
                </c:pt>
                <c:pt idx="38">
                  <c:v>1.6030225806451612E-2</c:v>
                </c:pt>
                <c:pt idx="39">
                  <c:v>1.4933366666666666E-2</c:v>
                </c:pt>
                <c:pt idx="40">
                  <c:v>1.4425354838709676E-2</c:v>
                </c:pt>
                <c:pt idx="41">
                  <c:v>1.4317333333333333E-2</c:v>
                </c:pt>
                <c:pt idx="42">
                  <c:v>1.3807548387096776E-2</c:v>
                </c:pt>
                <c:pt idx="43">
                  <c:v>1.3454903225806451E-2</c:v>
                </c:pt>
                <c:pt idx="44">
                  <c:v>1.34156E-2</c:v>
                </c:pt>
                <c:pt idx="45">
                  <c:v>1.3568258064516128E-2</c:v>
                </c:pt>
                <c:pt idx="46">
                  <c:v>1.2958599999999999E-2</c:v>
                </c:pt>
                <c:pt idx="47">
                  <c:v>1.3077838709677421E-2</c:v>
                </c:pt>
                <c:pt idx="48">
                  <c:v>1.3050935483870969E-2</c:v>
                </c:pt>
                <c:pt idx="49">
                  <c:v>1.3320500000000001E-2</c:v>
                </c:pt>
                <c:pt idx="50">
                  <c:v>1.3014870967741936E-2</c:v>
                </c:pt>
                <c:pt idx="51">
                  <c:v>1.16723E-2</c:v>
                </c:pt>
                <c:pt idx="52">
                  <c:v>1.1439225806451613E-2</c:v>
                </c:pt>
                <c:pt idx="53">
                  <c:v>1.1077266666666667E-2</c:v>
                </c:pt>
                <c:pt idx="54">
                  <c:v>9.9175161290322583E-3</c:v>
                </c:pt>
                <c:pt idx="55">
                  <c:v>1.0100741935483871E-2</c:v>
                </c:pt>
                <c:pt idx="56">
                  <c:v>1.04753E-2</c:v>
                </c:pt>
                <c:pt idx="57">
                  <c:v>1.051525806451613E-2</c:v>
                </c:pt>
                <c:pt idx="58">
                  <c:v>1.0384900000000001E-2</c:v>
                </c:pt>
                <c:pt idx="59">
                  <c:v>9.8125483870967738E-3</c:v>
                </c:pt>
                <c:pt idx="60">
                  <c:v>9.2357096774193549E-3</c:v>
                </c:pt>
                <c:pt idx="61">
                  <c:v>9.4114642857142852E-3</c:v>
                </c:pt>
                <c:pt idx="62">
                  <c:v>9.7622580645161296E-3</c:v>
                </c:pt>
                <c:pt idx="63">
                  <c:v>9.5378333333333322E-3</c:v>
                </c:pt>
                <c:pt idx="64">
                  <c:v>9.2292580645161292E-3</c:v>
                </c:pt>
                <c:pt idx="65">
                  <c:v>8.3937333333333319E-3</c:v>
                </c:pt>
                <c:pt idx="66">
                  <c:v>8.8509354838709666E-3</c:v>
                </c:pt>
                <c:pt idx="67">
                  <c:v>8.6243548387096771E-3</c:v>
                </c:pt>
                <c:pt idx="68">
                  <c:v>8.948233333333333E-3</c:v>
                </c:pt>
                <c:pt idx="69">
                  <c:v>8.8207419354838709E-3</c:v>
                </c:pt>
                <c:pt idx="70">
                  <c:v>8.4069666666666664E-3</c:v>
                </c:pt>
                <c:pt idx="71">
                  <c:v>8.0751935483870975E-3</c:v>
                </c:pt>
                <c:pt idx="72">
                  <c:v>8.1662903225806459E-3</c:v>
                </c:pt>
                <c:pt idx="73">
                  <c:v>6.3280000000000003E-3</c:v>
                </c:pt>
                <c:pt idx="74">
                  <c:v>7.9874838709677425E-3</c:v>
                </c:pt>
                <c:pt idx="75">
                  <c:v>7.8151999999999996E-3</c:v>
                </c:pt>
                <c:pt idx="76">
                  <c:v>7.5865161290322577E-3</c:v>
                </c:pt>
                <c:pt idx="77">
                  <c:v>7.9218333333333328E-3</c:v>
                </c:pt>
                <c:pt idx="78">
                  <c:v>8.2676774193548401E-3</c:v>
                </c:pt>
                <c:pt idx="79">
                  <c:v>7.9730967741935485E-3</c:v>
                </c:pt>
                <c:pt idx="80">
                  <c:v>8.257133333333333E-3</c:v>
                </c:pt>
                <c:pt idx="81">
                  <c:v>9.9146129032258064E-3</c:v>
                </c:pt>
                <c:pt idx="82">
                  <c:v>9.7587000000000004E-3</c:v>
                </c:pt>
                <c:pt idx="83">
                  <c:v>7.3870967741935488E-3</c:v>
                </c:pt>
                <c:pt idx="84">
                  <c:v>7.1133870967741934E-3</c:v>
                </c:pt>
                <c:pt idx="85">
                  <c:v>7.7092857142857145E-3</c:v>
                </c:pt>
                <c:pt idx="86">
                  <c:v>7.5536451612903226E-3</c:v>
                </c:pt>
                <c:pt idx="87">
                  <c:v>7.2018333333333335E-3</c:v>
                </c:pt>
                <c:pt idx="88">
                  <c:v>6.739709677419355E-3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7-4D67-AE41-A6486C7AD6EE}"/>
            </c:ext>
          </c:extLst>
        </c:ser>
        <c:ser>
          <c:idx val="6"/>
          <c:order val="6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Matrix'!$I$94:$I$182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4.7900466666666669E-2</c:v>
                </c:pt>
                <c:pt idx="6">
                  <c:v>8.047151612903225E-2</c:v>
                </c:pt>
                <c:pt idx="7">
                  <c:v>6.8873580645161289E-2</c:v>
                </c:pt>
                <c:pt idx="8">
                  <c:v>6.447526666666667E-2</c:v>
                </c:pt>
                <c:pt idx="9">
                  <c:v>5.3130806451612902E-2</c:v>
                </c:pt>
                <c:pt idx="10">
                  <c:v>5.2804966666666668E-2</c:v>
                </c:pt>
                <c:pt idx="11">
                  <c:v>5.0264451612903223E-2</c:v>
                </c:pt>
                <c:pt idx="12">
                  <c:v>4.5112096774193547E-2</c:v>
                </c:pt>
                <c:pt idx="13">
                  <c:v>4.3014392857142855E-2</c:v>
                </c:pt>
                <c:pt idx="14">
                  <c:v>4.189293548387097E-2</c:v>
                </c:pt>
                <c:pt idx="15">
                  <c:v>3.7510666666666671E-2</c:v>
                </c:pt>
                <c:pt idx="16">
                  <c:v>3.3114129032258063E-2</c:v>
                </c:pt>
                <c:pt idx="17">
                  <c:v>3.1892799999999999E-2</c:v>
                </c:pt>
                <c:pt idx="18">
                  <c:v>3.0723129032258063E-2</c:v>
                </c:pt>
                <c:pt idx="19">
                  <c:v>2.7768129032258067E-2</c:v>
                </c:pt>
                <c:pt idx="20">
                  <c:v>2.6059333333333334E-2</c:v>
                </c:pt>
                <c:pt idx="21">
                  <c:v>2.5050548387096774E-2</c:v>
                </c:pt>
                <c:pt idx="22">
                  <c:v>2.4461866666666665E-2</c:v>
                </c:pt>
                <c:pt idx="23">
                  <c:v>2.5417516129032255E-2</c:v>
                </c:pt>
                <c:pt idx="24">
                  <c:v>2.3966322580645159E-2</c:v>
                </c:pt>
                <c:pt idx="25">
                  <c:v>2.1598517241379313E-2</c:v>
                </c:pt>
                <c:pt idx="26">
                  <c:v>2.1392612903225805E-2</c:v>
                </c:pt>
                <c:pt idx="27">
                  <c:v>1.9458400000000001E-2</c:v>
                </c:pt>
                <c:pt idx="28">
                  <c:v>1.978483870967742E-2</c:v>
                </c:pt>
                <c:pt idx="29">
                  <c:v>1.8421E-2</c:v>
                </c:pt>
                <c:pt idx="30">
                  <c:v>1.9632419354838709E-2</c:v>
                </c:pt>
                <c:pt idx="31">
                  <c:v>1.9170806451612905E-2</c:v>
                </c:pt>
                <c:pt idx="32">
                  <c:v>1.8462466666666667E-2</c:v>
                </c:pt>
                <c:pt idx="33">
                  <c:v>1.7597999999999999E-2</c:v>
                </c:pt>
                <c:pt idx="34">
                  <c:v>1.7185366666666667E-2</c:v>
                </c:pt>
                <c:pt idx="35">
                  <c:v>1.7321967741935486E-2</c:v>
                </c:pt>
                <c:pt idx="36">
                  <c:v>1.6503354838709676E-2</c:v>
                </c:pt>
                <c:pt idx="37">
                  <c:v>1.6175892857142857E-2</c:v>
                </c:pt>
                <c:pt idx="38">
                  <c:v>1.5631774193548387E-2</c:v>
                </c:pt>
                <c:pt idx="39">
                  <c:v>1.5106566666666666E-2</c:v>
                </c:pt>
                <c:pt idx="40">
                  <c:v>1.5705774193548388E-2</c:v>
                </c:pt>
                <c:pt idx="41">
                  <c:v>1.5964466666666666E-2</c:v>
                </c:pt>
                <c:pt idx="42">
                  <c:v>1.5070967741935485E-2</c:v>
                </c:pt>
                <c:pt idx="43">
                  <c:v>1.4839129032258066E-2</c:v>
                </c:pt>
                <c:pt idx="44">
                  <c:v>1.4951466666666666E-2</c:v>
                </c:pt>
                <c:pt idx="45">
                  <c:v>1.5303741935483872E-2</c:v>
                </c:pt>
                <c:pt idx="46">
                  <c:v>1.47254E-2</c:v>
                </c:pt>
                <c:pt idx="47">
                  <c:v>1.3894322580645161E-2</c:v>
                </c:pt>
                <c:pt idx="48">
                  <c:v>1.4408580645161291E-2</c:v>
                </c:pt>
                <c:pt idx="49">
                  <c:v>1.3331571428571429E-2</c:v>
                </c:pt>
                <c:pt idx="50">
                  <c:v>1.3143225806451614E-2</c:v>
                </c:pt>
                <c:pt idx="51">
                  <c:v>1.2717266666666668E-2</c:v>
                </c:pt>
                <c:pt idx="52">
                  <c:v>1.2218999999999999E-2</c:v>
                </c:pt>
                <c:pt idx="53">
                  <c:v>1.1872166666666666E-2</c:v>
                </c:pt>
                <c:pt idx="54">
                  <c:v>1.1673870967741935E-2</c:v>
                </c:pt>
                <c:pt idx="55">
                  <c:v>1.128616129032258E-2</c:v>
                </c:pt>
                <c:pt idx="56">
                  <c:v>1.1831566666666666E-2</c:v>
                </c:pt>
                <c:pt idx="57">
                  <c:v>1.1831967741935482E-2</c:v>
                </c:pt>
                <c:pt idx="58">
                  <c:v>1.1453600000000001E-2</c:v>
                </c:pt>
                <c:pt idx="59">
                  <c:v>1.0352354838709677E-2</c:v>
                </c:pt>
                <c:pt idx="60">
                  <c:v>1.0529032258064517E-2</c:v>
                </c:pt>
                <c:pt idx="61">
                  <c:v>1.0595357142857142E-2</c:v>
                </c:pt>
                <c:pt idx="62">
                  <c:v>1.0834903225806452E-2</c:v>
                </c:pt>
                <c:pt idx="63">
                  <c:v>9.8516999999999997E-3</c:v>
                </c:pt>
                <c:pt idx="64">
                  <c:v>9.6421290322580653E-3</c:v>
                </c:pt>
                <c:pt idx="65">
                  <c:v>9.7523000000000002E-3</c:v>
                </c:pt>
                <c:pt idx="66">
                  <c:v>9.5089354838709689E-3</c:v>
                </c:pt>
                <c:pt idx="67">
                  <c:v>8.9973870967741919E-3</c:v>
                </c:pt>
                <c:pt idx="68">
                  <c:v>9.2260999999999992E-3</c:v>
                </c:pt>
                <c:pt idx="69">
                  <c:v>9.6243870967741944E-3</c:v>
                </c:pt>
                <c:pt idx="70">
                  <c:v>9.3586999999999993E-3</c:v>
                </c:pt>
                <c:pt idx="71">
                  <c:v>9.8520000000000014E-3</c:v>
                </c:pt>
                <c:pt idx="72">
                  <c:v>9.5856774193548381E-3</c:v>
                </c:pt>
                <c:pt idx="73">
                  <c:v>7.7562413793103449E-3</c:v>
                </c:pt>
                <c:pt idx="74">
                  <c:v>8.9435806451612903E-3</c:v>
                </c:pt>
                <c:pt idx="75">
                  <c:v>7.9612999999999993E-3</c:v>
                </c:pt>
                <c:pt idx="76">
                  <c:v>7.9839032258064522E-3</c:v>
                </c:pt>
                <c:pt idx="77">
                  <c:v>8.7357000000000008E-3</c:v>
                </c:pt>
                <c:pt idx="78">
                  <c:v>8.0340322580645159E-3</c:v>
                </c:pt>
                <c:pt idx="79">
                  <c:v>7.9290645161290314E-3</c:v>
                </c:pt>
                <c:pt idx="80">
                  <c:v>7.5034999999999998E-3</c:v>
                </c:pt>
                <c:pt idx="81">
                  <c:v>8.8036774193548384E-3</c:v>
                </c:pt>
                <c:pt idx="82">
                  <c:v>8.0991999999999991E-3</c:v>
                </c:pt>
                <c:pt idx="83">
                  <c:v>7.979451612903225E-3</c:v>
                </c:pt>
                <c:pt idx="84">
                  <c:v>7.2844516129032255E-3</c:v>
                </c:pt>
                <c:pt idx="85">
                  <c:v>6.9897500000000003E-3</c:v>
                </c:pt>
                <c:pt idx="86">
                  <c:v>7.7764516129032258E-3</c:v>
                </c:pt>
                <c:pt idx="87">
                  <c:v>7.8410333333333339E-3</c:v>
                </c:pt>
                <c:pt idx="88">
                  <c:v>8.69132258064516E-3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7-4D67-AE41-A6486C7AD6EE}"/>
            </c:ext>
          </c:extLst>
        </c:ser>
        <c:ser>
          <c:idx val="7"/>
          <c:order val="7"/>
          <c:spPr>
            <a:solidFill>
              <a:srgbClr val="FF0000"/>
            </a:solidFill>
            <a:ln w="25400">
              <a:noFill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Matrix'!$J$94:$J$182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3.6437322580645158E-2</c:v>
                </c:pt>
                <c:pt idx="7">
                  <c:v>7.0445258064516139E-2</c:v>
                </c:pt>
                <c:pt idx="8">
                  <c:v>6.9922033333333328E-2</c:v>
                </c:pt>
                <c:pt idx="9">
                  <c:v>6.2460000000000002E-2</c:v>
                </c:pt>
                <c:pt idx="10">
                  <c:v>5.6647766666666668E-2</c:v>
                </c:pt>
                <c:pt idx="11">
                  <c:v>5.1686645161290325E-2</c:v>
                </c:pt>
                <c:pt idx="12">
                  <c:v>4.6896129032258066E-2</c:v>
                </c:pt>
                <c:pt idx="13">
                  <c:v>4.5018785714285713E-2</c:v>
                </c:pt>
                <c:pt idx="14">
                  <c:v>4.3586096774193547E-2</c:v>
                </c:pt>
                <c:pt idx="15">
                  <c:v>3.9277066666666666E-2</c:v>
                </c:pt>
                <c:pt idx="16">
                  <c:v>3.9361967741935483E-2</c:v>
                </c:pt>
                <c:pt idx="17">
                  <c:v>3.7152866666666666E-2</c:v>
                </c:pt>
                <c:pt idx="18">
                  <c:v>3.3804516129032264E-2</c:v>
                </c:pt>
                <c:pt idx="19">
                  <c:v>3.2189516129032258E-2</c:v>
                </c:pt>
                <c:pt idx="20">
                  <c:v>3.2520366666666668E-2</c:v>
                </c:pt>
                <c:pt idx="21">
                  <c:v>3.0991225806451615E-2</c:v>
                </c:pt>
                <c:pt idx="22">
                  <c:v>3.2486266666666666E-2</c:v>
                </c:pt>
                <c:pt idx="23">
                  <c:v>3.0558032258064517E-2</c:v>
                </c:pt>
                <c:pt idx="24">
                  <c:v>2.8779258064516127E-2</c:v>
                </c:pt>
                <c:pt idx="25">
                  <c:v>2.9309586206896551E-2</c:v>
                </c:pt>
                <c:pt idx="26">
                  <c:v>2.7910645161290323E-2</c:v>
                </c:pt>
                <c:pt idx="27">
                  <c:v>2.4000666666666667E-2</c:v>
                </c:pt>
                <c:pt idx="28">
                  <c:v>2.3905806451612902E-2</c:v>
                </c:pt>
                <c:pt idx="29">
                  <c:v>2.5096233333333332E-2</c:v>
                </c:pt>
                <c:pt idx="30">
                  <c:v>2.4552451612903224E-2</c:v>
                </c:pt>
                <c:pt idx="31">
                  <c:v>2.3394290322580644E-2</c:v>
                </c:pt>
                <c:pt idx="32">
                  <c:v>2.2871533333333336E-2</c:v>
                </c:pt>
                <c:pt idx="33">
                  <c:v>2.1901354838709679E-2</c:v>
                </c:pt>
                <c:pt idx="34">
                  <c:v>2.1595333333333334E-2</c:v>
                </c:pt>
                <c:pt idx="35">
                  <c:v>2.0166483870967741E-2</c:v>
                </c:pt>
                <c:pt idx="36">
                  <c:v>2.0311129032258065E-2</c:v>
                </c:pt>
                <c:pt idx="37">
                  <c:v>1.9136678571428572E-2</c:v>
                </c:pt>
                <c:pt idx="38">
                  <c:v>1.8073451612903225E-2</c:v>
                </c:pt>
                <c:pt idx="39">
                  <c:v>1.7748266666666668E-2</c:v>
                </c:pt>
                <c:pt idx="40">
                  <c:v>1.6827741935483871E-2</c:v>
                </c:pt>
                <c:pt idx="41">
                  <c:v>1.7061133333333332E-2</c:v>
                </c:pt>
                <c:pt idx="42">
                  <c:v>1.6919129032258066E-2</c:v>
                </c:pt>
                <c:pt idx="43">
                  <c:v>1.614025806451613E-2</c:v>
                </c:pt>
                <c:pt idx="44">
                  <c:v>1.6012366666666666E-2</c:v>
                </c:pt>
                <c:pt idx="45">
                  <c:v>1.5459838709677419E-2</c:v>
                </c:pt>
                <c:pt idx="46">
                  <c:v>1.51916E-2</c:v>
                </c:pt>
                <c:pt idx="47">
                  <c:v>1.4551967741935483E-2</c:v>
                </c:pt>
                <c:pt idx="48">
                  <c:v>1.3089193548387097E-2</c:v>
                </c:pt>
                <c:pt idx="49">
                  <c:v>1.2685428571428571E-2</c:v>
                </c:pt>
                <c:pt idx="50">
                  <c:v>1.2805290322580645E-2</c:v>
                </c:pt>
                <c:pt idx="51">
                  <c:v>1.3507066666666668E-2</c:v>
                </c:pt>
                <c:pt idx="52">
                  <c:v>1.345551612903226E-2</c:v>
                </c:pt>
                <c:pt idx="53">
                  <c:v>1.2641266666666668E-2</c:v>
                </c:pt>
                <c:pt idx="54">
                  <c:v>1.2698193548387096E-2</c:v>
                </c:pt>
                <c:pt idx="55">
                  <c:v>1.3280161290322581E-2</c:v>
                </c:pt>
                <c:pt idx="56">
                  <c:v>1.2767633333333334E-2</c:v>
                </c:pt>
                <c:pt idx="57">
                  <c:v>1.1884516129032258E-2</c:v>
                </c:pt>
                <c:pt idx="58">
                  <c:v>1.1935400000000001E-2</c:v>
                </c:pt>
                <c:pt idx="59">
                  <c:v>1.1797774193548386E-2</c:v>
                </c:pt>
                <c:pt idx="60">
                  <c:v>1.1400935483870967E-2</c:v>
                </c:pt>
                <c:pt idx="61">
                  <c:v>1.1234678571428571E-2</c:v>
                </c:pt>
                <c:pt idx="62">
                  <c:v>1.0536677419354839E-2</c:v>
                </c:pt>
                <c:pt idx="63">
                  <c:v>1.0528299999999999E-2</c:v>
                </c:pt>
                <c:pt idx="64">
                  <c:v>1.0099225806451614E-2</c:v>
                </c:pt>
                <c:pt idx="65">
                  <c:v>9.8601000000000001E-3</c:v>
                </c:pt>
                <c:pt idx="66">
                  <c:v>1.020625806451613E-2</c:v>
                </c:pt>
                <c:pt idx="67">
                  <c:v>9.8017096774193537E-3</c:v>
                </c:pt>
                <c:pt idx="68">
                  <c:v>9.9568E-3</c:v>
                </c:pt>
                <c:pt idx="69">
                  <c:v>9.6964838709677412E-3</c:v>
                </c:pt>
                <c:pt idx="70">
                  <c:v>1.0089600000000001E-2</c:v>
                </c:pt>
                <c:pt idx="71">
                  <c:v>9.5316451612903232E-3</c:v>
                </c:pt>
                <c:pt idx="72">
                  <c:v>9.1119354838709674E-3</c:v>
                </c:pt>
                <c:pt idx="73">
                  <c:v>8.8828965517241381E-3</c:v>
                </c:pt>
                <c:pt idx="74">
                  <c:v>9.9964838709677428E-3</c:v>
                </c:pt>
                <c:pt idx="75">
                  <c:v>1.0736966666666665E-2</c:v>
                </c:pt>
                <c:pt idx="76">
                  <c:v>1.0485612903225807E-2</c:v>
                </c:pt>
                <c:pt idx="77">
                  <c:v>9.5181666666666661E-3</c:v>
                </c:pt>
                <c:pt idx="78">
                  <c:v>9.6295161290322565E-3</c:v>
                </c:pt>
                <c:pt idx="79">
                  <c:v>8.9575806451612904E-3</c:v>
                </c:pt>
                <c:pt idx="80">
                  <c:v>8.7789666666666672E-3</c:v>
                </c:pt>
                <c:pt idx="81">
                  <c:v>8.5483548387096774E-3</c:v>
                </c:pt>
                <c:pt idx="82">
                  <c:v>8.0401666666666659E-3</c:v>
                </c:pt>
                <c:pt idx="83">
                  <c:v>7.8249677419354839E-3</c:v>
                </c:pt>
                <c:pt idx="84">
                  <c:v>7.9228064516129026E-3</c:v>
                </c:pt>
                <c:pt idx="85">
                  <c:v>8.1358928571428572E-3</c:v>
                </c:pt>
                <c:pt idx="86">
                  <c:v>7.999064516129032E-3</c:v>
                </c:pt>
                <c:pt idx="87">
                  <c:v>7.6310333333333329E-3</c:v>
                </c:pt>
                <c:pt idx="88">
                  <c:v>7.3051612903225803E-3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7-4D67-AE41-A6486C7AD6EE}"/>
            </c:ext>
          </c:extLst>
        </c:ser>
        <c:ser>
          <c:idx val="8"/>
          <c:order val="8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Matrix'!$K$94:$K$182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3.2298548387096775E-2</c:v>
                </c:pt>
                <c:pt idx="8">
                  <c:v>5.9679900000000001E-2</c:v>
                </c:pt>
                <c:pt idx="9">
                  <c:v>5.1821290322580642E-2</c:v>
                </c:pt>
                <c:pt idx="10">
                  <c:v>4.7689100000000005E-2</c:v>
                </c:pt>
                <c:pt idx="11">
                  <c:v>3.7295870967741937E-2</c:v>
                </c:pt>
                <c:pt idx="12">
                  <c:v>3.7074290322580646E-2</c:v>
                </c:pt>
                <c:pt idx="13">
                  <c:v>3.4430464285714286E-2</c:v>
                </c:pt>
                <c:pt idx="14">
                  <c:v>3.2296322580645159E-2</c:v>
                </c:pt>
                <c:pt idx="15">
                  <c:v>2.9702433333333333E-2</c:v>
                </c:pt>
                <c:pt idx="16">
                  <c:v>2.9107774193548385E-2</c:v>
                </c:pt>
                <c:pt idx="17">
                  <c:v>2.9345799999999998E-2</c:v>
                </c:pt>
                <c:pt idx="18">
                  <c:v>2.904558064516129E-2</c:v>
                </c:pt>
                <c:pt idx="19">
                  <c:v>2.7384967741935481E-2</c:v>
                </c:pt>
                <c:pt idx="20">
                  <c:v>2.7776766666666668E-2</c:v>
                </c:pt>
                <c:pt idx="21">
                  <c:v>2.4192322580645163E-2</c:v>
                </c:pt>
                <c:pt idx="22">
                  <c:v>2.5974500000000001E-2</c:v>
                </c:pt>
                <c:pt idx="23">
                  <c:v>2.3067548387096775E-2</c:v>
                </c:pt>
                <c:pt idx="24">
                  <c:v>2.307632258064516E-2</c:v>
                </c:pt>
                <c:pt idx="25">
                  <c:v>2.1405793103448277E-2</c:v>
                </c:pt>
                <c:pt idx="26">
                  <c:v>2.0769000000000003E-2</c:v>
                </c:pt>
                <c:pt idx="27">
                  <c:v>1.91734E-2</c:v>
                </c:pt>
                <c:pt idx="28">
                  <c:v>1.9325000000000002E-2</c:v>
                </c:pt>
                <c:pt idx="29">
                  <c:v>1.9655499999999999E-2</c:v>
                </c:pt>
                <c:pt idx="30">
                  <c:v>1.7751677419354836E-2</c:v>
                </c:pt>
                <c:pt idx="31">
                  <c:v>1.8026806451612903E-2</c:v>
                </c:pt>
                <c:pt idx="32">
                  <c:v>1.7024299999999999E-2</c:v>
                </c:pt>
                <c:pt idx="33">
                  <c:v>1.556532258064516E-2</c:v>
                </c:pt>
                <c:pt idx="34">
                  <c:v>1.5934933333333332E-2</c:v>
                </c:pt>
                <c:pt idx="35">
                  <c:v>1.5523032258064515E-2</c:v>
                </c:pt>
                <c:pt idx="36">
                  <c:v>1.5505870967741935E-2</c:v>
                </c:pt>
                <c:pt idx="37">
                  <c:v>1.4912035714285714E-2</c:v>
                </c:pt>
                <c:pt idx="38">
                  <c:v>1.5250064516129033E-2</c:v>
                </c:pt>
                <c:pt idx="39">
                  <c:v>1.5060199999999999E-2</c:v>
                </c:pt>
                <c:pt idx="40">
                  <c:v>1.4373548387096773E-2</c:v>
                </c:pt>
                <c:pt idx="41">
                  <c:v>1.3461333333333332E-2</c:v>
                </c:pt>
                <c:pt idx="42">
                  <c:v>1.2687290322580645E-2</c:v>
                </c:pt>
                <c:pt idx="43">
                  <c:v>1.282341935483871E-2</c:v>
                </c:pt>
                <c:pt idx="44">
                  <c:v>1.2910066666666666E-2</c:v>
                </c:pt>
                <c:pt idx="45">
                  <c:v>1.3324161290322581E-2</c:v>
                </c:pt>
                <c:pt idx="46">
                  <c:v>1.3621266666666666E-2</c:v>
                </c:pt>
                <c:pt idx="47">
                  <c:v>1.3829483870967741E-2</c:v>
                </c:pt>
                <c:pt idx="48">
                  <c:v>1.2710806451612903E-2</c:v>
                </c:pt>
                <c:pt idx="49">
                  <c:v>1.3127642857142857E-2</c:v>
                </c:pt>
                <c:pt idx="50">
                  <c:v>1.4033387096774194E-2</c:v>
                </c:pt>
                <c:pt idx="51">
                  <c:v>1.3647866666666668E-2</c:v>
                </c:pt>
                <c:pt idx="52">
                  <c:v>1.3705064516129031E-2</c:v>
                </c:pt>
                <c:pt idx="53">
                  <c:v>1.3852566666666667E-2</c:v>
                </c:pt>
                <c:pt idx="54">
                  <c:v>1.3656419354838708E-2</c:v>
                </c:pt>
                <c:pt idx="55">
                  <c:v>1.3377774193548388E-2</c:v>
                </c:pt>
                <c:pt idx="56">
                  <c:v>1.4004800000000001E-2</c:v>
                </c:pt>
                <c:pt idx="57">
                  <c:v>1.3768677419354839E-2</c:v>
                </c:pt>
                <c:pt idx="58">
                  <c:v>1.2617966666666668E-2</c:v>
                </c:pt>
                <c:pt idx="59">
                  <c:v>1.5319774193548387E-2</c:v>
                </c:pt>
                <c:pt idx="60">
                  <c:v>1.4807580645161291E-2</c:v>
                </c:pt>
                <c:pt idx="61">
                  <c:v>1.3606750000000001E-2</c:v>
                </c:pt>
                <c:pt idx="62">
                  <c:v>1.297074193548387E-2</c:v>
                </c:pt>
                <c:pt idx="63">
                  <c:v>1.22005E-2</c:v>
                </c:pt>
                <c:pt idx="64">
                  <c:v>1.2044258064516129E-2</c:v>
                </c:pt>
                <c:pt idx="65">
                  <c:v>1.19585E-2</c:v>
                </c:pt>
                <c:pt idx="66">
                  <c:v>1.1788838709677419E-2</c:v>
                </c:pt>
                <c:pt idx="67">
                  <c:v>1.1334580645161291E-2</c:v>
                </c:pt>
                <c:pt idx="68">
                  <c:v>1.1245333333333333E-2</c:v>
                </c:pt>
                <c:pt idx="69">
                  <c:v>1.1431258064516128E-2</c:v>
                </c:pt>
                <c:pt idx="70">
                  <c:v>1.1038733333333333E-2</c:v>
                </c:pt>
                <c:pt idx="71">
                  <c:v>1.0549387096774195E-2</c:v>
                </c:pt>
                <c:pt idx="72">
                  <c:v>1.0571838709677419E-2</c:v>
                </c:pt>
                <c:pt idx="73">
                  <c:v>9.5057241379310348E-3</c:v>
                </c:pt>
                <c:pt idx="74">
                  <c:v>1.0479451612903225E-2</c:v>
                </c:pt>
                <c:pt idx="75">
                  <c:v>1.043E-2</c:v>
                </c:pt>
                <c:pt idx="76">
                  <c:v>9.9017096774193548E-3</c:v>
                </c:pt>
                <c:pt idx="77">
                  <c:v>9.6410666666666665E-3</c:v>
                </c:pt>
                <c:pt idx="78">
                  <c:v>9.7105483870967742E-3</c:v>
                </c:pt>
                <c:pt idx="79">
                  <c:v>9.2997096774193547E-3</c:v>
                </c:pt>
                <c:pt idx="80">
                  <c:v>9.7351666666666663E-3</c:v>
                </c:pt>
                <c:pt idx="81">
                  <c:v>9.2831612903225801E-3</c:v>
                </c:pt>
                <c:pt idx="82">
                  <c:v>9.2764333333333338E-3</c:v>
                </c:pt>
                <c:pt idx="83">
                  <c:v>9.212096774193549E-3</c:v>
                </c:pt>
                <c:pt idx="84">
                  <c:v>9.4586129032258066E-3</c:v>
                </c:pt>
                <c:pt idx="85">
                  <c:v>8.9237499999999994E-3</c:v>
                </c:pt>
                <c:pt idx="86">
                  <c:v>8.9017096774193557E-3</c:v>
                </c:pt>
                <c:pt idx="87">
                  <c:v>8.7800333333333327E-3</c:v>
                </c:pt>
                <c:pt idx="88">
                  <c:v>8.0424838709677419E-3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D7-4D67-AE41-A6486C7AD6EE}"/>
            </c:ext>
          </c:extLst>
        </c:ser>
        <c:ser>
          <c:idx val="9"/>
          <c:order val="9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Matrix'!$L$94:$L$182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3.3543866666666665E-2</c:v>
                </c:pt>
                <c:pt idx="9">
                  <c:v>6.3843451612903224E-2</c:v>
                </c:pt>
                <c:pt idx="10">
                  <c:v>5.7728700000000001E-2</c:v>
                </c:pt>
                <c:pt idx="11">
                  <c:v>5.5981999999999997E-2</c:v>
                </c:pt>
                <c:pt idx="12">
                  <c:v>4.8838225806451613E-2</c:v>
                </c:pt>
                <c:pt idx="13">
                  <c:v>4.3769642857142854E-2</c:v>
                </c:pt>
                <c:pt idx="14">
                  <c:v>4.2961193548387094E-2</c:v>
                </c:pt>
                <c:pt idx="15">
                  <c:v>3.9579933333333331E-2</c:v>
                </c:pt>
                <c:pt idx="16">
                  <c:v>3.6050322580645167E-2</c:v>
                </c:pt>
                <c:pt idx="17">
                  <c:v>3.6530166666666662E-2</c:v>
                </c:pt>
                <c:pt idx="18">
                  <c:v>3.5310193548387096E-2</c:v>
                </c:pt>
                <c:pt idx="19">
                  <c:v>3.5354225806451617E-2</c:v>
                </c:pt>
                <c:pt idx="20">
                  <c:v>3.4579966666666663E-2</c:v>
                </c:pt>
                <c:pt idx="21">
                  <c:v>3.0331483870967742E-2</c:v>
                </c:pt>
                <c:pt idx="22">
                  <c:v>2.8669266666666669E-2</c:v>
                </c:pt>
                <c:pt idx="23">
                  <c:v>2.6390838709677417E-2</c:v>
                </c:pt>
                <c:pt idx="24">
                  <c:v>3.0444870967741938E-2</c:v>
                </c:pt>
                <c:pt idx="25">
                  <c:v>2.959596551724138E-2</c:v>
                </c:pt>
                <c:pt idx="26">
                  <c:v>2.783916129032258E-2</c:v>
                </c:pt>
                <c:pt idx="27">
                  <c:v>2.8558766666666669E-2</c:v>
                </c:pt>
                <c:pt idx="28">
                  <c:v>2.754883870967742E-2</c:v>
                </c:pt>
                <c:pt idx="29">
                  <c:v>2.5987166666666665E-2</c:v>
                </c:pt>
                <c:pt idx="30">
                  <c:v>2.479541935483871E-2</c:v>
                </c:pt>
                <c:pt idx="31">
                  <c:v>2.4630580645161292E-2</c:v>
                </c:pt>
                <c:pt idx="32">
                  <c:v>2.4416500000000001E-2</c:v>
                </c:pt>
                <c:pt idx="33">
                  <c:v>2.2286709677419352E-2</c:v>
                </c:pt>
                <c:pt idx="34">
                  <c:v>2.2536733333333333E-2</c:v>
                </c:pt>
                <c:pt idx="35">
                  <c:v>2.1223225806451612E-2</c:v>
                </c:pt>
                <c:pt idx="36">
                  <c:v>2.0567548387096773E-2</c:v>
                </c:pt>
                <c:pt idx="37">
                  <c:v>2.1053499999999999E-2</c:v>
                </c:pt>
                <c:pt idx="38">
                  <c:v>1.9998645161290324E-2</c:v>
                </c:pt>
                <c:pt idx="39">
                  <c:v>1.8814299999999999E-2</c:v>
                </c:pt>
                <c:pt idx="40">
                  <c:v>2.5458354838709681E-2</c:v>
                </c:pt>
                <c:pt idx="41">
                  <c:v>2.0484866666666667E-2</c:v>
                </c:pt>
                <c:pt idx="42">
                  <c:v>1.9522387096774195E-2</c:v>
                </c:pt>
                <c:pt idx="43">
                  <c:v>1.8727709677419355E-2</c:v>
                </c:pt>
                <c:pt idx="44">
                  <c:v>1.7594433333333333E-2</c:v>
                </c:pt>
                <c:pt idx="45">
                  <c:v>1.771841935483871E-2</c:v>
                </c:pt>
                <c:pt idx="46">
                  <c:v>1.7933433333333335E-2</c:v>
                </c:pt>
                <c:pt idx="47">
                  <c:v>1.6661387096774196E-2</c:v>
                </c:pt>
                <c:pt idx="48">
                  <c:v>1.6856032258064518E-2</c:v>
                </c:pt>
                <c:pt idx="49">
                  <c:v>1.6572642857142859E-2</c:v>
                </c:pt>
                <c:pt idx="50">
                  <c:v>1.6100935483870968E-2</c:v>
                </c:pt>
                <c:pt idx="51">
                  <c:v>1.5632433333333331E-2</c:v>
                </c:pt>
                <c:pt idx="52">
                  <c:v>1.597816129032258E-2</c:v>
                </c:pt>
                <c:pt idx="53">
                  <c:v>1.5551366666666667E-2</c:v>
                </c:pt>
                <c:pt idx="54">
                  <c:v>1.490141935483871E-2</c:v>
                </c:pt>
                <c:pt idx="55">
                  <c:v>1.6803032258064517E-2</c:v>
                </c:pt>
                <c:pt idx="56">
                  <c:v>1.5817466666666665E-2</c:v>
                </c:pt>
                <c:pt idx="57">
                  <c:v>1.4286645161290322E-2</c:v>
                </c:pt>
                <c:pt idx="58">
                  <c:v>1.3467466666666667E-2</c:v>
                </c:pt>
                <c:pt idx="59">
                  <c:v>1.354541935483871E-2</c:v>
                </c:pt>
                <c:pt idx="60">
                  <c:v>1.3520967741935485E-2</c:v>
                </c:pt>
                <c:pt idx="61">
                  <c:v>1.2909249999999999E-2</c:v>
                </c:pt>
                <c:pt idx="62">
                  <c:v>1.2307645161290324E-2</c:v>
                </c:pt>
                <c:pt idx="63">
                  <c:v>1.2178633333333333E-2</c:v>
                </c:pt>
                <c:pt idx="64">
                  <c:v>1.2245516129032257E-2</c:v>
                </c:pt>
                <c:pt idx="65">
                  <c:v>1.2086466666666667E-2</c:v>
                </c:pt>
                <c:pt idx="66">
                  <c:v>1.2853322580645161E-2</c:v>
                </c:pt>
                <c:pt idx="67">
                  <c:v>1.172241935483871E-2</c:v>
                </c:pt>
                <c:pt idx="68">
                  <c:v>1.18271E-2</c:v>
                </c:pt>
                <c:pt idx="69">
                  <c:v>1.1478387096774192E-2</c:v>
                </c:pt>
                <c:pt idx="70">
                  <c:v>1.1562800000000002E-2</c:v>
                </c:pt>
                <c:pt idx="71">
                  <c:v>1.2477774193548388E-2</c:v>
                </c:pt>
                <c:pt idx="72">
                  <c:v>1.205716129032258E-2</c:v>
                </c:pt>
                <c:pt idx="73">
                  <c:v>1.0771655172413793E-2</c:v>
                </c:pt>
                <c:pt idx="74">
                  <c:v>1.1072870967741935E-2</c:v>
                </c:pt>
                <c:pt idx="75">
                  <c:v>1.1036899999999999E-2</c:v>
                </c:pt>
                <c:pt idx="76">
                  <c:v>1.1186548387096774E-2</c:v>
                </c:pt>
                <c:pt idx="77">
                  <c:v>1.0685533333333334E-2</c:v>
                </c:pt>
                <c:pt idx="78">
                  <c:v>1.1638870967741934E-2</c:v>
                </c:pt>
                <c:pt idx="79">
                  <c:v>1.1510387096774193E-2</c:v>
                </c:pt>
                <c:pt idx="80">
                  <c:v>1.1146633333333333E-2</c:v>
                </c:pt>
                <c:pt idx="81">
                  <c:v>1.0226903225806451E-2</c:v>
                </c:pt>
                <c:pt idx="82">
                  <c:v>9.8772000000000009E-3</c:v>
                </c:pt>
                <c:pt idx="83">
                  <c:v>1.0409741935483871E-2</c:v>
                </c:pt>
                <c:pt idx="84">
                  <c:v>9.7379677419354837E-3</c:v>
                </c:pt>
                <c:pt idx="85">
                  <c:v>9.5453928571428565E-3</c:v>
                </c:pt>
                <c:pt idx="86">
                  <c:v>9.1536774193548397E-3</c:v>
                </c:pt>
                <c:pt idx="87">
                  <c:v>9.6833000000000006E-3</c:v>
                </c:pt>
                <c:pt idx="88">
                  <c:v>1.078409677419355E-2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7-4D67-AE41-A6486C7AD6EE}"/>
            </c:ext>
          </c:extLst>
        </c:ser>
        <c:ser>
          <c:idx val="10"/>
          <c:order val="1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Matrix'!$M$94:$M$182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3.1667322580645162E-2</c:v>
                </c:pt>
                <c:pt idx="10">
                  <c:v>5.5066533333333334E-2</c:v>
                </c:pt>
                <c:pt idx="11">
                  <c:v>5.0783806451612901E-2</c:v>
                </c:pt>
                <c:pt idx="12">
                  <c:v>4.7567225806451612E-2</c:v>
                </c:pt>
                <c:pt idx="13">
                  <c:v>4.5865035714285719E-2</c:v>
                </c:pt>
                <c:pt idx="14">
                  <c:v>4.0951645161290323E-2</c:v>
                </c:pt>
                <c:pt idx="15">
                  <c:v>4.0874266666666673E-2</c:v>
                </c:pt>
                <c:pt idx="16">
                  <c:v>3.5866419354838711E-2</c:v>
                </c:pt>
                <c:pt idx="17">
                  <c:v>3.2459599999999998E-2</c:v>
                </c:pt>
                <c:pt idx="18">
                  <c:v>3.213167741935484E-2</c:v>
                </c:pt>
                <c:pt idx="19">
                  <c:v>2.953616129032258E-2</c:v>
                </c:pt>
                <c:pt idx="20">
                  <c:v>2.9326499999999998E-2</c:v>
                </c:pt>
                <c:pt idx="21">
                  <c:v>2.5531999999999999E-2</c:v>
                </c:pt>
                <c:pt idx="22">
                  <c:v>2.4622366666666666E-2</c:v>
                </c:pt>
                <c:pt idx="23">
                  <c:v>2.2852322580645162E-2</c:v>
                </c:pt>
                <c:pt idx="24">
                  <c:v>2.2032225806451613E-2</c:v>
                </c:pt>
                <c:pt idx="25">
                  <c:v>2.0234931034482758E-2</c:v>
                </c:pt>
                <c:pt idx="26">
                  <c:v>2.1083548387096775E-2</c:v>
                </c:pt>
                <c:pt idx="27">
                  <c:v>2.0724599999999999E-2</c:v>
                </c:pt>
                <c:pt idx="28">
                  <c:v>1.9202419354838709E-2</c:v>
                </c:pt>
                <c:pt idx="29">
                  <c:v>1.8094666666666665E-2</c:v>
                </c:pt>
                <c:pt idx="30">
                  <c:v>1.7788322580645159E-2</c:v>
                </c:pt>
                <c:pt idx="31">
                  <c:v>1.7810419354838711E-2</c:v>
                </c:pt>
                <c:pt idx="32">
                  <c:v>1.7224699999999999E-2</c:v>
                </c:pt>
                <c:pt idx="33">
                  <c:v>1.7066774193548389E-2</c:v>
                </c:pt>
                <c:pt idx="34">
                  <c:v>1.85379E-2</c:v>
                </c:pt>
                <c:pt idx="35">
                  <c:v>1.7125774193548389E-2</c:v>
                </c:pt>
                <c:pt idx="36">
                  <c:v>1.6505709677419357E-2</c:v>
                </c:pt>
                <c:pt idx="37">
                  <c:v>1.6704285714285717E-2</c:v>
                </c:pt>
                <c:pt idx="38">
                  <c:v>1.5126645161290322E-2</c:v>
                </c:pt>
                <c:pt idx="39">
                  <c:v>1.4704699999999999E-2</c:v>
                </c:pt>
                <c:pt idx="40">
                  <c:v>1.3909806451612902E-2</c:v>
                </c:pt>
                <c:pt idx="41">
                  <c:v>1.3852233333333333E-2</c:v>
                </c:pt>
                <c:pt idx="42">
                  <c:v>1.2950548387096774E-2</c:v>
                </c:pt>
                <c:pt idx="43">
                  <c:v>1.3146193548387097E-2</c:v>
                </c:pt>
                <c:pt idx="44">
                  <c:v>1.3251966666666667E-2</c:v>
                </c:pt>
                <c:pt idx="45">
                  <c:v>1.2821612903225806E-2</c:v>
                </c:pt>
                <c:pt idx="46">
                  <c:v>1.2708733333333333E-2</c:v>
                </c:pt>
                <c:pt idx="47">
                  <c:v>1.2962193548387098E-2</c:v>
                </c:pt>
                <c:pt idx="48">
                  <c:v>1.2628645161290322E-2</c:v>
                </c:pt>
                <c:pt idx="49">
                  <c:v>1.2068285714285714E-2</c:v>
                </c:pt>
                <c:pt idx="50">
                  <c:v>1.1685903225806451E-2</c:v>
                </c:pt>
                <c:pt idx="51">
                  <c:v>1.1444866666666666E-2</c:v>
                </c:pt>
                <c:pt idx="52">
                  <c:v>1.1205870967741937E-2</c:v>
                </c:pt>
                <c:pt idx="53">
                  <c:v>1.1941499999999999E-2</c:v>
                </c:pt>
                <c:pt idx="54">
                  <c:v>1.1413870967741935E-2</c:v>
                </c:pt>
                <c:pt idx="55">
                  <c:v>1.0883451612903225E-2</c:v>
                </c:pt>
                <c:pt idx="56">
                  <c:v>1.0842166666666668E-2</c:v>
                </c:pt>
                <c:pt idx="57">
                  <c:v>1.047583870967742E-2</c:v>
                </c:pt>
                <c:pt idx="58">
                  <c:v>1.0419766666666667E-2</c:v>
                </c:pt>
                <c:pt idx="59">
                  <c:v>9.9936774193548402E-3</c:v>
                </c:pt>
                <c:pt idx="60">
                  <c:v>9.7126774193548385E-3</c:v>
                </c:pt>
                <c:pt idx="61">
                  <c:v>9.2673928571428577E-3</c:v>
                </c:pt>
                <c:pt idx="62">
                  <c:v>9.0923225806451621E-3</c:v>
                </c:pt>
                <c:pt idx="63">
                  <c:v>9.2816666666666655E-3</c:v>
                </c:pt>
                <c:pt idx="64">
                  <c:v>1.0065354838709678E-2</c:v>
                </c:pt>
                <c:pt idx="65">
                  <c:v>9.6504333333333348E-3</c:v>
                </c:pt>
                <c:pt idx="66">
                  <c:v>9.0650000000000001E-3</c:v>
                </c:pt>
                <c:pt idx="67">
                  <c:v>8.5674193548387102E-3</c:v>
                </c:pt>
                <c:pt idx="68">
                  <c:v>8.8307000000000004E-3</c:v>
                </c:pt>
                <c:pt idx="69">
                  <c:v>9.1120645161290332E-3</c:v>
                </c:pt>
                <c:pt idx="70">
                  <c:v>9.2167666666666658E-3</c:v>
                </c:pt>
                <c:pt idx="71">
                  <c:v>1.0358967741935485E-2</c:v>
                </c:pt>
                <c:pt idx="72">
                  <c:v>9.8633225806451612E-3</c:v>
                </c:pt>
                <c:pt idx="73">
                  <c:v>8.8527586206896564E-3</c:v>
                </c:pt>
                <c:pt idx="74">
                  <c:v>8.4680322580645163E-3</c:v>
                </c:pt>
                <c:pt idx="75">
                  <c:v>7.9553999999999996E-3</c:v>
                </c:pt>
                <c:pt idx="76">
                  <c:v>7.5571290322580644E-3</c:v>
                </c:pt>
                <c:pt idx="77">
                  <c:v>7.8628666666666677E-3</c:v>
                </c:pt>
                <c:pt idx="78">
                  <c:v>7.5404193548387092E-3</c:v>
                </c:pt>
                <c:pt idx="79">
                  <c:v>8.3107096774193562E-3</c:v>
                </c:pt>
                <c:pt idx="80">
                  <c:v>8.8119999999999987E-3</c:v>
                </c:pt>
                <c:pt idx="81">
                  <c:v>1.0025677419354839E-2</c:v>
                </c:pt>
                <c:pt idx="82">
                  <c:v>9.7733666666666667E-3</c:v>
                </c:pt>
                <c:pt idx="83">
                  <c:v>8.5254516129032263E-3</c:v>
                </c:pt>
                <c:pt idx="84">
                  <c:v>8.2723548387096772E-3</c:v>
                </c:pt>
                <c:pt idx="85">
                  <c:v>8.5355357142857143E-3</c:v>
                </c:pt>
                <c:pt idx="86">
                  <c:v>8.9284193548387104E-3</c:v>
                </c:pt>
                <c:pt idx="87">
                  <c:v>8.7479333333333343E-3</c:v>
                </c:pt>
                <c:pt idx="88">
                  <c:v>8.2588064516129038E-3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D7-4D67-AE41-A6486C7AD6EE}"/>
            </c:ext>
          </c:extLst>
        </c:ser>
        <c:ser>
          <c:idx val="11"/>
          <c:order val="11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Matrix'!$N$94:$N$182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3.5987366666666666E-2</c:v>
                </c:pt>
                <c:pt idx="11">
                  <c:v>6.1988516129032258E-2</c:v>
                </c:pt>
                <c:pt idx="12">
                  <c:v>5.3328225806451614E-2</c:v>
                </c:pt>
                <c:pt idx="13">
                  <c:v>4.6000392857142858E-2</c:v>
                </c:pt>
                <c:pt idx="14">
                  <c:v>4.6092161290322585E-2</c:v>
                </c:pt>
                <c:pt idx="15">
                  <c:v>4.1393300000000001E-2</c:v>
                </c:pt>
                <c:pt idx="16">
                  <c:v>3.7769096774193545E-2</c:v>
                </c:pt>
                <c:pt idx="17">
                  <c:v>3.2670400000000002E-2</c:v>
                </c:pt>
                <c:pt idx="18">
                  <c:v>3.2515258064516127E-2</c:v>
                </c:pt>
                <c:pt idx="19">
                  <c:v>3.0775967741935483E-2</c:v>
                </c:pt>
                <c:pt idx="20">
                  <c:v>2.8435066666666668E-2</c:v>
                </c:pt>
                <c:pt idx="21">
                  <c:v>2.5684354838709678E-2</c:v>
                </c:pt>
                <c:pt idx="22">
                  <c:v>2.6866666666666667E-2</c:v>
                </c:pt>
                <c:pt idx="23">
                  <c:v>2.6182548387096775E-2</c:v>
                </c:pt>
                <c:pt idx="24">
                  <c:v>2.4810774193548386E-2</c:v>
                </c:pt>
                <c:pt idx="25">
                  <c:v>2.5266103448275859E-2</c:v>
                </c:pt>
                <c:pt idx="26">
                  <c:v>2.3666774193548387E-2</c:v>
                </c:pt>
                <c:pt idx="27">
                  <c:v>2.3409133333333332E-2</c:v>
                </c:pt>
                <c:pt idx="28">
                  <c:v>2.3862612903225805E-2</c:v>
                </c:pt>
                <c:pt idx="29">
                  <c:v>2.2818700000000001E-2</c:v>
                </c:pt>
                <c:pt idx="30">
                  <c:v>2.180648387096774E-2</c:v>
                </c:pt>
                <c:pt idx="31">
                  <c:v>2.1318999999999998E-2</c:v>
                </c:pt>
                <c:pt idx="32">
                  <c:v>2.1803833333333335E-2</c:v>
                </c:pt>
                <c:pt idx="33">
                  <c:v>2.133448387096774E-2</c:v>
                </c:pt>
                <c:pt idx="34">
                  <c:v>1.9987233333333333E-2</c:v>
                </c:pt>
                <c:pt idx="35">
                  <c:v>2.0484580645161291E-2</c:v>
                </c:pt>
                <c:pt idx="36">
                  <c:v>1.9488516129032258E-2</c:v>
                </c:pt>
                <c:pt idx="37">
                  <c:v>1.8546750000000001E-2</c:v>
                </c:pt>
                <c:pt idx="38">
                  <c:v>1.8983645161290325E-2</c:v>
                </c:pt>
                <c:pt idx="39">
                  <c:v>1.8460533333333331E-2</c:v>
                </c:pt>
                <c:pt idx="40">
                  <c:v>1.693916129032258E-2</c:v>
                </c:pt>
                <c:pt idx="41">
                  <c:v>1.6835766666666665E-2</c:v>
                </c:pt>
                <c:pt idx="42">
                  <c:v>1.6308548387096774E-2</c:v>
                </c:pt>
                <c:pt idx="43">
                  <c:v>1.5836483870967741E-2</c:v>
                </c:pt>
                <c:pt idx="44">
                  <c:v>1.6291233333333332E-2</c:v>
                </c:pt>
                <c:pt idx="45">
                  <c:v>1.607690322580645E-2</c:v>
                </c:pt>
                <c:pt idx="46">
                  <c:v>1.5949833333333333E-2</c:v>
                </c:pt>
                <c:pt idx="47">
                  <c:v>1.5127903225806451E-2</c:v>
                </c:pt>
                <c:pt idx="48">
                  <c:v>1.3629419354838709E-2</c:v>
                </c:pt>
                <c:pt idx="49">
                  <c:v>1.300307142857143E-2</c:v>
                </c:pt>
                <c:pt idx="50">
                  <c:v>1.3468290322580645E-2</c:v>
                </c:pt>
                <c:pt idx="51">
                  <c:v>1.3485433333333333E-2</c:v>
                </c:pt>
                <c:pt idx="52">
                  <c:v>1.3150129032258064E-2</c:v>
                </c:pt>
                <c:pt idx="53">
                  <c:v>1.3038666666666667E-2</c:v>
                </c:pt>
                <c:pt idx="54">
                  <c:v>1.2649032258064517E-2</c:v>
                </c:pt>
                <c:pt idx="55">
                  <c:v>1.2090612903225807E-2</c:v>
                </c:pt>
                <c:pt idx="56">
                  <c:v>1.1896133333333333E-2</c:v>
                </c:pt>
                <c:pt idx="57">
                  <c:v>1.1886612903225806E-2</c:v>
                </c:pt>
                <c:pt idx="58">
                  <c:v>1.1720466666666667E-2</c:v>
                </c:pt>
                <c:pt idx="59">
                  <c:v>1.188841935483871E-2</c:v>
                </c:pt>
                <c:pt idx="60">
                  <c:v>1.2177129032258064E-2</c:v>
                </c:pt>
                <c:pt idx="61">
                  <c:v>1.2753285714285715E-2</c:v>
                </c:pt>
                <c:pt idx="62">
                  <c:v>1.245074193548387E-2</c:v>
                </c:pt>
                <c:pt idx="63">
                  <c:v>1.2335199999999999E-2</c:v>
                </c:pt>
                <c:pt idx="64">
                  <c:v>1.2677774193548387E-2</c:v>
                </c:pt>
                <c:pt idx="65">
                  <c:v>1.27875E-2</c:v>
                </c:pt>
                <c:pt idx="66">
                  <c:v>1.2944677419354839E-2</c:v>
                </c:pt>
                <c:pt idx="67">
                  <c:v>1.2253838709677421E-2</c:v>
                </c:pt>
                <c:pt idx="68">
                  <c:v>1.2478700000000001E-2</c:v>
                </c:pt>
                <c:pt idx="69">
                  <c:v>1.1676064516129032E-2</c:v>
                </c:pt>
                <c:pt idx="70">
                  <c:v>1.1260266666666666E-2</c:v>
                </c:pt>
                <c:pt idx="71">
                  <c:v>1.1324451612903226E-2</c:v>
                </c:pt>
                <c:pt idx="72">
                  <c:v>1.2431709677419354E-2</c:v>
                </c:pt>
                <c:pt idx="73">
                  <c:v>1.1426517241379311E-2</c:v>
                </c:pt>
                <c:pt idx="74">
                  <c:v>1.1664193548387098E-2</c:v>
                </c:pt>
                <c:pt idx="75">
                  <c:v>1.1085866666666666E-2</c:v>
                </c:pt>
                <c:pt idx="76">
                  <c:v>1.1023322580645161E-2</c:v>
                </c:pt>
                <c:pt idx="77">
                  <c:v>1.0631499999999999E-2</c:v>
                </c:pt>
                <c:pt idx="78">
                  <c:v>1.0550967741935483E-2</c:v>
                </c:pt>
                <c:pt idx="79">
                  <c:v>9.607129032258065E-3</c:v>
                </c:pt>
                <c:pt idx="80">
                  <c:v>1.0684733333333333E-2</c:v>
                </c:pt>
                <c:pt idx="81">
                  <c:v>9.3835483870967733E-3</c:v>
                </c:pt>
                <c:pt idx="82">
                  <c:v>9.5079999999999991E-3</c:v>
                </c:pt>
                <c:pt idx="83">
                  <c:v>9.2302903225806449E-3</c:v>
                </c:pt>
                <c:pt idx="84">
                  <c:v>9.7152903225806459E-3</c:v>
                </c:pt>
                <c:pt idx="85">
                  <c:v>9.5063214285714282E-3</c:v>
                </c:pt>
                <c:pt idx="86">
                  <c:v>8.7740000000000005E-3</c:v>
                </c:pt>
                <c:pt idx="87">
                  <c:v>9.7605666666666663E-3</c:v>
                </c:pt>
                <c:pt idx="88">
                  <c:v>9.0751290322580638E-3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D7-4D67-AE41-A6486C7AD6EE}"/>
            </c:ext>
          </c:extLst>
        </c:ser>
        <c:ser>
          <c:idx val="12"/>
          <c:order val="1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Matrix'!$O$94:$O$182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3.0725580645161291E-2</c:v>
                </c:pt>
                <c:pt idx="12">
                  <c:v>5.2987225806451613E-2</c:v>
                </c:pt>
                <c:pt idx="13">
                  <c:v>4.7535464285714292E-2</c:v>
                </c:pt>
                <c:pt idx="14">
                  <c:v>4.306877419354839E-2</c:v>
                </c:pt>
                <c:pt idx="15">
                  <c:v>4.0680433333333335E-2</c:v>
                </c:pt>
                <c:pt idx="16">
                  <c:v>3.7921322580645164E-2</c:v>
                </c:pt>
                <c:pt idx="17">
                  <c:v>3.4129933333333334E-2</c:v>
                </c:pt>
                <c:pt idx="18">
                  <c:v>3.1839870967741934E-2</c:v>
                </c:pt>
                <c:pt idx="19">
                  <c:v>3.1002387096774192E-2</c:v>
                </c:pt>
                <c:pt idx="20">
                  <c:v>2.8971966666666668E-2</c:v>
                </c:pt>
                <c:pt idx="21">
                  <c:v>2.782825806451613E-2</c:v>
                </c:pt>
                <c:pt idx="22">
                  <c:v>2.6653400000000001E-2</c:v>
                </c:pt>
                <c:pt idx="23">
                  <c:v>2.4691741935483871E-2</c:v>
                </c:pt>
                <c:pt idx="24">
                  <c:v>2.280841935483871E-2</c:v>
                </c:pt>
                <c:pt idx="25">
                  <c:v>2.3313413793103449E-2</c:v>
                </c:pt>
                <c:pt idx="26">
                  <c:v>2.3061677419354838E-2</c:v>
                </c:pt>
                <c:pt idx="27">
                  <c:v>2.2447833333333334E-2</c:v>
                </c:pt>
                <c:pt idx="28">
                  <c:v>2.3261870967741936E-2</c:v>
                </c:pt>
                <c:pt idx="29">
                  <c:v>2.1740366666666667E-2</c:v>
                </c:pt>
                <c:pt idx="30">
                  <c:v>2.1472129032258064E-2</c:v>
                </c:pt>
                <c:pt idx="31">
                  <c:v>2.0658096774193547E-2</c:v>
                </c:pt>
                <c:pt idx="32">
                  <c:v>2.0261133333333334E-2</c:v>
                </c:pt>
                <c:pt idx="33">
                  <c:v>1.9479064516129033E-2</c:v>
                </c:pt>
                <c:pt idx="34">
                  <c:v>1.8569866666666667E-2</c:v>
                </c:pt>
                <c:pt idx="35">
                  <c:v>1.8201419354838707E-2</c:v>
                </c:pt>
                <c:pt idx="36">
                  <c:v>1.7411677419354836E-2</c:v>
                </c:pt>
                <c:pt idx="37">
                  <c:v>1.7891571428571427E-2</c:v>
                </c:pt>
                <c:pt idx="38">
                  <c:v>1.6773999999999997E-2</c:v>
                </c:pt>
                <c:pt idx="39">
                  <c:v>1.5857966666666667E-2</c:v>
                </c:pt>
                <c:pt idx="40">
                  <c:v>1.6316870967741936E-2</c:v>
                </c:pt>
                <c:pt idx="41">
                  <c:v>1.5894366666666666E-2</c:v>
                </c:pt>
                <c:pt idx="42">
                  <c:v>1.6076258064516128E-2</c:v>
                </c:pt>
                <c:pt idx="43">
                  <c:v>1.5216838709677419E-2</c:v>
                </c:pt>
                <c:pt idx="44">
                  <c:v>1.44996E-2</c:v>
                </c:pt>
                <c:pt idx="45">
                  <c:v>1.4733612903225805E-2</c:v>
                </c:pt>
                <c:pt idx="46">
                  <c:v>1.4238233333333333E-2</c:v>
                </c:pt>
                <c:pt idx="47">
                  <c:v>1.3468612903225806E-2</c:v>
                </c:pt>
                <c:pt idx="48">
                  <c:v>1.4271451612903226E-2</c:v>
                </c:pt>
                <c:pt idx="49">
                  <c:v>1.4119785714285713E-2</c:v>
                </c:pt>
                <c:pt idx="50">
                  <c:v>1.3771064516129031E-2</c:v>
                </c:pt>
                <c:pt idx="51">
                  <c:v>1.3313433333333334E-2</c:v>
                </c:pt>
                <c:pt idx="52">
                  <c:v>1.2592741935483872E-2</c:v>
                </c:pt>
                <c:pt idx="53">
                  <c:v>1.2169099999999999E-2</c:v>
                </c:pt>
                <c:pt idx="54">
                  <c:v>1.2632548387096773E-2</c:v>
                </c:pt>
                <c:pt idx="55">
                  <c:v>1.1884838709677419E-2</c:v>
                </c:pt>
                <c:pt idx="56">
                  <c:v>1.1962599999999999E-2</c:v>
                </c:pt>
                <c:pt idx="57">
                  <c:v>1.123525806451613E-2</c:v>
                </c:pt>
                <c:pt idx="58">
                  <c:v>1.07908E-2</c:v>
                </c:pt>
                <c:pt idx="59">
                  <c:v>1.1615096774193548E-2</c:v>
                </c:pt>
                <c:pt idx="60">
                  <c:v>1.3798E-2</c:v>
                </c:pt>
                <c:pt idx="61">
                  <c:v>1.3100928571428571E-2</c:v>
                </c:pt>
                <c:pt idx="62">
                  <c:v>1.2277870967741935E-2</c:v>
                </c:pt>
                <c:pt idx="63">
                  <c:v>1.2116666666666666E-2</c:v>
                </c:pt>
                <c:pt idx="64">
                  <c:v>1.1922290322580645E-2</c:v>
                </c:pt>
                <c:pt idx="65">
                  <c:v>1.19284E-2</c:v>
                </c:pt>
                <c:pt idx="66">
                  <c:v>1.1808161290322581E-2</c:v>
                </c:pt>
                <c:pt idx="67">
                  <c:v>1.1530161290322581E-2</c:v>
                </c:pt>
                <c:pt idx="68">
                  <c:v>1.1037933333333333E-2</c:v>
                </c:pt>
                <c:pt idx="69">
                  <c:v>1.0699935483870968E-2</c:v>
                </c:pt>
                <c:pt idx="70">
                  <c:v>1.0715533333333332E-2</c:v>
                </c:pt>
                <c:pt idx="71">
                  <c:v>1.0654612903225806E-2</c:v>
                </c:pt>
                <c:pt idx="72">
                  <c:v>1.0170225806451612E-2</c:v>
                </c:pt>
                <c:pt idx="73">
                  <c:v>1.0085344827586206E-2</c:v>
                </c:pt>
                <c:pt idx="74">
                  <c:v>1.2043870967741937E-2</c:v>
                </c:pt>
                <c:pt idx="75">
                  <c:v>1.0344666666666667E-2</c:v>
                </c:pt>
                <c:pt idx="76">
                  <c:v>1.0561419354838709E-2</c:v>
                </c:pt>
                <c:pt idx="77">
                  <c:v>1.0490233333333333E-2</c:v>
                </c:pt>
                <c:pt idx="78">
                  <c:v>1.0221451612903226E-2</c:v>
                </c:pt>
                <c:pt idx="79">
                  <c:v>1.0361129032258064E-2</c:v>
                </c:pt>
                <c:pt idx="80">
                  <c:v>1.03015E-2</c:v>
                </c:pt>
                <c:pt idx="81">
                  <c:v>1.0252032258064517E-2</c:v>
                </c:pt>
                <c:pt idx="82">
                  <c:v>9.4821999999999997E-3</c:v>
                </c:pt>
                <c:pt idx="83">
                  <c:v>9.6488709677419356E-3</c:v>
                </c:pt>
                <c:pt idx="84">
                  <c:v>1.0659709677419355E-2</c:v>
                </c:pt>
                <c:pt idx="85">
                  <c:v>1.0414714285714286E-2</c:v>
                </c:pt>
                <c:pt idx="86">
                  <c:v>9.8056451612903231E-3</c:v>
                </c:pt>
                <c:pt idx="87">
                  <c:v>9.9229999999999995E-3</c:v>
                </c:pt>
                <c:pt idx="88">
                  <c:v>8.48516129032258E-3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D7-4D67-AE41-A6486C7AD6EE}"/>
            </c:ext>
          </c:extLst>
        </c:ser>
        <c:ser>
          <c:idx val="13"/>
          <c:order val="13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Matrix'!$P$94:$P$182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4.2369096774193551E-2</c:v>
                </c:pt>
                <c:pt idx="13">
                  <c:v>7.1242714285714284E-2</c:v>
                </c:pt>
                <c:pt idx="14">
                  <c:v>6.3468967741935486E-2</c:v>
                </c:pt>
                <c:pt idx="15">
                  <c:v>5.8310366666666669E-2</c:v>
                </c:pt>
                <c:pt idx="16">
                  <c:v>5.4145225806451612E-2</c:v>
                </c:pt>
                <c:pt idx="17">
                  <c:v>5.1803633333333335E-2</c:v>
                </c:pt>
                <c:pt idx="18">
                  <c:v>4.8867322580645162E-2</c:v>
                </c:pt>
                <c:pt idx="19">
                  <c:v>4.5076548387096772E-2</c:v>
                </c:pt>
                <c:pt idx="20">
                  <c:v>4.2339033333333331E-2</c:v>
                </c:pt>
                <c:pt idx="21">
                  <c:v>3.8012419354838713E-2</c:v>
                </c:pt>
                <c:pt idx="22">
                  <c:v>3.74916E-2</c:v>
                </c:pt>
                <c:pt idx="23">
                  <c:v>3.5923838709677421E-2</c:v>
                </c:pt>
                <c:pt idx="24">
                  <c:v>3.3718967741935481E-2</c:v>
                </c:pt>
                <c:pt idx="25">
                  <c:v>3.4423965517241382E-2</c:v>
                </c:pt>
                <c:pt idx="26">
                  <c:v>3.4374096774193542E-2</c:v>
                </c:pt>
                <c:pt idx="27">
                  <c:v>3.1794033333333332E-2</c:v>
                </c:pt>
                <c:pt idx="28">
                  <c:v>3.0622774193548388E-2</c:v>
                </c:pt>
                <c:pt idx="29">
                  <c:v>2.8780533333333334E-2</c:v>
                </c:pt>
                <c:pt idx="30">
                  <c:v>2.9682580645161289E-2</c:v>
                </c:pt>
                <c:pt idx="31">
                  <c:v>2.9228000000000001E-2</c:v>
                </c:pt>
                <c:pt idx="32">
                  <c:v>2.7637133333333334E-2</c:v>
                </c:pt>
                <c:pt idx="33">
                  <c:v>2.5907451612903226E-2</c:v>
                </c:pt>
                <c:pt idx="34">
                  <c:v>2.5864433333333332E-2</c:v>
                </c:pt>
                <c:pt idx="35">
                  <c:v>2.5991967741935483E-2</c:v>
                </c:pt>
                <c:pt idx="36">
                  <c:v>2.4753483870967742E-2</c:v>
                </c:pt>
                <c:pt idx="37">
                  <c:v>2.412557142857143E-2</c:v>
                </c:pt>
                <c:pt idx="38">
                  <c:v>2.5021645161290323E-2</c:v>
                </c:pt>
                <c:pt idx="39">
                  <c:v>2.3068933333333333E-2</c:v>
                </c:pt>
                <c:pt idx="40">
                  <c:v>2.2120032258064515E-2</c:v>
                </c:pt>
                <c:pt idx="41">
                  <c:v>2.2146333333333334E-2</c:v>
                </c:pt>
                <c:pt idx="42">
                  <c:v>2.1015935483870967E-2</c:v>
                </c:pt>
                <c:pt idx="43">
                  <c:v>2.027241935483871E-2</c:v>
                </c:pt>
                <c:pt idx="44">
                  <c:v>2.0022033333333335E-2</c:v>
                </c:pt>
                <c:pt idx="45">
                  <c:v>1.9700612903225806E-2</c:v>
                </c:pt>
                <c:pt idx="46">
                  <c:v>1.96302E-2</c:v>
                </c:pt>
                <c:pt idx="47">
                  <c:v>1.7558806451612903E-2</c:v>
                </c:pt>
                <c:pt idx="48">
                  <c:v>1.7582419354838709E-2</c:v>
                </c:pt>
                <c:pt idx="49">
                  <c:v>1.746164285714286E-2</c:v>
                </c:pt>
                <c:pt idx="50">
                  <c:v>1.7281741935483871E-2</c:v>
                </c:pt>
                <c:pt idx="51">
                  <c:v>1.7179166666666669E-2</c:v>
                </c:pt>
                <c:pt idx="52">
                  <c:v>1.7316161290322579E-2</c:v>
                </c:pt>
                <c:pt idx="53">
                  <c:v>1.6458999999999998E-2</c:v>
                </c:pt>
                <c:pt idx="54">
                  <c:v>1.5903419354838709E-2</c:v>
                </c:pt>
                <c:pt idx="55">
                  <c:v>1.5454483870967742E-2</c:v>
                </c:pt>
                <c:pt idx="56">
                  <c:v>1.4874799999999999E-2</c:v>
                </c:pt>
                <c:pt idx="57">
                  <c:v>1.5056032258064516E-2</c:v>
                </c:pt>
                <c:pt idx="58">
                  <c:v>1.5265933333333334E-2</c:v>
                </c:pt>
                <c:pt idx="59">
                  <c:v>1.4329290322580644E-2</c:v>
                </c:pt>
                <c:pt idx="60">
                  <c:v>1.3523580645161291E-2</c:v>
                </c:pt>
                <c:pt idx="61">
                  <c:v>1.3879178571428572E-2</c:v>
                </c:pt>
                <c:pt idx="62">
                  <c:v>1.3840322580645161E-2</c:v>
                </c:pt>
                <c:pt idx="63">
                  <c:v>1.40211E-2</c:v>
                </c:pt>
                <c:pt idx="64">
                  <c:v>1.430516129032258E-2</c:v>
                </c:pt>
                <c:pt idx="65">
                  <c:v>1.3356399999999999E-2</c:v>
                </c:pt>
                <c:pt idx="66">
                  <c:v>1.3141096774193549E-2</c:v>
                </c:pt>
                <c:pt idx="67">
                  <c:v>1.2722064516129032E-2</c:v>
                </c:pt>
                <c:pt idx="68">
                  <c:v>1.3077666666666666E-2</c:v>
                </c:pt>
                <c:pt idx="69">
                  <c:v>1.3654064516129032E-2</c:v>
                </c:pt>
                <c:pt idx="70">
                  <c:v>1.2899966666666667E-2</c:v>
                </c:pt>
                <c:pt idx="71">
                  <c:v>1.4188419354838709E-2</c:v>
                </c:pt>
                <c:pt idx="72">
                  <c:v>1.3274967741935484E-2</c:v>
                </c:pt>
                <c:pt idx="73">
                  <c:v>1.3044724137931034E-2</c:v>
                </c:pt>
                <c:pt idx="74">
                  <c:v>1.423441935483871E-2</c:v>
                </c:pt>
                <c:pt idx="75">
                  <c:v>1.5680733333333332E-2</c:v>
                </c:pt>
                <c:pt idx="76">
                  <c:v>1.4919612903225805E-2</c:v>
                </c:pt>
                <c:pt idx="77">
                  <c:v>1.4027366666666667E-2</c:v>
                </c:pt>
                <c:pt idx="78">
                  <c:v>1.4299967741935484E-2</c:v>
                </c:pt>
                <c:pt idx="79">
                  <c:v>1.5425225806451613E-2</c:v>
                </c:pt>
                <c:pt idx="80">
                  <c:v>1.4705066666666666E-2</c:v>
                </c:pt>
                <c:pt idx="81">
                  <c:v>1.4307354838709676E-2</c:v>
                </c:pt>
                <c:pt idx="82">
                  <c:v>1.3722533333333333E-2</c:v>
                </c:pt>
                <c:pt idx="83">
                  <c:v>1.2069096774193547E-2</c:v>
                </c:pt>
                <c:pt idx="84">
                  <c:v>1.2566580645161292E-2</c:v>
                </c:pt>
                <c:pt idx="85">
                  <c:v>1.2973642857142855E-2</c:v>
                </c:pt>
                <c:pt idx="86">
                  <c:v>1.329674193548387E-2</c:v>
                </c:pt>
                <c:pt idx="87">
                  <c:v>1.43798E-2</c:v>
                </c:pt>
                <c:pt idx="88">
                  <c:v>1.4082290322580645E-2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D7-4D67-AE41-A6486C7AD6EE}"/>
            </c:ext>
          </c:extLst>
        </c:ser>
        <c:ser>
          <c:idx val="14"/>
          <c:order val="14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Matrix'!$Q$94:$Q$182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3.1872142857142856E-2</c:v>
                </c:pt>
                <c:pt idx="14">
                  <c:v>4.5684645161290317E-2</c:v>
                </c:pt>
                <c:pt idx="15">
                  <c:v>4.1480133333333336E-2</c:v>
                </c:pt>
                <c:pt idx="16">
                  <c:v>3.9015741935483871E-2</c:v>
                </c:pt>
                <c:pt idx="17">
                  <c:v>3.5250133333333336E-2</c:v>
                </c:pt>
                <c:pt idx="18">
                  <c:v>3.258583870967742E-2</c:v>
                </c:pt>
                <c:pt idx="19">
                  <c:v>2.9997000000000003E-2</c:v>
                </c:pt>
                <c:pt idx="20">
                  <c:v>3.1518266666666669E-2</c:v>
                </c:pt>
                <c:pt idx="21">
                  <c:v>2.7371096774193551E-2</c:v>
                </c:pt>
                <c:pt idx="22">
                  <c:v>2.7281866666666665E-2</c:v>
                </c:pt>
                <c:pt idx="23">
                  <c:v>2.6042129032258065E-2</c:v>
                </c:pt>
                <c:pt idx="24">
                  <c:v>2.5633935483870968E-2</c:v>
                </c:pt>
                <c:pt idx="25">
                  <c:v>2.4228379310344828E-2</c:v>
                </c:pt>
                <c:pt idx="26">
                  <c:v>2.2652580645161291E-2</c:v>
                </c:pt>
                <c:pt idx="27">
                  <c:v>2.1594133333333331E-2</c:v>
                </c:pt>
                <c:pt idx="28">
                  <c:v>2.1889870967741937E-2</c:v>
                </c:pt>
                <c:pt idx="29">
                  <c:v>2.0886233333333334E-2</c:v>
                </c:pt>
                <c:pt idx="30">
                  <c:v>1.9999870967741935E-2</c:v>
                </c:pt>
                <c:pt idx="31">
                  <c:v>1.9461096774193547E-2</c:v>
                </c:pt>
                <c:pt idx="32">
                  <c:v>1.8452799999999998E-2</c:v>
                </c:pt>
                <c:pt idx="33">
                  <c:v>1.8141709677419356E-2</c:v>
                </c:pt>
                <c:pt idx="34">
                  <c:v>1.7566599999999998E-2</c:v>
                </c:pt>
                <c:pt idx="35">
                  <c:v>1.6156322580645161E-2</c:v>
                </c:pt>
                <c:pt idx="36">
                  <c:v>1.5783096774193549E-2</c:v>
                </c:pt>
                <c:pt idx="37">
                  <c:v>1.5453285714285715E-2</c:v>
                </c:pt>
                <c:pt idx="38">
                  <c:v>1.5514612903225807E-2</c:v>
                </c:pt>
                <c:pt idx="39">
                  <c:v>1.5438333333333333E-2</c:v>
                </c:pt>
                <c:pt idx="40">
                  <c:v>1.4781032258064517E-2</c:v>
                </c:pt>
                <c:pt idx="41">
                  <c:v>1.4492266666666666E-2</c:v>
                </c:pt>
                <c:pt idx="42">
                  <c:v>1.3586548387096773E-2</c:v>
                </c:pt>
                <c:pt idx="43">
                  <c:v>1.3334129032258064E-2</c:v>
                </c:pt>
                <c:pt idx="44">
                  <c:v>1.33802E-2</c:v>
                </c:pt>
                <c:pt idx="45">
                  <c:v>1.3279064516129032E-2</c:v>
                </c:pt>
                <c:pt idx="46">
                  <c:v>1.2830066666666667E-2</c:v>
                </c:pt>
                <c:pt idx="47">
                  <c:v>1.2250193548387096E-2</c:v>
                </c:pt>
                <c:pt idx="48">
                  <c:v>1.2575161290322582E-2</c:v>
                </c:pt>
                <c:pt idx="49">
                  <c:v>1.1001714285714285E-2</c:v>
                </c:pt>
                <c:pt idx="50">
                  <c:v>1.1664258064516131E-2</c:v>
                </c:pt>
                <c:pt idx="51">
                  <c:v>1.14714E-2</c:v>
                </c:pt>
                <c:pt idx="52">
                  <c:v>1.0959483870967741E-2</c:v>
                </c:pt>
                <c:pt idx="53">
                  <c:v>1.0723199999999999E-2</c:v>
                </c:pt>
                <c:pt idx="54">
                  <c:v>1.0838129032258064E-2</c:v>
                </c:pt>
                <c:pt idx="55">
                  <c:v>1.1002516129032257E-2</c:v>
                </c:pt>
                <c:pt idx="56">
                  <c:v>1.09225E-2</c:v>
                </c:pt>
                <c:pt idx="57">
                  <c:v>1.0733935483870968E-2</c:v>
                </c:pt>
                <c:pt idx="58">
                  <c:v>1.1104633333333334E-2</c:v>
                </c:pt>
                <c:pt idx="59">
                  <c:v>1.0534612903225807E-2</c:v>
                </c:pt>
                <c:pt idx="60">
                  <c:v>1.0335258064516128E-2</c:v>
                </c:pt>
                <c:pt idx="61">
                  <c:v>9.921107142857143E-3</c:v>
                </c:pt>
                <c:pt idx="62">
                  <c:v>9.9251935483870967E-3</c:v>
                </c:pt>
                <c:pt idx="63">
                  <c:v>9.5123333333333344E-3</c:v>
                </c:pt>
                <c:pt idx="64">
                  <c:v>9.0092903225806441E-3</c:v>
                </c:pt>
                <c:pt idx="65">
                  <c:v>8.8543333333333321E-3</c:v>
                </c:pt>
                <c:pt idx="66">
                  <c:v>8.9474516129032251E-3</c:v>
                </c:pt>
                <c:pt idx="67">
                  <c:v>8.9773548387096763E-3</c:v>
                </c:pt>
                <c:pt idx="68">
                  <c:v>9.1146333333333336E-3</c:v>
                </c:pt>
                <c:pt idx="69">
                  <c:v>8.8421612903225796E-3</c:v>
                </c:pt>
                <c:pt idx="70">
                  <c:v>8.6442666666666675E-3</c:v>
                </c:pt>
                <c:pt idx="71">
                  <c:v>8.7198709677419363E-3</c:v>
                </c:pt>
                <c:pt idx="72">
                  <c:v>8.5627741935483878E-3</c:v>
                </c:pt>
                <c:pt idx="73">
                  <c:v>7.3030000000000005E-3</c:v>
                </c:pt>
                <c:pt idx="74">
                  <c:v>8.0629354838709678E-3</c:v>
                </c:pt>
                <c:pt idx="75">
                  <c:v>7.7790999999999997E-3</c:v>
                </c:pt>
                <c:pt idx="76">
                  <c:v>7.6171935483870974E-3</c:v>
                </c:pt>
                <c:pt idx="77">
                  <c:v>7.599066666666667E-3</c:v>
                </c:pt>
                <c:pt idx="78">
                  <c:v>7.4079354838709676E-3</c:v>
                </c:pt>
                <c:pt idx="79">
                  <c:v>7.3235161290322584E-3</c:v>
                </c:pt>
                <c:pt idx="80">
                  <c:v>7.5656666666666667E-3</c:v>
                </c:pt>
                <c:pt idx="81">
                  <c:v>7.3892903225806451E-3</c:v>
                </c:pt>
                <c:pt idx="82">
                  <c:v>6.5352333333333337E-3</c:v>
                </c:pt>
                <c:pt idx="83">
                  <c:v>6.8130645161290325E-3</c:v>
                </c:pt>
                <c:pt idx="84">
                  <c:v>8.0711612903225805E-3</c:v>
                </c:pt>
                <c:pt idx="85">
                  <c:v>1.1110499999999999E-2</c:v>
                </c:pt>
                <c:pt idx="86">
                  <c:v>1.1991935483870968E-2</c:v>
                </c:pt>
                <c:pt idx="87">
                  <c:v>1.24251E-2</c:v>
                </c:pt>
                <c:pt idx="88">
                  <c:v>8.8576774193548386E-3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D7-4D67-AE41-A6486C7AD6EE}"/>
            </c:ext>
          </c:extLst>
        </c:ser>
        <c:ser>
          <c:idx val="15"/>
          <c:order val="15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Matrix'!$R$94:$R$182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2.4193967741935486E-2</c:v>
                </c:pt>
                <c:pt idx="15">
                  <c:v>5.3360566666666664E-2</c:v>
                </c:pt>
                <c:pt idx="16">
                  <c:v>4.8817225806451613E-2</c:v>
                </c:pt>
                <c:pt idx="17">
                  <c:v>4.4336533333333331E-2</c:v>
                </c:pt>
                <c:pt idx="18">
                  <c:v>3.8616483870967742E-2</c:v>
                </c:pt>
                <c:pt idx="19">
                  <c:v>3.6386806451612901E-2</c:v>
                </c:pt>
                <c:pt idx="20">
                  <c:v>3.3568833333333339E-2</c:v>
                </c:pt>
                <c:pt idx="21">
                  <c:v>3.2176967741935486E-2</c:v>
                </c:pt>
                <c:pt idx="22">
                  <c:v>3.1972833333333332E-2</c:v>
                </c:pt>
                <c:pt idx="23">
                  <c:v>3.0505709677419356E-2</c:v>
                </c:pt>
                <c:pt idx="24">
                  <c:v>2.7135290322580646E-2</c:v>
                </c:pt>
                <c:pt idx="25">
                  <c:v>2.648541379310345E-2</c:v>
                </c:pt>
                <c:pt idx="26">
                  <c:v>2.5940645161290323E-2</c:v>
                </c:pt>
                <c:pt idx="27">
                  <c:v>2.3801900000000001E-2</c:v>
                </c:pt>
                <c:pt idx="28">
                  <c:v>2.3424322580645161E-2</c:v>
                </c:pt>
                <c:pt idx="29">
                  <c:v>2.1785966666666667E-2</c:v>
                </c:pt>
                <c:pt idx="30">
                  <c:v>2.1329999999999998E-2</c:v>
                </c:pt>
                <c:pt idx="31">
                  <c:v>2.0465032258064515E-2</c:v>
                </c:pt>
                <c:pt idx="32">
                  <c:v>1.9673233333333331E-2</c:v>
                </c:pt>
                <c:pt idx="33">
                  <c:v>1.8588709677419355E-2</c:v>
                </c:pt>
                <c:pt idx="34">
                  <c:v>1.8666566666666665E-2</c:v>
                </c:pt>
                <c:pt idx="35">
                  <c:v>1.7976419354838711E-2</c:v>
                </c:pt>
                <c:pt idx="36">
                  <c:v>1.6783612903225806E-2</c:v>
                </c:pt>
                <c:pt idx="37">
                  <c:v>1.6240464285714285E-2</c:v>
                </c:pt>
                <c:pt idx="38">
                  <c:v>1.5693935483870967E-2</c:v>
                </c:pt>
                <c:pt idx="39">
                  <c:v>1.5430133333333334E-2</c:v>
                </c:pt>
                <c:pt idx="40">
                  <c:v>1.5351483870967741E-2</c:v>
                </c:pt>
                <c:pt idx="41">
                  <c:v>1.43725E-2</c:v>
                </c:pt>
                <c:pt idx="42">
                  <c:v>1.4773E-2</c:v>
                </c:pt>
                <c:pt idx="43">
                  <c:v>1.4490806451612902E-2</c:v>
                </c:pt>
                <c:pt idx="44">
                  <c:v>1.4538466666666666E-2</c:v>
                </c:pt>
                <c:pt idx="45">
                  <c:v>1.3689645161290323E-2</c:v>
                </c:pt>
                <c:pt idx="46">
                  <c:v>1.3114733333333333E-2</c:v>
                </c:pt>
                <c:pt idx="47">
                  <c:v>1.3278225806451613E-2</c:v>
                </c:pt>
                <c:pt idx="48">
                  <c:v>1.1929709677419355E-2</c:v>
                </c:pt>
                <c:pt idx="49">
                  <c:v>1.169857142857143E-2</c:v>
                </c:pt>
                <c:pt idx="50">
                  <c:v>1.2046161290322582E-2</c:v>
                </c:pt>
                <c:pt idx="51">
                  <c:v>1.1258800000000001E-2</c:v>
                </c:pt>
                <c:pt idx="52">
                  <c:v>1.1220161290322581E-2</c:v>
                </c:pt>
                <c:pt idx="53">
                  <c:v>1.0932300000000001E-2</c:v>
                </c:pt>
                <c:pt idx="54">
                  <c:v>9.4951612903225804E-3</c:v>
                </c:pt>
                <c:pt idx="55">
                  <c:v>9.8566774193548402E-3</c:v>
                </c:pt>
                <c:pt idx="56">
                  <c:v>1.00632E-2</c:v>
                </c:pt>
                <c:pt idx="57">
                  <c:v>1.0676290322580646E-2</c:v>
                </c:pt>
                <c:pt idx="58">
                  <c:v>1.02866E-2</c:v>
                </c:pt>
                <c:pt idx="59">
                  <c:v>1.000525806451613E-2</c:v>
                </c:pt>
                <c:pt idx="60">
                  <c:v>9.706322580645162E-3</c:v>
                </c:pt>
                <c:pt idx="61">
                  <c:v>1.1023E-2</c:v>
                </c:pt>
                <c:pt idx="62">
                  <c:v>1.1011387096774194E-2</c:v>
                </c:pt>
                <c:pt idx="63">
                  <c:v>9.6785666666666659E-3</c:v>
                </c:pt>
                <c:pt idx="64">
                  <c:v>9.4340645161290326E-3</c:v>
                </c:pt>
                <c:pt idx="65">
                  <c:v>9.3522333333333329E-3</c:v>
                </c:pt>
                <c:pt idx="66">
                  <c:v>9.1107741935483877E-3</c:v>
                </c:pt>
                <c:pt idx="67">
                  <c:v>9.2650645161290318E-3</c:v>
                </c:pt>
                <c:pt idx="68">
                  <c:v>8.8558999999999999E-3</c:v>
                </c:pt>
                <c:pt idx="69">
                  <c:v>8.7047741935483858E-3</c:v>
                </c:pt>
                <c:pt idx="70">
                  <c:v>8.1066999999999997E-3</c:v>
                </c:pt>
                <c:pt idx="71">
                  <c:v>7.8594838709677411E-3</c:v>
                </c:pt>
                <c:pt idx="72">
                  <c:v>7.8711290322580653E-3</c:v>
                </c:pt>
                <c:pt idx="73">
                  <c:v>6.4084827586206898E-3</c:v>
                </c:pt>
                <c:pt idx="74">
                  <c:v>7.7618709677419358E-3</c:v>
                </c:pt>
                <c:pt idx="75">
                  <c:v>7.7259E-3</c:v>
                </c:pt>
                <c:pt idx="76">
                  <c:v>7.6623548387096769E-3</c:v>
                </c:pt>
                <c:pt idx="77">
                  <c:v>7.8863000000000006E-3</c:v>
                </c:pt>
                <c:pt idx="78">
                  <c:v>7.6934193548387104E-3</c:v>
                </c:pt>
                <c:pt idx="79">
                  <c:v>7.4391612903225808E-3</c:v>
                </c:pt>
                <c:pt idx="80">
                  <c:v>7.1391333333333338E-3</c:v>
                </c:pt>
                <c:pt idx="81">
                  <c:v>7.170387096774194E-3</c:v>
                </c:pt>
                <c:pt idx="82">
                  <c:v>6.8511666666666669E-3</c:v>
                </c:pt>
                <c:pt idx="83">
                  <c:v>6.497774193548387E-3</c:v>
                </c:pt>
                <c:pt idx="84">
                  <c:v>7.9844516129032247E-3</c:v>
                </c:pt>
                <c:pt idx="85">
                  <c:v>7.9116071428571421E-3</c:v>
                </c:pt>
                <c:pt idx="86">
                  <c:v>7.4108387096774196E-3</c:v>
                </c:pt>
                <c:pt idx="87">
                  <c:v>7.1348000000000002E-3</c:v>
                </c:pt>
                <c:pt idx="88">
                  <c:v>6.7723548387096768E-3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D7-4D67-AE41-A6486C7AD6EE}"/>
            </c:ext>
          </c:extLst>
        </c:ser>
        <c:ser>
          <c:idx val="16"/>
          <c:order val="16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Matrix'!$S$94:$S$182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2.6911233333333333E-2</c:v>
                </c:pt>
                <c:pt idx="16">
                  <c:v>4.4982258064516126E-2</c:v>
                </c:pt>
                <c:pt idx="17">
                  <c:v>4.4255466666666667E-2</c:v>
                </c:pt>
                <c:pt idx="18">
                  <c:v>3.7985419354838713E-2</c:v>
                </c:pt>
                <c:pt idx="19">
                  <c:v>3.4984387096774192E-2</c:v>
                </c:pt>
                <c:pt idx="20">
                  <c:v>3.1756933333333334E-2</c:v>
                </c:pt>
                <c:pt idx="21">
                  <c:v>3.0802903225806453E-2</c:v>
                </c:pt>
                <c:pt idx="22">
                  <c:v>2.9483433333333333E-2</c:v>
                </c:pt>
                <c:pt idx="23">
                  <c:v>2.8309870967741936E-2</c:v>
                </c:pt>
                <c:pt idx="24">
                  <c:v>2.8026677419354839E-2</c:v>
                </c:pt>
                <c:pt idx="25">
                  <c:v>2.6872793103448277E-2</c:v>
                </c:pt>
                <c:pt idx="26">
                  <c:v>2.5367870967741936E-2</c:v>
                </c:pt>
                <c:pt idx="27">
                  <c:v>2.3938300000000003E-2</c:v>
                </c:pt>
                <c:pt idx="28">
                  <c:v>2.2813903225806453E-2</c:v>
                </c:pt>
                <c:pt idx="29">
                  <c:v>2.0812733333333333E-2</c:v>
                </c:pt>
                <c:pt idx="30">
                  <c:v>1.9932612903225806E-2</c:v>
                </c:pt>
                <c:pt idx="31">
                  <c:v>2.0226967741935484E-2</c:v>
                </c:pt>
                <c:pt idx="32">
                  <c:v>1.9273866666666663E-2</c:v>
                </c:pt>
                <c:pt idx="33">
                  <c:v>2.033193548387097E-2</c:v>
                </c:pt>
                <c:pt idx="34">
                  <c:v>2.0592166666666668E-2</c:v>
                </c:pt>
                <c:pt idx="35">
                  <c:v>1.9398451612903225E-2</c:v>
                </c:pt>
                <c:pt idx="36">
                  <c:v>1.8624612903225805E-2</c:v>
                </c:pt>
                <c:pt idx="37">
                  <c:v>1.7856750000000001E-2</c:v>
                </c:pt>
                <c:pt idx="38">
                  <c:v>1.7397741935483869E-2</c:v>
                </c:pt>
                <c:pt idx="39">
                  <c:v>1.7407433333333333E-2</c:v>
                </c:pt>
                <c:pt idx="40">
                  <c:v>1.6937806451612903E-2</c:v>
                </c:pt>
                <c:pt idx="41">
                  <c:v>1.6086766666666665E-2</c:v>
                </c:pt>
                <c:pt idx="42">
                  <c:v>1.5340903225806451E-2</c:v>
                </c:pt>
                <c:pt idx="43">
                  <c:v>1.5155258064516128E-2</c:v>
                </c:pt>
                <c:pt idx="44">
                  <c:v>1.4479199999999999E-2</c:v>
                </c:pt>
                <c:pt idx="45">
                  <c:v>1.461874193548387E-2</c:v>
                </c:pt>
                <c:pt idx="46">
                  <c:v>1.4476666666666667E-2</c:v>
                </c:pt>
                <c:pt idx="47">
                  <c:v>1.4835032258064517E-2</c:v>
                </c:pt>
                <c:pt idx="48">
                  <c:v>1.440467741935484E-2</c:v>
                </c:pt>
                <c:pt idx="49">
                  <c:v>1.3803642857142858E-2</c:v>
                </c:pt>
                <c:pt idx="50">
                  <c:v>1.3612774193548387E-2</c:v>
                </c:pt>
                <c:pt idx="51">
                  <c:v>1.3397466666666667E-2</c:v>
                </c:pt>
                <c:pt idx="52">
                  <c:v>1.2908935483870967E-2</c:v>
                </c:pt>
                <c:pt idx="53">
                  <c:v>1.2704833333333334E-2</c:v>
                </c:pt>
                <c:pt idx="54">
                  <c:v>1.283241935483871E-2</c:v>
                </c:pt>
                <c:pt idx="55">
                  <c:v>1.234316129032258E-2</c:v>
                </c:pt>
                <c:pt idx="56">
                  <c:v>1.17967E-2</c:v>
                </c:pt>
                <c:pt idx="57">
                  <c:v>1.1471709677419355E-2</c:v>
                </c:pt>
                <c:pt idx="58">
                  <c:v>1.1142933333333332E-2</c:v>
                </c:pt>
                <c:pt idx="59">
                  <c:v>1.0664645161290323E-2</c:v>
                </c:pt>
                <c:pt idx="60">
                  <c:v>1.1116258064516129E-2</c:v>
                </c:pt>
                <c:pt idx="61">
                  <c:v>1.1270642857142858E-2</c:v>
                </c:pt>
                <c:pt idx="62">
                  <c:v>1.1030645161290322E-2</c:v>
                </c:pt>
                <c:pt idx="63">
                  <c:v>1.0432166666666666E-2</c:v>
                </c:pt>
                <c:pt idx="64">
                  <c:v>1.0352870967741935E-2</c:v>
                </c:pt>
                <c:pt idx="65">
                  <c:v>1.0246699999999999E-2</c:v>
                </c:pt>
                <c:pt idx="66">
                  <c:v>9.9766774193548388E-3</c:v>
                </c:pt>
                <c:pt idx="67">
                  <c:v>9.614451612903226E-3</c:v>
                </c:pt>
                <c:pt idx="68">
                  <c:v>1.0381666666666668E-2</c:v>
                </c:pt>
                <c:pt idx="69">
                  <c:v>1.0626838709677419E-2</c:v>
                </c:pt>
                <c:pt idx="70">
                  <c:v>1.0210799999999999E-2</c:v>
                </c:pt>
                <c:pt idx="71">
                  <c:v>9.8909354838709676E-3</c:v>
                </c:pt>
                <c:pt idx="72">
                  <c:v>9.1169677419354837E-3</c:v>
                </c:pt>
                <c:pt idx="73">
                  <c:v>8.2535862068965522E-3</c:v>
                </c:pt>
                <c:pt idx="74">
                  <c:v>8.2504516129032254E-3</c:v>
                </c:pt>
                <c:pt idx="75">
                  <c:v>8.5938999999999998E-3</c:v>
                </c:pt>
                <c:pt idx="76">
                  <c:v>8.8795161290322576E-3</c:v>
                </c:pt>
                <c:pt idx="77">
                  <c:v>8.4522999999999994E-3</c:v>
                </c:pt>
                <c:pt idx="78">
                  <c:v>8.4545161290322576E-3</c:v>
                </c:pt>
                <c:pt idx="79">
                  <c:v>8.6654516129032258E-3</c:v>
                </c:pt>
                <c:pt idx="80">
                  <c:v>9.177533333333333E-3</c:v>
                </c:pt>
                <c:pt idx="81">
                  <c:v>8.9426451612903239E-3</c:v>
                </c:pt>
                <c:pt idx="82">
                  <c:v>9.3229666666666666E-3</c:v>
                </c:pt>
                <c:pt idx="83">
                  <c:v>8.6951290322580636E-3</c:v>
                </c:pt>
                <c:pt idx="84">
                  <c:v>9.0536129032258075E-3</c:v>
                </c:pt>
                <c:pt idx="85">
                  <c:v>8.9059285714285716E-3</c:v>
                </c:pt>
                <c:pt idx="86">
                  <c:v>8.7975161290322571E-3</c:v>
                </c:pt>
                <c:pt idx="87">
                  <c:v>8.8592000000000011E-3</c:v>
                </c:pt>
                <c:pt idx="88">
                  <c:v>8.5278709677419351E-3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D7-4D67-AE41-A6486C7AD6EE}"/>
            </c:ext>
          </c:extLst>
        </c:ser>
        <c:ser>
          <c:idx val="17"/>
          <c:order val="17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Matrix'!$T$94:$T$182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4.1872580645161285E-2</c:v>
                </c:pt>
                <c:pt idx="17">
                  <c:v>6.9925000000000001E-2</c:v>
                </c:pt>
                <c:pt idx="18">
                  <c:v>5.8863096774193553E-2</c:v>
                </c:pt>
                <c:pt idx="19">
                  <c:v>5.4701483870967745E-2</c:v>
                </c:pt>
                <c:pt idx="20">
                  <c:v>4.8114966666666668E-2</c:v>
                </c:pt>
                <c:pt idx="21">
                  <c:v>4.3938677419354838E-2</c:v>
                </c:pt>
                <c:pt idx="22">
                  <c:v>4.0279633333333328E-2</c:v>
                </c:pt>
                <c:pt idx="23">
                  <c:v>3.7791580645161291E-2</c:v>
                </c:pt>
                <c:pt idx="24">
                  <c:v>3.6173193548387099E-2</c:v>
                </c:pt>
                <c:pt idx="25">
                  <c:v>3.4811137931034478E-2</c:v>
                </c:pt>
                <c:pt idx="26">
                  <c:v>3.2874419354838709E-2</c:v>
                </c:pt>
                <c:pt idx="27">
                  <c:v>3.1455400000000001E-2</c:v>
                </c:pt>
                <c:pt idx="28">
                  <c:v>2.9773516129032257E-2</c:v>
                </c:pt>
                <c:pt idx="29">
                  <c:v>2.8280033333333333E-2</c:v>
                </c:pt>
                <c:pt idx="30">
                  <c:v>2.7828225806451612E-2</c:v>
                </c:pt>
                <c:pt idx="31">
                  <c:v>2.7322548387096773E-2</c:v>
                </c:pt>
                <c:pt idx="32">
                  <c:v>2.7280599999999999E-2</c:v>
                </c:pt>
                <c:pt idx="33">
                  <c:v>2.4263709677419355E-2</c:v>
                </c:pt>
                <c:pt idx="34">
                  <c:v>2.5533333333333335E-2</c:v>
                </c:pt>
                <c:pt idx="35">
                  <c:v>2.3667838709677418E-2</c:v>
                </c:pt>
                <c:pt idx="36">
                  <c:v>2.2141999999999998E-2</c:v>
                </c:pt>
                <c:pt idx="37">
                  <c:v>2.1293285714285713E-2</c:v>
                </c:pt>
                <c:pt idx="38">
                  <c:v>2.207867741935484E-2</c:v>
                </c:pt>
                <c:pt idx="39">
                  <c:v>2.049556666666667E-2</c:v>
                </c:pt>
                <c:pt idx="40">
                  <c:v>2.061716129032258E-2</c:v>
                </c:pt>
                <c:pt idx="41">
                  <c:v>2.03483E-2</c:v>
                </c:pt>
                <c:pt idx="42">
                  <c:v>1.985767741935484E-2</c:v>
                </c:pt>
                <c:pt idx="43">
                  <c:v>1.926783870967742E-2</c:v>
                </c:pt>
                <c:pt idx="44">
                  <c:v>1.8528433333333334E-2</c:v>
                </c:pt>
                <c:pt idx="45">
                  <c:v>1.7643096774193547E-2</c:v>
                </c:pt>
                <c:pt idx="46">
                  <c:v>1.7943900000000002E-2</c:v>
                </c:pt>
                <c:pt idx="47">
                  <c:v>1.5511451612903225E-2</c:v>
                </c:pt>
                <c:pt idx="48">
                  <c:v>1.6224161290322579E-2</c:v>
                </c:pt>
                <c:pt idx="49">
                  <c:v>1.5268892857142858E-2</c:v>
                </c:pt>
                <c:pt idx="50">
                  <c:v>1.6270225806451613E-2</c:v>
                </c:pt>
                <c:pt idx="51">
                  <c:v>1.7428200000000001E-2</c:v>
                </c:pt>
                <c:pt idx="52">
                  <c:v>1.7052612903225805E-2</c:v>
                </c:pt>
                <c:pt idx="53">
                  <c:v>1.53261E-2</c:v>
                </c:pt>
                <c:pt idx="54">
                  <c:v>1.4987483870967743E-2</c:v>
                </c:pt>
                <c:pt idx="55">
                  <c:v>1.4773451612903226E-2</c:v>
                </c:pt>
                <c:pt idx="56">
                  <c:v>1.4721933333333333E-2</c:v>
                </c:pt>
                <c:pt idx="57">
                  <c:v>1.3905645161290323E-2</c:v>
                </c:pt>
                <c:pt idx="58">
                  <c:v>1.4275866666666666E-2</c:v>
                </c:pt>
                <c:pt idx="59">
                  <c:v>1.3319838709677418E-2</c:v>
                </c:pt>
                <c:pt idx="60">
                  <c:v>1.278041935483871E-2</c:v>
                </c:pt>
                <c:pt idx="61">
                  <c:v>1.2867071428571427E-2</c:v>
                </c:pt>
                <c:pt idx="62">
                  <c:v>1.1820000000000001E-2</c:v>
                </c:pt>
                <c:pt idx="63">
                  <c:v>1.2270100000000001E-2</c:v>
                </c:pt>
                <c:pt idx="64">
                  <c:v>1.2462516129032259E-2</c:v>
                </c:pt>
                <c:pt idx="65">
                  <c:v>1.2459400000000001E-2</c:v>
                </c:pt>
                <c:pt idx="66">
                  <c:v>1.1968225806451613E-2</c:v>
                </c:pt>
                <c:pt idx="67">
                  <c:v>1.1889870967741935E-2</c:v>
                </c:pt>
                <c:pt idx="68">
                  <c:v>1.1590600000000001E-2</c:v>
                </c:pt>
                <c:pt idx="69">
                  <c:v>1.1300096774193547E-2</c:v>
                </c:pt>
                <c:pt idx="70">
                  <c:v>1.1276000000000001E-2</c:v>
                </c:pt>
                <c:pt idx="71">
                  <c:v>1.0941032258064516E-2</c:v>
                </c:pt>
                <c:pt idx="72">
                  <c:v>1.0877129032258065E-2</c:v>
                </c:pt>
                <c:pt idx="73">
                  <c:v>9.5674827586206893E-3</c:v>
                </c:pt>
                <c:pt idx="74">
                  <c:v>1.0475580645161291E-2</c:v>
                </c:pt>
                <c:pt idx="75">
                  <c:v>1.0591733333333332E-2</c:v>
                </c:pt>
                <c:pt idx="76">
                  <c:v>1.2208612903225806E-2</c:v>
                </c:pt>
                <c:pt idx="77">
                  <c:v>1.1671966666666667E-2</c:v>
                </c:pt>
                <c:pt idx="78">
                  <c:v>1.0781225806451614E-2</c:v>
                </c:pt>
                <c:pt idx="79">
                  <c:v>1.1048516129032257E-2</c:v>
                </c:pt>
                <c:pt idx="80">
                  <c:v>1.0541833333333334E-2</c:v>
                </c:pt>
                <c:pt idx="81">
                  <c:v>1.0920032258064517E-2</c:v>
                </c:pt>
                <c:pt idx="82">
                  <c:v>1.0147633333333333E-2</c:v>
                </c:pt>
                <c:pt idx="83">
                  <c:v>9.4869677419354842E-3</c:v>
                </c:pt>
                <c:pt idx="84">
                  <c:v>1.0054419354838709E-2</c:v>
                </c:pt>
                <c:pt idx="85">
                  <c:v>9.6931428571428568E-3</c:v>
                </c:pt>
                <c:pt idx="86">
                  <c:v>9.8395806451612895E-3</c:v>
                </c:pt>
                <c:pt idx="87">
                  <c:v>9.3954666666666662E-3</c:v>
                </c:pt>
                <c:pt idx="88">
                  <c:v>9.2650967741935483E-3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D7-4D67-AE41-A6486C7AD6EE}"/>
            </c:ext>
          </c:extLst>
        </c:ser>
        <c:ser>
          <c:idx val="18"/>
          <c:order val="18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Matrix'!$U$94:$U$182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3.7728400000000002E-2</c:v>
                </c:pt>
                <c:pt idx="18">
                  <c:v>5.5632580645161286E-2</c:v>
                </c:pt>
                <c:pt idx="19">
                  <c:v>4.8101451612903225E-2</c:v>
                </c:pt>
                <c:pt idx="20">
                  <c:v>4.2676466666666669E-2</c:v>
                </c:pt>
                <c:pt idx="21">
                  <c:v>3.3962741935483869E-2</c:v>
                </c:pt>
                <c:pt idx="22">
                  <c:v>3.3187833333333333E-2</c:v>
                </c:pt>
                <c:pt idx="23">
                  <c:v>3.3280612903225801E-2</c:v>
                </c:pt>
                <c:pt idx="24">
                  <c:v>3.0780870967741937E-2</c:v>
                </c:pt>
                <c:pt idx="25">
                  <c:v>3.1053241379310346E-2</c:v>
                </c:pt>
                <c:pt idx="26">
                  <c:v>2.8852516129032259E-2</c:v>
                </c:pt>
                <c:pt idx="27">
                  <c:v>2.5527899999999999E-2</c:v>
                </c:pt>
                <c:pt idx="28">
                  <c:v>2.4536451612903225E-2</c:v>
                </c:pt>
                <c:pt idx="29">
                  <c:v>2.3878099999999999E-2</c:v>
                </c:pt>
                <c:pt idx="30">
                  <c:v>2.3284806451612905E-2</c:v>
                </c:pt>
                <c:pt idx="31">
                  <c:v>2.2183903225806451E-2</c:v>
                </c:pt>
                <c:pt idx="32">
                  <c:v>2.1758266666666668E-2</c:v>
                </c:pt>
                <c:pt idx="33">
                  <c:v>2.3797741935483872E-2</c:v>
                </c:pt>
                <c:pt idx="34">
                  <c:v>2.23807E-2</c:v>
                </c:pt>
                <c:pt idx="35">
                  <c:v>2.2016322580645158E-2</c:v>
                </c:pt>
                <c:pt idx="36">
                  <c:v>2.0417032258064519E-2</c:v>
                </c:pt>
                <c:pt idx="37">
                  <c:v>1.9480821428571431E-2</c:v>
                </c:pt>
                <c:pt idx="38">
                  <c:v>1.9035290322580646E-2</c:v>
                </c:pt>
                <c:pt idx="39">
                  <c:v>1.8000933333333333E-2</c:v>
                </c:pt>
                <c:pt idx="40">
                  <c:v>1.7867709677419356E-2</c:v>
                </c:pt>
                <c:pt idx="41">
                  <c:v>1.6756400000000001E-2</c:v>
                </c:pt>
                <c:pt idx="42">
                  <c:v>1.529016129032258E-2</c:v>
                </c:pt>
                <c:pt idx="43">
                  <c:v>1.5524806451612904E-2</c:v>
                </c:pt>
                <c:pt idx="44">
                  <c:v>1.5958033333333333E-2</c:v>
                </c:pt>
                <c:pt idx="45">
                  <c:v>1.4505483870967742E-2</c:v>
                </c:pt>
                <c:pt idx="46">
                  <c:v>1.5134033333333333E-2</c:v>
                </c:pt>
                <c:pt idx="47">
                  <c:v>1.4543645161290322E-2</c:v>
                </c:pt>
                <c:pt idx="48">
                  <c:v>1.4261193548387098E-2</c:v>
                </c:pt>
                <c:pt idx="49">
                  <c:v>1.4614678571428572E-2</c:v>
                </c:pt>
                <c:pt idx="50">
                  <c:v>1.4340129032258064E-2</c:v>
                </c:pt>
                <c:pt idx="51">
                  <c:v>1.4069400000000001E-2</c:v>
                </c:pt>
                <c:pt idx="52">
                  <c:v>1.3409419354838709E-2</c:v>
                </c:pt>
                <c:pt idx="53">
                  <c:v>1.27534E-2</c:v>
                </c:pt>
                <c:pt idx="54">
                  <c:v>1.1683193548387096E-2</c:v>
                </c:pt>
                <c:pt idx="55">
                  <c:v>1.1167354838709677E-2</c:v>
                </c:pt>
                <c:pt idx="56">
                  <c:v>1.0903566666666666E-2</c:v>
                </c:pt>
                <c:pt idx="57">
                  <c:v>1.2682870967741936E-2</c:v>
                </c:pt>
                <c:pt idx="58">
                  <c:v>1.13562E-2</c:v>
                </c:pt>
                <c:pt idx="59">
                  <c:v>1.1145548387096773E-2</c:v>
                </c:pt>
                <c:pt idx="60">
                  <c:v>1.0725612903225807E-2</c:v>
                </c:pt>
                <c:pt idx="61">
                  <c:v>1.0254892857142857E-2</c:v>
                </c:pt>
                <c:pt idx="62">
                  <c:v>9.901064516129033E-3</c:v>
                </c:pt>
                <c:pt idx="63">
                  <c:v>9.8561333333333327E-3</c:v>
                </c:pt>
                <c:pt idx="64">
                  <c:v>1.0305387096774194E-2</c:v>
                </c:pt>
                <c:pt idx="65">
                  <c:v>9.6703999999999991E-3</c:v>
                </c:pt>
                <c:pt idx="66">
                  <c:v>9.6542258064516127E-3</c:v>
                </c:pt>
                <c:pt idx="67">
                  <c:v>8.9847741935483866E-3</c:v>
                </c:pt>
                <c:pt idx="68">
                  <c:v>9.6225000000000008E-3</c:v>
                </c:pt>
                <c:pt idx="69">
                  <c:v>1.1428677419354839E-2</c:v>
                </c:pt>
                <c:pt idx="70">
                  <c:v>1.11573E-2</c:v>
                </c:pt>
                <c:pt idx="71">
                  <c:v>1.0101225806451614E-2</c:v>
                </c:pt>
                <c:pt idx="72">
                  <c:v>9.2001612903225803E-3</c:v>
                </c:pt>
                <c:pt idx="73">
                  <c:v>8.2155517241379299E-3</c:v>
                </c:pt>
                <c:pt idx="74">
                  <c:v>8.7663548387096786E-3</c:v>
                </c:pt>
                <c:pt idx="75">
                  <c:v>9.5936000000000007E-3</c:v>
                </c:pt>
                <c:pt idx="76">
                  <c:v>8.919354838709679E-3</c:v>
                </c:pt>
                <c:pt idx="77">
                  <c:v>8.7603333333333335E-3</c:v>
                </c:pt>
                <c:pt idx="78">
                  <c:v>8.5307096774193559E-3</c:v>
                </c:pt>
                <c:pt idx="79">
                  <c:v>8.7423548387096772E-3</c:v>
                </c:pt>
                <c:pt idx="80">
                  <c:v>7.9872999999999993E-3</c:v>
                </c:pt>
                <c:pt idx="81">
                  <c:v>8.2404516129032258E-3</c:v>
                </c:pt>
                <c:pt idx="82">
                  <c:v>8.1169666666666661E-3</c:v>
                </c:pt>
                <c:pt idx="83">
                  <c:v>7.9657741935483875E-3</c:v>
                </c:pt>
                <c:pt idx="84">
                  <c:v>7.7210967741935489E-3</c:v>
                </c:pt>
                <c:pt idx="85">
                  <c:v>7.6391071428571428E-3</c:v>
                </c:pt>
                <c:pt idx="86">
                  <c:v>8.2526129032258061E-3</c:v>
                </c:pt>
                <c:pt idx="87">
                  <c:v>8.0865333333333331E-3</c:v>
                </c:pt>
                <c:pt idx="88">
                  <c:v>7.5023225806451609E-3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D7-4D67-AE41-A6486C7AD6EE}"/>
            </c:ext>
          </c:extLst>
        </c:ser>
        <c:ser>
          <c:idx val="19"/>
          <c:order val="19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Matrix'!$V$94:$V$182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3.3999677419354842E-2</c:v>
                </c:pt>
                <c:pt idx="19">
                  <c:v>5.7678419354838709E-2</c:v>
                </c:pt>
                <c:pt idx="20">
                  <c:v>4.8687433333333335E-2</c:v>
                </c:pt>
                <c:pt idx="21">
                  <c:v>4.507693548387097E-2</c:v>
                </c:pt>
                <c:pt idx="22">
                  <c:v>4.0469266666666663E-2</c:v>
                </c:pt>
                <c:pt idx="23">
                  <c:v>3.8245161290322578E-2</c:v>
                </c:pt>
                <c:pt idx="24">
                  <c:v>3.6155225806451613E-2</c:v>
                </c:pt>
                <c:pt idx="25">
                  <c:v>3.3032586206896551E-2</c:v>
                </c:pt>
                <c:pt idx="26">
                  <c:v>3.2242322580645161E-2</c:v>
                </c:pt>
                <c:pt idx="27">
                  <c:v>2.9166533333333335E-2</c:v>
                </c:pt>
                <c:pt idx="28">
                  <c:v>2.6728580645161291E-2</c:v>
                </c:pt>
                <c:pt idx="29">
                  <c:v>2.6231600000000001E-2</c:v>
                </c:pt>
                <c:pt idx="30">
                  <c:v>2.5408677419354837E-2</c:v>
                </c:pt>
                <c:pt idx="31">
                  <c:v>2.554525806451613E-2</c:v>
                </c:pt>
                <c:pt idx="32">
                  <c:v>2.2995966666666666E-2</c:v>
                </c:pt>
                <c:pt idx="33">
                  <c:v>2.1592354838709679E-2</c:v>
                </c:pt>
                <c:pt idx="34">
                  <c:v>1.9737500000000002E-2</c:v>
                </c:pt>
                <c:pt idx="35">
                  <c:v>2.0499129032258062E-2</c:v>
                </c:pt>
                <c:pt idx="36">
                  <c:v>2.065341935483871E-2</c:v>
                </c:pt>
                <c:pt idx="37">
                  <c:v>2.084817857142857E-2</c:v>
                </c:pt>
                <c:pt idx="38">
                  <c:v>2.0441258064516129E-2</c:v>
                </c:pt>
                <c:pt idx="39">
                  <c:v>1.9581533333333335E-2</c:v>
                </c:pt>
                <c:pt idx="40">
                  <c:v>1.9199903225806451E-2</c:v>
                </c:pt>
                <c:pt idx="41">
                  <c:v>1.8894566666666668E-2</c:v>
                </c:pt>
                <c:pt idx="42">
                  <c:v>1.8120870967741936E-2</c:v>
                </c:pt>
                <c:pt idx="43">
                  <c:v>1.7596967741935487E-2</c:v>
                </c:pt>
                <c:pt idx="44">
                  <c:v>1.7011399999999999E-2</c:v>
                </c:pt>
                <c:pt idx="45">
                  <c:v>1.6794387096774194E-2</c:v>
                </c:pt>
                <c:pt idx="46">
                  <c:v>1.6961066666666667E-2</c:v>
                </c:pt>
                <c:pt idx="47">
                  <c:v>1.6626322580645159E-2</c:v>
                </c:pt>
                <c:pt idx="48">
                  <c:v>1.8042225806451612E-2</c:v>
                </c:pt>
                <c:pt idx="49">
                  <c:v>1.8324464285714288E-2</c:v>
                </c:pt>
                <c:pt idx="50">
                  <c:v>1.6602806451612905E-2</c:v>
                </c:pt>
                <c:pt idx="51">
                  <c:v>1.68886E-2</c:v>
                </c:pt>
                <c:pt idx="52">
                  <c:v>1.6410774193548389E-2</c:v>
                </c:pt>
                <c:pt idx="53">
                  <c:v>1.5796466666666665E-2</c:v>
                </c:pt>
                <c:pt idx="54">
                  <c:v>1.5467903225806452E-2</c:v>
                </c:pt>
                <c:pt idx="55">
                  <c:v>1.5063645161290324E-2</c:v>
                </c:pt>
                <c:pt idx="56">
                  <c:v>1.4407E-2</c:v>
                </c:pt>
                <c:pt idx="57">
                  <c:v>1.4264548387096775E-2</c:v>
                </c:pt>
                <c:pt idx="58">
                  <c:v>1.4065166666666667E-2</c:v>
                </c:pt>
                <c:pt idx="59">
                  <c:v>1.4051096774193549E-2</c:v>
                </c:pt>
                <c:pt idx="60">
                  <c:v>1.4002967741935483E-2</c:v>
                </c:pt>
                <c:pt idx="61">
                  <c:v>1.5189999999999999E-2</c:v>
                </c:pt>
                <c:pt idx="62">
                  <c:v>1.4936096774193549E-2</c:v>
                </c:pt>
                <c:pt idx="63">
                  <c:v>1.3697433333333333E-2</c:v>
                </c:pt>
                <c:pt idx="64">
                  <c:v>1.3312193548387096E-2</c:v>
                </c:pt>
                <c:pt idx="65">
                  <c:v>1.4151933333333333E-2</c:v>
                </c:pt>
                <c:pt idx="66">
                  <c:v>1.4763193548387097E-2</c:v>
                </c:pt>
                <c:pt idx="67">
                  <c:v>1.342916129032258E-2</c:v>
                </c:pt>
                <c:pt idx="68">
                  <c:v>1.5734233333333333E-2</c:v>
                </c:pt>
                <c:pt idx="69">
                  <c:v>1.461083870967742E-2</c:v>
                </c:pt>
                <c:pt idx="70">
                  <c:v>1.3969833333333332E-2</c:v>
                </c:pt>
                <c:pt idx="71">
                  <c:v>1.362867741935484E-2</c:v>
                </c:pt>
                <c:pt idx="72">
                  <c:v>1.3478161290322581E-2</c:v>
                </c:pt>
                <c:pt idx="73">
                  <c:v>1.3245758620689656E-2</c:v>
                </c:pt>
                <c:pt idx="74">
                  <c:v>1.3207193548387097E-2</c:v>
                </c:pt>
                <c:pt idx="75">
                  <c:v>1.4137233333333334E-2</c:v>
                </c:pt>
                <c:pt idx="76">
                  <c:v>1.3751709677419354E-2</c:v>
                </c:pt>
                <c:pt idx="77">
                  <c:v>1.43993E-2</c:v>
                </c:pt>
                <c:pt idx="78">
                  <c:v>1.5880161290322579E-2</c:v>
                </c:pt>
                <c:pt idx="79">
                  <c:v>1.4817322580645161E-2</c:v>
                </c:pt>
                <c:pt idx="80">
                  <c:v>1.4302933333333333E-2</c:v>
                </c:pt>
                <c:pt idx="81">
                  <c:v>1.285858064516129E-2</c:v>
                </c:pt>
                <c:pt idx="82">
                  <c:v>1.2337233333333333E-2</c:v>
                </c:pt>
                <c:pt idx="83">
                  <c:v>1.1708419354838708E-2</c:v>
                </c:pt>
                <c:pt idx="84">
                  <c:v>1.1516774193548388E-2</c:v>
                </c:pt>
                <c:pt idx="85">
                  <c:v>1.1636535714285714E-2</c:v>
                </c:pt>
                <c:pt idx="86">
                  <c:v>1.065016129032258E-2</c:v>
                </c:pt>
                <c:pt idx="87">
                  <c:v>1.0803766666666666E-2</c:v>
                </c:pt>
                <c:pt idx="88">
                  <c:v>1.0314129032258066E-2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D7-4D67-AE41-A6486C7AD6EE}"/>
            </c:ext>
          </c:extLst>
        </c:ser>
        <c:ser>
          <c:idx val="20"/>
          <c:order val="20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Matrix'!$W$94:$W$182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4.1444999999999996E-2</c:v>
                </c:pt>
                <c:pt idx="20">
                  <c:v>7.2799866666666671E-2</c:v>
                </c:pt>
                <c:pt idx="21">
                  <c:v>6.7409419354838712E-2</c:v>
                </c:pt>
                <c:pt idx="22">
                  <c:v>6.6119899999999995E-2</c:v>
                </c:pt>
                <c:pt idx="23">
                  <c:v>5.5638580645161292E-2</c:v>
                </c:pt>
                <c:pt idx="24">
                  <c:v>5.0559548387096774E-2</c:v>
                </c:pt>
                <c:pt idx="25">
                  <c:v>5.0154758620689653E-2</c:v>
                </c:pt>
                <c:pt idx="26">
                  <c:v>4.8843129032258063E-2</c:v>
                </c:pt>
                <c:pt idx="27">
                  <c:v>4.7514133333333333E-2</c:v>
                </c:pt>
                <c:pt idx="28">
                  <c:v>4.4329645161290322E-2</c:v>
                </c:pt>
                <c:pt idx="29">
                  <c:v>4.1769166666666663E-2</c:v>
                </c:pt>
                <c:pt idx="30">
                  <c:v>3.8654451612903228E-2</c:v>
                </c:pt>
                <c:pt idx="31">
                  <c:v>3.2164322580645159E-2</c:v>
                </c:pt>
                <c:pt idx="32">
                  <c:v>3.4195866666666665E-2</c:v>
                </c:pt>
                <c:pt idx="33">
                  <c:v>3.1456258064516129E-2</c:v>
                </c:pt>
                <c:pt idx="34">
                  <c:v>3.0604399999999997E-2</c:v>
                </c:pt>
                <c:pt idx="35">
                  <c:v>2.9856870967741936E-2</c:v>
                </c:pt>
                <c:pt idx="36">
                  <c:v>2.8125419354838709E-2</c:v>
                </c:pt>
                <c:pt idx="37">
                  <c:v>2.786807142857143E-2</c:v>
                </c:pt>
                <c:pt idx="38">
                  <c:v>2.7892935483870968E-2</c:v>
                </c:pt>
                <c:pt idx="39">
                  <c:v>2.6143133333333336E-2</c:v>
                </c:pt>
                <c:pt idx="40">
                  <c:v>2.869609677419355E-2</c:v>
                </c:pt>
                <c:pt idx="41">
                  <c:v>2.7141199999999997E-2</c:v>
                </c:pt>
                <c:pt idx="42">
                  <c:v>2.715051612903226E-2</c:v>
                </c:pt>
                <c:pt idx="43">
                  <c:v>2.6814451612903224E-2</c:v>
                </c:pt>
                <c:pt idx="44">
                  <c:v>2.5253499999999998E-2</c:v>
                </c:pt>
                <c:pt idx="45">
                  <c:v>2.4150806451612904E-2</c:v>
                </c:pt>
                <c:pt idx="46">
                  <c:v>2.3190966666666667E-2</c:v>
                </c:pt>
                <c:pt idx="47">
                  <c:v>2.2948806451612902E-2</c:v>
                </c:pt>
                <c:pt idx="48">
                  <c:v>2.2229419354838707E-2</c:v>
                </c:pt>
                <c:pt idx="49">
                  <c:v>2.1126535714285716E-2</c:v>
                </c:pt>
                <c:pt idx="50">
                  <c:v>2.1092225806451613E-2</c:v>
                </c:pt>
                <c:pt idx="51">
                  <c:v>2.4038633333333333E-2</c:v>
                </c:pt>
                <c:pt idx="52">
                  <c:v>2.3235129032258064E-2</c:v>
                </c:pt>
                <c:pt idx="53">
                  <c:v>2.131046666666667E-2</c:v>
                </c:pt>
                <c:pt idx="54">
                  <c:v>2.149793548387097E-2</c:v>
                </c:pt>
                <c:pt idx="55">
                  <c:v>2.0045322580645161E-2</c:v>
                </c:pt>
                <c:pt idx="56">
                  <c:v>1.9783633333333332E-2</c:v>
                </c:pt>
                <c:pt idx="57">
                  <c:v>1.9098032258064515E-2</c:v>
                </c:pt>
                <c:pt idx="58">
                  <c:v>1.8632300000000001E-2</c:v>
                </c:pt>
                <c:pt idx="59">
                  <c:v>1.7965967741935485E-2</c:v>
                </c:pt>
                <c:pt idx="60">
                  <c:v>1.7519451612903227E-2</c:v>
                </c:pt>
                <c:pt idx="61">
                  <c:v>1.7698857142857145E-2</c:v>
                </c:pt>
                <c:pt idx="62">
                  <c:v>1.7665612903225804E-2</c:v>
                </c:pt>
                <c:pt idx="63">
                  <c:v>1.7239633333333334E-2</c:v>
                </c:pt>
                <c:pt idx="64">
                  <c:v>1.6814064516129032E-2</c:v>
                </c:pt>
                <c:pt idx="65">
                  <c:v>1.6555366666666668E-2</c:v>
                </c:pt>
                <c:pt idx="66">
                  <c:v>1.5162806451612902E-2</c:v>
                </c:pt>
                <c:pt idx="67">
                  <c:v>1.444690322580645E-2</c:v>
                </c:pt>
                <c:pt idx="68">
                  <c:v>1.5641466666666666E-2</c:v>
                </c:pt>
                <c:pt idx="69">
                  <c:v>1.4213064516129033E-2</c:v>
                </c:pt>
                <c:pt idx="70">
                  <c:v>1.4815166666666666E-2</c:v>
                </c:pt>
                <c:pt idx="71">
                  <c:v>1.5568774193548388E-2</c:v>
                </c:pt>
                <c:pt idx="72">
                  <c:v>1.4779709677419355E-2</c:v>
                </c:pt>
                <c:pt idx="73">
                  <c:v>1.3040137931034482E-2</c:v>
                </c:pt>
                <c:pt idx="74">
                  <c:v>1.3302741935483871E-2</c:v>
                </c:pt>
                <c:pt idx="75">
                  <c:v>1.2494133333333332E-2</c:v>
                </c:pt>
                <c:pt idx="76">
                  <c:v>1.1994548387096775E-2</c:v>
                </c:pt>
                <c:pt idx="77">
                  <c:v>1.3159366666666667E-2</c:v>
                </c:pt>
                <c:pt idx="78">
                  <c:v>1.3184741935483871E-2</c:v>
                </c:pt>
                <c:pt idx="79">
                  <c:v>1.2134516129032259E-2</c:v>
                </c:pt>
                <c:pt idx="80">
                  <c:v>1.19521E-2</c:v>
                </c:pt>
                <c:pt idx="81">
                  <c:v>1.1954935483870967E-2</c:v>
                </c:pt>
                <c:pt idx="82">
                  <c:v>1.0931266666666667E-2</c:v>
                </c:pt>
                <c:pt idx="83">
                  <c:v>1.0825645161290321E-2</c:v>
                </c:pt>
                <c:pt idx="84">
                  <c:v>1.1443290322580645E-2</c:v>
                </c:pt>
                <c:pt idx="85">
                  <c:v>1.1653107142857142E-2</c:v>
                </c:pt>
                <c:pt idx="86">
                  <c:v>1.0626645161290322E-2</c:v>
                </c:pt>
                <c:pt idx="87">
                  <c:v>1.0540133333333333E-2</c:v>
                </c:pt>
                <c:pt idx="88">
                  <c:v>1.0246774193548388E-2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D7-4D67-AE41-A6486C7AD6EE}"/>
            </c:ext>
          </c:extLst>
        </c:ser>
        <c:ser>
          <c:idx val="21"/>
          <c:order val="2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Matrix'!$X$94:$X$182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2.5937333333333333E-2</c:v>
                </c:pt>
                <c:pt idx="21">
                  <c:v>4.225677419354839E-2</c:v>
                </c:pt>
                <c:pt idx="22">
                  <c:v>4.2092933333333332E-2</c:v>
                </c:pt>
                <c:pt idx="23">
                  <c:v>4.2282032258064518E-2</c:v>
                </c:pt>
                <c:pt idx="24">
                  <c:v>3.5045419354838708E-2</c:v>
                </c:pt>
                <c:pt idx="25">
                  <c:v>3.2924793103448272E-2</c:v>
                </c:pt>
                <c:pt idx="26">
                  <c:v>3.0329870967741937E-2</c:v>
                </c:pt>
                <c:pt idx="27">
                  <c:v>2.870406666666667E-2</c:v>
                </c:pt>
                <c:pt idx="28">
                  <c:v>2.5741419354838712E-2</c:v>
                </c:pt>
                <c:pt idx="29">
                  <c:v>2.3053333333333332E-2</c:v>
                </c:pt>
                <c:pt idx="30">
                  <c:v>2.1790741935483873E-2</c:v>
                </c:pt>
                <c:pt idx="31">
                  <c:v>2.1913774193548386E-2</c:v>
                </c:pt>
                <c:pt idx="32">
                  <c:v>1.9443499999999999E-2</c:v>
                </c:pt>
                <c:pt idx="33">
                  <c:v>1.979958064516129E-2</c:v>
                </c:pt>
                <c:pt idx="34">
                  <c:v>1.9707300000000001E-2</c:v>
                </c:pt>
                <c:pt idx="35">
                  <c:v>1.8161580645161289E-2</c:v>
                </c:pt>
                <c:pt idx="36">
                  <c:v>1.7754903225806449E-2</c:v>
                </c:pt>
                <c:pt idx="37">
                  <c:v>1.6732285714285713E-2</c:v>
                </c:pt>
                <c:pt idx="38">
                  <c:v>1.5509E-2</c:v>
                </c:pt>
                <c:pt idx="39">
                  <c:v>1.4544733333333334E-2</c:v>
                </c:pt>
                <c:pt idx="40">
                  <c:v>1.4400903225806451E-2</c:v>
                </c:pt>
                <c:pt idx="41">
                  <c:v>1.4291533333333334E-2</c:v>
                </c:pt>
                <c:pt idx="42">
                  <c:v>1.3064064516129032E-2</c:v>
                </c:pt>
                <c:pt idx="43">
                  <c:v>1.3297774193548387E-2</c:v>
                </c:pt>
                <c:pt idx="44">
                  <c:v>1.2733E-2</c:v>
                </c:pt>
                <c:pt idx="45">
                  <c:v>1.2118161290322581E-2</c:v>
                </c:pt>
                <c:pt idx="46">
                  <c:v>1.3097266666666666E-2</c:v>
                </c:pt>
                <c:pt idx="47">
                  <c:v>1.3093548387096773E-2</c:v>
                </c:pt>
                <c:pt idx="48">
                  <c:v>1.2984354838709678E-2</c:v>
                </c:pt>
                <c:pt idx="49">
                  <c:v>1.2737E-2</c:v>
                </c:pt>
                <c:pt idx="50">
                  <c:v>1.2229129032258066E-2</c:v>
                </c:pt>
                <c:pt idx="51">
                  <c:v>1.18116E-2</c:v>
                </c:pt>
                <c:pt idx="52">
                  <c:v>1.1757354838709677E-2</c:v>
                </c:pt>
                <c:pt idx="53">
                  <c:v>1.1602266666666666E-2</c:v>
                </c:pt>
                <c:pt idx="54">
                  <c:v>1.1576096774193547E-2</c:v>
                </c:pt>
                <c:pt idx="55">
                  <c:v>1.0629645161290323E-2</c:v>
                </c:pt>
                <c:pt idx="56">
                  <c:v>1.0901766666666667E-2</c:v>
                </c:pt>
                <c:pt idx="57">
                  <c:v>1.0037419354838709E-2</c:v>
                </c:pt>
                <c:pt idx="58">
                  <c:v>9.9992333333333329E-3</c:v>
                </c:pt>
                <c:pt idx="59">
                  <c:v>1.089841935483871E-2</c:v>
                </c:pt>
                <c:pt idx="60">
                  <c:v>1.0745709677419354E-2</c:v>
                </c:pt>
                <c:pt idx="61">
                  <c:v>1.0396142857142857E-2</c:v>
                </c:pt>
                <c:pt idx="62">
                  <c:v>1.0260322580645163E-2</c:v>
                </c:pt>
                <c:pt idx="63">
                  <c:v>9.4347333333333339E-3</c:v>
                </c:pt>
                <c:pt idx="64">
                  <c:v>9.2097741935483878E-3</c:v>
                </c:pt>
                <c:pt idx="65">
                  <c:v>9.2584333333333348E-3</c:v>
                </c:pt>
                <c:pt idx="66">
                  <c:v>9.9179677419354833E-3</c:v>
                </c:pt>
                <c:pt idx="67">
                  <c:v>8.5163225806451619E-3</c:v>
                </c:pt>
                <c:pt idx="68">
                  <c:v>8.9002000000000005E-3</c:v>
                </c:pt>
                <c:pt idx="69">
                  <c:v>9.179548387096774E-3</c:v>
                </c:pt>
                <c:pt idx="70">
                  <c:v>9.072266666666667E-3</c:v>
                </c:pt>
                <c:pt idx="71">
                  <c:v>8.519612903225806E-3</c:v>
                </c:pt>
                <c:pt idx="72">
                  <c:v>8.5052903225806449E-3</c:v>
                </c:pt>
                <c:pt idx="73">
                  <c:v>8.1629655172413794E-3</c:v>
                </c:pt>
                <c:pt idx="74">
                  <c:v>8.1612258064516132E-3</c:v>
                </c:pt>
                <c:pt idx="75">
                  <c:v>7.9439666666666665E-3</c:v>
                </c:pt>
                <c:pt idx="76">
                  <c:v>7.539225806451613E-3</c:v>
                </c:pt>
                <c:pt idx="77">
                  <c:v>7.3931333333333328E-3</c:v>
                </c:pt>
                <c:pt idx="78">
                  <c:v>7.4660645161290316E-3</c:v>
                </c:pt>
                <c:pt idx="79">
                  <c:v>7.2762580645161284E-3</c:v>
                </c:pt>
                <c:pt idx="80">
                  <c:v>7.3433666666666668E-3</c:v>
                </c:pt>
                <c:pt idx="81">
                  <c:v>7.0279354838709675E-3</c:v>
                </c:pt>
                <c:pt idx="82">
                  <c:v>7.0097666666666669E-3</c:v>
                </c:pt>
                <c:pt idx="83">
                  <c:v>8.0788064516129042E-3</c:v>
                </c:pt>
                <c:pt idx="84">
                  <c:v>6.9270967741935476E-3</c:v>
                </c:pt>
                <c:pt idx="85">
                  <c:v>6.327214285714285E-3</c:v>
                </c:pt>
                <c:pt idx="86">
                  <c:v>6.3318387096774186E-3</c:v>
                </c:pt>
                <c:pt idx="87">
                  <c:v>6.6262333333333328E-3</c:v>
                </c:pt>
                <c:pt idx="88">
                  <c:v>6.4509354838709673E-3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D7-4D67-AE41-A6486C7AD6EE}"/>
            </c:ext>
          </c:extLst>
        </c:ser>
        <c:ser>
          <c:idx val="22"/>
          <c:order val="22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Matrix'!$Y$94:$Y$182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4.0482548387096771E-2</c:v>
                </c:pt>
                <c:pt idx="22">
                  <c:v>9.4168933333333329E-2</c:v>
                </c:pt>
                <c:pt idx="23">
                  <c:v>9.1819193548387093E-2</c:v>
                </c:pt>
                <c:pt idx="24">
                  <c:v>8.1068225806451608E-2</c:v>
                </c:pt>
                <c:pt idx="25">
                  <c:v>7.4094758620689649E-2</c:v>
                </c:pt>
                <c:pt idx="26">
                  <c:v>7.0042806451612899E-2</c:v>
                </c:pt>
                <c:pt idx="27">
                  <c:v>6.0393866666666671E-2</c:v>
                </c:pt>
                <c:pt idx="28">
                  <c:v>5.5860322580645161E-2</c:v>
                </c:pt>
                <c:pt idx="29">
                  <c:v>6.6540299999999997E-2</c:v>
                </c:pt>
                <c:pt idx="30">
                  <c:v>6.9325419354838699E-2</c:v>
                </c:pt>
                <c:pt idx="31">
                  <c:v>6.2026322580645166E-2</c:v>
                </c:pt>
                <c:pt idx="32">
                  <c:v>5.97612E-2</c:v>
                </c:pt>
                <c:pt idx="33">
                  <c:v>5.9167419354838706E-2</c:v>
                </c:pt>
                <c:pt idx="34">
                  <c:v>5.7542766666666668E-2</c:v>
                </c:pt>
                <c:pt idx="35">
                  <c:v>5.4348258064516125E-2</c:v>
                </c:pt>
                <c:pt idx="36">
                  <c:v>5.2597677419354838E-2</c:v>
                </c:pt>
                <c:pt idx="37">
                  <c:v>4.879753571428571E-2</c:v>
                </c:pt>
                <c:pt idx="38">
                  <c:v>4.9463193548387095E-2</c:v>
                </c:pt>
                <c:pt idx="39">
                  <c:v>4.6245766666666667E-2</c:v>
                </c:pt>
                <c:pt idx="40">
                  <c:v>4.7608483870967742E-2</c:v>
                </c:pt>
                <c:pt idx="41">
                  <c:v>5.0564566666666665E-2</c:v>
                </c:pt>
                <c:pt idx="42">
                  <c:v>4.8294645161290319E-2</c:v>
                </c:pt>
                <c:pt idx="43">
                  <c:v>5.1229354838709676E-2</c:v>
                </c:pt>
                <c:pt idx="44">
                  <c:v>4.7623866666666667E-2</c:v>
                </c:pt>
                <c:pt idx="45">
                  <c:v>4.4783064516129033E-2</c:v>
                </c:pt>
                <c:pt idx="46">
                  <c:v>4.5461599999999998E-2</c:v>
                </c:pt>
                <c:pt idx="47">
                  <c:v>4.3628129032258059E-2</c:v>
                </c:pt>
                <c:pt idx="48">
                  <c:v>4.0881677419354834E-2</c:v>
                </c:pt>
                <c:pt idx="49">
                  <c:v>3.984892857142857E-2</c:v>
                </c:pt>
                <c:pt idx="50">
                  <c:v>3.9446129032258068E-2</c:v>
                </c:pt>
                <c:pt idx="51">
                  <c:v>3.7422566666666664E-2</c:v>
                </c:pt>
                <c:pt idx="52">
                  <c:v>3.6312064516129033E-2</c:v>
                </c:pt>
                <c:pt idx="53">
                  <c:v>3.4252499999999998E-2</c:v>
                </c:pt>
                <c:pt idx="54">
                  <c:v>3.4069516129032258E-2</c:v>
                </c:pt>
                <c:pt idx="55">
                  <c:v>3.2382677419354834E-2</c:v>
                </c:pt>
                <c:pt idx="56">
                  <c:v>3.1058599999999999E-2</c:v>
                </c:pt>
                <c:pt idx="57">
                  <c:v>3.0415096774193549E-2</c:v>
                </c:pt>
                <c:pt idx="58">
                  <c:v>3.0173933333333333E-2</c:v>
                </c:pt>
                <c:pt idx="59">
                  <c:v>2.9431419354838711E-2</c:v>
                </c:pt>
                <c:pt idx="60">
                  <c:v>2.9850354838709677E-2</c:v>
                </c:pt>
                <c:pt idx="61">
                  <c:v>2.7094642857142859E-2</c:v>
                </c:pt>
                <c:pt idx="62">
                  <c:v>2.742858064516129E-2</c:v>
                </c:pt>
                <c:pt idx="63">
                  <c:v>2.6740366666666668E-2</c:v>
                </c:pt>
                <c:pt idx="64">
                  <c:v>2.6802741935483869E-2</c:v>
                </c:pt>
                <c:pt idx="65">
                  <c:v>2.5690500000000002E-2</c:v>
                </c:pt>
                <c:pt idx="66">
                  <c:v>2.5533548387096774E-2</c:v>
                </c:pt>
                <c:pt idx="67">
                  <c:v>2.4220225806451615E-2</c:v>
                </c:pt>
                <c:pt idx="68">
                  <c:v>2.4546366666666666E-2</c:v>
                </c:pt>
                <c:pt idx="69">
                  <c:v>2.4526967741935485E-2</c:v>
                </c:pt>
                <c:pt idx="70">
                  <c:v>2.4484266666666664E-2</c:v>
                </c:pt>
                <c:pt idx="71">
                  <c:v>2.2943354838709677E-2</c:v>
                </c:pt>
                <c:pt idx="72">
                  <c:v>2.2559709677419354E-2</c:v>
                </c:pt>
                <c:pt idx="73">
                  <c:v>2.1542689655172413E-2</c:v>
                </c:pt>
                <c:pt idx="74">
                  <c:v>2.1664483870967741E-2</c:v>
                </c:pt>
                <c:pt idx="75">
                  <c:v>2.28019E-2</c:v>
                </c:pt>
                <c:pt idx="76">
                  <c:v>2.344364516129032E-2</c:v>
                </c:pt>
                <c:pt idx="77">
                  <c:v>2.1800199999999999E-2</c:v>
                </c:pt>
                <c:pt idx="78">
                  <c:v>2.1832774193548385E-2</c:v>
                </c:pt>
                <c:pt idx="79">
                  <c:v>1.9668290322580644E-2</c:v>
                </c:pt>
                <c:pt idx="80">
                  <c:v>2.0128266666666669E-2</c:v>
                </c:pt>
                <c:pt idx="81">
                  <c:v>1.8557419354838709E-2</c:v>
                </c:pt>
                <c:pt idx="82">
                  <c:v>1.7062533333333334E-2</c:v>
                </c:pt>
                <c:pt idx="83">
                  <c:v>1.8350677419354838E-2</c:v>
                </c:pt>
                <c:pt idx="84">
                  <c:v>1.7397580645161292E-2</c:v>
                </c:pt>
                <c:pt idx="85">
                  <c:v>1.7755071428571429E-2</c:v>
                </c:pt>
                <c:pt idx="86">
                  <c:v>1.5761774193548388E-2</c:v>
                </c:pt>
                <c:pt idx="87">
                  <c:v>1.7652000000000001E-2</c:v>
                </c:pt>
                <c:pt idx="88">
                  <c:v>1.7285290322580645E-2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D7-4D67-AE41-A6486C7AD6EE}"/>
            </c:ext>
          </c:extLst>
        </c:ser>
        <c:ser>
          <c:idx val="23"/>
          <c:order val="23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Matrix'!$Z$94:$Z$182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3.591303333333333E-2</c:v>
                </c:pt>
                <c:pt idx="23">
                  <c:v>8.5253064516129032E-2</c:v>
                </c:pt>
                <c:pt idx="24">
                  <c:v>8.0930580645161287E-2</c:v>
                </c:pt>
                <c:pt idx="25">
                  <c:v>7.6025862068965527E-2</c:v>
                </c:pt>
                <c:pt idx="26">
                  <c:v>6.5897967741935487E-2</c:v>
                </c:pt>
                <c:pt idx="27">
                  <c:v>6.8880366666666665E-2</c:v>
                </c:pt>
                <c:pt idx="28">
                  <c:v>5.8678032258064512E-2</c:v>
                </c:pt>
                <c:pt idx="29">
                  <c:v>4.3656400000000005E-2</c:v>
                </c:pt>
                <c:pt idx="30">
                  <c:v>5.2599516129032256E-2</c:v>
                </c:pt>
                <c:pt idx="31">
                  <c:v>4.2314451612903224E-2</c:v>
                </c:pt>
                <c:pt idx="32">
                  <c:v>5.0135866666666667E-2</c:v>
                </c:pt>
                <c:pt idx="33">
                  <c:v>4.8664129032258065E-2</c:v>
                </c:pt>
                <c:pt idx="34">
                  <c:v>4.8759033333333333E-2</c:v>
                </c:pt>
                <c:pt idx="35">
                  <c:v>4.3206645161290323E-2</c:v>
                </c:pt>
                <c:pt idx="36">
                  <c:v>3.992751612903226E-2</c:v>
                </c:pt>
                <c:pt idx="37">
                  <c:v>3.9604464285714285E-2</c:v>
                </c:pt>
                <c:pt idx="38">
                  <c:v>3.9406387096774194E-2</c:v>
                </c:pt>
                <c:pt idx="39">
                  <c:v>3.7731833333333333E-2</c:v>
                </c:pt>
                <c:pt idx="40">
                  <c:v>3.6647774193548387E-2</c:v>
                </c:pt>
                <c:pt idx="41">
                  <c:v>3.5961300000000002E-2</c:v>
                </c:pt>
                <c:pt idx="42">
                  <c:v>3.4648387096774196E-2</c:v>
                </c:pt>
                <c:pt idx="43">
                  <c:v>3.1538838709677421E-2</c:v>
                </c:pt>
                <c:pt idx="44">
                  <c:v>3.0468666666666665E-2</c:v>
                </c:pt>
                <c:pt idx="45">
                  <c:v>2.8684290322580647E-2</c:v>
                </c:pt>
                <c:pt idx="46">
                  <c:v>2.8753600000000001E-2</c:v>
                </c:pt>
                <c:pt idx="47">
                  <c:v>2.7084483870967742E-2</c:v>
                </c:pt>
                <c:pt idx="48">
                  <c:v>2.5967870967741936E-2</c:v>
                </c:pt>
                <c:pt idx="49">
                  <c:v>2.6113500000000001E-2</c:v>
                </c:pt>
                <c:pt idx="50">
                  <c:v>3.2099032258064514E-2</c:v>
                </c:pt>
                <c:pt idx="51">
                  <c:v>3.0604133333333335E-2</c:v>
                </c:pt>
                <c:pt idx="52">
                  <c:v>2.9594645161290321E-2</c:v>
                </c:pt>
                <c:pt idx="53">
                  <c:v>2.7501333333333332E-2</c:v>
                </c:pt>
                <c:pt idx="54">
                  <c:v>2.6379193548387098E-2</c:v>
                </c:pt>
                <c:pt idx="55">
                  <c:v>2.4888193548387099E-2</c:v>
                </c:pt>
                <c:pt idx="56">
                  <c:v>2.3818033333333332E-2</c:v>
                </c:pt>
                <c:pt idx="57">
                  <c:v>2.3878580645161289E-2</c:v>
                </c:pt>
                <c:pt idx="58">
                  <c:v>2.3281E-2</c:v>
                </c:pt>
                <c:pt idx="59">
                  <c:v>2.1449677419354839E-2</c:v>
                </c:pt>
                <c:pt idx="60">
                  <c:v>2.1117032258064515E-2</c:v>
                </c:pt>
                <c:pt idx="61">
                  <c:v>2.0366928571428571E-2</c:v>
                </c:pt>
                <c:pt idx="62">
                  <c:v>1.9601935483870968E-2</c:v>
                </c:pt>
                <c:pt idx="63">
                  <c:v>1.9128533333333333E-2</c:v>
                </c:pt>
                <c:pt idx="64">
                  <c:v>1.8499129032258064E-2</c:v>
                </c:pt>
                <c:pt idx="65">
                  <c:v>1.7766266666666666E-2</c:v>
                </c:pt>
                <c:pt idx="66">
                  <c:v>1.7197870967741936E-2</c:v>
                </c:pt>
                <c:pt idx="67">
                  <c:v>1.661693548387097E-2</c:v>
                </c:pt>
                <c:pt idx="68">
                  <c:v>1.6412799999999998E-2</c:v>
                </c:pt>
                <c:pt idx="69">
                  <c:v>1.6323322580645162E-2</c:v>
                </c:pt>
                <c:pt idx="70">
                  <c:v>1.5487966666666667E-2</c:v>
                </c:pt>
                <c:pt idx="71">
                  <c:v>1.4936129032258064E-2</c:v>
                </c:pt>
                <c:pt idx="72">
                  <c:v>1.5050419354838709E-2</c:v>
                </c:pt>
                <c:pt idx="73">
                  <c:v>1.4514551724137932E-2</c:v>
                </c:pt>
                <c:pt idx="74">
                  <c:v>1.3905225806451612E-2</c:v>
                </c:pt>
                <c:pt idx="75">
                  <c:v>1.2889766666666667E-2</c:v>
                </c:pt>
                <c:pt idx="76">
                  <c:v>1.1901354838709678E-2</c:v>
                </c:pt>
                <c:pt idx="77">
                  <c:v>1.8347833333333334E-2</c:v>
                </c:pt>
                <c:pt idx="78">
                  <c:v>1.6932258064516131E-2</c:v>
                </c:pt>
                <c:pt idx="79">
                  <c:v>1.5784258064516131E-2</c:v>
                </c:pt>
                <c:pt idx="80">
                  <c:v>1.5292933333333333E-2</c:v>
                </c:pt>
                <c:pt idx="81">
                  <c:v>1.4965451612903226E-2</c:v>
                </c:pt>
                <c:pt idx="82">
                  <c:v>1.3600933333333334E-2</c:v>
                </c:pt>
                <c:pt idx="83">
                  <c:v>1.2254258064516129E-2</c:v>
                </c:pt>
                <c:pt idx="84">
                  <c:v>1.2558870967741935E-2</c:v>
                </c:pt>
                <c:pt idx="85">
                  <c:v>1.2584392857142856E-2</c:v>
                </c:pt>
                <c:pt idx="86">
                  <c:v>1.3450193548387097E-2</c:v>
                </c:pt>
                <c:pt idx="87">
                  <c:v>1.25962E-2</c:v>
                </c:pt>
                <c:pt idx="88">
                  <c:v>1.1706548387096774E-2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D7-4D67-AE41-A6486C7AD6EE}"/>
            </c:ext>
          </c:extLst>
        </c:ser>
        <c:ser>
          <c:idx val="24"/>
          <c:order val="24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Matrix'!$AA$94:$AA$182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2.925358064516129E-2</c:v>
                </c:pt>
                <c:pt idx="24">
                  <c:v>4.5468032258064513E-2</c:v>
                </c:pt>
                <c:pt idx="25">
                  <c:v>4.1650413793103448E-2</c:v>
                </c:pt>
                <c:pt idx="26">
                  <c:v>3.7518419354838711E-2</c:v>
                </c:pt>
                <c:pt idx="27">
                  <c:v>3.481533333333333E-2</c:v>
                </c:pt>
                <c:pt idx="28">
                  <c:v>3.2796032258064517E-2</c:v>
                </c:pt>
                <c:pt idx="29">
                  <c:v>2.9743499999999999E-2</c:v>
                </c:pt>
                <c:pt idx="30">
                  <c:v>2.9308774193548388E-2</c:v>
                </c:pt>
                <c:pt idx="31">
                  <c:v>2.7716387096774191E-2</c:v>
                </c:pt>
                <c:pt idx="32">
                  <c:v>2.5730666666666669E-2</c:v>
                </c:pt>
                <c:pt idx="33">
                  <c:v>2.2745741935483871E-2</c:v>
                </c:pt>
                <c:pt idx="34">
                  <c:v>2.0434066666666664E-2</c:v>
                </c:pt>
                <c:pt idx="35">
                  <c:v>1.970483870967742E-2</c:v>
                </c:pt>
                <c:pt idx="36">
                  <c:v>1.8938129032258066E-2</c:v>
                </c:pt>
                <c:pt idx="37">
                  <c:v>1.7228392857142859E-2</c:v>
                </c:pt>
                <c:pt idx="38">
                  <c:v>1.6394967741935485E-2</c:v>
                </c:pt>
                <c:pt idx="39">
                  <c:v>1.5614466666666667E-2</c:v>
                </c:pt>
                <c:pt idx="40">
                  <c:v>1.4716354838709677E-2</c:v>
                </c:pt>
                <c:pt idx="41">
                  <c:v>1.4155066666666665E-2</c:v>
                </c:pt>
                <c:pt idx="42">
                  <c:v>1.4976129032258065E-2</c:v>
                </c:pt>
                <c:pt idx="43">
                  <c:v>1.3939870967741937E-2</c:v>
                </c:pt>
                <c:pt idx="44">
                  <c:v>1.3355200000000001E-2</c:v>
                </c:pt>
                <c:pt idx="45">
                  <c:v>1.137858064516129E-2</c:v>
                </c:pt>
                <c:pt idx="46">
                  <c:v>1.3187566666666668E-2</c:v>
                </c:pt>
                <c:pt idx="47">
                  <c:v>1.2902838709677419E-2</c:v>
                </c:pt>
                <c:pt idx="48">
                  <c:v>1.253241935483871E-2</c:v>
                </c:pt>
                <c:pt idx="49">
                  <c:v>1.1662928571428572E-2</c:v>
                </c:pt>
                <c:pt idx="50">
                  <c:v>1.1548741935483872E-2</c:v>
                </c:pt>
                <c:pt idx="51">
                  <c:v>1.1166566666666666E-2</c:v>
                </c:pt>
                <c:pt idx="52">
                  <c:v>1.1109967741935485E-2</c:v>
                </c:pt>
                <c:pt idx="53">
                  <c:v>1.0669133333333334E-2</c:v>
                </c:pt>
                <c:pt idx="54">
                  <c:v>1.041616129032258E-2</c:v>
                </c:pt>
                <c:pt idx="55">
                  <c:v>1.0512709677419355E-2</c:v>
                </c:pt>
                <c:pt idx="56">
                  <c:v>1.0117800000000001E-2</c:v>
                </c:pt>
                <c:pt idx="57">
                  <c:v>9.8901935483870964E-3</c:v>
                </c:pt>
                <c:pt idx="58">
                  <c:v>9.9423999999999988E-3</c:v>
                </c:pt>
                <c:pt idx="59">
                  <c:v>9.5493548387096776E-3</c:v>
                </c:pt>
                <c:pt idx="60">
                  <c:v>9.3456774193548375E-3</c:v>
                </c:pt>
                <c:pt idx="61">
                  <c:v>8.6897499999999996E-3</c:v>
                </c:pt>
                <c:pt idx="62">
                  <c:v>8.5089677419354845E-3</c:v>
                </c:pt>
                <c:pt idx="63">
                  <c:v>8.3874333333333329E-3</c:v>
                </c:pt>
                <c:pt idx="64">
                  <c:v>8.6164516129032271E-3</c:v>
                </c:pt>
                <c:pt idx="65">
                  <c:v>8.5781666666666662E-3</c:v>
                </c:pt>
                <c:pt idx="66">
                  <c:v>8.4128064516129034E-3</c:v>
                </c:pt>
                <c:pt idx="67">
                  <c:v>8.8522580645161286E-3</c:v>
                </c:pt>
                <c:pt idx="68">
                  <c:v>9.2161666666666659E-3</c:v>
                </c:pt>
                <c:pt idx="69">
                  <c:v>8.6362580645161294E-3</c:v>
                </c:pt>
                <c:pt idx="70">
                  <c:v>8.310466666666667E-3</c:v>
                </c:pt>
                <c:pt idx="71">
                  <c:v>7.8258709677419356E-3</c:v>
                </c:pt>
                <c:pt idx="72">
                  <c:v>8.319451612903225E-3</c:v>
                </c:pt>
                <c:pt idx="73">
                  <c:v>8.1410689655172404E-3</c:v>
                </c:pt>
                <c:pt idx="74">
                  <c:v>8.1776451612903221E-3</c:v>
                </c:pt>
                <c:pt idx="75">
                  <c:v>8.0384666666666674E-3</c:v>
                </c:pt>
                <c:pt idx="76">
                  <c:v>7.8911935483870974E-3</c:v>
                </c:pt>
                <c:pt idx="77">
                  <c:v>7.9547999999999997E-3</c:v>
                </c:pt>
                <c:pt idx="78">
                  <c:v>9.3237741935483873E-3</c:v>
                </c:pt>
                <c:pt idx="79">
                  <c:v>8.9083225806451619E-3</c:v>
                </c:pt>
                <c:pt idx="80">
                  <c:v>8.5920666666666669E-3</c:v>
                </c:pt>
                <c:pt idx="81">
                  <c:v>8.0639032258064524E-3</c:v>
                </c:pt>
                <c:pt idx="82">
                  <c:v>7.7762333333333327E-3</c:v>
                </c:pt>
                <c:pt idx="83">
                  <c:v>8.4420322580645163E-3</c:v>
                </c:pt>
                <c:pt idx="84">
                  <c:v>7.5927096774193546E-3</c:v>
                </c:pt>
                <c:pt idx="85">
                  <c:v>7.9748928571428575E-3</c:v>
                </c:pt>
                <c:pt idx="86">
                  <c:v>7.1583870967741933E-3</c:v>
                </c:pt>
                <c:pt idx="87">
                  <c:v>7.4654666666666668E-3</c:v>
                </c:pt>
                <c:pt idx="88">
                  <c:v>7.092387096774194E-3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D7-4D67-AE41-A6486C7AD6EE}"/>
            </c:ext>
          </c:extLst>
        </c:ser>
        <c:ser>
          <c:idx val="25"/>
          <c:order val="25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Matrix'!$AB$94:$AB$182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3.973012903225806E-2</c:v>
                </c:pt>
                <c:pt idx="25">
                  <c:v>6.8109862068965521E-2</c:v>
                </c:pt>
                <c:pt idx="26">
                  <c:v>5.7824548387096775E-2</c:v>
                </c:pt>
                <c:pt idx="27">
                  <c:v>5.0492100000000005E-2</c:v>
                </c:pt>
                <c:pt idx="28">
                  <c:v>4.4159290322580647E-2</c:v>
                </c:pt>
                <c:pt idx="29">
                  <c:v>3.7866666666666667E-2</c:v>
                </c:pt>
                <c:pt idx="30">
                  <c:v>3.8404161290322578E-2</c:v>
                </c:pt>
                <c:pt idx="31">
                  <c:v>3.5361161290322581E-2</c:v>
                </c:pt>
                <c:pt idx="32">
                  <c:v>3.2036333333333333E-2</c:v>
                </c:pt>
                <c:pt idx="33">
                  <c:v>3.1701483870967745E-2</c:v>
                </c:pt>
                <c:pt idx="34">
                  <c:v>2.9666599999999998E-2</c:v>
                </c:pt>
                <c:pt idx="35">
                  <c:v>2.7195290322580643E-2</c:v>
                </c:pt>
                <c:pt idx="36">
                  <c:v>2.5945516129032259E-2</c:v>
                </c:pt>
                <c:pt idx="37">
                  <c:v>2.4388749999999997E-2</c:v>
                </c:pt>
                <c:pt idx="38">
                  <c:v>2.3744387096774192E-2</c:v>
                </c:pt>
                <c:pt idx="39">
                  <c:v>2.2444666666666668E-2</c:v>
                </c:pt>
                <c:pt idx="40">
                  <c:v>2.2750000000000003E-2</c:v>
                </c:pt>
                <c:pt idx="41">
                  <c:v>2.2199066666666666E-2</c:v>
                </c:pt>
                <c:pt idx="42">
                  <c:v>2.1635967741935481E-2</c:v>
                </c:pt>
                <c:pt idx="43">
                  <c:v>2.1942290322580646E-2</c:v>
                </c:pt>
                <c:pt idx="44">
                  <c:v>2.1687066666666664E-2</c:v>
                </c:pt>
                <c:pt idx="45">
                  <c:v>2.0531032258064515E-2</c:v>
                </c:pt>
                <c:pt idx="46">
                  <c:v>2.0151699999999998E-2</c:v>
                </c:pt>
                <c:pt idx="47">
                  <c:v>1.919025806451613E-2</c:v>
                </c:pt>
                <c:pt idx="48">
                  <c:v>1.9137645161290323E-2</c:v>
                </c:pt>
                <c:pt idx="49">
                  <c:v>1.8641428571428569E-2</c:v>
                </c:pt>
                <c:pt idx="50">
                  <c:v>1.8772322580645161E-2</c:v>
                </c:pt>
                <c:pt idx="51">
                  <c:v>1.8232099999999998E-2</c:v>
                </c:pt>
                <c:pt idx="52">
                  <c:v>1.751425806451613E-2</c:v>
                </c:pt>
                <c:pt idx="53">
                  <c:v>1.6908966666666667E-2</c:v>
                </c:pt>
                <c:pt idx="54">
                  <c:v>1.641074193548387E-2</c:v>
                </c:pt>
                <c:pt idx="55">
                  <c:v>1.5818903225806452E-2</c:v>
                </c:pt>
                <c:pt idx="56">
                  <c:v>1.5720833333333333E-2</c:v>
                </c:pt>
                <c:pt idx="57">
                  <c:v>1.5042032258064516E-2</c:v>
                </c:pt>
                <c:pt idx="58">
                  <c:v>1.4719633333333334E-2</c:v>
                </c:pt>
                <c:pt idx="59">
                  <c:v>1.4552612903225806E-2</c:v>
                </c:pt>
                <c:pt idx="60">
                  <c:v>1.4172709677419355E-2</c:v>
                </c:pt>
                <c:pt idx="61">
                  <c:v>1.4560964285714285E-2</c:v>
                </c:pt>
                <c:pt idx="62">
                  <c:v>1.4229E-2</c:v>
                </c:pt>
                <c:pt idx="63">
                  <c:v>1.4394500000000001E-2</c:v>
                </c:pt>
                <c:pt idx="64">
                  <c:v>1.3921064516129032E-2</c:v>
                </c:pt>
                <c:pt idx="65">
                  <c:v>1.3641766666666666E-2</c:v>
                </c:pt>
                <c:pt idx="66">
                  <c:v>1.2838129032258064E-2</c:v>
                </c:pt>
                <c:pt idx="67">
                  <c:v>1.2979838709677418E-2</c:v>
                </c:pt>
                <c:pt idx="68">
                  <c:v>1.3555900000000001E-2</c:v>
                </c:pt>
                <c:pt idx="69">
                  <c:v>1.3261806451612903E-2</c:v>
                </c:pt>
                <c:pt idx="70">
                  <c:v>1.2167900000000001E-2</c:v>
                </c:pt>
                <c:pt idx="71">
                  <c:v>1.208183870967742E-2</c:v>
                </c:pt>
                <c:pt idx="72">
                  <c:v>1.2960064516129032E-2</c:v>
                </c:pt>
                <c:pt idx="73">
                  <c:v>1.2836517241379311E-2</c:v>
                </c:pt>
                <c:pt idx="74">
                  <c:v>1.3897935483870968E-2</c:v>
                </c:pt>
                <c:pt idx="75">
                  <c:v>1.3589333333333333E-2</c:v>
                </c:pt>
                <c:pt idx="76">
                  <c:v>1.3016548387096774E-2</c:v>
                </c:pt>
                <c:pt idx="77">
                  <c:v>1.25571E-2</c:v>
                </c:pt>
                <c:pt idx="78">
                  <c:v>1.2848903225806452E-2</c:v>
                </c:pt>
                <c:pt idx="79">
                  <c:v>1.2112E-2</c:v>
                </c:pt>
                <c:pt idx="80">
                  <c:v>1.1953500000000001E-2</c:v>
                </c:pt>
                <c:pt idx="81">
                  <c:v>1.1489677419354839E-2</c:v>
                </c:pt>
                <c:pt idx="82">
                  <c:v>1.09803E-2</c:v>
                </c:pt>
                <c:pt idx="83">
                  <c:v>1.1058032258064517E-2</c:v>
                </c:pt>
                <c:pt idx="84">
                  <c:v>1.1210258064516129E-2</c:v>
                </c:pt>
                <c:pt idx="85">
                  <c:v>1.0701892857142858E-2</c:v>
                </c:pt>
                <c:pt idx="86">
                  <c:v>1.050774193548387E-2</c:v>
                </c:pt>
                <c:pt idx="87">
                  <c:v>1.1222933333333332E-2</c:v>
                </c:pt>
                <c:pt idx="88">
                  <c:v>1.0179741935483872E-2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D7-4D67-AE41-A6486C7AD6EE}"/>
            </c:ext>
          </c:extLst>
        </c:ser>
        <c:ser>
          <c:idx val="26"/>
          <c:order val="26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Matrix'!$AC$94:$AC$182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4.0617172413793097E-2</c:v>
                </c:pt>
                <c:pt idx="26">
                  <c:v>7.3962548387096774E-2</c:v>
                </c:pt>
                <c:pt idx="27">
                  <c:v>6.3421166666666667E-2</c:v>
                </c:pt>
                <c:pt idx="28">
                  <c:v>5.4959096774193548E-2</c:v>
                </c:pt>
                <c:pt idx="29">
                  <c:v>4.8425700000000002E-2</c:v>
                </c:pt>
                <c:pt idx="30">
                  <c:v>4.5521870967741934E-2</c:v>
                </c:pt>
                <c:pt idx="31">
                  <c:v>4.1365903225806452E-2</c:v>
                </c:pt>
                <c:pt idx="32">
                  <c:v>3.8471900000000003E-2</c:v>
                </c:pt>
                <c:pt idx="33">
                  <c:v>3.7895129032258064E-2</c:v>
                </c:pt>
                <c:pt idx="34">
                  <c:v>3.5279199999999997E-2</c:v>
                </c:pt>
                <c:pt idx="35">
                  <c:v>3.2847483870967746E-2</c:v>
                </c:pt>
                <c:pt idx="36">
                  <c:v>5.0083322580645163E-2</c:v>
                </c:pt>
                <c:pt idx="37">
                  <c:v>5.2551678571428569E-2</c:v>
                </c:pt>
                <c:pt idx="38">
                  <c:v>6.2281741935483872E-2</c:v>
                </c:pt>
                <c:pt idx="39">
                  <c:v>5.8336133333333332E-2</c:v>
                </c:pt>
                <c:pt idx="40">
                  <c:v>5.8983193548387096E-2</c:v>
                </c:pt>
                <c:pt idx="41">
                  <c:v>5.7384400000000002E-2</c:v>
                </c:pt>
                <c:pt idx="42">
                  <c:v>5.5786806451612901E-2</c:v>
                </c:pt>
                <c:pt idx="43">
                  <c:v>5.5315774193548384E-2</c:v>
                </c:pt>
                <c:pt idx="44">
                  <c:v>5.3230766666666672E-2</c:v>
                </c:pt>
                <c:pt idx="45">
                  <c:v>5.1252516129032255E-2</c:v>
                </c:pt>
                <c:pt idx="46">
                  <c:v>5.1783200000000001E-2</c:v>
                </c:pt>
                <c:pt idx="47">
                  <c:v>5.0626387096774195E-2</c:v>
                </c:pt>
                <c:pt idx="48">
                  <c:v>4.7254677419354837E-2</c:v>
                </c:pt>
                <c:pt idx="49">
                  <c:v>4.5176571428571434E-2</c:v>
                </c:pt>
                <c:pt idx="50">
                  <c:v>4.4575838709677421E-2</c:v>
                </c:pt>
                <c:pt idx="51">
                  <c:v>4.3517966666666665E-2</c:v>
                </c:pt>
                <c:pt idx="52">
                  <c:v>4.316367741935484E-2</c:v>
                </c:pt>
                <c:pt idx="53">
                  <c:v>3.9754999999999999E-2</c:v>
                </c:pt>
                <c:pt idx="54">
                  <c:v>4.0449129032258065E-2</c:v>
                </c:pt>
                <c:pt idx="55">
                  <c:v>4.0284967741935483E-2</c:v>
                </c:pt>
                <c:pt idx="56">
                  <c:v>3.9576266666666665E-2</c:v>
                </c:pt>
                <c:pt idx="57">
                  <c:v>3.9657709677419356E-2</c:v>
                </c:pt>
                <c:pt idx="58">
                  <c:v>3.8775733333333333E-2</c:v>
                </c:pt>
                <c:pt idx="59">
                  <c:v>3.7585548387096775E-2</c:v>
                </c:pt>
                <c:pt idx="60">
                  <c:v>3.7531000000000002E-2</c:v>
                </c:pt>
                <c:pt idx="61">
                  <c:v>3.5961035714285716E-2</c:v>
                </c:pt>
                <c:pt idx="62">
                  <c:v>3.5252516129032255E-2</c:v>
                </c:pt>
                <c:pt idx="63">
                  <c:v>3.3779000000000003E-2</c:v>
                </c:pt>
                <c:pt idx="64">
                  <c:v>3.2627129032258069E-2</c:v>
                </c:pt>
                <c:pt idx="65">
                  <c:v>2.77922E-2</c:v>
                </c:pt>
                <c:pt idx="66">
                  <c:v>3.1745354838709681E-2</c:v>
                </c:pt>
                <c:pt idx="67">
                  <c:v>3.0887612903225808E-2</c:v>
                </c:pt>
                <c:pt idx="68">
                  <c:v>3.0131566666666665E-2</c:v>
                </c:pt>
                <c:pt idx="69">
                  <c:v>2.9874354838709677E-2</c:v>
                </c:pt>
                <c:pt idx="70">
                  <c:v>2.9090133333333334E-2</c:v>
                </c:pt>
                <c:pt idx="71">
                  <c:v>2.8604870967741933E-2</c:v>
                </c:pt>
                <c:pt idx="72">
                  <c:v>3.1388870967741934E-2</c:v>
                </c:pt>
                <c:pt idx="73">
                  <c:v>2.6629241379310345E-2</c:v>
                </c:pt>
                <c:pt idx="74">
                  <c:v>2.6792451612903227E-2</c:v>
                </c:pt>
                <c:pt idx="75">
                  <c:v>2.6351500000000003E-2</c:v>
                </c:pt>
                <c:pt idx="76">
                  <c:v>2.5850870967741937E-2</c:v>
                </c:pt>
                <c:pt idx="77">
                  <c:v>2.4914700000000001E-2</c:v>
                </c:pt>
                <c:pt idx="78">
                  <c:v>2.4523483870967741E-2</c:v>
                </c:pt>
                <c:pt idx="79">
                  <c:v>2.4226258064516129E-2</c:v>
                </c:pt>
                <c:pt idx="80">
                  <c:v>2.3432566666666665E-2</c:v>
                </c:pt>
                <c:pt idx="81">
                  <c:v>2.3752387096774193E-2</c:v>
                </c:pt>
                <c:pt idx="82">
                  <c:v>2.3143366666666665E-2</c:v>
                </c:pt>
                <c:pt idx="83">
                  <c:v>2.3009387096774195E-2</c:v>
                </c:pt>
                <c:pt idx="84">
                  <c:v>2.1942967741935483E-2</c:v>
                </c:pt>
                <c:pt idx="85">
                  <c:v>2.303442857142857E-2</c:v>
                </c:pt>
                <c:pt idx="86">
                  <c:v>2.2742225806451612E-2</c:v>
                </c:pt>
                <c:pt idx="87">
                  <c:v>2.2023333333333332E-2</c:v>
                </c:pt>
                <c:pt idx="88">
                  <c:v>2.1153806451612904E-2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D7-4D67-AE41-A6486C7AD6EE}"/>
            </c:ext>
          </c:extLst>
        </c:ser>
        <c:ser>
          <c:idx val="27"/>
          <c:order val="27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Matrix'!$AD$94:$AD$182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3.1926129032258062E-2</c:v>
                </c:pt>
                <c:pt idx="27">
                  <c:v>5.7543733333333333E-2</c:v>
                </c:pt>
                <c:pt idx="28">
                  <c:v>4.9496612903225802E-2</c:v>
                </c:pt>
                <c:pt idx="29">
                  <c:v>4.2403333333333335E-2</c:v>
                </c:pt>
                <c:pt idx="30">
                  <c:v>4.0403870967741937E-2</c:v>
                </c:pt>
                <c:pt idx="31">
                  <c:v>3.6766129032258066E-2</c:v>
                </c:pt>
                <c:pt idx="32">
                  <c:v>3.7358766666666668E-2</c:v>
                </c:pt>
                <c:pt idx="33">
                  <c:v>3.4195870967741931E-2</c:v>
                </c:pt>
                <c:pt idx="34">
                  <c:v>3.1255633333333331E-2</c:v>
                </c:pt>
                <c:pt idx="35">
                  <c:v>3.0469483870967741E-2</c:v>
                </c:pt>
                <c:pt idx="36">
                  <c:v>2.9008419354838708E-2</c:v>
                </c:pt>
                <c:pt idx="37">
                  <c:v>2.7219964285714288E-2</c:v>
                </c:pt>
                <c:pt idx="38">
                  <c:v>2.6341258064516131E-2</c:v>
                </c:pt>
                <c:pt idx="39">
                  <c:v>2.5773366666666669E-2</c:v>
                </c:pt>
                <c:pt idx="40">
                  <c:v>2.5569677419354838E-2</c:v>
                </c:pt>
                <c:pt idx="41">
                  <c:v>2.4882966666666666E-2</c:v>
                </c:pt>
                <c:pt idx="42">
                  <c:v>2.4942387096774193E-2</c:v>
                </c:pt>
                <c:pt idx="43">
                  <c:v>2.3603258064516131E-2</c:v>
                </c:pt>
                <c:pt idx="44">
                  <c:v>2.1397066666666669E-2</c:v>
                </c:pt>
                <c:pt idx="45">
                  <c:v>2.1525451612903226E-2</c:v>
                </c:pt>
                <c:pt idx="46">
                  <c:v>2.0651266666666668E-2</c:v>
                </c:pt>
                <c:pt idx="47">
                  <c:v>2.0053838709677422E-2</c:v>
                </c:pt>
                <c:pt idx="48">
                  <c:v>2.048267741935484E-2</c:v>
                </c:pt>
                <c:pt idx="49">
                  <c:v>2.0134535714285716E-2</c:v>
                </c:pt>
                <c:pt idx="50">
                  <c:v>1.9222774193548387E-2</c:v>
                </c:pt>
                <c:pt idx="51">
                  <c:v>1.8513466666666666E-2</c:v>
                </c:pt>
                <c:pt idx="52">
                  <c:v>1.8562548387096776E-2</c:v>
                </c:pt>
                <c:pt idx="53">
                  <c:v>1.7829333333333332E-2</c:v>
                </c:pt>
                <c:pt idx="54">
                  <c:v>1.7126451612903226E-2</c:v>
                </c:pt>
                <c:pt idx="55">
                  <c:v>1.6741903225806452E-2</c:v>
                </c:pt>
                <c:pt idx="56">
                  <c:v>1.69938E-2</c:v>
                </c:pt>
                <c:pt idx="57">
                  <c:v>1.6385870967741935E-2</c:v>
                </c:pt>
                <c:pt idx="58">
                  <c:v>1.5889899999999998E-2</c:v>
                </c:pt>
                <c:pt idx="59">
                  <c:v>1.596674193548387E-2</c:v>
                </c:pt>
                <c:pt idx="60">
                  <c:v>1.4375000000000001E-2</c:v>
                </c:pt>
                <c:pt idx="61">
                  <c:v>1.4284428571428571E-2</c:v>
                </c:pt>
                <c:pt idx="62">
                  <c:v>1.5931516129032257E-2</c:v>
                </c:pt>
                <c:pt idx="63">
                  <c:v>1.56223E-2</c:v>
                </c:pt>
                <c:pt idx="64">
                  <c:v>1.4328064516129033E-2</c:v>
                </c:pt>
                <c:pt idx="65">
                  <c:v>1.3878266666666667E-2</c:v>
                </c:pt>
                <c:pt idx="66">
                  <c:v>1.3114516129032259E-2</c:v>
                </c:pt>
                <c:pt idx="67">
                  <c:v>1.2753064516129032E-2</c:v>
                </c:pt>
                <c:pt idx="68">
                  <c:v>1.3792866666666665E-2</c:v>
                </c:pt>
                <c:pt idx="69">
                  <c:v>1.3148E-2</c:v>
                </c:pt>
                <c:pt idx="70">
                  <c:v>1.2756566666666667E-2</c:v>
                </c:pt>
                <c:pt idx="71">
                  <c:v>1.2616258064516129E-2</c:v>
                </c:pt>
                <c:pt idx="72">
                  <c:v>1.2684129032258065E-2</c:v>
                </c:pt>
                <c:pt idx="73">
                  <c:v>1.1240999999999999E-2</c:v>
                </c:pt>
                <c:pt idx="74">
                  <c:v>1.2241935483870968E-2</c:v>
                </c:pt>
                <c:pt idx="75">
                  <c:v>1.22576E-2</c:v>
                </c:pt>
                <c:pt idx="76">
                  <c:v>1.1727903225806453E-2</c:v>
                </c:pt>
                <c:pt idx="77">
                  <c:v>1.1773299999999999E-2</c:v>
                </c:pt>
                <c:pt idx="78">
                  <c:v>1.1212645161290323E-2</c:v>
                </c:pt>
                <c:pt idx="79">
                  <c:v>1.0936967741935484E-2</c:v>
                </c:pt>
                <c:pt idx="80">
                  <c:v>1.0898700000000001E-2</c:v>
                </c:pt>
                <c:pt idx="81">
                  <c:v>1.0635838709677419E-2</c:v>
                </c:pt>
                <c:pt idx="82">
                  <c:v>9.6821666666666653E-3</c:v>
                </c:pt>
                <c:pt idx="83">
                  <c:v>1.0128967741935484E-2</c:v>
                </c:pt>
                <c:pt idx="84">
                  <c:v>1.0239612903225805E-2</c:v>
                </c:pt>
                <c:pt idx="85">
                  <c:v>1.0399857142857143E-2</c:v>
                </c:pt>
                <c:pt idx="86">
                  <c:v>9.8541935483870951E-3</c:v>
                </c:pt>
                <c:pt idx="87">
                  <c:v>9.4978333333333338E-3</c:v>
                </c:pt>
                <c:pt idx="88">
                  <c:v>9.1120967741935479E-3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BD7-4D67-AE41-A6486C7AD6EE}"/>
            </c:ext>
          </c:extLst>
        </c:ser>
        <c:ser>
          <c:idx val="28"/>
          <c:order val="28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Matrix'!$AE$94:$AE$182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3.6925199999999998E-2</c:v>
                </c:pt>
                <c:pt idx="28">
                  <c:v>7.9420290322580633E-2</c:v>
                </c:pt>
                <c:pt idx="29">
                  <c:v>6.9863066666666668E-2</c:v>
                </c:pt>
                <c:pt idx="30">
                  <c:v>6.5400322580645168E-2</c:v>
                </c:pt>
                <c:pt idx="31">
                  <c:v>5.4798516129032263E-2</c:v>
                </c:pt>
                <c:pt idx="32">
                  <c:v>5.1615833333333333E-2</c:v>
                </c:pt>
                <c:pt idx="33">
                  <c:v>4.5307322580645161E-2</c:v>
                </c:pt>
                <c:pt idx="34">
                  <c:v>4.3690933333333327E-2</c:v>
                </c:pt>
                <c:pt idx="35">
                  <c:v>3.8415774193548392E-2</c:v>
                </c:pt>
                <c:pt idx="36">
                  <c:v>3.8702903225806447E-2</c:v>
                </c:pt>
                <c:pt idx="37">
                  <c:v>3.5630035714285711E-2</c:v>
                </c:pt>
                <c:pt idx="38">
                  <c:v>4.2011806451612899E-2</c:v>
                </c:pt>
                <c:pt idx="39">
                  <c:v>3.8136566666666663E-2</c:v>
                </c:pt>
                <c:pt idx="40">
                  <c:v>3.7441290322580645E-2</c:v>
                </c:pt>
                <c:pt idx="41">
                  <c:v>3.6527400000000002E-2</c:v>
                </c:pt>
                <c:pt idx="42">
                  <c:v>3.1866741935483868E-2</c:v>
                </c:pt>
                <c:pt idx="43">
                  <c:v>2.2423806451612904E-2</c:v>
                </c:pt>
                <c:pt idx="44">
                  <c:v>2.7784933333333331E-2</c:v>
                </c:pt>
                <c:pt idx="45">
                  <c:v>3.2054096774193547E-2</c:v>
                </c:pt>
                <c:pt idx="46">
                  <c:v>3.6283733333333332E-2</c:v>
                </c:pt>
                <c:pt idx="47">
                  <c:v>2.4696709677419354E-2</c:v>
                </c:pt>
                <c:pt idx="48">
                  <c:v>2.2174225806451613E-2</c:v>
                </c:pt>
                <c:pt idx="49">
                  <c:v>2.0519535714285716E-2</c:v>
                </c:pt>
                <c:pt idx="50">
                  <c:v>1.9633387096774195E-2</c:v>
                </c:pt>
                <c:pt idx="51">
                  <c:v>1.7830333333333333E-2</c:v>
                </c:pt>
                <c:pt idx="52">
                  <c:v>1.6332387096774193E-2</c:v>
                </c:pt>
                <c:pt idx="53">
                  <c:v>1.6523633333333333E-2</c:v>
                </c:pt>
                <c:pt idx="54">
                  <c:v>1.5617806451612905E-2</c:v>
                </c:pt>
                <c:pt idx="55">
                  <c:v>1.4571774193548387E-2</c:v>
                </c:pt>
                <c:pt idx="56">
                  <c:v>1.40313E-2</c:v>
                </c:pt>
                <c:pt idx="57">
                  <c:v>1.3853774193548387E-2</c:v>
                </c:pt>
                <c:pt idx="58">
                  <c:v>1.3846566666666667E-2</c:v>
                </c:pt>
                <c:pt idx="59">
                  <c:v>1.2801612903225805E-2</c:v>
                </c:pt>
                <c:pt idx="60">
                  <c:v>1.2743451612903226E-2</c:v>
                </c:pt>
                <c:pt idx="61">
                  <c:v>1.2721892857142857E-2</c:v>
                </c:pt>
                <c:pt idx="62">
                  <c:v>1.2334258064516128E-2</c:v>
                </c:pt>
                <c:pt idx="63">
                  <c:v>1.32155E-2</c:v>
                </c:pt>
                <c:pt idx="64">
                  <c:v>1.3019999999999999E-2</c:v>
                </c:pt>
                <c:pt idx="65">
                  <c:v>1.2668466666666666E-2</c:v>
                </c:pt>
                <c:pt idx="66">
                  <c:v>1.2322935483870968E-2</c:v>
                </c:pt>
                <c:pt idx="67">
                  <c:v>1.1086225806451614E-2</c:v>
                </c:pt>
                <c:pt idx="68">
                  <c:v>1.1188E-2</c:v>
                </c:pt>
                <c:pt idx="69">
                  <c:v>1.109241935483871E-2</c:v>
                </c:pt>
                <c:pt idx="70">
                  <c:v>1.0646033333333334E-2</c:v>
                </c:pt>
                <c:pt idx="71">
                  <c:v>1.0642290322580645E-2</c:v>
                </c:pt>
                <c:pt idx="72">
                  <c:v>1.0028225806451614E-2</c:v>
                </c:pt>
                <c:pt idx="73">
                  <c:v>1.1403413793103449E-2</c:v>
                </c:pt>
                <c:pt idx="74">
                  <c:v>1.0919580645161291E-2</c:v>
                </c:pt>
                <c:pt idx="75">
                  <c:v>1.06214E-2</c:v>
                </c:pt>
                <c:pt idx="76">
                  <c:v>1.0031322580645161E-2</c:v>
                </c:pt>
                <c:pt idx="77">
                  <c:v>1.0569866666666667E-2</c:v>
                </c:pt>
                <c:pt idx="78">
                  <c:v>9.9697419354838716E-3</c:v>
                </c:pt>
                <c:pt idx="79">
                  <c:v>9.283483870967741E-3</c:v>
                </c:pt>
                <c:pt idx="80">
                  <c:v>9.6753666666666658E-3</c:v>
                </c:pt>
                <c:pt idx="81">
                  <c:v>9.2209354838709689E-3</c:v>
                </c:pt>
                <c:pt idx="82">
                  <c:v>9.8806333333333329E-3</c:v>
                </c:pt>
                <c:pt idx="83">
                  <c:v>9.9973548387096781E-3</c:v>
                </c:pt>
                <c:pt idx="84">
                  <c:v>9.8585483870967747E-3</c:v>
                </c:pt>
                <c:pt idx="85">
                  <c:v>9.4758214285714272E-3</c:v>
                </c:pt>
                <c:pt idx="86">
                  <c:v>8.8570967741935479E-3</c:v>
                </c:pt>
                <c:pt idx="87">
                  <c:v>1.0060566666666666E-2</c:v>
                </c:pt>
                <c:pt idx="88">
                  <c:v>9.055870967741934E-3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BD7-4D67-AE41-A6486C7AD6EE}"/>
            </c:ext>
          </c:extLst>
        </c:ser>
        <c:ser>
          <c:idx val="29"/>
          <c:order val="29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Matrix'!$AF$94:$AF$182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3.7005612903225807E-2</c:v>
                </c:pt>
                <c:pt idx="29">
                  <c:v>6.1277433333333332E-2</c:v>
                </c:pt>
                <c:pt idx="30">
                  <c:v>5.6006451612903227E-2</c:v>
                </c:pt>
                <c:pt idx="31">
                  <c:v>4.9737580645161289E-2</c:v>
                </c:pt>
                <c:pt idx="32">
                  <c:v>4.3156433333333334E-2</c:v>
                </c:pt>
                <c:pt idx="33">
                  <c:v>3.8877935483870966E-2</c:v>
                </c:pt>
                <c:pt idx="34">
                  <c:v>3.6004433333333336E-2</c:v>
                </c:pt>
                <c:pt idx="35">
                  <c:v>3.3355935483870967E-2</c:v>
                </c:pt>
                <c:pt idx="36">
                  <c:v>3.1655064516129032E-2</c:v>
                </c:pt>
                <c:pt idx="37">
                  <c:v>3.0290249999999998E-2</c:v>
                </c:pt>
                <c:pt idx="38">
                  <c:v>2.8216096774193549E-2</c:v>
                </c:pt>
                <c:pt idx="39">
                  <c:v>2.5837933333333334E-2</c:v>
                </c:pt>
                <c:pt idx="40">
                  <c:v>2.4266387096774193E-2</c:v>
                </c:pt>
                <c:pt idx="41">
                  <c:v>2.3901666666666665E-2</c:v>
                </c:pt>
                <c:pt idx="42">
                  <c:v>2.4324064516129031E-2</c:v>
                </c:pt>
                <c:pt idx="43">
                  <c:v>2.3757870967741936E-2</c:v>
                </c:pt>
                <c:pt idx="44">
                  <c:v>2.3230399999999998E-2</c:v>
                </c:pt>
                <c:pt idx="45">
                  <c:v>2.2184064516129035E-2</c:v>
                </c:pt>
                <c:pt idx="46">
                  <c:v>2.2634833333333333E-2</c:v>
                </c:pt>
                <c:pt idx="47">
                  <c:v>2.525116129032258E-2</c:v>
                </c:pt>
                <c:pt idx="48">
                  <c:v>2.3879806451612903E-2</c:v>
                </c:pt>
                <c:pt idx="49">
                  <c:v>2.1819464285714286E-2</c:v>
                </c:pt>
                <c:pt idx="50">
                  <c:v>2.1474870967741935E-2</c:v>
                </c:pt>
                <c:pt idx="51">
                  <c:v>2.03197E-2</c:v>
                </c:pt>
                <c:pt idx="52">
                  <c:v>2.0681580645161287E-2</c:v>
                </c:pt>
                <c:pt idx="53">
                  <c:v>1.9853533333333333E-2</c:v>
                </c:pt>
                <c:pt idx="54">
                  <c:v>1.9231451612903225E-2</c:v>
                </c:pt>
                <c:pt idx="55">
                  <c:v>1.9244322580645162E-2</c:v>
                </c:pt>
                <c:pt idx="56">
                  <c:v>1.7976900000000001E-2</c:v>
                </c:pt>
                <c:pt idx="57">
                  <c:v>1.8196290322580643E-2</c:v>
                </c:pt>
                <c:pt idx="58">
                  <c:v>1.7892266666666667E-2</c:v>
                </c:pt>
                <c:pt idx="59">
                  <c:v>1.7427193548387097E-2</c:v>
                </c:pt>
                <c:pt idx="60">
                  <c:v>1.6670612903225808E-2</c:v>
                </c:pt>
                <c:pt idx="61">
                  <c:v>1.8137500000000001E-2</c:v>
                </c:pt>
                <c:pt idx="62">
                  <c:v>1.7482709677419356E-2</c:v>
                </c:pt>
                <c:pt idx="63">
                  <c:v>1.6636033333333335E-2</c:v>
                </c:pt>
                <c:pt idx="64">
                  <c:v>1.6801064516129033E-2</c:v>
                </c:pt>
                <c:pt idx="65">
                  <c:v>1.71211E-2</c:v>
                </c:pt>
                <c:pt idx="66">
                  <c:v>1.6374096774193547E-2</c:v>
                </c:pt>
                <c:pt idx="67">
                  <c:v>1.6222354838709679E-2</c:v>
                </c:pt>
                <c:pt idx="68">
                  <c:v>1.6782766666666667E-2</c:v>
                </c:pt>
                <c:pt idx="69">
                  <c:v>1.5795838709677421E-2</c:v>
                </c:pt>
                <c:pt idx="70">
                  <c:v>1.5573399999999999E-2</c:v>
                </c:pt>
                <c:pt idx="71">
                  <c:v>1.5156258064516129E-2</c:v>
                </c:pt>
                <c:pt idx="72">
                  <c:v>1.4816387096774193E-2</c:v>
                </c:pt>
                <c:pt idx="73">
                  <c:v>1.2281724137931034E-2</c:v>
                </c:pt>
                <c:pt idx="74">
                  <c:v>1.4110354838709678E-2</c:v>
                </c:pt>
                <c:pt idx="75">
                  <c:v>1.3384066666666666E-2</c:v>
                </c:pt>
                <c:pt idx="76">
                  <c:v>1.381083870967742E-2</c:v>
                </c:pt>
                <c:pt idx="77">
                  <c:v>1.3771200000000001E-2</c:v>
                </c:pt>
                <c:pt idx="78">
                  <c:v>1.3972903225806452E-2</c:v>
                </c:pt>
                <c:pt idx="79">
                  <c:v>1.3908580645161291E-2</c:v>
                </c:pt>
                <c:pt idx="80">
                  <c:v>1.3429166666666666E-2</c:v>
                </c:pt>
                <c:pt idx="81">
                  <c:v>1.3240483870967743E-2</c:v>
                </c:pt>
                <c:pt idx="82">
                  <c:v>1.3636499999999999E-2</c:v>
                </c:pt>
                <c:pt idx="83">
                  <c:v>2.5647483870967741E-2</c:v>
                </c:pt>
                <c:pt idx="84">
                  <c:v>1.2468903225806452E-2</c:v>
                </c:pt>
                <c:pt idx="85">
                  <c:v>1.2488285714285714E-2</c:v>
                </c:pt>
                <c:pt idx="86">
                  <c:v>1.1128258064516129E-2</c:v>
                </c:pt>
                <c:pt idx="87">
                  <c:v>1.0905100000000001E-2</c:v>
                </c:pt>
                <c:pt idx="88">
                  <c:v>1.0793548387096775E-2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D7-4D67-AE41-A6486C7AD6EE}"/>
            </c:ext>
          </c:extLst>
        </c:ser>
        <c:ser>
          <c:idx val="30"/>
          <c:order val="3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Matrix'!$AG$94:$AG$182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3.2972399999999999E-2</c:v>
                </c:pt>
                <c:pt idx="30">
                  <c:v>5.4237E-2</c:v>
                </c:pt>
                <c:pt idx="31">
                  <c:v>5.014367741935484E-2</c:v>
                </c:pt>
                <c:pt idx="32">
                  <c:v>4.1588033333333337E-2</c:v>
                </c:pt>
                <c:pt idx="33">
                  <c:v>3.9109516129032254E-2</c:v>
                </c:pt>
                <c:pt idx="34">
                  <c:v>3.5496800000000002E-2</c:v>
                </c:pt>
                <c:pt idx="35">
                  <c:v>3.4910548387096778E-2</c:v>
                </c:pt>
                <c:pt idx="36">
                  <c:v>3.3397064516129032E-2</c:v>
                </c:pt>
                <c:pt idx="37">
                  <c:v>3.0908500000000002E-2</c:v>
                </c:pt>
                <c:pt idx="38">
                  <c:v>2.9674709677419354E-2</c:v>
                </c:pt>
                <c:pt idx="39">
                  <c:v>2.8327133333333331E-2</c:v>
                </c:pt>
                <c:pt idx="40">
                  <c:v>2.6737354838709676E-2</c:v>
                </c:pt>
                <c:pt idx="41">
                  <c:v>2.4678633333333332E-2</c:v>
                </c:pt>
                <c:pt idx="42">
                  <c:v>2.3257645161290325E-2</c:v>
                </c:pt>
                <c:pt idx="43">
                  <c:v>2.378641935483871E-2</c:v>
                </c:pt>
                <c:pt idx="44">
                  <c:v>2.36911E-2</c:v>
                </c:pt>
                <c:pt idx="45">
                  <c:v>2.2121193548387093E-2</c:v>
                </c:pt>
                <c:pt idx="46">
                  <c:v>2.1557199999999999E-2</c:v>
                </c:pt>
                <c:pt idx="47">
                  <c:v>2.0297548387096773E-2</c:v>
                </c:pt>
                <c:pt idx="48">
                  <c:v>1.8933612903225806E-2</c:v>
                </c:pt>
                <c:pt idx="49">
                  <c:v>1.8240642857142858E-2</c:v>
                </c:pt>
                <c:pt idx="50">
                  <c:v>1.8106096774193548E-2</c:v>
                </c:pt>
                <c:pt idx="51">
                  <c:v>1.8404966666666668E-2</c:v>
                </c:pt>
                <c:pt idx="52">
                  <c:v>1.8608774193548387E-2</c:v>
                </c:pt>
                <c:pt idx="53">
                  <c:v>1.8440666666666668E-2</c:v>
                </c:pt>
                <c:pt idx="54">
                  <c:v>1.9046806451612903E-2</c:v>
                </c:pt>
                <c:pt idx="55">
                  <c:v>1.8693451612903228E-2</c:v>
                </c:pt>
                <c:pt idx="56">
                  <c:v>1.7437633333333331E-2</c:v>
                </c:pt>
                <c:pt idx="57">
                  <c:v>1.6796903225806448E-2</c:v>
                </c:pt>
                <c:pt idx="58">
                  <c:v>1.67922E-2</c:v>
                </c:pt>
                <c:pt idx="59">
                  <c:v>1.7750870967741937E-2</c:v>
                </c:pt>
                <c:pt idx="60">
                  <c:v>1.8514129032258062E-2</c:v>
                </c:pt>
                <c:pt idx="61">
                  <c:v>1.7176250000000001E-2</c:v>
                </c:pt>
                <c:pt idx="62">
                  <c:v>1.5021096774193549E-2</c:v>
                </c:pt>
                <c:pt idx="63">
                  <c:v>1.4650933333333333E-2</c:v>
                </c:pt>
                <c:pt idx="64">
                  <c:v>1.4577709677419354E-2</c:v>
                </c:pt>
                <c:pt idx="65">
                  <c:v>1.3896366666666667E-2</c:v>
                </c:pt>
                <c:pt idx="66">
                  <c:v>1.3854967741935485E-2</c:v>
                </c:pt>
                <c:pt idx="67">
                  <c:v>1.3453612903225807E-2</c:v>
                </c:pt>
                <c:pt idx="68">
                  <c:v>1.30603E-2</c:v>
                </c:pt>
                <c:pt idx="69">
                  <c:v>1.2662967741935484E-2</c:v>
                </c:pt>
                <c:pt idx="70">
                  <c:v>1.2617233333333333E-2</c:v>
                </c:pt>
                <c:pt idx="71">
                  <c:v>1.2256E-2</c:v>
                </c:pt>
                <c:pt idx="72">
                  <c:v>1.1786870967741937E-2</c:v>
                </c:pt>
                <c:pt idx="73">
                  <c:v>1.1283931034482759E-2</c:v>
                </c:pt>
                <c:pt idx="74">
                  <c:v>1.1361903225806451E-2</c:v>
                </c:pt>
                <c:pt idx="75">
                  <c:v>1.1284033333333334E-2</c:v>
                </c:pt>
                <c:pt idx="76">
                  <c:v>1.1377096774193549E-2</c:v>
                </c:pt>
                <c:pt idx="77">
                  <c:v>1.0266266666666666E-2</c:v>
                </c:pt>
                <c:pt idx="78">
                  <c:v>1.0363935483870969E-2</c:v>
                </c:pt>
                <c:pt idx="79">
                  <c:v>1.0204322580645162E-2</c:v>
                </c:pt>
                <c:pt idx="80">
                  <c:v>9.6011666666666658E-3</c:v>
                </c:pt>
                <c:pt idx="81">
                  <c:v>9.7019032258064512E-3</c:v>
                </c:pt>
                <c:pt idx="82">
                  <c:v>9.2398333333333343E-3</c:v>
                </c:pt>
                <c:pt idx="83">
                  <c:v>9.0311612903225796E-3</c:v>
                </c:pt>
                <c:pt idx="84">
                  <c:v>9.3877741935483854E-3</c:v>
                </c:pt>
                <c:pt idx="85">
                  <c:v>9.7966428571428562E-3</c:v>
                </c:pt>
                <c:pt idx="86">
                  <c:v>8.8096451612903227E-3</c:v>
                </c:pt>
                <c:pt idx="87">
                  <c:v>8.8148000000000011E-3</c:v>
                </c:pt>
                <c:pt idx="88">
                  <c:v>8.2934516129032267E-3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D7-4D67-AE41-A6486C7AD6EE}"/>
            </c:ext>
          </c:extLst>
        </c:ser>
        <c:ser>
          <c:idx val="31"/>
          <c:order val="31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Matrix'!$AH$94:$AH$182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4.579164516129032E-2</c:v>
                </c:pt>
                <c:pt idx="31">
                  <c:v>7.5359806451612901E-2</c:v>
                </c:pt>
                <c:pt idx="32">
                  <c:v>6.7724033333333336E-2</c:v>
                </c:pt>
                <c:pt idx="33">
                  <c:v>6.0082838709677421E-2</c:v>
                </c:pt>
                <c:pt idx="34">
                  <c:v>5.3511366666666664E-2</c:v>
                </c:pt>
                <c:pt idx="35">
                  <c:v>4.9206612903225803E-2</c:v>
                </c:pt>
                <c:pt idx="36">
                  <c:v>4.6230258064516132E-2</c:v>
                </c:pt>
                <c:pt idx="37">
                  <c:v>4.3201964285714281E-2</c:v>
                </c:pt>
                <c:pt idx="38">
                  <c:v>4.1109258064516124E-2</c:v>
                </c:pt>
                <c:pt idx="39">
                  <c:v>4.0381966666666672E-2</c:v>
                </c:pt>
                <c:pt idx="40">
                  <c:v>3.6326129032258063E-2</c:v>
                </c:pt>
                <c:pt idx="41">
                  <c:v>3.2722999999999995E-2</c:v>
                </c:pt>
                <c:pt idx="42">
                  <c:v>3.2792129032258067E-2</c:v>
                </c:pt>
                <c:pt idx="43">
                  <c:v>3.2693225806451613E-2</c:v>
                </c:pt>
                <c:pt idx="44">
                  <c:v>3.2547733333333335E-2</c:v>
                </c:pt>
                <c:pt idx="45">
                  <c:v>3.1450354838709678E-2</c:v>
                </c:pt>
                <c:pt idx="46">
                  <c:v>3.0307600000000001E-2</c:v>
                </c:pt>
                <c:pt idx="47">
                  <c:v>2.9335032258064518E-2</c:v>
                </c:pt>
                <c:pt idx="48">
                  <c:v>2.8692161290322583E-2</c:v>
                </c:pt>
                <c:pt idx="49">
                  <c:v>2.8109035714285715E-2</c:v>
                </c:pt>
                <c:pt idx="50">
                  <c:v>2.8055709677419355E-2</c:v>
                </c:pt>
                <c:pt idx="51">
                  <c:v>2.6841033333333333E-2</c:v>
                </c:pt>
                <c:pt idx="52">
                  <c:v>2.5702096774193547E-2</c:v>
                </c:pt>
                <c:pt idx="53">
                  <c:v>2.4573699999999997E-2</c:v>
                </c:pt>
                <c:pt idx="54">
                  <c:v>2.4420387096774195E-2</c:v>
                </c:pt>
                <c:pt idx="55">
                  <c:v>2.4021225806451614E-2</c:v>
                </c:pt>
                <c:pt idx="56">
                  <c:v>2.2947866666666667E-2</c:v>
                </c:pt>
                <c:pt idx="57">
                  <c:v>2.243951612903226E-2</c:v>
                </c:pt>
                <c:pt idx="58">
                  <c:v>2.1936966666666669E-2</c:v>
                </c:pt>
                <c:pt idx="59">
                  <c:v>2.120006451612903E-2</c:v>
                </c:pt>
                <c:pt idx="60">
                  <c:v>2.1259064516129033E-2</c:v>
                </c:pt>
                <c:pt idx="61">
                  <c:v>2.1238642857142859E-2</c:v>
                </c:pt>
                <c:pt idx="62">
                  <c:v>2.0183548387096774E-2</c:v>
                </c:pt>
                <c:pt idx="63">
                  <c:v>2.0089766666666668E-2</c:v>
                </c:pt>
                <c:pt idx="64">
                  <c:v>1.9913774193548384E-2</c:v>
                </c:pt>
                <c:pt idx="65">
                  <c:v>1.9553399999999999E-2</c:v>
                </c:pt>
                <c:pt idx="66">
                  <c:v>1.8462677419354839E-2</c:v>
                </c:pt>
                <c:pt idx="67">
                  <c:v>1.8520032258064516E-2</c:v>
                </c:pt>
                <c:pt idx="68">
                  <c:v>1.7781533333333332E-2</c:v>
                </c:pt>
                <c:pt idx="69">
                  <c:v>1.8360741935483871E-2</c:v>
                </c:pt>
                <c:pt idx="70">
                  <c:v>1.7783400000000001E-2</c:v>
                </c:pt>
                <c:pt idx="71">
                  <c:v>1.7180064516129034E-2</c:v>
                </c:pt>
                <c:pt idx="72">
                  <c:v>1.6210129032258064E-2</c:v>
                </c:pt>
                <c:pt idx="73">
                  <c:v>1.4007137931034482E-2</c:v>
                </c:pt>
                <c:pt idx="74">
                  <c:v>1.5532225806451614E-2</c:v>
                </c:pt>
                <c:pt idx="75">
                  <c:v>1.4612533333333334E-2</c:v>
                </c:pt>
                <c:pt idx="76">
                  <c:v>1.451274193548387E-2</c:v>
                </c:pt>
                <c:pt idx="77">
                  <c:v>1.4935200000000001E-2</c:v>
                </c:pt>
                <c:pt idx="78">
                  <c:v>1.4467709677419354E-2</c:v>
                </c:pt>
                <c:pt idx="79">
                  <c:v>1.4446548387096773E-2</c:v>
                </c:pt>
                <c:pt idx="80">
                  <c:v>1.4059866666666667E-2</c:v>
                </c:pt>
                <c:pt idx="81">
                  <c:v>1.3700387096774192E-2</c:v>
                </c:pt>
                <c:pt idx="82">
                  <c:v>1.3262100000000001E-2</c:v>
                </c:pt>
                <c:pt idx="83">
                  <c:v>1.2072548387096774E-2</c:v>
                </c:pt>
                <c:pt idx="84">
                  <c:v>1.2682419354838709E-2</c:v>
                </c:pt>
                <c:pt idx="85">
                  <c:v>1.2626107142857142E-2</c:v>
                </c:pt>
                <c:pt idx="86">
                  <c:v>1.1701322580645161E-2</c:v>
                </c:pt>
                <c:pt idx="87">
                  <c:v>1.11149E-2</c:v>
                </c:pt>
                <c:pt idx="88">
                  <c:v>9.9885806451612894E-3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D7-4D67-AE41-A6486C7AD6EE}"/>
            </c:ext>
          </c:extLst>
        </c:ser>
        <c:ser>
          <c:idx val="32"/>
          <c:order val="32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Matrix'!$AI$94:$AI$182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4.8502129032258062E-2</c:v>
                </c:pt>
                <c:pt idx="32">
                  <c:v>7.9167899999999999E-2</c:v>
                </c:pt>
                <c:pt idx="33">
                  <c:v>6.5553451612903227E-2</c:v>
                </c:pt>
                <c:pt idx="34">
                  <c:v>5.6741866666666668E-2</c:v>
                </c:pt>
                <c:pt idx="35">
                  <c:v>4.898958064516129E-2</c:v>
                </c:pt>
                <c:pt idx="36">
                  <c:v>4.6144290322580647E-2</c:v>
                </c:pt>
                <c:pt idx="37">
                  <c:v>4.3606142857142857E-2</c:v>
                </c:pt>
                <c:pt idx="38">
                  <c:v>4.040454838709677E-2</c:v>
                </c:pt>
                <c:pt idx="39">
                  <c:v>3.6149266666666666E-2</c:v>
                </c:pt>
                <c:pt idx="40">
                  <c:v>3.406903225806452E-2</c:v>
                </c:pt>
                <c:pt idx="41">
                  <c:v>3.3304733333333329E-2</c:v>
                </c:pt>
                <c:pt idx="42">
                  <c:v>3.1878419354838712E-2</c:v>
                </c:pt>
                <c:pt idx="43">
                  <c:v>2.9592967741935487E-2</c:v>
                </c:pt>
                <c:pt idx="44">
                  <c:v>2.7969666666666667E-2</c:v>
                </c:pt>
                <c:pt idx="45">
                  <c:v>2.7401451612903225E-2</c:v>
                </c:pt>
                <c:pt idx="46">
                  <c:v>2.6225133333333331E-2</c:v>
                </c:pt>
                <c:pt idx="47">
                  <c:v>2.6356225806451611E-2</c:v>
                </c:pt>
                <c:pt idx="48">
                  <c:v>2.5384064516129033E-2</c:v>
                </c:pt>
                <c:pt idx="49">
                  <c:v>2.3148071428571428E-2</c:v>
                </c:pt>
                <c:pt idx="50">
                  <c:v>2.180016129032258E-2</c:v>
                </c:pt>
                <c:pt idx="51">
                  <c:v>2.2565733333333334E-2</c:v>
                </c:pt>
                <c:pt idx="52">
                  <c:v>2.201748387096774E-2</c:v>
                </c:pt>
                <c:pt idx="53">
                  <c:v>2.1152266666666666E-2</c:v>
                </c:pt>
                <c:pt idx="54">
                  <c:v>2.1144548387096774E-2</c:v>
                </c:pt>
                <c:pt idx="55">
                  <c:v>2.0683806451612906E-2</c:v>
                </c:pt>
                <c:pt idx="56">
                  <c:v>2.0583433333333335E-2</c:v>
                </c:pt>
                <c:pt idx="57">
                  <c:v>2.2801387096774192E-2</c:v>
                </c:pt>
                <c:pt idx="58">
                  <c:v>2.0243466666666664E-2</c:v>
                </c:pt>
                <c:pt idx="59">
                  <c:v>1.8537645161290323E-2</c:v>
                </c:pt>
                <c:pt idx="60">
                  <c:v>1.8712193548387095E-2</c:v>
                </c:pt>
                <c:pt idx="61">
                  <c:v>1.9192678571428569E-2</c:v>
                </c:pt>
                <c:pt idx="62">
                  <c:v>1.9962419354838709E-2</c:v>
                </c:pt>
                <c:pt idx="63">
                  <c:v>1.9966399999999999E-2</c:v>
                </c:pt>
                <c:pt idx="64">
                  <c:v>1.8406483870967744E-2</c:v>
                </c:pt>
                <c:pt idx="65">
                  <c:v>1.7313666666666668E-2</c:v>
                </c:pt>
                <c:pt idx="66">
                  <c:v>1.7518451612903226E-2</c:v>
                </c:pt>
                <c:pt idx="67">
                  <c:v>1.6014419354838709E-2</c:v>
                </c:pt>
                <c:pt idx="68">
                  <c:v>1.69845E-2</c:v>
                </c:pt>
                <c:pt idx="69">
                  <c:v>1.687332258064516E-2</c:v>
                </c:pt>
                <c:pt idx="70">
                  <c:v>1.6103433333333333E-2</c:v>
                </c:pt>
                <c:pt idx="71">
                  <c:v>1.6438161290322582E-2</c:v>
                </c:pt>
                <c:pt idx="72">
                  <c:v>1.5897032258064516E-2</c:v>
                </c:pt>
                <c:pt idx="73">
                  <c:v>1.5172172413793105E-2</c:v>
                </c:pt>
                <c:pt idx="74">
                  <c:v>1.5648193548387097E-2</c:v>
                </c:pt>
                <c:pt idx="75">
                  <c:v>1.4772733333333335E-2</c:v>
                </c:pt>
                <c:pt idx="76">
                  <c:v>1.4741000000000001E-2</c:v>
                </c:pt>
                <c:pt idx="77">
                  <c:v>1.42081E-2</c:v>
                </c:pt>
                <c:pt idx="78">
                  <c:v>1.3982483870967741E-2</c:v>
                </c:pt>
                <c:pt idx="79">
                  <c:v>1.3314258064516129E-2</c:v>
                </c:pt>
                <c:pt idx="80">
                  <c:v>1.4340500000000001E-2</c:v>
                </c:pt>
                <c:pt idx="81">
                  <c:v>1.4016516129032259E-2</c:v>
                </c:pt>
                <c:pt idx="82">
                  <c:v>1.3332666666666666E-2</c:v>
                </c:pt>
                <c:pt idx="83">
                  <c:v>1.2381193548387097E-2</c:v>
                </c:pt>
                <c:pt idx="84">
                  <c:v>1.2481645161290323E-2</c:v>
                </c:pt>
                <c:pt idx="85">
                  <c:v>1.2309142857142857E-2</c:v>
                </c:pt>
                <c:pt idx="86">
                  <c:v>1.131616129032258E-2</c:v>
                </c:pt>
                <c:pt idx="87">
                  <c:v>1.1254566666666667E-2</c:v>
                </c:pt>
                <c:pt idx="88">
                  <c:v>1.1173903225806452E-2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D7-4D67-AE41-A6486C7AD6EE}"/>
            </c:ext>
          </c:extLst>
        </c:ser>
        <c:ser>
          <c:idx val="33"/>
          <c:order val="33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Matrix'!$AJ$94:$AJ$182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7.0741200000000004E-2</c:v>
                </c:pt>
                <c:pt idx="33">
                  <c:v>9.9205774193548382E-2</c:v>
                </c:pt>
                <c:pt idx="34">
                  <c:v>8.8308166666666674E-2</c:v>
                </c:pt>
                <c:pt idx="35">
                  <c:v>8.0119967741935472E-2</c:v>
                </c:pt>
                <c:pt idx="36">
                  <c:v>7.4619225806451611E-2</c:v>
                </c:pt>
                <c:pt idx="37">
                  <c:v>6.6360357142857138E-2</c:v>
                </c:pt>
                <c:pt idx="38">
                  <c:v>6.8991774193548391E-2</c:v>
                </c:pt>
                <c:pt idx="39">
                  <c:v>6.3192766666666664E-2</c:v>
                </c:pt>
                <c:pt idx="40">
                  <c:v>6.0882225806451612E-2</c:v>
                </c:pt>
                <c:pt idx="41">
                  <c:v>5.4892999999999997E-2</c:v>
                </c:pt>
                <c:pt idx="42">
                  <c:v>4.8460806451612909E-2</c:v>
                </c:pt>
                <c:pt idx="43">
                  <c:v>4.5417580645161292E-2</c:v>
                </c:pt>
                <c:pt idx="44">
                  <c:v>4.2736633333333336E-2</c:v>
                </c:pt>
                <c:pt idx="45">
                  <c:v>4.3274419354838708E-2</c:v>
                </c:pt>
                <c:pt idx="46">
                  <c:v>4.1185133333333332E-2</c:v>
                </c:pt>
                <c:pt idx="47">
                  <c:v>3.9535161290322578E-2</c:v>
                </c:pt>
                <c:pt idx="48">
                  <c:v>3.8124741935483868E-2</c:v>
                </c:pt>
                <c:pt idx="49">
                  <c:v>3.6060857142857138E-2</c:v>
                </c:pt>
                <c:pt idx="50">
                  <c:v>3.2080258064516129E-2</c:v>
                </c:pt>
                <c:pt idx="51">
                  <c:v>3.0355066666666666E-2</c:v>
                </c:pt>
                <c:pt idx="52">
                  <c:v>2.9426354838709676E-2</c:v>
                </c:pt>
                <c:pt idx="53">
                  <c:v>2.8320599999999998E-2</c:v>
                </c:pt>
                <c:pt idx="54">
                  <c:v>2.7288612903225807E-2</c:v>
                </c:pt>
                <c:pt idx="55">
                  <c:v>3.0138258064516126E-2</c:v>
                </c:pt>
                <c:pt idx="56">
                  <c:v>2.7940799999999998E-2</c:v>
                </c:pt>
                <c:pt idx="57">
                  <c:v>2.6691580645161292E-2</c:v>
                </c:pt>
                <c:pt idx="58">
                  <c:v>2.5512133333333336E-2</c:v>
                </c:pt>
                <c:pt idx="59">
                  <c:v>2.474116129032258E-2</c:v>
                </c:pt>
                <c:pt idx="60">
                  <c:v>2.4251419354838707E-2</c:v>
                </c:pt>
                <c:pt idx="61">
                  <c:v>2.3377000000000002E-2</c:v>
                </c:pt>
                <c:pt idx="62">
                  <c:v>2.2658741935483871E-2</c:v>
                </c:pt>
                <c:pt idx="63">
                  <c:v>2.1670100000000001E-2</c:v>
                </c:pt>
                <c:pt idx="64">
                  <c:v>2.115409677419355E-2</c:v>
                </c:pt>
                <c:pt idx="65">
                  <c:v>2.1419733333333336E-2</c:v>
                </c:pt>
                <c:pt idx="66">
                  <c:v>2.0814225806451613E-2</c:v>
                </c:pt>
                <c:pt idx="67">
                  <c:v>1.9264322580645161E-2</c:v>
                </c:pt>
                <c:pt idx="68">
                  <c:v>1.9666899999999998E-2</c:v>
                </c:pt>
                <c:pt idx="69">
                  <c:v>2.0504129032258064E-2</c:v>
                </c:pt>
                <c:pt idx="70">
                  <c:v>1.96677E-2</c:v>
                </c:pt>
                <c:pt idx="71">
                  <c:v>1.9442645161290323E-2</c:v>
                </c:pt>
                <c:pt idx="72">
                  <c:v>1.8687903225806452E-2</c:v>
                </c:pt>
                <c:pt idx="73">
                  <c:v>2.0141241379310344E-2</c:v>
                </c:pt>
                <c:pt idx="74">
                  <c:v>1.8227032258064518E-2</c:v>
                </c:pt>
                <c:pt idx="75">
                  <c:v>1.8033466666666668E-2</c:v>
                </c:pt>
                <c:pt idx="76">
                  <c:v>1.8204290322580644E-2</c:v>
                </c:pt>
                <c:pt idx="77">
                  <c:v>1.7538500000000002E-2</c:v>
                </c:pt>
                <c:pt idx="78">
                  <c:v>1.7581225806451613E-2</c:v>
                </c:pt>
                <c:pt idx="79">
                  <c:v>1.6959709677419353E-2</c:v>
                </c:pt>
                <c:pt idx="80">
                  <c:v>1.6085233333333334E-2</c:v>
                </c:pt>
                <c:pt idx="81">
                  <c:v>1.5274387096774193E-2</c:v>
                </c:pt>
                <c:pt idx="82">
                  <c:v>1.5112966666666667E-2</c:v>
                </c:pt>
                <c:pt idx="83">
                  <c:v>1.4678548387096774E-2</c:v>
                </c:pt>
                <c:pt idx="84">
                  <c:v>1.5268129032258064E-2</c:v>
                </c:pt>
                <c:pt idx="85">
                  <c:v>1.5174214285714286E-2</c:v>
                </c:pt>
                <c:pt idx="86">
                  <c:v>1.3963548387096774E-2</c:v>
                </c:pt>
                <c:pt idx="87">
                  <c:v>1.3842533333333332E-2</c:v>
                </c:pt>
                <c:pt idx="88">
                  <c:v>1.364574193548387E-2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D7-4D67-AE41-A6486C7AD6EE}"/>
            </c:ext>
          </c:extLst>
        </c:ser>
        <c:ser>
          <c:idx val="34"/>
          <c:order val="34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Matrix'!$AK$94:$AK$182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5.152090322580645E-2</c:v>
                </c:pt>
                <c:pt idx="34">
                  <c:v>7.6228033333333334E-2</c:v>
                </c:pt>
                <c:pt idx="35">
                  <c:v>7.1364999999999998E-2</c:v>
                </c:pt>
                <c:pt idx="36">
                  <c:v>5.9794838709677417E-2</c:v>
                </c:pt>
                <c:pt idx="37">
                  <c:v>4.9254964285714284E-2</c:v>
                </c:pt>
                <c:pt idx="38">
                  <c:v>4.652445161290323E-2</c:v>
                </c:pt>
                <c:pt idx="39">
                  <c:v>4.2117399999999999E-2</c:v>
                </c:pt>
                <c:pt idx="40">
                  <c:v>3.8638774193548386E-2</c:v>
                </c:pt>
                <c:pt idx="41">
                  <c:v>3.6282266666666667E-2</c:v>
                </c:pt>
                <c:pt idx="42">
                  <c:v>3.5356193548387094E-2</c:v>
                </c:pt>
                <c:pt idx="43">
                  <c:v>3.2633290322580645E-2</c:v>
                </c:pt>
                <c:pt idx="44">
                  <c:v>3.182073333333333E-2</c:v>
                </c:pt>
                <c:pt idx="45">
                  <c:v>2.9905483870967739E-2</c:v>
                </c:pt>
                <c:pt idx="46">
                  <c:v>2.87771E-2</c:v>
                </c:pt>
                <c:pt idx="47">
                  <c:v>2.7494096774193549E-2</c:v>
                </c:pt>
                <c:pt idx="48">
                  <c:v>2.5919258064516129E-2</c:v>
                </c:pt>
                <c:pt idx="49">
                  <c:v>2.5002464285714288E-2</c:v>
                </c:pt>
                <c:pt idx="50">
                  <c:v>2.3450774193548386E-2</c:v>
                </c:pt>
                <c:pt idx="51">
                  <c:v>2.2950000000000002E-2</c:v>
                </c:pt>
                <c:pt idx="52">
                  <c:v>2.1842612903225804E-2</c:v>
                </c:pt>
                <c:pt idx="53">
                  <c:v>2.0981299999999998E-2</c:v>
                </c:pt>
                <c:pt idx="54">
                  <c:v>2.0276612903225806E-2</c:v>
                </c:pt>
                <c:pt idx="55">
                  <c:v>1.8954290322580645E-2</c:v>
                </c:pt>
                <c:pt idx="56">
                  <c:v>1.8010833333333334E-2</c:v>
                </c:pt>
                <c:pt idx="57">
                  <c:v>1.7617290322580643E-2</c:v>
                </c:pt>
                <c:pt idx="58">
                  <c:v>1.7303333333333334E-2</c:v>
                </c:pt>
                <c:pt idx="59">
                  <c:v>1.6356000000000002E-2</c:v>
                </c:pt>
                <c:pt idx="60">
                  <c:v>1.5653935483870968E-2</c:v>
                </c:pt>
                <c:pt idx="61">
                  <c:v>1.5841107142857143E-2</c:v>
                </c:pt>
                <c:pt idx="62">
                  <c:v>1.5015967741935483E-2</c:v>
                </c:pt>
                <c:pt idx="63">
                  <c:v>1.4795733333333333E-2</c:v>
                </c:pt>
                <c:pt idx="64">
                  <c:v>1.6066225806451614E-2</c:v>
                </c:pt>
                <c:pt idx="65">
                  <c:v>1.5188433333333333E-2</c:v>
                </c:pt>
                <c:pt idx="66">
                  <c:v>1.5077774193548388E-2</c:v>
                </c:pt>
                <c:pt idx="67">
                  <c:v>1.3664612903225806E-2</c:v>
                </c:pt>
                <c:pt idx="68">
                  <c:v>1.4193333333333334E-2</c:v>
                </c:pt>
                <c:pt idx="69">
                  <c:v>1.4090032258064515E-2</c:v>
                </c:pt>
                <c:pt idx="70">
                  <c:v>1.34888E-2</c:v>
                </c:pt>
                <c:pt idx="71">
                  <c:v>1.3533451612903225E-2</c:v>
                </c:pt>
                <c:pt idx="72">
                  <c:v>1.2582354838709677E-2</c:v>
                </c:pt>
                <c:pt idx="73">
                  <c:v>1.2526103448275861E-2</c:v>
                </c:pt>
                <c:pt idx="74">
                  <c:v>1.1970741935483871E-2</c:v>
                </c:pt>
                <c:pt idx="75">
                  <c:v>1.1561333333333333E-2</c:v>
                </c:pt>
                <c:pt idx="76">
                  <c:v>1.2035225806451612E-2</c:v>
                </c:pt>
                <c:pt idx="77">
                  <c:v>1.2835900000000001E-2</c:v>
                </c:pt>
                <c:pt idx="78">
                  <c:v>1.2724451612903224E-2</c:v>
                </c:pt>
                <c:pt idx="79">
                  <c:v>1.1900483870967742E-2</c:v>
                </c:pt>
                <c:pt idx="80">
                  <c:v>1.1455E-2</c:v>
                </c:pt>
                <c:pt idx="81">
                  <c:v>1.1335096774193547E-2</c:v>
                </c:pt>
                <c:pt idx="82">
                  <c:v>1.1023966666666666E-2</c:v>
                </c:pt>
                <c:pt idx="83">
                  <c:v>1.0496387096774194E-2</c:v>
                </c:pt>
                <c:pt idx="84">
                  <c:v>1.1609677419354838E-2</c:v>
                </c:pt>
                <c:pt idx="85">
                  <c:v>1.1646035714285715E-2</c:v>
                </c:pt>
                <c:pt idx="86">
                  <c:v>1.1279096774193548E-2</c:v>
                </c:pt>
                <c:pt idx="87">
                  <c:v>1.0973733333333334E-2</c:v>
                </c:pt>
                <c:pt idx="88">
                  <c:v>1.0752193548387096E-2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D7-4D67-AE41-A6486C7AD6EE}"/>
            </c:ext>
          </c:extLst>
        </c:ser>
        <c:ser>
          <c:idx val="35"/>
          <c:order val="35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Matrix'!$AL$94:$AL$182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4.31121E-2</c:v>
                </c:pt>
                <c:pt idx="35">
                  <c:v>7.5528064516129034E-2</c:v>
                </c:pt>
                <c:pt idx="36">
                  <c:v>6.7385419354838702E-2</c:v>
                </c:pt>
                <c:pt idx="37">
                  <c:v>6.0453892857142859E-2</c:v>
                </c:pt>
                <c:pt idx="38">
                  <c:v>5.3416225806451612E-2</c:v>
                </c:pt>
                <c:pt idx="39">
                  <c:v>5.0752033333333335E-2</c:v>
                </c:pt>
                <c:pt idx="40">
                  <c:v>4.7881838709677417E-2</c:v>
                </c:pt>
                <c:pt idx="41">
                  <c:v>4.4762033333333333E-2</c:v>
                </c:pt>
                <c:pt idx="42">
                  <c:v>4.2184645161290328E-2</c:v>
                </c:pt>
                <c:pt idx="43">
                  <c:v>4.0652161290322578E-2</c:v>
                </c:pt>
                <c:pt idx="44">
                  <c:v>3.7767966666666666E-2</c:v>
                </c:pt>
                <c:pt idx="45">
                  <c:v>3.7521645161290321E-2</c:v>
                </c:pt>
                <c:pt idx="46">
                  <c:v>3.6106333333333337E-2</c:v>
                </c:pt>
                <c:pt idx="47">
                  <c:v>3.4571451612903224E-2</c:v>
                </c:pt>
                <c:pt idx="48">
                  <c:v>3.3159387096774191E-2</c:v>
                </c:pt>
                <c:pt idx="49">
                  <c:v>3.1529857142857144E-2</c:v>
                </c:pt>
                <c:pt idx="50">
                  <c:v>2.9751129032258065E-2</c:v>
                </c:pt>
                <c:pt idx="51">
                  <c:v>2.8959366666666667E-2</c:v>
                </c:pt>
                <c:pt idx="52">
                  <c:v>2.8107451612903223E-2</c:v>
                </c:pt>
                <c:pt idx="53">
                  <c:v>2.7508333333333336E-2</c:v>
                </c:pt>
                <c:pt idx="54">
                  <c:v>2.6029741935483873E-2</c:v>
                </c:pt>
                <c:pt idx="55">
                  <c:v>2.5050451612903226E-2</c:v>
                </c:pt>
                <c:pt idx="56">
                  <c:v>2.3655766666666668E-2</c:v>
                </c:pt>
                <c:pt idx="57">
                  <c:v>2.3876774193548386E-2</c:v>
                </c:pt>
                <c:pt idx="58">
                  <c:v>2.2441066666666669E-2</c:v>
                </c:pt>
                <c:pt idx="59">
                  <c:v>2.2007967741935485E-2</c:v>
                </c:pt>
                <c:pt idx="60">
                  <c:v>2.1957161290322581E-2</c:v>
                </c:pt>
                <c:pt idx="61">
                  <c:v>2.1038678571428573E-2</c:v>
                </c:pt>
                <c:pt idx="62">
                  <c:v>2.0086387096774194E-2</c:v>
                </c:pt>
                <c:pt idx="63">
                  <c:v>1.9909866666666668E-2</c:v>
                </c:pt>
                <c:pt idx="64">
                  <c:v>1.9479E-2</c:v>
                </c:pt>
                <c:pt idx="65">
                  <c:v>1.8737700000000003E-2</c:v>
                </c:pt>
                <c:pt idx="66">
                  <c:v>1.8382516129032259E-2</c:v>
                </c:pt>
                <c:pt idx="67">
                  <c:v>1.7495774193548388E-2</c:v>
                </c:pt>
                <c:pt idx="68">
                  <c:v>1.7776933333333335E-2</c:v>
                </c:pt>
                <c:pt idx="69">
                  <c:v>1.7472774193548389E-2</c:v>
                </c:pt>
                <c:pt idx="70">
                  <c:v>1.74284E-2</c:v>
                </c:pt>
                <c:pt idx="71">
                  <c:v>1.7783258064516128E-2</c:v>
                </c:pt>
                <c:pt idx="72">
                  <c:v>1.6558580645161289E-2</c:v>
                </c:pt>
                <c:pt idx="73">
                  <c:v>1.6755344827586206E-2</c:v>
                </c:pt>
                <c:pt idx="74">
                  <c:v>1.5898903225806452E-2</c:v>
                </c:pt>
                <c:pt idx="75">
                  <c:v>1.4806366666666666E-2</c:v>
                </c:pt>
                <c:pt idx="76">
                  <c:v>1.5082096774193548E-2</c:v>
                </c:pt>
                <c:pt idx="77">
                  <c:v>1.46807E-2</c:v>
                </c:pt>
                <c:pt idx="78">
                  <c:v>1.4595387096774194E-2</c:v>
                </c:pt>
                <c:pt idx="79">
                  <c:v>1.4272322580645161E-2</c:v>
                </c:pt>
                <c:pt idx="80">
                  <c:v>1.44292E-2</c:v>
                </c:pt>
                <c:pt idx="81">
                  <c:v>1.4484032258064515E-2</c:v>
                </c:pt>
                <c:pt idx="82">
                  <c:v>1.41488E-2</c:v>
                </c:pt>
                <c:pt idx="83">
                  <c:v>1.3614677419354839E-2</c:v>
                </c:pt>
                <c:pt idx="84">
                  <c:v>1.3329645161290322E-2</c:v>
                </c:pt>
                <c:pt idx="85">
                  <c:v>1.4041392857142856E-2</c:v>
                </c:pt>
                <c:pt idx="86">
                  <c:v>1.3667516129032258E-2</c:v>
                </c:pt>
                <c:pt idx="87">
                  <c:v>1.2732500000000001E-2</c:v>
                </c:pt>
                <c:pt idx="88">
                  <c:v>1.2372096774193549E-2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BD7-4D67-AE41-A6486C7AD6EE}"/>
            </c:ext>
          </c:extLst>
        </c:ser>
        <c:ser>
          <c:idx val="36"/>
          <c:order val="36"/>
          <c:spPr>
            <a:solidFill>
              <a:srgbClr val="3366FF"/>
            </a:solidFill>
            <a:ln w="25400">
              <a:noFill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Matrix'!$AM$94:$AM$182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6.8402193548387086E-2</c:v>
                </c:pt>
                <c:pt idx="36">
                  <c:v>8.4030999999999995E-2</c:v>
                </c:pt>
                <c:pt idx="37">
                  <c:v>7.1136785714285708E-2</c:v>
                </c:pt>
                <c:pt idx="38">
                  <c:v>6.4924677419354843E-2</c:v>
                </c:pt>
                <c:pt idx="39">
                  <c:v>5.5362000000000001E-2</c:v>
                </c:pt>
                <c:pt idx="40">
                  <c:v>4.4369903225806452E-2</c:v>
                </c:pt>
                <c:pt idx="41">
                  <c:v>4.0244999999999996E-2</c:v>
                </c:pt>
                <c:pt idx="42">
                  <c:v>3.5315741935483876E-2</c:v>
                </c:pt>
                <c:pt idx="43">
                  <c:v>3.3553548387096774E-2</c:v>
                </c:pt>
                <c:pt idx="44">
                  <c:v>3.2934733333333334E-2</c:v>
                </c:pt>
                <c:pt idx="45">
                  <c:v>3.2141258064516127E-2</c:v>
                </c:pt>
                <c:pt idx="46">
                  <c:v>3.4757966666666668E-2</c:v>
                </c:pt>
                <c:pt idx="47">
                  <c:v>3.118258064516129E-2</c:v>
                </c:pt>
                <c:pt idx="48">
                  <c:v>3.0140064516129033E-2</c:v>
                </c:pt>
                <c:pt idx="49">
                  <c:v>2.7867678571428571E-2</c:v>
                </c:pt>
                <c:pt idx="50">
                  <c:v>2.7083870967741935E-2</c:v>
                </c:pt>
                <c:pt idx="51">
                  <c:v>2.5162E-2</c:v>
                </c:pt>
                <c:pt idx="52">
                  <c:v>2.541641935483871E-2</c:v>
                </c:pt>
                <c:pt idx="53">
                  <c:v>2.4256466666666664E-2</c:v>
                </c:pt>
                <c:pt idx="54">
                  <c:v>2.41748064516129E-2</c:v>
                </c:pt>
                <c:pt idx="55">
                  <c:v>2.3844387096774194E-2</c:v>
                </c:pt>
                <c:pt idx="56">
                  <c:v>2.3376699999999997E-2</c:v>
                </c:pt>
                <c:pt idx="57">
                  <c:v>2.4592225806451613E-2</c:v>
                </c:pt>
                <c:pt idx="58">
                  <c:v>2.3009766666666667E-2</c:v>
                </c:pt>
                <c:pt idx="59">
                  <c:v>2.126193548387097E-2</c:v>
                </c:pt>
                <c:pt idx="60">
                  <c:v>2.0202741935483871E-2</c:v>
                </c:pt>
                <c:pt idx="61">
                  <c:v>1.9322142857142854E-2</c:v>
                </c:pt>
                <c:pt idx="62">
                  <c:v>1.8651548387096775E-2</c:v>
                </c:pt>
                <c:pt idx="63">
                  <c:v>1.8288199999999998E-2</c:v>
                </c:pt>
                <c:pt idx="64">
                  <c:v>1.8470967741935483E-2</c:v>
                </c:pt>
                <c:pt idx="65">
                  <c:v>1.7342100000000003E-2</c:v>
                </c:pt>
                <c:pt idx="66">
                  <c:v>1.6851225806451611E-2</c:v>
                </c:pt>
                <c:pt idx="67">
                  <c:v>1.7583838709677418E-2</c:v>
                </c:pt>
                <c:pt idx="68">
                  <c:v>1.7710266666666665E-2</c:v>
                </c:pt>
                <c:pt idx="69">
                  <c:v>1.7404774193548387E-2</c:v>
                </c:pt>
                <c:pt idx="70">
                  <c:v>1.6367866666666665E-2</c:v>
                </c:pt>
                <c:pt idx="71">
                  <c:v>1.5225096774193548E-2</c:v>
                </c:pt>
                <c:pt idx="72">
                  <c:v>1.4951806451612903E-2</c:v>
                </c:pt>
                <c:pt idx="73">
                  <c:v>1.4909482758620691E-2</c:v>
                </c:pt>
                <c:pt idx="74">
                  <c:v>1.4800419354838711E-2</c:v>
                </c:pt>
                <c:pt idx="75">
                  <c:v>1.4539133333333334E-2</c:v>
                </c:pt>
                <c:pt idx="76">
                  <c:v>1.4806741935483871E-2</c:v>
                </c:pt>
                <c:pt idx="77">
                  <c:v>1.4588333333333333E-2</c:v>
                </c:pt>
                <c:pt idx="78">
                  <c:v>1.4181999999999998E-2</c:v>
                </c:pt>
                <c:pt idx="79">
                  <c:v>1.3581258064516129E-2</c:v>
                </c:pt>
                <c:pt idx="80">
                  <c:v>1.2319533333333334E-2</c:v>
                </c:pt>
                <c:pt idx="81">
                  <c:v>1.3163354838709677E-2</c:v>
                </c:pt>
                <c:pt idx="82">
                  <c:v>1.24864E-2</c:v>
                </c:pt>
                <c:pt idx="83">
                  <c:v>1.1631258064516129E-2</c:v>
                </c:pt>
                <c:pt idx="84">
                  <c:v>1.2153903225806452E-2</c:v>
                </c:pt>
                <c:pt idx="85">
                  <c:v>1.3324678571428572E-2</c:v>
                </c:pt>
                <c:pt idx="86">
                  <c:v>1.1959064516129032E-2</c:v>
                </c:pt>
                <c:pt idx="87">
                  <c:v>1.21952E-2</c:v>
                </c:pt>
                <c:pt idx="88">
                  <c:v>1.2070387096774195E-2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BD7-4D67-AE41-A6486C7AD6EE}"/>
            </c:ext>
          </c:extLst>
        </c:ser>
        <c:ser>
          <c:idx val="37"/>
          <c:order val="37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Matrix'!$AN$94:$AN$182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3.9266838709677419E-2</c:v>
                </c:pt>
                <c:pt idx="37">
                  <c:v>6.3070928571428569E-2</c:v>
                </c:pt>
                <c:pt idx="38">
                  <c:v>5.4714709677419357E-2</c:v>
                </c:pt>
                <c:pt idx="39">
                  <c:v>4.83192E-2</c:v>
                </c:pt>
                <c:pt idx="40">
                  <c:v>4.4099064516129029E-2</c:v>
                </c:pt>
                <c:pt idx="41">
                  <c:v>3.9501299999999996E-2</c:v>
                </c:pt>
                <c:pt idx="42">
                  <c:v>3.6787677419354833E-2</c:v>
                </c:pt>
                <c:pt idx="43">
                  <c:v>3.3545903225806452E-2</c:v>
                </c:pt>
                <c:pt idx="44">
                  <c:v>3.3335000000000004E-2</c:v>
                </c:pt>
                <c:pt idx="45">
                  <c:v>3.164464516129032E-2</c:v>
                </c:pt>
                <c:pt idx="46">
                  <c:v>3.0076233333333331E-2</c:v>
                </c:pt>
                <c:pt idx="47">
                  <c:v>2.782283870967742E-2</c:v>
                </c:pt>
                <c:pt idx="48">
                  <c:v>2.7150935483870965E-2</c:v>
                </c:pt>
                <c:pt idx="49">
                  <c:v>2.6770428571428573E-2</c:v>
                </c:pt>
                <c:pt idx="50">
                  <c:v>2.4995258064516128E-2</c:v>
                </c:pt>
                <c:pt idx="51">
                  <c:v>2.3807933333333333E-2</c:v>
                </c:pt>
                <c:pt idx="52">
                  <c:v>2.3741225806451615E-2</c:v>
                </c:pt>
                <c:pt idx="53">
                  <c:v>2.1629433333333333E-2</c:v>
                </c:pt>
                <c:pt idx="54">
                  <c:v>2.1142129032258067E-2</c:v>
                </c:pt>
                <c:pt idx="55">
                  <c:v>2.0040483870967744E-2</c:v>
                </c:pt>
                <c:pt idx="56">
                  <c:v>2.0348766666666667E-2</c:v>
                </c:pt>
                <c:pt idx="57">
                  <c:v>2.0123709677419357E-2</c:v>
                </c:pt>
                <c:pt idx="58">
                  <c:v>1.9033366666666666E-2</c:v>
                </c:pt>
                <c:pt idx="59">
                  <c:v>1.8137225806451614E-2</c:v>
                </c:pt>
                <c:pt idx="60">
                  <c:v>1.7805451612903228E-2</c:v>
                </c:pt>
                <c:pt idx="61">
                  <c:v>1.733575E-2</c:v>
                </c:pt>
                <c:pt idx="62">
                  <c:v>1.6793161290322583E-2</c:v>
                </c:pt>
                <c:pt idx="63">
                  <c:v>1.6353366666666667E-2</c:v>
                </c:pt>
                <c:pt idx="64">
                  <c:v>1.6370516129032259E-2</c:v>
                </c:pt>
                <c:pt idx="65">
                  <c:v>1.6554866666666664E-2</c:v>
                </c:pt>
                <c:pt idx="66">
                  <c:v>1.5844225806451614E-2</c:v>
                </c:pt>
                <c:pt idx="67">
                  <c:v>1.4795999999999998E-2</c:v>
                </c:pt>
                <c:pt idx="68">
                  <c:v>1.5109900000000001E-2</c:v>
                </c:pt>
                <c:pt idx="69">
                  <c:v>1.4721548387096774E-2</c:v>
                </c:pt>
                <c:pt idx="70">
                  <c:v>1.3670966666666668E-2</c:v>
                </c:pt>
                <c:pt idx="71">
                  <c:v>1.3974096774193548E-2</c:v>
                </c:pt>
                <c:pt idx="72">
                  <c:v>1.4492967741935484E-2</c:v>
                </c:pt>
                <c:pt idx="73">
                  <c:v>1.3830689655172413E-2</c:v>
                </c:pt>
                <c:pt idx="74">
                  <c:v>1.5002516129032258E-2</c:v>
                </c:pt>
                <c:pt idx="75">
                  <c:v>1.2059066666666667E-2</c:v>
                </c:pt>
                <c:pt idx="76">
                  <c:v>1.3396225806451613E-2</c:v>
                </c:pt>
                <c:pt idx="77">
                  <c:v>1.3550333333333333E-2</c:v>
                </c:pt>
                <c:pt idx="78">
                  <c:v>1.3867258064516129E-2</c:v>
                </c:pt>
                <c:pt idx="79">
                  <c:v>1.3691870967741935E-2</c:v>
                </c:pt>
                <c:pt idx="80">
                  <c:v>1.2934300000000001E-2</c:v>
                </c:pt>
                <c:pt idx="81">
                  <c:v>1.3152161290322581E-2</c:v>
                </c:pt>
                <c:pt idx="82">
                  <c:v>1.1984833333333333E-2</c:v>
                </c:pt>
                <c:pt idx="83">
                  <c:v>1.1088451612903226E-2</c:v>
                </c:pt>
                <c:pt idx="84">
                  <c:v>1.1126225806451614E-2</c:v>
                </c:pt>
                <c:pt idx="85">
                  <c:v>1.088925E-2</c:v>
                </c:pt>
                <c:pt idx="86">
                  <c:v>1.0417161290322581E-2</c:v>
                </c:pt>
                <c:pt idx="87">
                  <c:v>1.0517566666666667E-2</c:v>
                </c:pt>
                <c:pt idx="88">
                  <c:v>1.0510903225806452E-2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D7-4D67-AE41-A6486C7AD6EE}"/>
            </c:ext>
          </c:extLst>
        </c:ser>
        <c:ser>
          <c:idx val="38"/>
          <c:order val="38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Matrix'!$AO$94:$AO$182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3.7601357142857138E-2</c:v>
                </c:pt>
                <c:pt idx="38">
                  <c:v>8.2824806451612915E-2</c:v>
                </c:pt>
                <c:pt idx="39">
                  <c:v>7.1528500000000009E-2</c:v>
                </c:pt>
                <c:pt idx="40">
                  <c:v>5.7615451612903226E-2</c:v>
                </c:pt>
                <c:pt idx="41">
                  <c:v>5.3894866666666666E-2</c:v>
                </c:pt>
                <c:pt idx="42">
                  <c:v>5.1182483870967743E-2</c:v>
                </c:pt>
                <c:pt idx="43">
                  <c:v>4.9389258064516127E-2</c:v>
                </c:pt>
                <c:pt idx="44">
                  <c:v>5.8028033333333333E-2</c:v>
                </c:pt>
                <c:pt idx="45">
                  <c:v>5.3997741935483866E-2</c:v>
                </c:pt>
                <c:pt idx="46">
                  <c:v>5.2130599999999999E-2</c:v>
                </c:pt>
                <c:pt idx="47">
                  <c:v>5.1521806451612903E-2</c:v>
                </c:pt>
                <c:pt idx="48">
                  <c:v>4.4282354838709674E-2</c:v>
                </c:pt>
                <c:pt idx="49">
                  <c:v>4.0121821428571423E-2</c:v>
                </c:pt>
                <c:pt idx="50">
                  <c:v>3.641758064516129E-2</c:v>
                </c:pt>
                <c:pt idx="51">
                  <c:v>3.2895766666666666E-2</c:v>
                </c:pt>
                <c:pt idx="52">
                  <c:v>3.1244129032258063E-2</c:v>
                </c:pt>
                <c:pt idx="53">
                  <c:v>2.9384633333333333E-2</c:v>
                </c:pt>
                <c:pt idx="54">
                  <c:v>2.6609161290322578E-2</c:v>
                </c:pt>
                <c:pt idx="55">
                  <c:v>2.5331064516129032E-2</c:v>
                </c:pt>
                <c:pt idx="56">
                  <c:v>2.3805766666666665E-2</c:v>
                </c:pt>
                <c:pt idx="57">
                  <c:v>2.3263516129032255E-2</c:v>
                </c:pt>
                <c:pt idx="58">
                  <c:v>2.3010033333333336E-2</c:v>
                </c:pt>
                <c:pt idx="59">
                  <c:v>2.1608032258064517E-2</c:v>
                </c:pt>
                <c:pt idx="60">
                  <c:v>2.0450387096774193E-2</c:v>
                </c:pt>
                <c:pt idx="61">
                  <c:v>1.9933535714285716E-2</c:v>
                </c:pt>
                <c:pt idx="62">
                  <c:v>1.8860516129032258E-2</c:v>
                </c:pt>
                <c:pt idx="63">
                  <c:v>1.7799100000000002E-2</c:v>
                </c:pt>
                <c:pt idx="64">
                  <c:v>1.8751709677419355E-2</c:v>
                </c:pt>
                <c:pt idx="65">
                  <c:v>1.7917666666666665E-2</c:v>
                </c:pt>
                <c:pt idx="66">
                  <c:v>1.6935612903225806E-2</c:v>
                </c:pt>
                <c:pt idx="67">
                  <c:v>1.8139903225806452E-2</c:v>
                </c:pt>
                <c:pt idx="68">
                  <c:v>1.72268E-2</c:v>
                </c:pt>
                <c:pt idx="69">
                  <c:v>1.758764516129032E-2</c:v>
                </c:pt>
                <c:pt idx="70">
                  <c:v>1.7386366666666667E-2</c:v>
                </c:pt>
                <c:pt idx="71">
                  <c:v>1.5984000000000002E-2</c:v>
                </c:pt>
                <c:pt idx="72">
                  <c:v>1.5740096774193548E-2</c:v>
                </c:pt>
                <c:pt idx="73">
                  <c:v>1.4720965517241379E-2</c:v>
                </c:pt>
                <c:pt idx="74">
                  <c:v>1.3948161290322581E-2</c:v>
                </c:pt>
                <c:pt idx="75">
                  <c:v>1.3121566666666667E-2</c:v>
                </c:pt>
                <c:pt idx="76">
                  <c:v>1.4321419354838711E-2</c:v>
                </c:pt>
                <c:pt idx="77">
                  <c:v>1.3388099999999998E-2</c:v>
                </c:pt>
                <c:pt idx="78">
                  <c:v>1.2627935483870967E-2</c:v>
                </c:pt>
                <c:pt idx="79">
                  <c:v>1.2407032258064516E-2</c:v>
                </c:pt>
                <c:pt idx="80">
                  <c:v>1.2221766666666667E-2</c:v>
                </c:pt>
                <c:pt idx="81">
                  <c:v>1.209774193548387E-2</c:v>
                </c:pt>
                <c:pt idx="82">
                  <c:v>1.2098100000000001E-2</c:v>
                </c:pt>
                <c:pt idx="83">
                  <c:v>1.1187129032258065E-2</c:v>
                </c:pt>
                <c:pt idx="84">
                  <c:v>1.130416129032258E-2</c:v>
                </c:pt>
                <c:pt idx="85">
                  <c:v>1.1212035714285714E-2</c:v>
                </c:pt>
                <c:pt idx="86">
                  <c:v>1.0932193548387096E-2</c:v>
                </c:pt>
                <c:pt idx="87">
                  <c:v>1.0492033333333334E-2</c:v>
                </c:pt>
                <c:pt idx="88">
                  <c:v>1.0610225806451613E-2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D7-4D67-AE41-A6486C7AD6EE}"/>
            </c:ext>
          </c:extLst>
        </c:ser>
        <c:ser>
          <c:idx val="39"/>
          <c:order val="39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Matrix'!$AP$94:$AP$182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3.3411806451612902E-2</c:v>
                </c:pt>
                <c:pt idx="39">
                  <c:v>6.0801800000000003E-2</c:v>
                </c:pt>
                <c:pt idx="40">
                  <c:v>5.5530225806451616E-2</c:v>
                </c:pt>
                <c:pt idx="41">
                  <c:v>5.0175133333333337E-2</c:v>
                </c:pt>
                <c:pt idx="42">
                  <c:v>4.9326387096774192E-2</c:v>
                </c:pt>
                <c:pt idx="43">
                  <c:v>4.6684387096774194E-2</c:v>
                </c:pt>
                <c:pt idx="44">
                  <c:v>4.4915866666666665E-2</c:v>
                </c:pt>
                <c:pt idx="45">
                  <c:v>4.3567774193548382E-2</c:v>
                </c:pt>
                <c:pt idx="46">
                  <c:v>4.1214500000000001E-2</c:v>
                </c:pt>
                <c:pt idx="47">
                  <c:v>3.796554838709678E-2</c:v>
                </c:pt>
                <c:pt idx="48">
                  <c:v>3.6986322580645166E-2</c:v>
                </c:pt>
                <c:pt idx="49">
                  <c:v>3.5730785714285715E-2</c:v>
                </c:pt>
                <c:pt idx="50">
                  <c:v>3.3661322580645164E-2</c:v>
                </c:pt>
                <c:pt idx="51">
                  <c:v>3.1574633333333338E-2</c:v>
                </c:pt>
                <c:pt idx="52">
                  <c:v>3.0867193548387097E-2</c:v>
                </c:pt>
                <c:pt idx="53">
                  <c:v>2.8834533333333336E-2</c:v>
                </c:pt>
                <c:pt idx="54">
                  <c:v>2.7871129032258066E-2</c:v>
                </c:pt>
                <c:pt idx="55">
                  <c:v>2.7485935483870971E-2</c:v>
                </c:pt>
                <c:pt idx="56">
                  <c:v>2.6447566666666665E-2</c:v>
                </c:pt>
                <c:pt idx="57">
                  <c:v>2.6259548387096775E-2</c:v>
                </c:pt>
                <c:pt idx="58">
                  <c:v>2.5084566666666665E-2</c:v>
                </c:pt>
                <c:pt idx="59">
                  <c:v>2.2459741935483869E-2</c:v>
                </c:pt>
                <c:pt idx="60">
                  <c:v>1.9821677419354838E-2</c:v>
                </c:pt>
                <c:pt idx="61">
                  <c:v>2.0124714285714284E-2</c:v>
                </c:pt>
                <c:pt idx="62">
                  <c:v>2.0049387096774191E-2</c:v>
                </c:pt>
                <c:pt idx="63">
                  <c:v>1.9234899999999999E-2</c:v>
                </c:pt>
                <c:pt idx="64">
                  <c:v>1.801267741935484E-2</c:v>
                </c:pt>
                <c:pt idx="65">
                  <c:v>1.7717566666666667E-2</c:v>
                </c:pt>
                <c:pt idx="66">
                  <c:v>1.7832838709677421E-2</c:v>
                </c:pt>
                <c:pt idx="67">
                  <c:v>1.6095193548387097E-2</c:v>
                </c:pt>
                <c:pt idx="68">
                  <c:v>1.7664066666666665E-2</c:v>
                </c:pt>
                <c:pt idx="69">
                  <c:v>1.6698903225806451E-2</c:v>
                </c:pt>
                <c:pt idx="70">
                  <c:v>1.7751599999999999E-2</c:v>
                </c:pt>
                <c:pt idx="71">
                  <c:v>1.6257967741935483E-2</c:v>
                </c:pt>
                <c:pt idx="72">
                  <c:v>1.5464612903225807E-2</c:v>
                </c:pt>
                <c:pt idx="73">
                  <c:v>1.6313448275862071E-2</c:v>
                </c:pt>
                <c:pt idx="74">
                  <c:v>1.5155806451612904E-2</c:v>
                </c:pt>
                <c:pt idx="75">
                  <c:v>1.4854366666666667E-2</c:v>
                </c:pt>
                <c:pt idx="76">
                  <c:v>1.4949741935483872E-2</c:v>
                </c:pt>
                <c:pt idx="77">
                  <c:v>1.3830633333333333E-2</c:v>
                </c:pt>
                <c:pt idx="78">
                  <c:v>1.4544935483870968E-2</c:v>
                </c:pt>
                <c:pt idx="79">
                  <c:v>1.4019645161290324E-2</c:v>
                </c:pt>
                <c:pt idx="80">
                  <c:v>1.3361700000000001E-2</c:v>
                </c:pt>
                <c:pt idx="81">
                  <c:v>1.2272774193548388E-2</c:v>
                </c:pt>
                <c:pt idx="82">
                  <c:v>1.1548266666666666E-2</c:v>
                </c:pt>
                <c:pt idx="83">
                  <c:v>1.1023967741935484E-2</c:v>
                </c:pt>
                <c:pt idx="84">
                  <c:v>1.1442451612903226E-2</c:v>
                </c:pt>
                <c:pt idx="85">
                  <c:v>1.2636107142857142E-2</c:v>
                </c:pt>
                <c:pt idx="86">
                  <c:v>1.1556935483870968E-2</c:v>
                </c:pt>
                <c:pt idx="87">
                  <c:v>1.10627E-2</c:v>
                </c:pt>
                <c:pt idx="88">
                  <c:v>1.0628161290322581E-2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D7-4D67-AE41-A6486C7AD6EE}"/>
            </c:ext>
          </c:extLst>
        </c:ser>
        <c:ser>
          <c:idx val="40"/>
          <c:order val="40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Matrix'!$AQ$94:$AQ$182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5.2863666666666663E-2</c:v>
                </c:pt>
                <c:pt idx="40">
                  <c:v>8.1677806451612905E-2</c:v>
                </c:pt>
                <c:pt idx="41">
                  <c:v>7.4324066666666674E-2</c:v>
                </c:pt>
                <c:pt idx="42">
                  <c:v>6.4060645161290328E-2</c:v>
                </c:pt>
                <c:pt idx="43">
                  <c:v>5.9045032258064511E-2</c:v>
                </c:pt>
                <c:pt idx="44">
                  <c:v>5.4181699999999999E-2</c:v>
                </c:pt>
                <c:pt idx="45">
                  <c:v>5.1846000000000003E-2</c:v>
                </c:pt>
                <c:pt idx="46">
                  <c:v>4.7486433333333335E-2</c:v>
                </c:pt>
                <c:pt idx="47">
                  <c:v>4.2912516129032255E-2</c:v>
                </c:pt>
                <c:pt idx="48">
                  <c:v>4.1226290322580642E-2</c:v>
                </c:pt>
                <c:pt idx="49">
                  <c:v>3.9602642857142857E-2</c:v>
                </c:pt>
                <c:pt idx="50">
                  <c:v>3.7879741935483872E-2</c:v>
                </c:pt>
                <c:pt idx="51">
                  <c:v>3.7365066666666662E-2</c:v>
                </c:pt>
                <c:pt idx="52">
                  <c:v>3.4071096774193545E-2</c:v>
                </c:pt>
                <c:pt idx="53">
                  <c:v>3.4094533333333336E-2</c:v>
                </c:pt>
                <c:pt idx="54">
                  <c:v>3.1989064516129033E-2</c:v>
                </c:pt>
                <c:pt idx="55">
                  <c:v>3.1246129032258065E-2</c:v>
                </c:pt>
                <c:pt idx="56">
                  <c:v>2.9543966666666664E-2</c:v>
                </c:pt>
                <c:pt idx="57">
                  <c:v>2.8503548387096775E-2</c:v>
                </c:pt>
                <c:pt idx="58">
                  <c:v>2.7798633333333333E-2</c:v>
                </c:pt>
                <c:pt idx="59">
                  <c:v>2.629706451612903E-2</c:v>
                </c:pt>
                <c:pt idx="60">
                  <c:v>2.7496741935483873E-2</c:v>
                </c:pt>
                <c:pt idx="61">
                  <c:v>2.4205821428571427E-2</c:v>
                </c:pt>
                <c:pt idx="62">
                  <c:v>2.317083870967742E-2</c:v>
                </c:pt>
                <c:pt idx="63">
                  <c:v>2.3403366666666665E-2</c:v>
                </c:pt>
                <c:pt idx="64">
                  <c:v>2.3056838709677421E-2</c:v>
                </c:pt>
                <c:pt idx="65">
                  <c:v>2.3303399999999998E-2</c:v>
                </c:pt>
                <c:pt idx="66">
                  <c:v>2.5021193548387097E-2</c:v>
                </c:pt>
                <c:pt idx="67">
                  <c:v>2.4371387096774194E-2</c:v>
                </c:pt>
                <c:pt idx="68">
                  <c:v>2.3881400000000001E-2</c:v>
                </c:pt>
                <c:pt idx="69">
                  <c:v>2.2412741935483874E-2</c:v>
                </c:pt>
                <c:pt idx="70">
                  <c:v>2.1631266666666666E-2</c:v>
                </c:pt>
                <c:pt idx="71">
                  <c:v>2.0871967741935483E-2</c:v>
                </c:pt>
                <c:pt idx="72">
                  <c:v>1.9499483870967744E-2</c:v>
                </c:pt>
                <c:pt idx="73">
                  <c:v>1.9556655172413791E-2</c:v>
                </c:pt>
                <c:pt idx="74">
                  <c:v>1.8779322580645161E-2</c:v>
                </c:pt>
                <c:pt idx="75">
                  <c:v>1.9322933333333334E-2</c:v>
                </c:pt>
                <c:pt idx="76">
                  <c:v>1.9566774193548388E-2</c:v>
                </c:pt>
                <c:pt idx="77">
                  <c:v>1.9201533333333333E-2</c:v>
                </c:pt>
                <c:pt idx="78">
                  <c:v>1.9970645161290324E-2</c:v>
                </c:pt>
                <c:pt idx="79">
                  <c:v>1.8293032258064518E-2</c:v>
                </c:pt>
                <c:pt idx="80">
                  <c:v>1.8402399999999999E-2</c:v>
                </c:pt>
                <c:pt idx="81">
                  <c:v>1.8777290322580645E-2</c:v>
                </c:pt>
                <c:pt idx="82">
                  <c:v>1.8100000000000002E-2</c:v>
                </c:pt>
                <c:pt idx="83">
                  <c:v>1.7076677419354837E-2</c:v>
                </c:pt>
                <c:pt idx="84">
                  <c:v>1.6590161290322578E-2</c:v>
                </c:pt>
                <c:pt idx="85">
                  <c:v>1.7130821428571429E-2</c:v>
                </c:pt>
                <c:pt idx="86">
                  <c:v>1.6493096774193548E-2</c:v>
                </c:pt>
                <c:pt idx="87">
                  <c:v>1.5695400000000002E-2</c:v>
                </c:pt>
                <c:pt idx="88">
                  <c:v>1.4761483870967743E-2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D7-4D67-AE41-A6486C7AD6EE}"/>
            </c:ext>
          </c:extLst>
        </c:ser>
        <c:ser>
          <c:idx val="41"/>
          <c:order val="41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Matrix'!$AR$94:$AR$182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4.8108645161290327E-2</c:v>
                </c:pt>
                <c:pt idx="41">
                  <c:v>6.5764733333333339E-2</c:v>
                </c:pt>
                <c:pt idx="42">
                  <c:v>5.6571419354838712E-2</c:v>
                </c:pt>
                <c:pt idx="43">
                  <c:v>4.832364516129032E-2</c:v>
                </c:pt>
                <c:pt idx="44">
                  <c:v>4.2508333333333335E-2</c:v>
                </c:pt>
                <c:pt idx="45">
                  <c:v>3.8244483870967738E-2</c:v>
                </c:pt>
                <c:pt idx="46">
                  <c:v>3.5231066666666665E-2</c:v>
                </c:pt>
                <c:pt idx="47">
                  <c:v>3.3058290322580647E-2</c:v>
                </c:pt>
                <c:pt idx="48">
                  <c:v>3.0426129032258064E-2</c:v>
                </c:pt>
                <c:pt idx="49">
                  <c:v>2.8478607142857142E-2</c:v>
                </c:pt>
                <c:pt idx="50">
                  <c:v>2.5033161290322584E-2</c:v>
                </c:pt>
                <c:pt idx="51">
                  <c:v>2.3725533333333333E-2</c:v>
                </c:pt>
                <c:pt idx="52">
                  <c:v>2.2432419354838713E-2</c:v>
                </c:pt>
                <c:pt idx="53">
                  <c:v>2.0844833333333333E-2</c:v>
                </c:pt>
                <c:pt idx="54">
                  <c:v>1.9342193548387097E-2</c:v>
                </c:pt>
                <c:pt idx="55">
                  <c:v>1.9063580645161293E-2</c:v>
                </c:pt>
                <c:pt idx="56">
                  <c:v>2.0206700000000001E-2</c:v>
                </c:pt>
                <c:pt idx="57">
                  <c:v>1.8911903225806454E-2</c:v>
                </c:pt>
                <c:pt idx="58">
                  <c:v>1.8820133333333332E-2</c:v>
                </c:pt>
                <c:pt idx="59">
                  <c:v>1.9276322580645162E-2</c:v>
                </c:pt>
                <c:pt idx="60">
                  <c:v>1.807483870967742E-2</c:v>
                </c:pt>
                <c:pt idx="61">
                  <c:v>1.7347749999999999E-2</c:v>
                </c:pt>
                <c:pt idx="62">
                  <c:v>1.7480612903225806E-2</c:v>
                </c:pt>
                <c:pt idx="63">
                  <c:v>1.7257966666666666E-2</c:v>
                </c:pt>
                <c:pt idx="64">
                  <c:v>1.6863741935483872E-2</c:v>
                </c:pt>
                <c:pt idx="65">
                  <c:v>1.4978733333333332E-2</c:v>
                </c:pt>
                <c:pt idx="66">
                  <c:v>1.5219967741935483E-2</c:v>
                </c:pt>
                <c:pt idx="67">
                  <c:v>1.579832258064516E-2</c:v>
                </c:pt>
                <c:pt idx="68">
                  <c:v>1.57723E-2</c:v>
                </c:pt>
                <c:pt idx="69">
                  <c:v>1.4921612903225806E-2</c:v>
                </c:pt>
                <c:pt idx="70">
                  <c:v>1.48361E-2</c:v>
                </c:pt>
                <c:pt idx="71">
                  <c:v>1.3887322580645161E-2</c:v>
                </c:pt>
                <c:pt idx="72">
                  <c:v>1.3476096774193548E-2</c:v>
                </c:pt>
                <c:pt idx="73">
                  <c:v>1.358851724137931E-2</c:v>
                </c:pt>
                <c:pt idx="74">
                  <c:v>1.3752870967741936E-2</c:v>
                </c:pt>
                <c:pt idx="75">
                  <c:v>1.3179833333333333E-2</c:v>
                </c:pt>
                <c:pt idx="76">
                  <c:v>1.2130032258064517E-2</c:v>
                </c:pt>
                <c:pt idx="77">
                  <c:v>1.1797133333333333E-2</c:v>
                </c:pt>
                <c:pt idx="78">
                  <c:v>1.1583903225806451E-2</c:v>
                </c:pt>
                <c:pt idx="79">
                  <c:v>1.1047709677419354E-2</c:v>
                </c:pt>
                <c:pt idx="80">
                  <c:v>1.1010633333333332E-2</c:v>
                </c:pt>
                <c:pt idx="81">
                  <c:v>1.0218774193548387E-2</c:v>
                </c:pt>
                <c:pt idx="82">
                  <c:v>9.999333333333334E-3</c:v>
                </c:pt>
                <c:pt idx="83">
                  <c:v>9.3461935483870971E-3</c:v>
                </c:pt>
                <c:pt idx="84">
                  <c:v>1.0153967741935485E-2</c:v>
                </c:pt>
                <c:pt idx="85">
                  <c:v>9.4541071428571426E-3</c:v>
                </c:pt>
                <c:pt idx="86">
                  <c:v>1.0403516129032257E-2</c:v>
                </c:pt>
                <c:pt idx="87">
                  <c:v>1.0442533333333334E-2</c:v>
                </c:pt>
                <c:pt idx="88">
                  <c:v>9.6725483870967726E-3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BD7-4D67-AE41-A6486C7AD6EE}"/>
            </c:ext>
          </c:extLst>
        </c:ser>
        <c:ser>
          <c:idx val="42"/>
          <c:order val="42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Matrix'!$AS$94:$AS$182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5.4970366666666666E-2</c:v>
                </c:pt>
                <c:pt idx="42">
                  <c:v>8.2180741935483873E-2</c:v>
                </c:pt>
                <c:pt idx="43">
                  <c:v>7.0049645161290322E-2</c:v>
                </c:pt>
                <c:pt idx="44">
                  <c:v>6.1798766666666664E-2</c:v>
                </c:pt>
                <c:pt idx="45">
                  <c:v>5.5466709677419353E-2</c:v>
                </c:pt>
                <c:pt idx="46">
                  <c:v>4.7807233333333338E-2</c:v>
                </c:pt>
                <c:pt idx="47">
                  <c:v>4.347561290322581E-2</c:v>
                </c:pt>
                <c:pt idx="48">
                  <c:v>3.9499483870967737E-2</c:v>
                </c:pt>
                <c:pt idx="49">
                  <c:v>3.8053678571428572E-2</c:v>
                </c:pt>
                <c:pt idx="50">
                  <c:v>3.5450322580645156E-2</c:v>
                </c:pt>
                <c:pt idx="51">
                  <c:v>3.5136199999999999E-2</c:v>
                </c:pt>
                <c:pt idx="52">
                  <c:v>3.242864516129032E-2</c:v>
                </c:pt>
                <c:pt idx="53">
                  <c:v>3.0279833333333332E-2</c:v>
                </c:pt>
                <c:pt idx="54">
                  <c:v>2.9288354838709681E-2</c:v>
                </c:pt>
                <c:pt idx="55">
                  <c:v>2.7453387096774192E-2</c:v>
                </c:pt>
                <c:pt idx="56">
                  <c:v>2.7253266666666668E-2</c:v>
                </c:pt>
                <c:pt idx="57">
                  <c:v>2.5914451612903223E-2</c:v>
                </c:pt>
                <c:pt idx="58">
                  <c:v>2.45229E-2</c:v>
                </c:pt>
                <c:pt idx="59">
                  <c:v>2.2968580645161291E-2</c:v>
                </c:pt>
                <c:pt idx="60">
                  <c:v>2.2881870967741937E-2</c:v>
                </c:pt>
                <c:pt idx="61">
                  <c:v>2.304060714285714E-2</c:v>
                </c:pt>
                <c:pt idx="62">
                  <c:v>2.1652709677419356E-2</c:v>
                </c:pt>
                <c:pt idx="63">
                  <c:v>2.17497E-2</c:v>
                </c:pt>
                <c:pt idx="64">
                  <c:v>2.1169580645161289E-2</c:v>
                </c:pt>
                <c:pt idx="65">
                  <c:v>2.0620666666666666E-2</c:v>
                </c:pt>
                <c:pt idx="66">
                  <c:v>1.9667870967741936E-2</c:v>
                </c:pt>
                <c:pt idx="67">
                  <c:v>1.8848451612903227E-2</c:v>
                </c:pt>
                <c:pt idx="68">
                  <c:v>1.8791633333333332E-2</c:v>
                </c:pt>
                <c:pt idx="69">
                  <c:v>1.800364516129032E-2</c:v>
                </c:pt>
                <c:pt idx="70">
                  <c:v>1.6816666666666664E-2</c:v>
                </c:pt>
                <c:pt idx="71">
                  <c:v>1.7497741935483872E-2</c:v>
                </c:pt>
                <c:pt idx="72">
                  <c:v>1.6770516129032256E-2</c:v>
                </c:pt>
                <c:pt idx="73">
                  <c:v>1.6413103448275863E-2</c:v>
                </c:pt>
                <c:pt idx="74">
                  <c:v>1.5635709677419354E-2</c:v>
                </c:pt>
                <c:pt idx="75">
                  <c:v>1.5274566666666666E-2</c:v>
                </c:pt>
                <c:pt idx="76">
                  <c:v>1.5332451612903227E-2</c:v>
                </c:pt>
                <c:pt idx="77">
                  <c:v>1.4944266666666668E-2</c:v>
                </c:pt>
                <c:pt idx="78">
                  <c:v>1.5389709677419355E-2</c:v>
                </c:pt>
                <c:pt idx="79">
                  <c:v>1.5561354838709678E-2</c:v>
                </c:pt>
                <c:pt idx="80">
                  <c:v>1.7669199999999999E-2</c:v>
                </c:pt>
                <c:pt idx="81">
                  <c:v>1.6355806451612904E-2</c:v>
                </c:pt>
                <c:pt idx="82">
                  <c:v>1.5676566666666666E-2</c:v>
                </c:pt>
                <c:pt idx="83">
                  <c:v>1.5828935483870966E-2</c:v>
                </c:pt>
                <c:pt idx="84">
                  <c:v>1.5803935483870969E-2</c:v>
                </c:pt>
                <c:pt idx="85">
                  <c:v>1.5296642857142858E-2</c:v>
                </c:pt>
                <c:pt idx="86">
                  <c:v>1.4461903225806452E-2</c:v>
                </c:pt>
                <c:pt idx="87">
                  <c:v>1.4165366666666667E-2</c:v>
                </c:pt>
                <c:pt idx="88">
                  <c:v>1.3700354838709678E-2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BD7-4D67-AE41-A6486C7AD6EE}"/>
            </c:ext>
          </c:extLst>
        </c:ser>
        <c:ser>
          <c:idx val="43"/>
          <c:order val="43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Matrix'!$AT$94:$AT$182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4.2992645161290324E-2</c:v>
                </c:pt>
                <c:pt idx="43">
                  <c:v>6.7229645161290319E-2</c:v>
                </c:pt>
                <c:pt idx="44">
                  <c:v>6.0636033333333332E-2</c:v>
                </c:pt>
                <c:pt idx="45">
                  <c:v>5.2972645161290327E-2</c:v>
                </c:pt>
                <c:pt idx="46">
                  <c:v>4.7447000000000003E-2</c:v>
                </c:pt>
                <c:pt idx="47">
                  <c:v>4.4270838709677421E-2</c:v>
                </c:pt>
                <c:pt idx="48">
                  <c:v>4.3024838709677417E-2</c:v>
                </c:pt>
                <c:pt idx="49">
                  <c:v>4.0226964285714283E-2</c:v>
                </c:pt>
                <c:pt idx="50">
                  <c:v>3.7944483870967743E-2</c:v>
                </c:pt>
                <c:pt idx="51">
                  <c:v>3.6209333333333329E-2</c:v>
                </c:pt>
                <c:pt idx="52">
                  <c:v>3.2674064516129031E-2</c:v>
                </c:pt>
                <c:pt idx="53">
                  <c:v>3.0627466666666665E-2</c:v>
                </c:pt>
                <c:pt idx="54">
                  <c:v>2.9291387096774191E-2</c:v>
                </c:pt>
                <c:pt idx="55">
                  <c:v>2.713516129032258E-2</c:v>
                </c:pt>
                <c:pt idx="56">
                  <c:v>2.58555E-2</c:v>
                </c:pt>
                <c:pt idx="57">
                  <c:v>2.4460903225806449E-2</c:v>
                </c:pt>
                <c:pt idx="58">
                  <c:v>2.2729033333333332E-2</c:v>
                </c:pt>
                <c:pt idx="59">
                  <c:v>2.2159903225806452E-2</c:v>
                </c:pt>
                <c:pt idx="60">
                  <c:v>2.2048387096774192E-2</c:v>
                </c:pt>
                <c:pt idx="61">
                  <c:v>2.1443785714285714E-2</c:v>
                </c:pt>
                <c:pt idx="62">
                  <c:v>2.1597387096774192E-2</c:v>
                </c:pt>
                <c:pt idx="63">
                  <c:v>1.9959266666666666E-2</c:v>
                </c:pt>
                <c:pt idx="64">
                  <c:v>2.0409774193548388E-2</c:v>
                </c:pt>
                <c:pt idx="65">
                  <c:v>2.0945033333333331E-2</c:v>
                </c:pt>
                <c:pt idx="66">
                  <c:v>1.9892193548387099E-2</c:v>
                </c:pt>
                <c:pt idx="67">
                  <c:v>1.9283999999999999E-2</c:v>
                </c:pt>
                <c:pt idx="68">
                  <c:v>1.9600200000000002E-2</c:v>
                </c:pt>
                <c:pt idx="69">
                  <c:v>2.1460548387096774E-2</c:v>
                </c:pt>
                <c:pt idx="70">
                  <c:v>2.0720166666666665E-2</c:v>
                </c:pt>
                <c:pt idx="71">
                  <c:v>1.7839580645161293E-2</c:v>
                </c:pt>
                <c:pt idx="72">
                  <c:v>1.6456548387096773E-2</c:v>
                </c:pt>
                <c:pt idx="73">
                  <c:v>1.3164620689655172E-2</c:v>
                </c:pt>
                <c:pt idx="74">
                  <c:v>1.5547838709677419E-2</c:v>
                </c:pt>
                <c:pt idx="75">
                  <c:v>1.3735366666666667E-2</c:v>
                </c:pt>
                <c:pt idx="76">
                  <c:v>1.4193258064516131E-2</c:v>
                </c:pt>
                <c:pt idx="77">
                  <c:v>1.4063433333333332E-2</c:v>
                </c:pt>
                <c:pt idx="78">
                  <c:v>1.3615967741935483E-2</c:v>
                </c:pt>
                <c:pt idx="79">
                  <c:v>1.3581193548387096E-2</c:v>
                </c:pt>
                <c:pt idx="80">
                  <c:v>1.4208166666666666E-2</c:v>
                </c:pt>
                <c:pt idx="81">
                  <c:v>1.3676806451612903E-2</c:v>
                </c:pt>
                <c:pt idx="82">
                  <c:v>1.2850666666666666E-2</c:v>
                </c:pt>
                <c:pt idx="83">
                  <c:v>1.4699032258064517E-2</c:v>
                </c:pt>
                <c:pt idx="84">
                  <c:v>1.310167741935484E-2</c:v>
                </c:pt>
                <c:pt idx="85">
                  <c:v>1.4413357142857143E-2</c:v>
                </c:pt>
                <c:pt idx="86">
                  <c:v>1.4273322580645162E-2</c:v>
                </c:pt>
                <c:pt idx="87">
                  <c:v>1.6060633333333334E-2</c:v>
                </c:pt>
                <c:pt idx="88">
                  <c:v>1.4998129032258065E-2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BD7-4D67-AE41-A6486C7AD6EE}"/>
            </c:ext>
          </c:extLst>
        </c:ser>
        <c:ser>
          <c:idx val="44"/>
          <c:order val="44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Matrix'!$AU$94:$AU$182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5.5317322580645159E-2</c:v>
                </c:pt>
                <c:pt idx="44">
                  <c:v>7.3399466666666663E-2</c:v>
                </c:pt>
                <c:pt idx="45">
                  <c:v>6.5856322580645152E-2</c:v>
                </c:pt>
                <c:pt idx="46">
                  <c:v>5.9580300000000003E-2</c:v>
                </c:pt>
                <c:pt idx="47">
                  <c:v>5.3136322580645164E-2</c:v>
                </c:pt>
                <c:pt idx="48">
                  <c:v>4.8786516129032252E-2</c:v>
                </c:pt>
                <c:pt idx="49">
                  <c:v>4.4377607142857142E-2</c:v>
                </c:pt>
                <c:pt idx="50">
                  <c:v>4.1312290322580644E-2</c:v>
                </c:pt>
                <c:pt idx="51">
                  <c:v>4.0384899999999994E-2</c:v>
                </c:pt>
                <c:pt idx="52">
                  <c:v>3.8514935483870971E-2</c:v>
                </c:pt>
                <c:pt idx="53">
                  <c:v>3.711723333333334E-2</c:v>
                </c:pt>
                <c:pt idx="54">
                  <c:v>3.6194387096774194E-2</c:v>
                </c:pt>
                <c:pt idx="55">
                  <c:v>3.5158193548387097E-2</c:v>
                </c:pt>
                <c:pt idx="56">
                  <c:v>3.2185366666666666E-2</c:v>
                </c:pt>
                <c:pt idx="57">
                  <c:v>2.9748225806451613E-2</c:v>
                </c:pt>
                <c:pt idx="58">
                  <c:v>3.0005999999999998E-2</c:v>
                </c:pt>
                <c:pt idx="59">
                  <c:v>2.7694032258064518E-2</c:v>
                </c:pt>
                <c:pt idx="60">
                  <c:v>2.7236064516129033E-2</c:v>
                </c:pt>
                <c:pt idx="61">
                  <c:v>2.6336607142857144E-2</c:v>
                </c:pt>
                <c:pt idx="62">
                  <c:v>2.5687806451612904E-2</c:v>
                </c:pt>
                <c:pt idx="63">
                  <c:v>2.6202266666666665E-2</c:v>
                </c:pt>
                <c:pt idx="64">
                  <c:v>2.5853451612903224E-2</c:v>
                </c:pt>
                <c:pt idx="65">
                  <c:v>2.4778266666666666E-2</c:v>
                </c:pt>
                <c:pt idx="66">
                  <c:v>2.326151612903226E-2</c:v>
                </c:pt>
                <c:pt idx="67">
                  <c:v>2.1776322580645165E-2</c:v>
                </c:pt>
                <c:pt idx="68">
                  <c:v>2.1738166666666666E-2</c:v>
                </c:pt>
                <c:pt idx="69">
                  <c:v>2.1148741935483873E-2</c:v>
                </c:pt>
                <c:pt idx="70">
                  <c:v>2.1495066666666666E-2</c:v>
                </c:pt>
                <c:pt idx="71">
                  <c:v>2.1012580645161292E-2</c:v>
                </c:pt>
                <c:pt idx="72">
                  <c:v>2.0494903225806452E-2</c:v>
                </c:pt>
                <c:pt idx="73">
                  <c:v>1.9937103448275862E-2</c:v>
                </c:pt>
                <c:pt idx="74">
                  <c:v>1.9599161290322579E-2</c:v>
                </c:pt>
                <c:pt idx="75">
                  <c:v>1.9194599999999999E-2</c:v>
                </c:pt>
                <c:pt idx="76">
                  <c:v>2.0193709677419357E-2</c:v>
                </c:pt>
                <c:pt idx="77">
                  <c:v>1.9215966666666664E-2</c:v>
                </c:pt>
                <c:pt idx="78">
                  <c:v>1.8190548387096776E-2</c:v>
                </c:pt>
                <c:pt idx="79">
                  <c:v>1.8155967741935484E-2</c:v>
                </c:pt>
                <c:pt idx="80">
                  <c:v>1.9380600000000001E-2</c:v>
                </c:pt>
                <c:pt idx="81">
                  <c:v>1.9671387096774195E-2</c:v>
                </c:pt>
                <c:pt idx="82">
                  <c:v>1.7926133333333334E-2</c:v>
                </c:pt>
                <c:pt idx="83">
                  <c:v>1.6892322580645162E-2</c:v>
                </c:pt>
                <c:pt idx="84">
                  <c:v>1.7039354838709678E-2</c:v>
                </c:pt>
                <c:pt idx="85">
                  <c:v>1.6265928571428574E-2</c:v>
                </c:pt>
                <c:pt idx="86">
                  <c:v>1.6024258064516132E-2</c:v>
                </c:pt>
                <c:pt idx="87">
                  <c:v>1.5905733333333331E-2</c:v>
                </c:pt>
                <c:pt idx="88">
                  <c:v>1.6718419354838712E-2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BD7-4D67-AE41-A6486C7AD6EE}"/>
            </c:ext>
          </c:extLst>
        </c:ser>
        <c:ser>
          <c:idx val="45"/>
          <c:order val="45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Matrix'!$AV$94:$AV$182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4.9297133333333333E-2</c:v>
                </c:pt>
                <c:pt idx="45">
                  <c:v>8.1341225806451603E-2</c:v>
                </c:pt>
                <c:pt idx="46">
                  <c:v>9.5428833333333338E-2</c:v>
                </c:pt>
                <c:pt idx="47">
                  <c:v>9.5368645161290316E-2</c:v>
                </c:pt>
                <c:pt idx="48">
                  <c:v>8.4725709677419353E-2</c:v>
                </c:pt>
                <c:pt idx="49">
                  <c:v>8.0970214285714284E-2</c:v>
                </c:pt>
                <c:pt idx="50">
                  <c:v>7.8593612903225807E-2</c:v>
                </c:pt>
                <c:pt idx="51">
                  <c:v>7.8210700000000008E-2</c:v>
                </c:pt>
                <c:pt idx="52">
                  <c:v>7.7449419354838706E-2</c:v>
                </c:pt>
                <c:pt idx="53">
                  <c:v>7.1280533333333326E-2</c:v>
                </c:pt>
                <c:pt idx="54">
                  <c:v>6.8910806451612905E-2</c:v>
                </c:pt>
                <c:pt idx="55">
                  <c:v>6.6809999999999994E-2</c:v>
                </c:pt>
                <c:pt idx="56">
                  <c:v>6.4449433333333334E-2</c:v>
                </c:pt>
                <c:pt idx="57">
                  <c:v>6.2317774193548385E-2</c:v>
                </c:pt>
                <c:pt idx="58">
                  <c:v>5.990446666666667E-2</c:v>
                </c:pt>
                <c:pt idx="59">
                  <c:v>5.698754838709677E-2</c:v>
                </c:pt>
                <c:pt idx="60">
                  <c:v>5.4497032258064515E-2</c:v>
                </c:pt>
                <c:pt idx="61">
                  <c:v>5.3750285714285709E-2</c:v>
                </c:pt>
                <c:pt idx="62">
                  <c:v>5.1721516129032259E-2</c:v>
                </c:pt>
                <c:pt idx="63">
                  <c:v>4.94203E-2</c:v>
                </c:pt>
                <c:pt idx="64">
                  <c:v>4.8346258064516132E-2</c:v>
                </c:pt>
                <c:pt idx="65">
                  <c:v>4.6181766666666665E-2</c:v>
                </c:pt>
                <c:pt idx="66">
                  <c:v>4.7209193548387096E-2</c:v>
                </c:pt>
                <c:pt idx="67">
                  <c:v>4.66898064516129E-2</c:v>
                </c:pt>
                <c:pt idx="68">
                  <c:v>4.4520333333333335E-2</c:v>
                </c:pt>
                <c:pt idx="69">
                  <c:v>4.3399225806451606E-2</c:v>
                </c:pt>
                <c:pt idx="70">
                  <c:v>4.2261699999999999E-2</c:v>
                </c:pt>
                <c:pt idx="71">
                  <c:v>4.1945580645161289E-2</c:v>
                </c:pt>
                <c:pt idx="72">
                  <c:v>3.9357967741935486E-2</c:v>
                </c:pt>
                <c:pt idx="73">
                  <c:v>3.7052448275862071E-2</c:v>
                </c:pt>
                <c:pt idx="74">
                  <c:v>3.8528516129032256E-2</c:v>
                </c:pt>
                <c:pt idx="75">
                  <c:v>3.6189966666666663E-2</c:v>
                </c:pt>
                <c:pt idx="76">
                  <c:v>3.4533935483870966E-2</c:v>
                </c:pt>
                <c:pt idx="77">
                  <c:v>3.3092633333333329E-2</c:v>
                </c:pt>
                <c:pt idx="78">
                  <c:v>3.358838709677419E-2</c:v>
                </c:pt>
                <c:pt idx="79">
                  <c:v>3.2069193548387095E-2</c:v>
                </c:pt>
                <c:pt idx="80">
                  <c:v>3.1508899999999999E-2</c:v>
                </c:pt>
                <c:pt idx="81">
                  <c:v>3.168632258064516E-2</c:v>
                </c:pt>
                <c:pt idx="82">
                  <c:v>3.0574233333333332E-2</c:v>
                </c:pt>
                <c:pt idx="83">
                  <c:v>2.9638387096774195E-2</c:v>
                </c:pt>
                <c:pt idx="84">
                  <c:v>2.9044354838709679E-2</c:v>
                </c:pt>
                <c:pt idx="85">
                  <c:v>2.8024321428571426E-2</c:v>
                </c:pt>
                <c:pt idx="86">
                  <c:v>2.8485419354838712E-2</c:v>
                </c:pt>
                <c:pt idx="87">
                  <c:v>2.7724766666666668E-2</c:v>
                </c:pt>
                <c:pt idx="88">
                  <c:v>2.5687903225806451E-2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BD7-4D67-AE41-A6486C7AD6EE}"/>
            </c:ext>
          </c:extLst>
        </c:ser>
        <c:ser>
          <c:idx val="46"/>
          <c:order val="46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Matrix'!$AW$94:$AW$182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9.5092129032258055E-2</c:v>
                </c:pt>
                <c:pt idx="46">
                  <c:v>0.14093410000000001</c:v>
                </c:pt>
                <c:pt idx="47">
                  <c:v>0.1273124193548387</c:v>
                </c:pt>
                <c:pt idx="48">
                  <c:v>0.11843448387096775</c:v>
                </c:pt>
                <c:pt idx="49">
                  <c:v>0.10649864285714285</c:v>
                </c:pt>
                <c:pt idx="50">
                  <c:v>8.7375677419354841E-2</c:v>
                </c:pt>
                <c:pt idx="51">
                  <c:v>7.9501199999999994E-2</c:v>
                </c:pt>
                <c:pt idx="52">
                  <c:v>7.1803096774193553E-2</c:v>
                </c:pt>
                <c:pt idx="53">
                  <c:v>6.06446E-2</c:v>
                </c:pt>
                <c:pt idx="54">
                  <c:v>5.6763419354838709E-2</c:v>
                </c:pt>
                <c:pt idx="55">
                  <c:v>5.2762709677419355E-2</c:v>
                </c:pt>
                <c:pt idx="56">
                  <c:v>6.1231566666666667E-2</c:v>
                </c:pt>
                <c:pt idx="57">
                  <c:v>5.7015967741935486E-2</c:v>
                </c:pt>
                <c:pt idx="58">
                  <c:v>5.2680433333333339E-2</c:v>
                </c:pt>
                <c:pt idx="59">
                  <c:v>4.8373741935483876E-2</c:v>
                </c:pt>
                <c:pt idx="60">
                  <c:v>4.7437354838709679E-2</c:v>
                </c:pt>
                <c:pt idx="61">
                  <c:v>4.602746428571429E-2</c:v>
                </c:pt>
                <c:pt idx="62">
                  <c:v>4.3857129032258066E-2</c:v>
                </c:pt>
                <c:pt idx="63">
                  <c:v>4.1215033333333331E-2</c:v>
                </c:pt>
                <c:pt idx="64">
                  <c:v>3.9185096774193552E-2</c:v>
                </c:pt>
                <c:pt idx="65">
                  <c:v>3.9688833333333333E-2</c:v>
                </c:pt>
                <c:pt idx="66">
                  <c:v>3.7989322580645163E-2</c:v>
                </c:pt>
                <c:pt idx="67">
                  <c:v>3.5816225806451614E-2</c:v>
                </c:pt>
                <c:pt idx="68">
                  <c:v>3.6494266666666664E-2</c:v>
                </c:pt>
                <c:pt idx="69">
                  <c:v>3.6184000000000001E-2</c:v>
                </c:pt>
                <c:pt idx="70">
                  <c:v>3.4390299999999999E-2</c:v>
                </c:pt>
                <c:pt idx="71">
                  <c:v>3.3059032258064516E-2</c:v>
                </c:pt>
                <c:pt idx="72">
                  <c:v>3.143558064516129E-2</c:v>
                </c:pt>
                <c:pt idx="73">
                  <c:v>3.2238896551724135E-2</c:v>
                </c:pt>
                <c:pt idx="74">
                  <c:v>3.3034483870967739E-2</c:v>
                </c:pt>
                <c:pt idx="75">
                  <c:v>3.2158900000000004E-2</c:v>
                </c:pt>
                <c:pt idx="76">
                  <c:v>3.0522935483870969E-2</c:v>
                </c:pt>
                <c:pt idx="77">
                  <c:v>3.0775033333333333E-2</c:v>
                </c:pt>
                <c:pt idx="78">
                  <c:v>3.1617354838709678E-2</c:v>
                </c:pt>
                <c:pt idx="79">
                  <c:v>3.0395193548387094E-2</c:v>
                </c:pt>
                <c:pt idx="80">
                  <c:v>3.0485600000000002E-2</c:v>
                </c:pt>
                <c:pt idx="81">
                  <c:v>2.768941935483871E-2</c:v>
                </c:pt>
                <c:pt idx="82">
                  <c:v>2.6985599999999998E-2</c:v>
                </c:pt>
                <c:pt idx="83">
                  <c:v>2.6812709677419354E-2</c:v>
                </c:pt>
                <c:pt idx="84">
                  <c:v>2.6811999999999999E-2</c:v>
                </c:pt>
                <c:pt idx="85">
                  <c:v>2.8046285714285715E-2</c:v>
                </c:pt>
                <c:pt idx="86">
                  <c:v>2.6776516129032261E-2</c:v>
                </c:pt>
                <c:pt idx="87">
                  <c:v>2.6731600000000001E-2</c:v>
                </c:pt>
                <c:pt idx="88">
                  <c:v>2.5848483870967741E-2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BD7-4D67-AE41-A6486C7AD6EE}"/>
            </c:ext>
          </c:extLst>
        </c:ser>
        <c:ser>
          <c:idx val="47"/>
          <c:order val="47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Matrix'!$AX$94:$AX$182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3.6085699999999998E-2</c:v>
                </c:pt>
                <c:pt idx="47">
                  <c:v>6.8648193548387096E-2</c:v>
                </c:pt>
                <c:pt idx="48">
                  <c:v>5.7286774193548384E-2</c:v>
                </c:pt>
                <c:pt idx="49">
                  <c:v>4.9888500000000002E-2</c:v>
                </c:pt>
                <c:pt idx="50">
                  <c:v>4.5948000000000003E-2</c:v>
                </c:pt>
                <c:pt idx="51">
                  <c:v>4.2106299999999999E-2</c:v>
                </c:pt>
                <c:pt idx="52">
                  <c:v>4.0679290322580643E-2</c:v>
                </c:pt>
                <c:pt idx="53">
                  <c:v>3.6059500000000001E-2</c:v>
                </c:pt>
                <c:pt idx="54">
                  <c:v>3.3238290322580646E-2</c:v>
                </c:pt>
                <c:pt idx="55">
                  <c:v>3.1103741935483868E-2</c:v>
                </c:pt>
                <c:pt idx="56">
                  <c:v>3.0230833333333332E-2</c:v>
                </c:pt>
                <c:pt idx="57">
                  <c:v>2.9075258064516132E-2</c:v>
                </c:pt>
                <c:pt idx="58">
                  <c:v>2.7319666666666669E-2</c:v>
                </c:pt>
                <c:pt idx="59">
                  <c:v>2.6512516129032257E-2</c:v>
                </c:pt>
                <c:pt idx="60">
                  <c:v>2.553593548387097E-2</c:v>
                </c:pt>
                <c:pt idx="61">
                  <c:v>2.5392642857142857E-2</c:v>
                </c:pt>
                <c:pt idx="62">
                  <c:v>2.4840548387096775E-2</c:v>
                </c:pt>
                <c:pt idx="63">
                  <c:v>2.4963799999999998E-2</c:v>
                </c:pt>
                <c:pt idx="64">
                  <c:v>2.3670645161290325E-2</c:v>
                </c:pt>
                <c:pt idx="65">
                  <c:v>2.36104E-2</c:v>
                </c:pt>
                <c:pt idx="66">
                  <c:v>2.4206774193548389E-2</c:v>
                </c:pt>
                <c:pt idx="67">
                  <c:v>2.4617870967741935E-2</c:v>
                </c:pt>
                <c:pt idx="68">
                  <c:v>2.56265E-2</c:v>
                </c:pt>
                <c:pt idx="69">
                  <c:v>2.4345419354838711E-2</c:v>
                </c:pt>
                <c:pt idx="70">
                  <c:v>2.3467033333333335E-2</c:v>
                </c:pt>
                <c:pt idx="71">
                  <c:v>2.3163612903225807E-2</c:v>
                </c:pt>
                <c:pt idx="72">
                  <c:v>2.1170225806451611E-2</c:v>
                </c:pt>
                <c:pt idx="73">
                  <c:v>2.1199413793103448E-2</c:v>
                </c:pt>
                <c:pt idx="74">
                  <c:v>1.9041774193548387E-2</c:v>
                </c:pt>
                <c:pt idx="75">
                  <c:v>1.7571333333333335E-2</c:v>
                </c:pt>
                <c:pt idx="76">
                  <c:v>1.8452290322580646E-2</c:v>
                </c:pt>
                <c:pt idx="77">
                  <c:v>1.9091499999999997E-2</c:v>
                </c:pt>
                <c:pt idx="78">
                  <c:v>1.9328903225806451E-2</c:v>
                </c:pt>
                <c:pt idx="79">
                  <c:v>1.808658064516129E-2</c:v>
                </c:pt>
                <c:pt idx="80">
                  <c:v>1.7405933333333335E-2</c:v>
                </c:pt>
                <c:pt idx="81">
                  <c:v>1.6688387096774195E-2</c:v>
                </c:pt>
                <c:pt idx="82">
                  <c:v>1.6311266666666668E-2</c:v>
                </c:pt>
                <c:pt idx="83">
                  <c:v>1.5409774193548387E-2</c:v>
                </c:pt>
                <c:pt idx="84">
                  <c:v>1.5495677419354838E-2</c:v>
                </c:pt>
                <c:pt idx="85">
                  <c:v>1.4094714285714285E-2</c:v>
                </c:pt>
                <c:pt idx="86">
                  <c:v>1.3523516129032258E-2</c:v>
                </c:pt>
                <c:pt idx="87">
                  <c:v>1.4081033333333333E-2</c:v>
                </c:pt>
                <c:pt idx="88">
                  <c:v>1.3510645161290321E-2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BD7-4D67-AE41-A6486C7AD6EE}"/>
            </c:ext>
          </c:extLst>
        </c:ser>
        <c:ser>
          <c:idx val="48"/>
          <c:order val="48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Matrix'!$AY$94:$AY$182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3.5831677419354835E-2</c:v>
                </c:pt>
                <c:pt idx="48">
                  <c:v>4.7830741935483874E-2</c:v>
                </c:pt>
                <c:pt idx="49">
                  <c:v>4.199535714285714E-2</c:v>
                </c:pt>
                <c:pt idx="50">
                  <c:v>4.274429032258064E-2</c:v>
                </c:pt>
                <c:pt idx="51">
                  <c:v>3.8588299999999999E-2</c:v>
                </c:pt>
                <c:pt idx="52">
                  <c:v>3.8674096774193555E-2</c:v>
                </c:pt>
                <c:pt idx="53">
                  <c:v>3.6480266666666671E-2</c:v>
                </c:pt>
                <c:pt idx="54">
                  <c:v>3.2175516129032258E-2</c:v>
                </c:pt>
                <c:pt idx="55">
                  <c:v>3.1864354838709676E-2</c:v>
                </c:pt>
                <c:pt idx="56">
                  <c:v>3.1278133333333333E-2</c:v>
                </c:pt>
                <c:pt idx="57">
                  <c:v>2.874583870967742E-2</c:v>
                </c:pt>
                <c:pt idx="58">
                  <c:v>2.7347200000000002E-2</c:v>
                </c:pt>
                <c:pt idx="59">
                  <c:v>2.5868290322580645E-2</c:v>
                </c:pt>
                <c:pt idx="60">
                  <c:v>2.5421548387096773E-2</c:v>
                </c:pt>
                <c:pt idx="61">
                  <c:v>2.4853464285714284E-2</c:v>
                </c:pt>
                <c:pt idx="62">
                  <c:v>2.2277967741935484E-2</c:v>
                </c:pt>
                <c:pt idx="63">
                  <c:v>2.26646E-2</c:v>
                </c:pt>
                <c:pt idx="64">
                  <c:v>2.2566548387096777E-2</c:v>
                </c:pt>
                <c:pt idx="65">
                  <c:v>2.1984566666666667E-2</c:v>
                </c:pt>
                <c:pt idx="66">
                  <c:v>2.0897451612903226E-2</c:v>
                </c:pt>
                <c:pt idx="67">
                  <c:v>1.9706225806451615E-2</c:v>
                </c:pt>
                <c:pt idx="68">
                  <c:v>1.9934766666666666E-2</c:v>
                </c:pt>
                <c:pt idx="69">
                  <c:v>1.9269129032258064E-2</c:v>
                </c:pt>
                <c:pt idx="70">
                  <c:v>1.8754933333333335E-2</c:v>
                </c:pt>
                <c:pt idx="71">
                  <c:v>1.8036096774193551E-2</c:v>
                </c:pt>
                <c:pt idx="72">
                  <c:v>1.8311774193548385E-2</c:v>
                </c:pt>
                <c:pt idx="73">
                  <c:v>1.7286689655172414E-2</c:v>
                </c:pt>
                <c:pt idx="74">
                  <c:v>1.6277677419354836E-2</c:v>
                </c:pt>
                <c:pt idx="75">
                  <c:v>1.55412E-2</c:v>
                </c:pt>
                <c:pt idx="76">
                  <c:v>1.5557258064516129E-2</c:v>
                </c:pt>
                <c:pt idx="77">
                  <c:v>1.6092599999999999E-2</c:v>
                </c:pt>
                <c:pt idx="78">
                  <c:v>1.6395580645161292E-2</c:v>
                </c:pt>
                <c:pt idx="79">
                  <c:v>1.5651677419354838E-2</c:v>
                </c:pt>
                <c:pt idx="80">
                  <c:v>1.56338E-2</c:v>
                </c:pt>
                <c:pt idx="81">
                  <c:v>1.4953677419354838E-2</c:v>
                </c:pt>
                <c:pt idx="82">
                  <c:v>1.4496366666666668E-2</c:v>
                </c:pt>
                <c:pt idx="83">
                  <c:v>1.480274193548387E-2</c:v>
                </c:pt>
                <c:pt idx="84">
                  <c:v>1.462216129032258E-2</c:v>
                </c:pt>
                <c:pt idx="85">
                  <c:v>1.41975E-2</c:v>
                </c:pt>
                <c:pt idx="86">
                  <c:v>1.3546064516129034E-2</c:v>
                </c:pt>
                <c:pt idx="87">
                  <c:v>1.37155E-2</c:v>
                </c:pt>
                <c:pt idx="88">
                  <c:v>1.2964193548387097E-2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BD7-4D67-AE41-A6486C7AD6EE}"/>
            </c:ext>
          </c:extLst>
        </c:ser>
        <c:ser>
          <c:idx val="49"/>
          <c:order val="49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Matrix'!$AZ$94:$AZ$182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5.9017161290322577E-2</c:v>
                </c:pt>
                <c:pt idx="49">
                  <c:v>0.12185021428571428</c:v>
                </c:pt>
                <c:pt idx="50">
                  <c:v>8.2548290322580653E-2</c:v>
                </c:pt>
                <c:pt idx="51">
                  <c:v>6.9232000000000002E-2</c:v>
                </c:pt>
                <c:pt idx="52">
                  <c:v>6.5230935483870961E-2</c:v>
                </c:pt>
                <c:pt idx="53">
                  <c:v>6.0651000000000004E-2</c:v>
                </c:pt>
                <c:pt idx="54">
                  <c:v>5.5382645161290329E-2</c:v>
                </c:pt>
                <c:pt idx="55">
                  <c:v>5.2073903225806448E-2</c:v>
                </c:pt>
                <c:pt idx="56">
                  <c:v>4.7716266666666667E-2</c:v>
                </c:pt>
                <c:pt idx="57">
                  <c:v>4.5990999999999997E-2</c:v>
                </c:pt>
                <c:pt idx="58">
                  <c:v>4.1241666666666663E-2</c:v>
                </c:pt>
                <c:pt idx="59">
                  <c:v>4.11631935483871E-2</c:v>
                </c:pt>
                <c:pt idx="60">
                  <c:v>3.8756612903225802E-2</c:v>
                </c:pt>
                <c:pt idx="61">
                  <c:v>3.7464535714285714E-2</c:v>
                </c:pt>
                <c:pt idx="62">
                  <c:v>3.5296161290322585E-2</c:v>
                </c:pt>
                <c:pt idx="63">
                  <c:v>3.51893E-2</c:v>
                </c:pt>
                <c:pt idx="64">
                  <c:v>3.2055806451612906E-2</c:v>
                </c:pt>
                <c:pt idx="65">
                  <c:v>3.0471766666666667E-2</c:v>
                </c:pt>
                <c:pt idx="66">
                  <c:v>2.9923967741935485E-2</c:v>
                </c:pt>
                <c:pt idx="67">
                  <c:v>2.7914193548387096E-2</c:v>
                </c:pt>
                <c:pt idx="68">
                  <c:v>2.8888366666666665E-2</c:v>
                </c:pt>
                <c:pt idx="69">
                  <c:v>2.8194258064516128E-2</c:v>
                </c:pt>
                <c:pt idx="70">
                  <c:v>2.7014466666666667E-2</c:v>
                </c:pt>
                <c:pt idx="71">
                  <c:v>2.6739806451612901E-2</c:v>
                </c:pt>
                <c:pt idx="72">
                  <c:v>2.5669580645161293E-2</c:v>
                </c:pt>
                <c:pt idx="73">
                  <c:v>2.4709827586206899E-2</c:v>
                </c:pt>
                <c:pt idx="74">
                  <c:v>2.439709677419355E-2</c:v>
                </c:pt>
                <c:pt idx="75">
                  <c:v>2.3669700000000002E-2</c:v>
                </c:pt>
                <c:pt idx="76">
                  <c:v>2.2630225806451611E-2</c:v>
                </c:pt>
                <c:pt idx="77">
                  <c:v>2.3175533333333335E-2</c:v>
                </c:pt>
                <c:pt idx="78">
                  <c:v>2.2679645161290323E-2</c:v>
                </c:pt>
                <c:pt idx="79">
                  <c:v>2.1258677419354839E-2</c:v>
                </c:pt>
                <c:pt idx="80">
                  <c:v>2.1986799999999997E-2</c:v>
                </c:pt>
                <c:pt idx="81">
                  <c:v>2.0177193548387096E-2</c:v>
                </c:pt>
                <c:pt idx="82">
                  <c:v>2.0860533333333334E-2</c:v>
                </c:pt>
                <c:pt idx="83">
                  <c:v>1.8610580645161291E-2</c:v>
                </c:pt>
                <c:pt idx="84">
                  <c:v>1.8777548387096773E-2</c:v>
                </c:pt>
                <c:pt idx="85">
                  <c:v>1.8400464285714287E-2</c:v>
                </c:pt>
                <c:pt idx="86">
                  <c:v>1.7213451612903226E-2</c:v>
                </c:pt>
                <c:pt idx="87">
                  <c:v>1.7092266666666668E-2</c:v>
                </c:pt>
                <c:pt idx="88">
                  <c:v>1.7028129032258064E-2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BD7-4D67-AE41-A6486C7AD6EE}"/>
            </c:ext>
          </c:extLst>
        </c:ser>
        <c:ser>
          <c:idx val="50"/>
          <c:order val="5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Matrix'!$BA$94:$BA$182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7.8345750000000006E-2</c:v>
                </c:pt>
                <c:pt idx="50">
                  <c:v>9.7417000000000004E-2</c:v>
                </c:pt>
                <c:pt idx="51">
                  <c:v>7.4161166666666667E-2</c:v>
                </c:pt>
                <c:pt idx="52">
                  <c:v>6.2467387096774192E-2</c:v>
                </c:pt>
                <c:pt idx="53">
                  <c:v>5.4986866666666662E-2</c:v>
                </c:pt>
                <c:pt idx="54">
                  <c:v>5.1033806451612901E-2</c:v>
                </c:pt>
                <c:pt idx="55">
                  <c:v>4.7830677419354838E-2</c:v>
                </c:pt>
                <c:pt idx="56">
                  <c:v>4.6157966666666668E-2</c:v>
                </c:pt>
                <c:pt idx="57">
                  <c:v>4.3827903225806451E-2</c:v>
                </c:pt>
                <c:pt idx="58">
                  <c:v>4.0015299999999997E-2</c:v>
                </c:pt>
                <c:pt idx="59">
                  <c:v>3.7309677419354842E-2</c:v>
                </c:pt>
                <c:pt idx="60">
                  <c:v>3.5714677419354836E-2</c:v>
                </c:pt>
                <c:pt idx="61">
                  <c:v>3.6145714285714288E-2</c:v>
                </c:pt>
                <c:pt idx="62">
                  <c:v>3.3458870967741937E-2</c:v>
                </c:pt>
                <c:pt idx="63">
                  <c:v>3.2591166666666664E-2</c:v>
                </c:pt>
                <c:pt idx="64">
                  <c:v>3.1940516129032259E-2</c:v>
                </c:pt>
                <c:pt idx="65">
                  <c:v>3.1108166666666666E-2</c:v>
                </c:pt>
                <c:pt idx="66">
                  <c:v>2.9606064516129033E-2</c:v>
                </c:pt>
                <c:pt idx="67">
                  <c:v>2.9212870967741937E-2</c:v>
                </c:pt>
                <c:pt idx="68">
                  <c:v>2.8472600000000001E-2</c:v>
                </c:pt>
                <c:pt idx="69">
                  <c:v>2.7986967741935483E-2</c:v>
                </c:pt>
                <c:pt idx="70">
                  <c:v>2.7773099999999998E-2</c:v>
                </c:pt>
                <c:pt idx="71">
                  <c:v>2.6657225806451613E-2</c:v>
                </c:pt>
                <c:pt idx="72">
                  <c:v>2.6025870967741935E-2</c:v>
                </c:pt>
                <c:pt idx="73">
                  <c:v>2.5737068965517241E-2</c:v>
                </c:pt>
                <c:pt idx="74">
                  <c:v>2.5902806451612904E-2</c:v>
                </c:pt>
                <c:pt idx="75">
                  <c:v>2.5870733333333333E-2</c:v>
                </c:pt>
                <c:pt idx="76">
                  <c:v>2.2221354838709677E-2</c:v>
                </c:pt>
                <c:pt idx="77">
                  <c:v>2.4502066666666666E-2</c:v>
                </c:pt>
                <c:pt idx="78">
                  <c:v>2.4274064516129033E-2</c:v>
                </c:pt>
                <c:pt idx="79">
                  <c:v>2.4207806451612905E-2</c:v>
                </c:pt>
                <c:pt idx="80">
                  <c:v>2.24969E-2</c:v>
                </c:pt>
                <c:pt idx="81">
                  <c:v>2.2777161290322583E-2</c:v>
                </c:pt>
                <c:pt idx="82">
                  <c:v>2.207043333333333E-2</c:v>
                </c:pt>
                <c:pt idx="83">
                  <c:v>2.0934741935483871E-2</c:v>
                </c:pt>
                <c:pt idx="84">
                  <c:v>2.0679645161290321E-2</c:v>
                </c:pt>
                <c:pt idx="85">
                  <c:v>2.0662714285714284E-2</c:v>
                </c:pt>
                <c:pt idx="86">
                  <c:v>1.8853064516129031E-2</c:v>
                </c:pt>
                <c:pt idx="87">
                  <c:v>1.9682966666666669E-2</c:v>
                </c:pt>
                <c:pt idx="88">
                  <c:v>2.0479967741935483E-2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BD7-4D67-AE41-A6486C7AD6EE}"/>
            </c:ext>
          </c:extLst>
        </c:ser>
        <c:ser>
          <c:idx val="51"/>
          <c:order val="51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Matrix'!$BB$94:$BB$182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5.9683225806451613E-2</c:v>
                </c:pt>
                <c:pt idx="51">
                  <c:v>8.0312700000000001E-2</c:v>
                </c:pt>
                <c:pt idx="52">
                  <c:v>6.7359032258064513E-2</c:v>
                </c:pt>
                <c:pt idx="53">
                  <c:v>6.5693933333333329E-2</c:v>
                </c:pt>
                <c:pt idx="54">
                  <c:v>5.699061290322581E-2</c:v>
                </c:pt>
                <c:pt idx="55">
                  <c:v>4.9307483870967742E-2</c:v>
                </c:pt>
                <c:pt idx="56">
                  <c:v>4.4555966666666662E-2</c:v>
                </c:pt>
                <c:pt idx="57">
                  <c:v>4.1874258064516133E-2</c:v>
                </c:pt>
                <c:pt idx="58">
                  <c:v>4.138476666666667E-2</c:v>
                </c:pt>
                <c:pt idx="59">
                  <c:v>3.8326548387096773E-2</c:v>
                </c:pt>
                <c:pt idx="60">
                  <c:v>3.6814516129032263E-2</c:v>
                </c:pt>
                <c:pt idx="61">
                  <c:v>3.2931464285714286E-2</c:v>
                </c:pt>
                <c:pt idx="62">
                  <c:v>3.2038645161290326E-2</c:v>
                </c:pt>
                <c:pt idx="63">
                  <c:v>2.9858300000000001E-2</c:v>
                </c:pt>
                <c:pt idx="64">
                  <c:v>2.9077483870967744E-2</c:v>
                </c:pt>
                <c:pt idx="65">
                  <c:v>2.8310600000000002E-2</c:v>
                </c:pt>
                <c:pt idx="66">
                  <c:v>2.7681967741935484E-2</c:v>
                </c:pt>
                <c:pt idx="67">
                  <c:v>2.7296870967741936E-2</c:v>
                </c:pt>
                <c:pt idx="68">
                  <c:v>2.7288266666666668E-2</c:v>
                </c:pt>
                <c:pt idx="69">
                  <c:v>2.6736483870967741E-2</c:v>
                </c:pt>
                <c:pt idx="70">
                  <c:v>2.5747733333333335E-2</c:v>
                </c:pt>
                <c:pt idx="71">
                  <c:v>2.4567677419354839E-2</c:v>
                </c:pt>
                <c:pt idx="72">
                  <c:v>2.3609806451612904E-2</c:v>
                </c:pt>
                <c:pt idx="73">
                  <c:v>2.296886206896552E-2</c:v>
                </c:pt>
                <c:pt idx="74">
                  <c:v>2.3554774193548386E-2</c:v>
                </c:pt>
                <c:pt idx="75">
                  <c:v>2.415206666666667E-2</c:v>
                </c:pt>
                <c:pt idx="76">
                  <c:v>2.237006451612903E-2</c:v>
                </c:pt>
                <c:pt idx="77">
                  <c:v>2.1912966666666665E-2</c:v>
                </c:pt>
                <c:pt idx="78">
                  <c:v>2.1131E-2</c:v>
                </c:pt>
                <c:pt idx="79">
                  <c:v>2.0609774193548386E-2</c:v>
                </c:pt>
                <c:pt idx="80">
                  <c:v>2.0671399999999999E-2</c:v>
                </c:pt>
                <c:pt idx="81">
                  <c:v>1.981290322580645E-2</c:v>
                </c:pt>
                <c:pt idx="82">
                  <c:v>1.8954333333333333E-2</c:v>
                </c:pt>
                <c:pt idx="83">
                  <c:v>1.8948290322580642E-2</c:v>
                </c:pt>
                <c:pt idx="84">
                  <c:v>1.8696580645161293E-2</c:v>
                </c:pt>
                <c:pt idx="85">
                  <c:v>1.7819607142857141E-2</c:v>
                </c:pt>
                <c:pt idx="86">
                  <c:v>1.6160322580645162E-2</c:v>
                </c:pt>
                <c:pt idx="87">
                  <c:v>1.7122800000000001E-2</c:v>
                </c:pt>
                <c:pt idx="88">
                  <c:v>1.7061612903225807E-2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BD7-4D67-AE41-A6486C7AD6EE}"/>
            </c:ext>
          </c:extLst>
        </c:ser>
        <c:ser>
          <c:idx val="52"/>
          <c:order val="52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Matrix'!$BC$94:$BC$182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6.8130733333333332E-2</c:v>
                </c:pt>
                <c:pt idx="52">
                  <c:v>0.10077635483870968</c:v>
                </c:pt>
                <c:pt idx="53">
                  <c:v>9.1340299999999999E-2</c:v>
                </c:pt>
                <c:pt idx="54">
                  <c:v>7.994645161290323E-2</c:v>
                </c:pt>
                <c:pt idx="55">
                  <c:v>6.9905354838709688E-2</c:v>
                </c:pt>
                <c:pt idx="56">
                  <c:v>6.4610266666666666E-2</c:v>
                </c:pt>
                <c:pt idx="57">
                  <c:v>6.0940548387096775E-2</c:v>
                </c:pt>
                <c:pt idx="58">
                  <c:v>5.9236133333333336E-2</c:v>
                </c:pt>
                <c:pt idx="59">
                  <c:v>5.5777870967741935E-2</c:v>
                </c:pt>
                <c:pt idx="60">
                  <c:v>5.0012129032258067E-2</c:v>
                </c:pt>
                <c:pt idx="61">
                  <c:v>4.6331357142857139E-2</c:v>
                </c:pt>
                <c:pt idx="62">
                  <c:v>4.7435548387096772E-2</c:v>
                </c:pt>
                <c:pt idx="63">
                  <c:v>4.3917166666666667E-2</c:v>
                </c:pt>
                <c:pt idx="64">
                  <c:v>4.2497774193548388E-2</c:v>
                </c:pt>
                <c:pt idx="65">
                  <c:v>4.09121E-2</c:v>
                </c:pt>
                <c:pt idx="66">
                  <c:v>4.0451322580645162E-2</c:v>
                </c:pt>
                <c:pt idx="67">
                  <c:v>3.7016903225806454E-2</c:v>
                </c:pt>
                <c:pt idx="68">
                  <c:v>3.6865333333333333E-2</c:v>
                </c:pt>
                <c:pt idx="69">
                  <c:v>3.491683870967742E-2</c:v>
                </c:pt>
                <c:pt idx="70">
                  <c:v>3.3590066666666668E-2</c:v>
                </c:pt>
                <c:pt idx="71">
                  <c:v>3.4858967741935483E-2</c:v>
                </c:pt>
                <c:pt idx="72">
                  <c:v>3.2535000000000001E-2</c:v>
                </c:pt>
                <c:pt idx="73">
                  <c:v>3.0265655172413794E-2</c:v>
                </c:pt>
                <c:pt idx="74">
                  <c:v>3.0439451612903224E-2</c:v>
                </c:pt>
                <c:pt idx="75">
                  <c:v>2.9341200000000001E-2</c:v>
                </c:pt>
                <c:pt idx="76">
                  <c:v>2.736535483870968E-2</c:v>
                </c:pt>
                <c:pt idx="77">
                  <c:v>2.6441766666666665E-2</c:v>
                </c:pt>
                <c:pt idx="78">
                  <c:v>2.5268064516129032E-2</c:v>
                </c:pt>
                <c:pt idx="79">
                  <c:v>2.4714548387096774E-2</c:v>
                </c:pt>
                <c:pt idx="80">
                  <c:v>2.4522266666666667E-2</c:v>
                </c:pt>
                <c:pt idx="81">
                  <c:v>2.4331032258064517E-2</c:v>
                </c:pt>
                <c:pt idx="82">
                  <c:v>2.2950833333333334E-2</c:v>
                </c:pt>
                <c:pt idx="83">
                  <c:v>2.295516129032258E-2</c:v>
                </c:pt>
                <c:pt idx="84">
                  <c:v>2.3215258064516128E-2</c:v>
                </c:pt>
                <c:pt idx="85">
                  <c:v>2.25145E-2</c:v>
                </c:pt>
                <c:pt idx="86">
                  <c:v>1.9508193548387096E-2</c:v>
                </c:pt>
                <c:pt idx="87">
                  <c:v>2.0355666666666668E-2</c:v>
                </c:pt>
                <c:pt idx="88">
                  <c:v>1.9492967741935482E-2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BD7-4D67-AE41-A6486C7AD6EE}"/>
            </c:ext>
          </c:extLst>
        </c:ser>
        <c:ser>
          <c:idx val="53"/>
          <c:order val="5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Matrix'!$BD$94:$BD$182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5.2038419354838709E-2</c:v>
                </c:pt>
                <c:pt idx="53">
                  <c:v>7.7907799999999999E-2</c:v>
                </c:pt>
                <c:pt idx="54">
                  <c:v>5.7141193548387099E-2</c:v>
                </c:pt>
                <c:pt idx="55">
                  <c:v>5.1795064516129037E-2</c:v>
                </c:pt>
                <c:pt idx="56">
                  <c:v>4.5784900000000003E-2</c:v>
                </c:pt>
                <c:pt idx="57">
                  <c:v>4.2656903225806453E-2</c:v>
                </c:pt>
                <c:pt idx="58">
                  <c:v>4.0914233333333334E-2</c:v>
                </c:pt>
                <c:pt idx="59">
                  <c:v>3.6715612903225808E-2</c:v>
                </c:pt>
                <c:pt idx="60">
                  <c:v>3.4096903225806455E-2</c:v>
                </c:pt>
                <c:pt idx="61">
                  <c:v>3.2567035714285715E-2</c:v>
                </c:pt>
                <c:pt idx="62">
                  <c:v>3.1459387096774191E-2</c:v>
                </c:pt>
                <c:pt idx="63">
                  <c:v>2.9679599999999997E-2</c:v>
                </c:pt>
                <c:pt idx="64">
                  <c:v>2.877141935483871E-2</c:v>
                </c:pt>
                <c:pt idx="65">
                  <c:v>2.7032900000000002E-2</c:v>
                </c:pt>
                <c:pt idx="66">
                  <c:v>2.6575129032258067E-2</c:v>
                </c:pt>
                <c:pt idx="67">
                  <c:v>2.398041935483871E-2</c:v>
                </c:pt>
                <c:pt idx="68">
                  <c:v>2.3782566666666668E-2</c:v>
                </c:pt>
                <c:pt idx="69">
                  <c:v>2.2741677419354837E-2</c:v>
                </c:pt>
                <c:pt idx="70">
                  <c:v>2.2454533333333335E-2</c:v>
                </c:pt>
                <c:pt idx="71">
                  <c:v>2.158935483870968E-2</c:v>
                </c:pt>
                <c:pt idx="72">
                  <c:v>2.0797290322580642E-2</c:v>
                </c:pt>
                <c:pt idx="73">
                  <c:v>1.9529172413793105E-2</c:v>
                </c:pt>
                <c:pt idx="74">
                  <c:v>2.0058258064516128E-2</c:v>
                </c:pt>
                <c:pt idx="75">
                  <c:v>2.0230933333333333E-2</c:v>
                </c:pt>
                <c:pt idx="76">
                  <c:v>1.8912387096774196E-2</c:v>
                </c:pt>
                <c:pt idx="77">
                  <c:v>1.8371633333333335E-2</c:v>
                </c:pt>
                <c:pt idx="78">
                  <c:v>1.7907612903225806E-2</c:v>
                </c:pt>
                <c:pt idx="79">
                  <c:v>1.7998096774193548E-2</c:v>
                </c:pt>
                <c:pt idx="80">
                  <c:v>1.7906833333333334E-2</c:v>
                </c:pt>
                <c:pt idx="81">
                  <c:v>1.7308903225806454E-2</c:v>
                </c:pt>
                <c:pt idx="82">
                  <c:v>1.64919E-2</c:v>
                </c:pt>
                <c:pt idx="83">
                  <c:v>1.7067000000000002E-2</c:v>
                </c:pt>
                <c:pt idx="84">
                  <c:v>1.6470903225806452E-2</c:v>
                </c:pt>
                <c:pt idx="85">
                  <c:v>1.6486821428571431E-2</c:v>
                </c:pt>
                <c:pt idx="86">
                  <c:v>1.5495E-2</c:v>
                </c:pt>
                <c:pt idx="87">
                  <c:v>1.5912166666666665E-2</c:v>
                </c:pt>
                <c:pt idx="88">
                  <c:v>1.5084161290322581E-2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BD7-4D67-AE41-A6486C7AD6EE}"/>
            </c:ext>
          </c:extLst>
        </c:ser>
        <c:ser>
          <c:idx val="54"/>
          <c:order val="54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Matrix'!$BE$94:$BE$182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4.1533899999999999E-2</c:v>
                </c:pt>
                <c:pt idx="54">
                  <c:v>7.1715967741935491E-2</c:v>
                </c:pt>
                <c:pt idx="55">
                  <c:v>6.4677548387096773E-2</c:v>
                </c:pt>
                <c:pt idx="56">
                  <c:v>5.8845133333333334E-2</c:v>
                </c:pt>
                <c:pt idx="57">
                  <c:v>5.1566258064516132E-2</c:v>
                </c:pt>
                <c:pt idx="58">
                  <c:v>4.5756633333333331E-2</c:v>
                </c:pt>
                <c:pt idx="59">
                  <c:v>4.1525161290322583E-2</c:v>
                </c:pt>
                <c:pt idx="60">
                  <c:v>3.9107645161290325E-2</c:v>
                </c:pt>
                <c:pt idx="61">
                  <c:v>3.6949142857142854E-2</c:v>
                </c:pt>
                <c:pt idx="62">
                  <c:v>3.5361741935483873E-2</c:v>
                </c:pt>
                <c:pt idx="63">
                  <c:v>3.3005899999999998E-2</c:v>
                </c:pt>
                <c:pt idx="64">
                  <c:v>3.1787483870967741E-2</c:v>
                </c:pt>
                <c:pt idx="65">
                  <c:v>3.0245433333333335E-2</c:v>
                </c:pt>
                <c:pt idx="66">
                  <c:v>2.8424161290322578E-2</c:v>
                </c:pt>
                <c:pt idx="67">
                  <c:v>2.7848032258064516E-2</c:v>
                </c:pt>
                <c:pt idx="68">
                  <c:v>2.8052733333333336E-2</c:v>
                </c:pt>
                <c:pt idx="69">
                  <c:v>2.6309193548387098E-2</c:v>
                </c:pt>
                <c:pt idx="70">
                  <c:v>2.53063E-2</c:v>
                </c:pt>
                <c:pt idx="71">
                  <c:v>2.4946870967741935E-2</c:v>
                </c:pt>
                <c:pt idx="72">
                  <c:v>2.4715354838709677E-2</c:v>
                </c:pt>
                <c:pt idx="73">
                  <c:v>2.2571482758620687E-2</c:v>
                </c:pt>
                <c:pt idx="74">
                  <c:v>2.4161870967741934E-2</c:v>
                </c:pt>
                <c:pt idx="75">
                  <c:v>2.5641833333333332E-2</c:v>
                </c:pt>
                <c:pt idx="76">
                  <c:v>2.3995516129032259E-2</c:v>
                </c:pt>
                <c:pt idx="77">
                  <c:v>2.3539833333333333E-2</c:v>
                </c:pt>
                <c:pt idx="78">
                  <c:v>2.2307677419354837E-2</c:v>
                </c:pt>
                <c:pt idx="79">
                  <c:v>2.0671806451612904E-2</c:v>
                </c:pt>
                <c:pt idx="80">
                  <c:v>2.0839566666666667E-2</c:v>
                </c:pt>
                <c:pt idx="81">
                  <c:v>2.0481225806451613E-2</c:v>
                </c:pt>
                <c:pt idx="82">
                  <c:v>2.0092533333333332E-2</c:v>
                </c:pt>
                <c:pt idx="83">
                  <c:v>1.8566193548387094E-2</c:v>
                </c:pt>
                <c:pt idx="84">
                  <c:v>1.8775838709677421E-2</c:v>
                </c:pt>
                <c:pt idx="85">
                  <c:v>1.8226714285714287E-2</c:v>
                </c:pt>
                <c:pt idx="86">
                  <c:v>1.7595548387096774E-2</c:v>
                </c:pt>
                <c:pt idx="87">
                  <c:v>1.9412200000000001E-2</c:v>
                </c:pt>
                <c:pt idx="88">
                  <c:v>1.7940548387096775E-2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BD7-4D67-AE41-A6486C7AD6EE}"/>
            </c:ext>
          </c:extLst>
        </c:ser>
        <c:ser>
          <c:idx val="55"/>
          <c:order val="55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Matrix'!$BF$94:$BF$182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6.420564516129032E-2</c:v>
                </c:pt>
                <c:pt idx="55">
                  <c:v>9.0102548387096776E-2</c:v>
                </c:pt>
                <c:pt idx="56">
                  <c:v>8.6605199999999993E-2</c:v>
                </c:pt>
                <c:pt idx="57">
                  <c:v>7.904964516129033E-2</c:v>
                </c:pt>
                <c:pt idx="58">
                  <c:v>7.469516666666666E-2</c:v>
                </c:pt>
                <c:pt idx="59">
                  <c:v>7.2513967741935484E-2</c:v>
                </c:pt>
                <c:pt idx="60">
                  <c:v>6.4046741935483875E-2</c:v>
                </c:pt>
                <c:pt idx="61">
                  <c:v>6.0894607142857146E-2</c:v>
                </c:pt>
                <c:pt idx="62">
                  <c:v>5.9484322580645163E-2</c:v>
                </c:pt>
                <c:pt idx="63">
                  <c:v>5.8260100000000002E-2</c:v>
                </c:pt>
                <c:pt idx="64">
                  <c:v>5.2629935483870974E-2</c:v>
                </c:pt>
                <c:pt idx="65">
                  <c:v>5.1721699999999995E-2</c:v>
                </c:pt>
                <c:pt idx="66">
                  <c:v>4.9606000000000004E-2</c:v>
                </c:pt>
                <c:pt idx="67">
                  <c:v>4.6466483870967738E-2</c:v>
                </c:pt>
                <c:pt idx="68">
                  <c:v>4.3317533333333332E-2</c:v>
                </c:pt>
                <c:pt idx="69">
                  <c:v>4.29218064516129E-2</c:v>
                </c:pt>
                <c:pt idx="70">
                  <c:v>3.7085999999999994E-2</c:v>
                </c:pt>
                <c:pt idx="71">
                  <c:v>3.7211032258064519E-2</c:v>
                </c:pt>
                <c:pt idx="72">
                  <c:v>3.5224032258064517E-2</c:v>
                </c:pt>
                <c:pt idx="73">
                  <c:v>3.1318103448275861E-2</c:v>
                </c:pt>
                <c:pt idx="74">
                  <c:v>3.2874709677419352E-2</c:v>
                </c:pt>
                <c:pt idx="75">
                  <c:v>3.2282566666666665E-2</c:v>
                </c:pt>
                <c:pt idx="76">
                  <c:v>3.1157838709677418E-2</c:v>
                </c:pt>
                <c:pt idx="77">
                  <c:v>3.0435433333333331E-2</c:v>
                </c:pt>
                <c:pt idx="78">
                  <c:v>3.0394451612903224E-2</c:v>
                </c:pt>
                <c:pt idx="79">
                  <c:v>2.7986225806451614E-2</c:v>
                </c:pt>
                <c:pt idx="80">
                  <c:v>2.8665400000000001E-2</c:v>
                </c:pt>
                <c:pt idx="81">
                  <c:v>2.7543741935483871E-2</c:v>
                </c:pt>
                <c:pt idx="82">
                  <c:v>2.7503400000000001E-2</c:v>
                </c:pt>
                <c:pt idx="83">
                  <c:v>2.5616096774193547E-2</c:v>
                </c:pt>
                <c:pt idx="84">
                  <c:v>2.6677354838709678E-2</c:v>
                </c:pt>
                <c:pt idx="85">
                  <c:v>2.5630464285714284E-2</c:v>
                </c:pt>
                <c:pt idx="86">
                  <c:v>2.4045419354838709E-2</c:v>
                </c:pt>
                <c:pt idx="87">
                  <c:v>2.4439466666666666E-2</c:v>
                </c:pt>
                <c:pt idx="88">
                  <c:v>2.1726451612903225E-2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BD7-4D67-AE41-A6486C7AD6EE}"/>
            </c:ext>
          </c:extLst>
        </c:ser>
        <c:ser>
          <c:idx val="56"/>
          <c:order val="56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Matrix'!$BG$94:$BG$182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4.1289870967741935E-2</c:v>
                </c:pt>
                <c:pt idx="56">
                  <c:v>7.0886133333333323E-2</c:v>
                </c:pt>
                <c:pt idx="57">
                  <c:v>5.9869612903225809E-2</c:v>
                </c:pt>
                <c:pt idx="58">
                  <c:v>5.2684999999999996E-2</c:v>
                </c:pt>
                <c:pt idx="59">
                  <c:v>5.0792709677419355E-2</c:v>
                </c:pt>
                <c:pt idx="60">
                  <c:v>4.8859E-2</c:v>
                </c:pt>
                <c:pt idx="61">
                  <c:v>4.5166178571428572E-2</c:v>
                </c:pt>
                <c:pt idx="62">
                  <c:v>4.1363838709677421E-2</c:v>
                </c:pt>
                <c:pt idx="63">
                  <c:v>4.1064833333333335E-2</c:v>
                </c:pt>
                <c:pt idx="64">
                  <c:v>3.8203774193548388E-2</c:v>
                </c:pt>
                <c:pt idx="65">
                  <c:v>3.6613733333333329E-2</c:v>
                </c:pt>
                <c:pt idx="66">
                  <c:v>3.6275064516129031E-2</c:v>
                </c:pt>
                <c:pt idx="67">
                  <c:v>3.4115645161290321E-2</c:v>
                </c:pt>
                <c:pt idx="68">
                  <c:v>3.3592466666666668E-2</c:v>
                </c:pt>
                <c:pt idx="69">
                  <c:v>3.2492580645161293E-2</c:v>
                </c:pt>
                <c:pt idx="70">
                  <c:v>3.0739200000000001E-2</c:v>
                </c:pt>
                <c:pt idx="71">
                  <c:v>3.0429774193548389E-2</c:v>
                </c:pt>
                <c:pt idx="72">
                  <c:v>2.9708129032258064E-2</c:v>
                </c:pt>
                <c:pt idx="73">
                  <c:v>2.853541379310345E-2</c:v>
                </c:pt>
                <c:pt idx="74">
                  <c:v>2.9122161290322583E-2</c:v>
                </c:pt>
                <c:pt idx="75">
                  <c:v>2.8843466666666664E-2</c:v>
                </c:pt>
                <c:pt idx="76">
                  <c:v>2.8761483870967743E-2</c:v>
                </c:pt>
                <c:pt idx="77">
                  <c:v>2.7709566666666668E-2</c:v>
                </c:pt>
                <c:pt idx="78">
                  <c:v>2.7251451612903224E-2</c:v>
                </c:pt>
                <c:pt idx="79">
                  <c:v>2.5563967741935485E-2</c:v>
                </c:pt>
                <c:pt idx="80">
                  <c:v>2.6606999999999999E-2</c:v>
                </c:pt>
                <c:pt idx="81">
                  <c:v>2.5829193548387096E-2</c:v>
                </c:pt>
                <c:pt idx="82">
                  <c:v>2.38827E-2</c:v>
                </c:pt>
                <c:pt idx="83">
                  <c:v>2.3113806451612904E-2</c:v>
                </c:pt>
                <c:pt idx="84">
                  <c:v>2.3746419354838708E-2</c:v>
                </c:pt>
                <c:pt idx="85">
                  <c:v>2.3549500000000001E-2</c:v>
                </c:pt>
                <c:pt idx="86">
                  <c:v>2.3063709677419355E-2</c:v>
                </c:pt>
                <c:pt idx="87">
                  <c:v>2.3534766666666665E-2</c:v>
                </c:pt>
                <c:pt idx="88">
                  <c:v>2.1964870967741936E-2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BD7-4D67-AE41-A6486C7AD6EE}"/>
            </c:ext>
          </c:extLst>
        </c:ser>
        <c:ser>
          <c:idx val="57"/>
          <c:order val="57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Matrix'!$BH$94:$BH$182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3.73292E-2</c:v>
                </c:pt>
                <c:pt idx="57">
                  <c:v>6.0601838709677419E-2</c:v>
                </c:pt>
                <c:pt idx="58">
                  <c:v>5.5215099999999996E-2</c:v>
                </c:pt>
                <c:pt idx="59">
                  <c:v>4.7274193548387099E-2</c:v>
                </c:pt>
                <c:pt idx="60">
                  <c:v>4.0971774193548388E-2</c:v>
                </c:pt>
                <c:pt idx="61">
                  <c:v>3.7855107142857149E-2</c:v>
                </c:pt>
                <c:pt idx="62">
                  <c:v>3.6172354838709675E-2</c:v>
                </c:pt>
                <c:pt idx="63">
                  <c:v>3.4794166666666668E-2</c:v>
                </c:pt>
                <c:pt idx="64">
                  <c:v>3.2127580645161288E-2</c:v>
                </c:pt>
                <c:pt idx="65">
                  <c:v>3.0665866666666666E-2</c:v>
                </c:pt>
                <c:pt idx="66">
                  <c:v>3.0030354838709677E-2</c:v>
                </c:pt>
                <c:pt idx="67">
                  <c:v>2.7795E-2</c:v>
                </c:pt>
                <c:pt idx="68">
                  <c:v>2.8691299999999999E-2</c:v>
                </c:pt>
                <c:pt idx="69">
                  <c:v>2.8249419354838708E-2</c:v>
                </c:pt>
                <c:pt idx="70">
                  <c:v>2.7502199999999997E-2</c:v>
                </c:pt>
                <c:pt idx="71">
                  <c:v>2.6059161290322583E-2</c:v>
                </c:pt>
                <c:pt idx="72">
                  <c:v>2.4463935483870967E-2</c:v>
                </c:pt>
                <c:pt idx="73">
                  <c:v>2.3493275862068966E-2</c:v>
                </c:pt>
                <c:pt idx="74">
                  <c:v>2.2555129032258064E-2</c:v>
                </c:pt>
                <c:pt idx="75">
                  <c:v>2.1768200000000001E-2</c:v>
                </c:pt>
                <c:pt idx="76">
                  <c:v>2.1506290322580647E-2</c:v>
                </c:pt>
                <c:pt idx="77">
                  <c:v>2.1621433333333332E-2</c:v>
                </c:pt>
                <c:pt idx="78">
                  <c:v>2.0706967741935485E-2</c:v>
                </c:pt>
                <c:pt idx="79">
                  <c:v>1.9008161290322581E-2</c:v>
                </c:pt>
                <c:pt idx="80">
                  <c:v>1.8580700000000002E-2</c:v>
                </c:pt>
                <c:pt idx="81">
                  <c:v>1.8168193548387095E-2</c:v>
                </c:pt>
                <c:pt idx="82">
                  <c:v>1.6942533333333332E-2</c:v>
                </c:pt>
                <c:pt idx="83">
                  <c:v>1.6837354838709677E-2</c:v>
                </c:pt>
                <c:pt idx="84">
                  <c:v>1.7225645161290323E-2</c:v>
                </c:pt>
                <c:pt idx="85">
                  <c:v>1.5661464285714286E-2</c:v>
                </c:pt>
                <c:pt idx="86">
                  <c:v>1.5024516129032259E-2</c:v>
                </c:pt>
                <c:pt idx="87">
                  <c:v>1.5384866666666667E-2</c:v>
                </c:pt>
                <c:pt idx="88">
                  <c:v>1.4058032258064516E-2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BD7-4D67-AE41-A6486C7AD6EE}"/>
            </c:ext>
          </c:extLst>
        </c:ser>
        <c:ser>
          <c:idx val="58"/>
          <c:order val="58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Matrix'!$BI$94:$BI$182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3.5764709677419355E-2</c:v>
                </c:pt>
                <c:pt idx="58">
                  <c:v>6.5496466666666669E-2</c:v>
                </c:pt>
                <c:pt idx="59">
                  <c:v>6.672454838709678E-2</c:v>
                </c:pt>
                <c:pt idx="60">
                  <c:v>5.8157774193548388E-2</c:v>
                </c:pt>
                <c:pt idx="61">
                  <c:v>5.3700178571428572E-2</c:v>
                </c:pt>
                <c:pt idx="62">
                  <c:v>4.8846516129032264E-2</c:v>
                </c:pt>
                <c:pt idx="63">
                  <c:v>4.7162566666666662E-2</c:v>
                </c:pt>
                <c:pt idx="64">
                  <c:v>4.5438483870967744E-2</c:v>
                </c:pt>
                <c:pt idx="65">
                  <c:v>4.2567266666666666E-2</c:v>
                </c:pt>
                <c:pt idx="66">
                  <c:v>4.037716129032258E-2</c:v>
                </c:pt>
                <c:pt idx="67">
                  <c:v>3.8082419354838713E-2</c:v>
                </c:pt>
                <c:pt idx="68">
                  <c:v>3.8312633333333332E-2</c:v>
                </c:pt>
                <c:pt idx="69">
                  <c:v>3.5332225806451616E-2</c:v>
                </c:pt>
                <c:pt idx="70">
                  <c:v>3.3518100000000002E-2</c:v>
                </c:pt>
                <c:pt idx="71">
                  <c:v>3.4198967741935482E-2</c:v>
                </c:pt>
                <c:pt idx="72">
                  <c:v>3.1036870967741933E-2</c:v>
                </c:pt>
                <c:pt idx="73">
                  <c:v>3.0417655172413793E-2</c:v>
                </c:pt>
                <c:pt idx="74">
                  <c:v>2.9739580645161291E-2</c:v>
                </c:pt>
                <c:pt idx="75">
                  <c:v>3.0690633333333332E-2</c:v>
                </c:pt>
                <c:pt idx="76">
                  <c:v>2.9032548387096773E-2</c:v>
                </c:pt>
                <c:pt idx="77">
                  <c:v>2.6998633333333334E-2</c:v>
                </c:pt>
                <c:pt idx="78">
                  <c:v>2.5745419354838713E-2</c:v>
                </c:pt>
                <c:pt idx="79">
                  <c:v>2.4777032258064515E-2</c:v>
                </c:pt>
                <c:pt idx="80">
                  <c:v>2.4601833333333333E-2</c:v>
                </c:pt>
                <c:pt idx="81">
                  <c:v>2.3458419354838712E-2</c:v>
                </c:pt>
                <c:pt idx="82">
                  <c:v>2.3484033333333331E-2</c:v>
                </c:pt>
                <c:pt idx="83">
                  <c:v>2.2469548387096774E-2</c:v>
                </c:pt>
                <c:pt idx="84">
                  <c:v>2.2615645161290322E-2</c:v>
                </c:pt>
                <c:pt idx="85">
                  <c:v>2.1212749999999999E-2</c:v>
                </c:pt>
                <c:pt idx="86">
                  <c:v>2.0710290322580645E-2</c:v>
                </c:pt>
                <c:pt idx="87">
                  <c:v>2.1336566666666668E-2</c:v>
                </c:pt>
                <c:pt idx="88">
                  <c:v>2.0750096774193549E-2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BD7-4D67-AE41-A6486C7AD6EE}"/>
            </c:ext>
          </c:extLst>
        </c:ser>
        <c:ser>
          <c:idx val="59"/>
          <c:order val="59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Matrix'!$BJ$94:$BJ$182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4.4082466666666667E-2</c:v>
                </c:pt>
                <c:pt idx="59">
                  <c:v>6.6508677419354831E-2</c:v>
                </c:pt>
                <c:pt idx="60">
                  <c:v>5.723090322580645E-2</c:v>
                </c:pt>
                <c:pt idx="61">
                  <c:v>4.9509142857142856E-2</c:v>
                </c:pt>
                <c:pt idx="62">
                  <c:v>4.4637064516129026E-2</c:v>
                </c:pt>
                <c:pt idx="63">
                  <c:v>4.1213033333333336E-2</c:v>
                </c:pt>
                <c:pt idx="64">
                  <c:v>3.9392548387096771E-2</c:v>
                </c:pt>
                <c:pt idx="65">
                  <c:v>3.6491766666666668E-2</c:v>
                </c:pt>
                <c:pt idx="66">
                  <c:v>3.4468193548387094E-2</c:v>
                </c:pt>
                <c:pt idx="67">
                  <c:v>3.3552225806451612E-2</c:v>
                </c:pt>
                <c:pt idx="68">
                  <c:v>3.1532566666666664E-2</c:v>
                </c:pt>
                <c:pt idx="69">
                  <c:v>2.950974193548387E-2</c:v>
                </c:pt>
                <c:pt idx="70">
                  <c:v>2.8735433333333334E-2</c:v>
                </c:pt>
                <c:pt idx="71">
                  <c:v>2.7529870967741937E-2</c:v>
                </c:pt>
                <c:pt idx="72">
                  <c:v>2.5721967741935484E-2</c:v>
                </c:pt>
                <c:pt idx="73">
                  <c:v>2.5663655172413792E-2</c:v>
                </c:pt>
                <c:pt idx="74">
                  <c:v>2.4012419354838707E-2</c:v>
                </c:pt>
                <c:pt idx="75">
                  <c:v>2.4471533333333333E-2</c:v>
                </c:pt>
                <c:pt idx="76">
                  <c:v>2.2404419354838709E-2</c:v>
                </c:pt>
                <c:pt idx="77">
                  <c:v>2.1775233333333331E-2</c:v>
                </c:pt>
                <c:pt idx="78">
                  <c:v>2.1185129032258065E-2</c:v>
                </c:pt>
                <c:pt idx="79">
                  <c:v>1.980358064516129E-2</c:v>
                </c:pt>
                <c:pt idx="80">
                  <c:v>1.9164033333333334E-2</c:v>
                </c:pt>
                <c:pt idx="81">
                  <c:v>2.0223451612903225E-2</c:v>
                </c:pt>
                <c:pt idx="82">
                  <c:v>1.9175633333333334E-2</c:v>
                </c:pt>
                <c:pt idx="83">
                  <c:v>1.8986354838709679E-2</c:v>
                </c:pt>
                <c:pt idx="84">
                  <c:v>1.8348483870967741E-2</c:v>
                </c:pt>
                <c:pt idx="85">
                  <c:v>1.7403357142857144E-2</c:v>
                </c:pt>
                <c:pt idx="86">
                  <c:v>1.7192677419354839E-2</c:v>
                </c:pt>
                <c:pt idx="87">
                  <c:v>1.6770266666666665E-2</c:v>
                </c:pt>
                <c:pt idx="88">
                  <c:v>1.4897709677419355E-2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BD7-4D67-AE41-A6486C7AD6EE}"/>
            </c:ext>
          </c:extLst>
        </c:ser>
        <c:ser>
          <c:idx val="60"/>
          <c:order val="6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Matrix'!$BK$94:$BK$182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2.2597645161290324E-2</c:v>
                </c:pt>
                <c:pt idx="60">
                  <c:v>4.1633483870967741E-2</c:v>
                </c:pt>
                <c:pt idx="61">
                  <c:v>3.3848178571428571E-2</c:v>
                </c:pt>
                <c:pt idx="62">
                  <c:v>3.0238677419354838E-2</c:v>
                </c:pt>
                <c:pt idx="63">
                  <c:v>2.71303E-2</c:v>
                </c:pt>
                <c:pt idx="64">
                  <c:v>2.5772580645161292E-2</c:v>
                </c:pt>
                <c:pt idx="65">
                  <c:v>2.4397533333333332E-2</c:v>
                </c:pt>
                <c:pt idx="66">
                  <c:v>2.1748258064516128E-2</c:v>
                </c:pt>
                <c:pt idx="67">
                  <c:v>2.0602290322580645E-2</c:v>
                </c:pt>
                <c:pt idx="68">
                  <c:v>1.958403333333333E-2</c:v>
                </c:pt>
                <c:pt idx="69">
                  <c:v>1.9305419354838711E-2</c:v>
                </c:pt>
                <c:pt idx="70">
                  <c:v>1.8910766666666669E-2</c:v>
                </c:pt>
                <c:pt idx="71">
                  <c:v>1.8525419354838712E-2</c:v>
                </c:pt>
                <c:pt idx="72">
                  <c:v>1.9312483870967741E-2</c:v>
                </c:pt>
                <c:pt idx="73">
                  <c:v>1.8586448275862068E-2</c:v>
                </c:pt>
                <c:pt idx="74">
                  <c:v>1.807309677419355E-2</c:v>
                </c:pt>
                <c:pt idx="75">
                  <c:v>1.7689866666666665E-2</c:v>
                </c:pt>
                <c:pt idx="76">
                  <c:v>1.7268161290322583E-2</c:v>
                </c:pt>
                <c:pt idx="77">
                  <c:v>1.6720566666666666E-2</c:v>
                </c:pt>
                <c:pt idx="78">
                  <c:v>1.662332258064516E-2</c:v>
                </c:pt>
                <c:pt idx="79">
                  <c:v>1.4687290322580645E-2</c:v>
                </c:pt>
                <c:pt idx="80">
                  <c:v>1.4374033333333334E-2</c:v>
                </c:pt>
                <c:pt idx="81">
                  <c:v>1.4628483870967744E-2</c:v>
                </c:pt>
                <c:pt idx="82">
                  <c:v>1.3946866666666667E-2</c:v>
                </c:pt>
                <c:pt idx="83">
                  <c:v>1.2926580645161291E-2</c:v>
                </c:pt>
                <c:pt idx="84">
                  <c:v>1.326616129032258E-2</c:v>
                </c:pt>
                <c:pt idx="85">
                  <c:v>1.2901428571428572E-2</c:v>
                </c:pt>
                <c:pt idx="86">
                  <c:v>1.1829193548387096E-2</c:v>
                </c:pt>
                <c:pt idx="87">
                  <c:v>1.2292066666666665E-2</c:v>
                </c:pt>
                <c:pt idx="88">
                  <c:v>1.1085516129032257E-2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BD7-4D67-AE41-A6486C7AD6EE}"/>
            </c:ext>
          </c:extLst>
        </c:ser>
        <c:ser>
          <c:idx val="61"/>
          <c:order val="61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Matrix'!$BL$94:$BL$182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3.6602354838709682E-2</c:v>
                </c:pt>
                <c:pt idx="61">
                  <c:v>5.3404642857142859E-2</c:v>
                </c:pt>
                <c:pt idx="62">
                  <c:v>4.6441741935483873E-2</c:v>
                </c:pt>
                <c:pt idx="63">
                  <c:v>4.2948933333333335E-2</c:v>
                </c:pt>
                <c:pt idx="64">
                  <c:v>3.8146741935483876E-2</c:v>
                </c:pt>
                <c:pt idx="65">
                  <c:v>3.4953333333333329E-2</c:v>
                </c:pt>
                <c:pt idx="66">
                  <c:v>3.1751516129032258E-2</c:v>
                </c:pt>
                <c:pt idx="67">
                  <c:v>3.0819290322580645E-2</c:v>
                </c:pt>
                <c:pt idx="68">
                  <c:v>3.0739233333333334E-2</c:v>
                </c:pt>
                <c:pt idx="69">
                  <c:v>2.7748612903225809E-2</c:v>
                </c:pt>
                <c:pt idx="70">
                  <c:v>2.7928933333333333E-2</c:v>
                </c:pt>
                <c:pt idx="71">
                  <c:v>2.6939322580645159E-2</c:v>
                </c:pt>
                <c:pt idx="72">
                  <c:v>2.7036870967741936E-2</c:v>
                </c:pt>
                <c:pt idx="73">
                  <c:v>2.8420000000000001E-2</c:v>
                </c:pt>
                <c:pt idx="74">
                  <c:v>2.6767258064516127E-2</c:v>
                </c:pt>
                <c:pt idx="75">
                  <c:v>2.5943533333333334E-2</c:v>
                </c:pt>
                <c:pt idx="76">
                  <c:v>2.5418806451612902E-2</c:v>
                </c:pt>
                <c:pt idx="77">
                  <c:v>2.3408766666666667E-2</c:v>
                </c:pt>
                <c:pt idx="78">
                  <c:v>2.2223774193548387E-2</c:v>
                </c:pt>
                <c:pt idx="79">
                  <c:v>2.1405903225806454E-2</c:v>
                </c:pt>
                <c:pt idx="80">
                  <c:v>2.0312866666666665E-2</c:v>
                </c:pt>
                <c:pt idx="81">
                  <c:v>2.0287032258064514E-2</c:v>
                </c:pt>
                <c:pt idx="82">
                  <c:v>1.892816666666667E-2</c:v>
                </c:pt>
                <c:pt idx="83">
                  <c:v>1.8701451612903226E-2</c:v>
                </c:pt>
                <c:pt idx="84">
                  <c:v>1.8421903225806453E-2</c:v>
                </c:pt>
                <c:pt idx="85">
                  <c:v>1.7065571428571426E-2</c:v>
                </c:pt>
                <c:pt idx="86">
                  <c:v>1.6379677419354841E-2</c:v>
                </c:pt>
                <c:pt idx="87">
                  <c:v>1.6094933333333332E-2</c:v>
                </c:pt>
                <c:pt idx="88">
                  <c:v>1.6182870967741937E-2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BD7-4D67-AE41-A6486C7AD6EE}"/>
            </c:ext>
          </c:extLst>
        </c:ser>
        <c:ser>
          <c:idx val="62"/>
          <c:order val="62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Matrix'!$BM$94:$BM$182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1.9989071428571429E-2</c:v>
                </c:pt>
                <c:pt idx="62">
                  <c:v>4.6958741935483869E-2</c:v>
                </c:pt>
                <c:pt idx="63">
                  <c:v>3.9463333333333329E-2</c:v>
                </c:pt>
                <c:pt idx="64">
                  <c:v>3.4390612903225808E-2</c:v>
                </c:pt>
                <c:pt idx="65">
                  <c:v>3.0620966666666669E-2</c:v>
                </c:pt>
                <c:pt idx="66">
                  <c:v>2.7889322580645162E-2</c:v>
                </c:pt>
                <c:pt idx="67">
                  <c:v>2.4550935483870967E-2</c:v>
                </c:pt>
                <c:pt idx="68">
                  <c:v>2.2966199999999999E-2</c:v>
                </c:pt>
                <c:pt idx="69">
                  <c:v>2.1099032258064518E-2</c:v>
                </c:pt>
                <c:pt idx="70">
                  <c:v>2.0391433333333334E-2</c:v>
                </c:pt>
                <c:pt idx="71">
                  <c:v>2.0642548387096775E-2</c:v>
                </c:pt>
                <c:pt idx="72">
                  <c:v>1.9033387096774192E-2</c:v>
                </c:pt>
                <c:pt idx="73">
                  <c:v>1.9203448275862067E-2</c:v>
                </c:pt>
                <c:pt idx="74">
                  <c:v>1.9287225806451612E-2</c:v>
                </c:pt>
                <c:pt idx="75">
                  <c:v>1.9893933333333332E-2</c:v>
                </c:pt>
                <c:pt idx="76">
                  <c:v>1.8601419354838711E-2</c:v>
                </c:pt>
                <c:pt idx="77">
                  <c:v>1.768833333333333E-2</c:v>
                </c:pt>
                <c:pt idx="78">
                  <c:v>1.7095903225806452E-2</c:v>
                </c:pt>
                <c:pt idx="79">
                  <c:v>1.695925806451613E-2</c:v>
                </c:pt>
                <c:pt idx="80">
                  <c:v>1.6232233333333332E-2</c:v>
                </c:pt>
                <c:pt idx="81">
                  <c:v>1.4416838709677419E-2</c:v>
                </c:pt>
                <c:pt idx="82">
                  <c:v>1.3436666666666668E-2</c:v>
                </c:pt>
                <c:pt idx="83">
                  <c:v>1.2553774193548386E-2</c:v>
                </c:pt>
                <c:pt idx="84">
                  <c:v>1.2845354838709678E-2</c:v>
                </c:pt>
                <c:pt idx="85">
                  <c:v>1.2204285714285714E-2</c:v>
                </c:pt>
                <c:pt idx="86">
                  <c:v>1.3672064516129031E-2</c:v>
                </c:pt>
                <c:pt idx="87">
                  <c:v>1.3470666666666666E-2</c:v>
                </c:pt>
                <c:pt idx="88">
                  <c:v>1.1670451612903225E-2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BD7-4D67-AE41-A6486C7AD6EE}"/>
            </c:ext>
          </c:extLst>
        </c:ser>
        <c:ser>
          <c:idx val="63"/>
          <c:order val="63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Matrix'!$BN$94:$BN$182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3.2707032258064518E-2</c:v>
                </c:pt>
                <c:pt idx="63">
                  <c:v>4.1366633333333333E-2</c:v>
                </c:pt>
                <c:pt idx="64">
                  <c:v>3.5956258064516126E-2</c:v>
                </c:pt>
                <c:pt idx="65">
                  <c:v>3.3336200000000003E-2</c:v>
                </c:pt>
                <c:pt idx="66">
                  <c:v>3.1584225806451614E-2</c:v>
                </c:pt>
                <c:pt idx="67">
                  <c:v>2.8611903225806451E-2</c:v>
                </c:pt>
                <c:pt idx="68">
                  <c:v>2.5438699999999998E-2</c:v>
                </c:pt>
                <c:pt idx="69">
                  <c:v>2.4304935483870967E-2</c:v>
                </c:pt>
                <c:pt idx="70">
                  <c:v>2.2263099999999997E-2</c:v>
                </c:pt>
                <c:pt idx="71">
                  <c:v>2.1854000000000002E-2</c:v>
                </c:pt>
                <c:pt idx="72">
                  <c:v>2.0799677419354838E-2</c:v>
                </c:pt>
                <c:pt idx="73">
                  <c:v>2.0473517241379312E-2</c:v>
                </c:pt>
                <c:pt idx="74">
                  <c:v>1.9024290322580645E-2</c:v>
                </c:pt>
                <c:pt idx="75">
                  <c:v>1.8095933333333331E-2</c:v>
                </c:pt>
                <c:pt idx="76">
                  <c:v>1.8770870967741934E-2</c:v>
                </c:pt>
                <c:pt idx="77">
                  <c:v>1.8736566666666666E-2</c:v>
                </c:pt>
                <c:pt idx="78">
                  <c:v>1.7856548387096775E-2</c:v>
                </c:pt>
                <c:pt idx="79">
                  <c:v>1.7001548387096773E-2</c:v>
                </c:pt>
                <c:pt idx="80">
                  <c:v>1.5931533333333334E-2</c:v>
                </c:pt>
                <c:pt idx="81">
                  <c:v>1.5368967741935483E-2</c:v>
                </c:pt>
                <c:pt idx="82">
                  <c:v>1.4432599999999999E-2</c:v>
                </c:pt>
                <c:pt idx="83">
                  <c:v>1.3450935483870967E-2</c:v>
                </c:pt>
                <c:pt idx="84">
                  <c:v>1.3483612903225806E-2</c:v>
                </c:pt>
                <c:pt idx="85">
                  <c:v>1.3096178571428571E-2</c:v>
                </c:pt>
                <c:pt idx="86">
                  <c:v>1.2691258064516129E-2</c:v>
                </c:pt>
                <c:pt idx="87">
                  <c:v>1.3176866666666667E-2</c:v>
                </c:pt>
                <c:pt idx="88">
                  <c:v>1.2576419354838711E-2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BD7-4D67-AE41-A6486C7AD6EE}"/>
            </c:ext>
          </c:extLst>
        </c:ser>
        <c:ser>
          <c:idx val="64"/>
          <c:order val="64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Matrix'!$BO$94:$BO$182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3.2568199999999999E-2</c:v>
                </c:pt>
                <c:pt idx="64">
                  <c:v>4.4435516129032258E-2</c:v>
                </c:pt>
                <c:pt idx="65">
                  <c:v>3.6389366666666666E-2</c:v>
                </c:pt>
                <c:pt idx="66">
                  <c:v>3.3089354838709679E-2</c:v>
                </c:pt>
                <c:pt idx="67">
                  <c:v>2.9704677419354838E-2</c:v>
                </c:pt>
                <c:pt idx="68">
                  <c:v>2.6713466666666668E-2</c:v>
                </c:pt>
                <c:pt idx="69">
                  <c:v>2.4754354838709677E-2</c:v>
                </c:pt>
                <c:pt idx="70">
                  <c:v>2.3876400000000002E-2</c:v>
                </c:pt>
                <c:pt idx="71">
                  <c:v>2.3034741935483868E-2</c:v>
                </c:pt>
                <c:pt idx="72">
                  <c:v>2.3542870967741932E-2</c:v>
                </c:pt>
                <c:pt idx="73">
                  <c:v>2.2932551724137929E-2</c:v>
                </c:pt>
                <c:pt idx="74">
                  <c:v>2.1767064516129035E-2</c:v>
                </c:pt>
                <c:pt idx="75">
                  <c:v>2.0895333333333332E-2</c:v>
                </c:pt>
                <c:pt idx="76">
                  <c:v>2.0539838709677422E-2</c:v>
                </c:pt>
                <c:pt idx="77">
                  <c:v>2.1307399999999997E-2</c:v>
                </c:pt>
                <c:pt idx="78">
                  <c:v>2.0459225806451615E-2</c:v>
                </c:pt>
                <c:pt idx="79">
                  <c:v>2.0108451612903224E-2</c:v>
                </c:pt>
                <c:pt idx="80">
                  <c:v>1.8753499999999999E-2</c:v>
                </c:pt>
                <c:pt idx="81">
                  <c:v>1.7909096774193545E-2</c:v>
                </c:pt>
                <c:pt idx="82">
                  <c:v>1.8029933333333335E-2</c:v>
                </c:pt>
                <c:pt idx="83">
                  <c:v>1.699048387096774E-2</c:v>
                </c:pt>
                <c:pt idx="84">
                  <c:v>1.6774419354838709E-2</c:v>
                </c:pt>
                <c:pt idx="85">
                  <c:v>1.6037428571428571E-2</c:v>
                </c:pt>
                <c:pt idx="86">
                  <c:v>1.4852225806451614E-2</c:v>
                </c:pt>
                <c:pt idx="87">
                  <c:v>1.5813233333333333E-2</c:v>
                </c:pt>
                <c:pt idx="88">
                  <c:v>1.5497774193548386E-2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BD7-4D67-AE41-A6486C7AD6EE}"/>
            </c:ext>
          </c:extLst>
        </c:ser>
        <c:ser>
          <c:idx val="65"/>
          <c:order val="65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Matrix'!$BP$94:$BP$182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3.0223225806451613E-2</c:v>
                </c:pt>
                <c:pt idx="65">
                  <c:v>5.9846566666666663E-2</c:v>
                </c:pt>
                <c:pt idx="66">
                  <c:v>5.0627064516129035E-2</c:v>
                </c:pt>
                <c:pt idx="67">
                  <c:v>4.2719741935483869E-2</c:v>
                </c:pt>
                <c:pt idx="68">
                  <c:v>3.0797933333333336E-2</c:v>
                </c:pt>
                <c:pt idx="69">
                  <c:v>3.4157999999999994E-2</c:v>
                </c:pt>
                <c:pt idx="70">
                  <c:v>2.659576666666667E-2</c:v>
                </c:pt>
                <c:pt idx="71">
                  <c:v>2.4256483870967745E-2</c:v>
                </c:pt>
                <c:pt idx="72">
                  <c:v>2.3191645161290325E-2</c:v>
                </c:pt>
                <c:pt idx="73">
                  <c:v>2.0380586206896555E-2</c:v>
                </c:pt>
                <c:pt idx="74">
                  <c:v>2.1156290322580644E-2</c:v>
                </c:pt>
                <c:pt idx="75">
                  <c:v>2.4405100000000002E-2</c:v>
                </c:pt>
                <c:pt idx="76">
                  <c:v>1.9356451612903225E-2</c:v>
                </c:pt>
                <c:pt idx="77">
                  <c:v>2.4976033333333331E-2</c:v>
                </c:pt>
                <c:pt idx="78">
                  <c:v>2.1883709677419354E-2</c:v>
                </c:pt>
                <c:pt idx="79">
                  <c:v>2.400758064516129E-2</c:v>
                </c:pt>
                <c:pt idx="80">
                  <c:v>2.17118E-2</c:v>
                </c:pt>
                <c:pt idx="81">
                  <c:v>2.1291709677419356E-2</c:v>
                </c:pt>
                <c:pt idx="82">
                  <c:v>1.8494233333333332E-2</c:v>
                </c:pt>
                <c:pt idx="83">
                  <c:v>1.8124225806451611E-2</c:v>
                </c:pt>
                <c:pt idx="84">
                  <c:v>1.6587612903225808E-2</c:v>
                </c:pt>
                <c:pt idx="85">
                  <c:v>1.6526535714285716E-2</c:v>
                </c:pt>
                <c:pt idx="86">
                  <c:v>1.4621354838709678E-2</c:v>
                </c:pt>
                <c:pt idx="87">
                  <c:v>1.54082E-2</c:v>
                </c:pt>
                <c:pt idx="88">
                  <c:v>1.3440806451612903E-2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BD7-4D67-AE41-A6486C7AD6EE}"/>
            </c:ext>
          </c:extLst>
        </c:ser>
        <c:ser>
          <c:idx val="66"/>
          <c:order val="66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Matrix'!$BQ$94:$BQ$182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3.5642699999999999E-2</c:v>
                </c:pt>
                <c:pt idx="66">
                  <c:v>5.1921258064516126E-2</c:v>
                </c:pt>
                <c:pt idx="67">
                  <c:v>4.9192032258064518E-2</c:v>
                </c:pt>
                <c:pt idx="68">
                  <c:v>4.8202533333333332E-2</c:v>
                </c:pt>
                <c:pt idx="69">
                  <c:v>4.5594387096774193E-2</c:v>
                </c:pt>
                <c:pt idx="70">
                  <c:v>4.0917833333333334E-2</c:v>
                </c:pt>
                <c:pt idx="71">
                  <c:v>4.0010999999999998E-2</c:v>
                </c:pt>
                <c:pt idx="72">
                  <c:v>3.856932258064516E-2</c:v>
                </c:pt>
                <c:pt idx="73">
                  <c:v>3.4345482758620691E-2</c:v>
                </c:pt>
                <c:pt idx="74">
                  <c:v>3.3604161290322579E-2</c:v>
                </c:pt>
                <c:pt idx="75">
                  <c:v>3.1833966666666665E-2</c:v>
                </c:pt>
                <c:pt idx="76">
                  <c:v>2.977222580645161E-2</c:v>
                </c:pt>
                <c:pt idx="77">
                  <c:v>2.7493233333333332E-2</c:v>
                </c:pt>
                <c:pt idx="78">
                  <c:v>2.6497290322580646E-2</c:v>
                </c:pt>
                <c:pt idx="79">
                  <c:v>2.6118322580645163E-2</c:v>
                </c:pt>
                <c:pt idx="80">
                  <c:v>2.4218833333333335E-2</c:v>
                </c:pt>
                <c:pt idx="81">
                  <c:v>2.2411709677419355E-2</c:v>
                </c:pt>
                <c:pt idx="82">
                  <c:v>2.1578733333333332E-2</c:v>
                </c:pt>
                <c:pt idx="83">
                  <c:v>2.0351387096774195E-2</c:v>
                </c:pt>
                <c:pt idx="84">
                  <c:v>1.9631290322580645E-2</c:v>
                </c:pt>
                <c:pt idx="85">
                  <c:v>1.8655857142857144E-2</c:v>
                </c:pt>
                <c:pt idx="86">
                  <c:v>1.7905064516129034E-2</c:v>
                </c:pt>
                <c:pt idx="87">
                  <c:v>1.7342199999999999E-2</c:v>
                </c:pt>
                <c:pt idx="88">
                  <c:v>1.5419870967741936E-2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BD7-4D67-AE41-A6486C7AD6EE}"/>
            </c:ext>
          </c:extLst>
        </c:ser>
        <c:ser>
          <c:idx val="67"/>
          <c:order val="67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Matrix'!$BR$94:$BR$182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5.1557806451612904E-2</c:v>
                </c:pt>
                <c:pt idx="67">
                  <c:v>7.9217806451612902E-2</c:v>
                </c:pt>
                <c:pt idx="68">
                  <c:v>6.8715899999999996E-2</c:v>
                </c:pt>
                <c:pt idx="69">
                  <c:v>5.846803225806451E-2</c:v>
                </c:pt>
                <c:pt idx="70">
                  <c:v>5.5393433333333332E-2</c:v>
                </c:pt>
                <c:pt idx="71">
                  <c:v>4.9918258064516129E-2</c:v>
                </c:pt>
                <c:pt idx="72">
                  <c:v>4.5980838709677417E-2</c:v>
                </c:pt>
                <c:pt idx="73">
                  <c:v>4.2735551724137927E-2</c:v>
                </c:pt>
                <c:pt idx="74">
                  <c:v>3.9279000000000001E-2</c:v>
                </c:pt>
                <c:pt idx="75">
                  <c:v>3.6972899999999996E-2</c:v>
                </c:pt>
                <c:pt idx="76">
                  <c:v>3.467693548387097E-2</c:v>
                </c:pt>
                <c:pt idx="77">
                  <c:v>3.3044266666666669E-2</c:v>
                </c:pt>
                <c:pt idx="78">
                  <c:v>3.1675387096774192E-2</c:v>
                </c:pt>
                <c:pt idx="79">
                  <c:v>2.9279645161290321E-2</c:v>
                </c:pt>
                <c:pt idx="80">
                  <c:v>2.9994533333333333E-2</c:v>
                </c:pt>
                <c:pt idx="81">
                  <c:v>2.9561483870967745E-2</c:v>
                </c:pt>
                <c:pt idx="82">
                  <c:v>2.7643600000000001E-2</c:v>
                </c:pt>
                <c:pt idx="83">
                  <c:v>2.6594032258064518E-2</c:v>
                </c:pt>
                <c:pt idx="84">
                  <c:v>2.5998E-2</c:v>
                </c:pt>
                <c:pt idx="85">
                  <c:v>2.5969892857142858E-2</c:v>
                </c:pt>
                <c:pt idx="86">
                  <c:v>2.4660000000000001E-2</c:v>
                </c:pt>
                <c:pt idx="87">
                  <c:v>2.3633166666666667E-2</c:v>
                </c:pt>
                <c:pt idx="88">
                  <c:v>2.2547161290322578E-2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BD7-4D67-AE41-A6486C7AD6EE}"/>
            </c:ext>
          </c:extLst>
        </c:ser>
        <c:ser>
          <c:idx val="68"/>
          <c:order val="68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Matrix'!$BS$94:$BS$182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4.0484516129032262E-2</c:v>
                </c:pt>
                <c:pt idx="68">
                  <c:v>7.422836666666667E-2</c:v>
                </c:pt>
                <c:pt idx="69">
                  <c:v>6.4556161290322572E-2</c:v>
                </c:pt>
                <c:pt idx="70">
                  <c:v>6.0349899999999998E-2</c:v>
                </c:pt>
                <c:pt idx="71">
                  <c:v>5.4340354838709672E-2</c:v>
                </c:pt>
                <c:pt idx="72">
                  <c:v>4.9561387096774191E-2</c:v>
                </c:pt>
                <c:pt idx="73">
                  <c:v>4.6698586206896556E-2</c:v>
                </c:pt>
                <c:pt idx="74">
                  <c:v>4.2208451612903229E-2</c:v>
                </c:pt>
                <c:pt idx="75">
                  <c:v>3.8174433333333334E-2</c:v>
                </c:pt>
                <c:pt idx="76">
                  <c:v>3.6616064516129032E-2</c:v>
                </c:pt>
                <c:pt idx="77">
                  <c:v>3.3575233333333336E-2</c:v>
                </c:pt>
                <c:pt idx="78">
                  <c:v>2.9775838709677416E-2</c:v>
                </c:pt>
                <c:pt idx="79">
                  <c:v>2.7800677419354838E-2</c:v>
                </c:pt>
                <c:pt idx="80">
                  <c:v>2.4808466666666664E-2</c:v>
                </c:pt>
                <c:pt idx="81">
                  <c:v>2.4621645161290322E-2</c:v>
                </c:pt>
                <c:pt idx="82">
                  <c:v>2.3761166666666667E-2</c:v>
                </c:pt>
                <c:pt idx="83">
                  <c:v>2.1893193548387098E-2</c:v>
                </c:pt>
                <c:pt idx="84">
                  <c:v>2.090990322580645E-2</c:v>
                </c:pt>
                <c:pt idx="85">
                  <c:v>2.0521928571428569E-2</c:v>
                </c:pt>
                <c:pt idx="86">
                  <c:v>1.9982806451612902E-2</c:v>
                </c:pt>
                <c:pt idx="87">
                  <c:v>1.9871233333333335E-2</c:v>
                </c:pt>
                <c:pt idx="88">
                  <c:v>1.8732645161290324E-2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BD7-4D67-AE41-A6486C7AD6EE}"/>
            </c:ext>
          </c:extLst>
        </c:ser>
        <c:ser>
          <c:idx val="69"/>
          <c:order val="69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Matrix'!$BT$94:$BT$182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6.6477800000000004E-2</c:v>
                </c:pt>
                <c:pt idx="69">
                  <c:v>9.3537258064516127E-2</c:v>
                </c:pt>
                <c:pt idx="70">
                  <c:v>7.9594233333333334E-2</c:v>
                </c:pt>
                <c:pt idx="71">
                  <c:v>7.7811870967741933E-2</c:v>
                </c:pt>
                <c:pt idx="72">
                  <c:v>6.7782516129032258E-2</c:v>
                </c:pt>
                <c:pt idx="73">
                  <c:v>6.678751724137931E-2</c:v>
                </c:pt>
                <c:pt idx="74">
                  <c:v>5.9299612903225801E-2</c:v>
                </c:pt>
                <c:pt idx="75">
                  <c:v>6.7344000000000001E-2</c:v>
                </c:pt>
                <c:pt idx="76">
                  <c:v>6.5198806451612898E-2</c:v>
                </c:pt>
                <c:pt idx="77">
                  <c:v>5.9415499999999996E-2</c:v>
                </c:pt>
                <c:pt idx="78">
                  <c:v>5.6107935483870969E-2</c:v>
                </c:pt>
                <c:pt idx="79">
                  <c:v>5.3333129032258064E-2</c:v>
                </c:pt>
                <c:pt idx="80">
                  <c:v>4.9899633333333332E-2</c:v>
                </c:pt>
                <c:pt idx="81">
                  <c:v>4.7281838709677421E-2</c:v>
                </c:pt>
                <c:pt idx="82">
                  <c:v>4.468716666666666E-2</c:v>
                </c:pt>
                <c:pt idx="83">
                  <c:v>4.2906290322580649E-2</c:v>
                </c:pt>
                <c:pt idx="84">
                  <c:v>3.9060290322580647E-2</c:v>
                </c:pt>
                <c:pt idx="85">
                  <c:v>3.7436535714285714E-2</c:v>
                </c:pt>
                <c:pt idx="86">
                  <c:v>3.5570709677419356E-2</c:v>
                </c:pt>
                <c:pt idx="87">
                  <c:v>3.5096700000000002E-2</c:v>
                </c:pt>
                <c:pt idx="88">
                  <c:v>3.2343548387096778E-2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BD7-4D67-AE41-A6486C7AD6EE}"/>
            </c:ext>
          </c:extLst>
        </c:ser>
        <c:ser>
          <c:idx val="70"/>
          <c:order val="7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Matrix'!$BU$94:$BU$182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5.5637580645161291E-2</c:v>
                </c:pt>
                <c:pt idx="70">
                  <c:v>9.4213900000000003E-2</c:v>
                </c:pt>
                <c:pt idx="71">
                  <c:v>8.027409677419356E-2</c:v>
                </c:pt>
                <c:pt idx="72">
                  <c:v>6.8550580645161299E-2</c:v>
                </c:pt>
                <c:pt idx="73">
                  <c:v>6.1762551724137936E-2</c:v>
                </c:pt>
                <c:pt idx="74">
                  <c:v>6.0272258064516131E-2</c:v>
                </c:pt>
                <c:pt idx="75">
                  <c:v>5.4305433333333333E-2</c:v>
                </c:pt>
                <c:pt idx="76">
                  <c:v>5.133706451612903E-2</c:v>
                </c:pt>
                <c:pt idx="77">
                  <c:v>4.9291566666666668E-2</c:v>
                </c:pt>
                <c:pt idx="78">
                  <c:v>4.5664225806451617E-2</c:v>
                </c:pt>
                <c:pt idx="79">
                  <c:v>4.3710225806451612E-2</c:v>
                </c:pt>
                <c:pt idx="80">
                  <c:v>4.2534733333333331E-2</c:v>
                </c:pt>
                <c:pt idx="81">
                  <c:v>4.1071354838709676E-2</c:v>
                </c:pt>
                <c:pt idx="82">
                  <c:v>3.8598199999999999E-2</c:v>
                </c:pt>
                <c:pt idx="83">
                  <c:v>3.6794903225806447E-2</c:v>
                </c:pt>
                <c:pt idx="84">
                  <c:v>3.6356741935483869E-2</c:v>
                </c:pt>
                <c:pt idx="85">
                  <c:v>3.6163714285714285E-2</c:v>
                </c:pt>
                <c:pt idx="86">
                  <c:v>3.4658677419354841E-2</c:v>
                </c:pt>
                <c:pt idx="87">
                  <c:v>3.2851466666666669E-2</c:v>
                </c:pt>
                <c:pt idx="88">
                  <c:v>3.0185258064516128E-2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BD7-4D67-AE41-A6486C7AD6EE}"/>
            </c:ext>
          </c:extLst>
        </c:ser>
        <c:ser>
          <c:idx val="71"/>
          <c:order val="71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Matrix'!$BV$94:$BV$182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5.8582733333333331E-2</c:v>
                </c:pt>
                <c:pt idx="71">
                  <c:v>8.9150161290322577E-2</c:v>
                </c:pt>
                <c:pt idx="72">
                  <c:v>7.4373967741935484E-2</c:v>
                </c:pt>
                <c:pt idx="73">
                  <c:v>7.3763758620689665E-2</c:v>
                </c:pt>
                <c:pt idx="74">
                  <c:v>6.5967290322580655E-2</c:v>
                </c:pt>
                <c:pt idx="75">
                  <c:v>5.8076000000000003E-2</c:v>
                </c:pt>
                <c:pt idx="76">
                  <c:v>5.2073645161290323E-2</c:v>
                </c:pt>
                <c:pt idx="77">
                  <c:v>4.8788366666666666E-2</c:v>
                </c:pt>
                <c:pt idx="78">
                  <c:v>4.7610516129032263E-2</c:v>
                </c:pt>
                <c:pt idx="79">
                  <c:v>4.6198129032258069E-2</c:v>
                </c:pt>
                <c:pt idx="80">
                  <c:v>4.4995633333333333E-2</c:v>
                </c:pt>
                <c:pt idx="81">
                  <c:v>4.179554838709678E-2</c:v>
                </c:pt>
                <c:pt idx="82">
                  <c:v>4.1205533333333336E-2</c:v>
                </c:pt>
                <c:pt idx="83">
                  <c:v>3.9111709677419358E-2</c:v>
                </c:pt>
                <c:pt idx="84">
                  <c:v>3.7316064516129031E-2</c:v>
                </c:pt>
                <c:pt idx="85">
                  <c:v>3.7129357142857145E-2</c:v>
                </c:pt>
                <c:pt idx="86">
                  <c:v>3.2976064516129028E-2</c:v>
                </c:pt>
                <c:pt idx="87">
                  <c:v>3.5008333333333329E-2</c:v>
                </c:pt>
                <c:pt idx="88">
                  <c:v>3.136732258064516E-2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BD7-4D67-AE41-A6486C7AD6EE}"/>
            </c:ext>
          </c:extLst>
        </c:ser>
        <c:ser>
          <c:idx val="72"/>
          <c:order val="72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Matrix'!$BW$94:$BW$182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5.1027225806451616E-2</c:v>
                </c:pt>
                <c:pt idx="72">
                  <c:v>6.9857677419354836E-2</c:v>
                </c:pt>
                <c:pt idx="73">
                  <c:v>6.7922379310344824E-2</c:v>
                </c:pt>
                <c:pt idx="74">
                  <c:v>6.1224967741935483E-2</c:v>
                </c:pt>
                <c:pt idx="75">
                  <c:v>5.6736399999999999E-2</c:v>
                </c:pt>
                <c:pt idx="76">
                  <c:v>5.0921161290322585E-2</c:v>
                </c:pt>
                <c:pt idx="77">
                  <c:v>4.5855766666666666E-2</c:v>
                </c:pt>
                <c:pt idx="78">
                  <c:v>4.6486387096774197E-2</c:v>
                </c:pt>
                <c:pt idx="79">
                  <c:v>3.8948483870967741E-2</c:v>
                </c:pt>
                <c:pt idx="80">
                  <c:v>3.5117599999999999E-2</c:v>
                </c:pt>
                <c:pt idx="81">
                  <c:v>3.5384838709677416E-2</c:v>
                </c:pt>
                <c:pt idx="82">
                  <c:v>3.3163133333333331E-2</c:v>
                </c:pt>
                <c:pt idx="83">
                  <c:v>3.1220516129032257E-2</c:v>
                </c:pt>
                <c:pt idx="84">
                  <c:v>3.1196322580645162E-2</c:v>
                </c:pt>
                <c:pt idx="85">
                  <c:v>3.2107678571428572E-2</c:v>
                </c:pt>
                <c:pt idx="86">
                  <c:v>3.0627741935483871E-2</c:v>
                </c:pt>
                <c:pt idx="87">
                  <c:v>2.9181100000000001E-2</c:v>
                </c:pt>
                <c:pt idx="88">
                  <c:v>2.698909677419355E-2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BD7-4D67-AE41-A6486C7AD6EE}"/>
            </c:ext>
          </c:extLst>
        </c:ser>
        <c:ser>
          <c:idx val="73"/>
          <c:order val="73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Matrix'!$BX$94:$BX$182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5.4140193548387096E-2</c:v>
                </c:pt>
                <c:pt idx="73">
                  <c:v>7.724668965517241E-2</c:v>
                </c:pt>
                <c:pt idx="74">
                  <c:v>6.4980129032258069E-2</c:v>
                </c:pt>
                <c:pt idx="75">
                  <c:v>5.85614E-2</c:v>
                </c:pt>
                <c:pt idx="76">
                  <c:v>5.2126645161290321E-2</c:v>
                </c:pt>
                <c:pt idx="77">
                  <c:v>4.9576533333333332E-2</c:v>
                </c:pt>
                <c:pt idx="78">
                  <c:v>4.5190903225806454E-2</c:v>
                </c:pt>
                <c:pt idx="79">
                  <c:v>4.3584000000000005E-2</c:v>
                </c:pt>
                <c:pt idx="80">
                  <c:v>4.1363700000000003E-2</c:v>
                </c:pt>
                <c:pt idx="81">
                  <c:v>3.7156612903225812E-2</c:v>
                </c:pt>
                <c:pt idx="82">
                  <c:v>3.441463333333334E-2</c:v>
                </c:pt>
                <c:pt idx="83">
                  <c:v>3.2350741935483866E-2</c:v>
                </c:pt>
                <c:pt idx="84">
                  <c:v>3.5753354838709679E-2</c:v>
                </c:pt>
                <c:pt idx="85">
                  <c:v>3.296667857142857E-2</c:v>
                </c:pt>
                <c:pt idx="86">
                  <c:v>3.1269322580645159E-2</c:v>
                </c:pt>
                <c:pt idx="87">
                  <c:v>3.0667900000000001E-2</c:v>
                </c:pt>
                <c:pt idx="88">
                  <c:v>2.7355161290322581E-2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BD7-4D67-AE41-A6486C7AD6EE}"/>
            </c:ext>
          </c:extLst>
        </c:ser>
        <c:ser>
          <c:idx val="74"/>
          <c:order val="74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Matrix'!$BY$94:$BY$182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6.1211068965517243E-2</c:v>
                </c:pt>
                <c:pt idx="74">
                  <c:v>0.1079022258064516</c:v>
                </c:pt>
                <c:pt idx="75">
                  <c:v>9.0844900000000006E-2</c:v>
                </c:pt>
                <c:pt idx="76">
                  <c:v>7.816870967741936E-2</c:v>
                </c:pt>
                <c:pt idx="77">
                  <c:v>7.3794633333333332E-2</c:v>
                </c:pt>
                <c:pt idx="78">
                  <c:v>6.6307451612903232E-2</c:v>
                </c:pt>
                <c:pt idx="79">
                  <c:v>6.3160935483870972E-2</c:v>
                </c:pt>
                <c:pt idx="80">
                  <c:v>5.858763333333334E-2</c:v>
                </c:pt>
                <c:pt idx="81">
                  <c:v>5.4120387096774192E-2</c:v>
                </c:pt>
                <c:pt idx="82">
                  <c:v>4.9834900000000001E-2</c:v>
                </c:pt>
                <c:pt idx="83">
                  <c:v>4.6521935483870971E-2</c:v>
                </c:pt>
                <c:pt idx="84">
                  <c:v>5.0604451612903223E-2</c:v>
                </c:pt>
                <c:pt idx="85">
                  <c:v>4.3599142857142857E-2</c:v>
                </c:pt>
                <c:pt idx="86">
                  <c:v>4.1007580645161287E-2</c:v>
                </c:pt>
                <c:pt idx="87">
                  <c:v>4.3953233333333334E-2</c:v>
                </c:pt>
                <c:pt idx="88">
                  <c:v>4.1218419354838706E-2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BD7-4D67-AE41-A6486C7AD6EE}"/>
            </c:ext>
          </c:extLst>
        </c:ser>
        <c:ser>
          <c:idx val="75"/>
          <c:order val="75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Matrix'!$BZ$94:$BZ$182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6.1734419354838713E-2</c:v>
                </c:pt>
                <c:pt idx="75">
                  <c:v>0.1129718</c:v>
                </c:pt>
                <c:pt idx="76">
                  <c:v>0.1007358064516129</c:v>
                </c:pt>
                <c:pt idx="77">
                  <c:v>8.4852733333333333E-2</c:v>
                </c:pt>
                <c:pt idx="78">
                  <c:v>7.5433806451612906E-2</c:v>
                </c:pt>
                <c:pt idx="79">
                  <c:v>6.7390612903225816E-2</c:v>
                </c:pt>
                <c:pt idx="80">
                  <c:v>6.5443700000000007E-2</c:v>
                </c:pt>
                <c:pt idx="81">
                  <c:v>5.9896451612903225E-2</c:v>
                </c:pt>
                <c:pt idx="82">
                  <c:v>5.5929266666666665E-2</c:v>
                </c:pt>
                <c:pt idx="83">
                  <c:v>5.1599774193548387E-2</c:v>
                </c:pt>
                <c:pt idx="84">
                  <c:v>4.8657838709677423E-2</c:v>
                </c:pt>
                <c:pt idx="85">
                  <c:v>4.6850035714285712E-2</c:v>
                </c:pt>
                <c:pt idx="86">
                  <c:v>4.6122741935483873E-2</c:v>
                </c:pt>
                <c:pt idx="87">
                  <c:v>4.5011866666666664E-2</c:v>
                </c:pt>
                <c:pt idx="88">
                  <c:v>4.2083290322580645E-2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BD7-4D67-AE41-A6486C7AD6EE}"/>
            </c:ext>
          </c:extLst>
        </c:ser>
        <c:ser>
          <c:idx val="76"/>
          <c:order val="76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Matrix'!$CA$94:$CA$182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5.1868400000000002E-2</c:v>
                </c:pt>
                <c:pt idx="76">
                  <c:v>0.11448322580645161</c:v>
                </c:pt>
                <c:pt idx="77">
                  <c:v>9.6787200000000004E-2</c:v>
                </c:pt>
                <c:pt idx="78">
                  <c:v>8.1706483870967739E-2</c:v>
                </c:pt>
                <c:pt idx="79">
                  <c:v>6.942958064516129E-2</c:v>
                </c:pt>
                <c:pt idx="80">
                  <c:v>6.3184433333333331E-2</c:v>
                </c:pt>
                <c:pt idx="81">
                  <c:v>5.8731774193548393E-2</c:v>
                </c:pt>
                <c:pt idx="82">
                  <c:v>5.4808966666666667E-2</c:v>
                </c:pt>
                <c:pt idx="83">
                  <c:v>5.3182903225806454E-2</c:v>
                </c:pt>
                <c:pt idx="84">
                  <c:v>4.9143580645161292E-2</c:v>
                </c:pt>
                <c:pt idx="85">
                  <c:v>4.7866535714285716E-2</c:v>
                </c:pt>
                <c:pt idx="86">
                  <c:v>4.7174548387096768E-2</c:v>
                </c:pt>
                <c:pt idx="87">
                  <c:v>4.4858200000000001E-2</c:v>
                </c:pt>
                <c:pt idx="88">
                  <c:v>4.0140225806451615E-2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BD7-4D67-AE41-A6486C7AD6EE}"/>
            </c:ext>
          </c:extLst>
        </c:ser>
        <c:ser>
          <c:idx val="77"/>
          <c:order val="77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Matrix'!$CB$94:$CB$182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8.2360000000000003E-2</c:v>
                </c:pt>
                <c:pt idx="77">
                  <c:v>0.11210943333333333</c:v>
                </c:pt>
                <c:pt idx="78">
                  <c:v>9.5613064516129026E-2</c:v>
                </c:pt>
                <c:pt idx="79">
                  <c:v>8.5093161290322572E-2</c:v>
                </c:pt>
                <c:pt idx="80">
                  <c:v>7.4762633333333328E-2</c:v>
                </c:pt>
                <c:pt idx="81">
                  <c:v>7.2254322580645167E-2</c:v>
                </c:pt>
                <c:pt idx="82">
                  <c:v>6.6681000000000004E-2</c:v>
                </c:pt>
                <c:pt idx="83">
                  <c:v>6.0990129032258068E-2</c:v>
                </c:pt>
                <c:pt idx="84">
                  <c:v>5.6245258064516128E-2</c:v>
                </c:pt>
                <c:pt idx="85">
                  <c:v>5.3784642857142857E-2</c:v>
                </c:pt>
                <c:pt idx="86">
                  <c:v>5.0411225806451611E-2</c:v>
                </c:pt>
                <c:pt idx="87">
                  <c:v>5.2810466666666667E-2</c:v>
                </c:pt>
                <c:pt idx="88">
                  <c:v>4.7604419354838709E-2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BD7-4D67-AE41-A6486C7AD6EE}"/>
            </c:ext>
          </c:extLst>
        </c:ser>
        <c:ser>
          <c:idx val="78"/>
          <c:order val="78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Matrix'!$CC$94:$CC$182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5.864316666666667E-2</c:v>
                </c:pt>
                <c:pt idx="78">
                  <c:v>0.10481212903225806</c:v>
                </c:pt>
                <c:pt idx="79">
                  <c:v>9.0560677419354835E-2</c:v>
                </c:pt>
                <c:pt idx="80">
                  <c:v>8.75581E-2</c:v>
                </c:pt>
                <c:pt idx="81">
                  <c:v>7.7305290322580641E-2</c:v>
                </c:pt>
                <c:pt idx="82">
                  <c:v>6.5410333333333334E-2</c:v>
                </c:pt>
                <c:pt idx="83">
                  <c:v>6.1051322580645155E-2</c:v>
                </c:pt>
                <c:pt idx="84">
                  <c:v>5.6618612903225805E-2</c:v>
                </c:pt>
                <c:pt idx="85">
                  <c:v>5.5223607142857144E-2</c:v>
                </c:pt>
                <c:pt idx="86">
                  <c:v>5.1610612903225807E-2</c:v>
                </c:pt>
                <c:pt idx="87">
                  <c:v>4.9585699999999996E-2</c:v>
                </c:pt>
                <c:pt idx="88">
                  <c:v>4.7563903225806448E-2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BD7-4D67-AE41-A6486C7AD6EE}"/>
            </c:ext>
          </c:extLst>
        </c:ser>
        <c:ser>
          <c:idx val="79"/>
          <c:order val="79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Matrix'!$CD$94:$CD$182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6.6237258064516122E-2</c:v>
                </c:pt>
                <c:pt idx="79">
                  <c:v>0.11836445161290322</c:v>
                </c:pt>
                <c:pt idx="80">
                  <c:v>9.9417866666666674E-2</c:v>
                </c:pt>
                <c:pt idx="81">
                  <c:v>8.5395677419354846E-2</c:v>
                </c:pt>
                <c:pt idx="82">
                  <c:v>7.7464733333333341E-2</c:v>
                </c:pt>
                <c:pt idx="83">
                  <c:v>6.6304161290322586E-2</c:v>
                </c:pt>
                <c:pt idx="84">
                  <c:v>5.9216322580645166E-2</c:v>
                </c:pt>
                <c:pt idx="85">
                  <c:v>5.7666749999999996E-2</c:v>
                </c:pt>
                <c:pt idx="86">
                  <c:v>5.1387032258064513E-2</c:v>
                </c:pt>
                <c:pt idx="87">
                  <c:v>5.0886933333333335E-2</c:v>
                </c:pt>
                <c:pt idx="88">
                  <c:v>4.82578064516129E-2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BD7-4D67-AE41-A6486C7AD6EE}"/>
            </c:ext>
          </c:extLst>
        </c:ser>
        <c:ser>
          <c:idx val="80"/>
          <c:order val="80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Matrix'!$CE$94:$CE$182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8.5982129032258076E-2</c:v>
                </c:pt>
                <c:pt idx="80">
                  <c:v>0.14972759999999999</c:v>
                </c:pt>
                <c:pt idx="81">
                  <c:v>0.11924654838709677</c:v>
                </c:pt>
                <c:pt idx="82">
                  <c:v>0.10521713333333334</c:v>
                </c:pt>
                <c:pt idx="83">
                  <c:v>9.1750290322580655E-2</c:v>
                </c:pt>
                <c:pt idx="84">
                  <c:v>8.3866290322580639E-2</c:v>
                </c:pt>
                <c:pt idx="85">
                  <c:v>7.9361714285714285E-2</c:v>
                </c:pt>
                <c:pt idx="86">
                  <c:v>7.4975193548387095E-2</c:v>
                </c:pt>
                <c:pt idx="87">
                  <c:v>6.9858299999999998E-2</c:v>
                </c:pt>
                <c:pt idx="88">
                  <c:v>6.4754064516129028E-2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BD7-4D67-AE41-A6486C7AD6EE}"/>
            </c:ext>
          </c:extLst>
        </c:ser>
        <c:ser>
          <c:idx val="81"/>
          <c:order val="81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Matrix'!$CF$94:$CF$182</c:f>
              <c:numCache>
                <c:formatCode>_(* #,##0.0000_);_(* \(#,##0.0000\);_(* "-"??_);_(@_)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8.0280566666666664E-2</c:v>
                </c:pt>
                <c:pt idx="81">
                  <c:v>0.12807383870967742</c:v>
                </c:pt>
                <c:pt idx="82">
                  <c:v>0.10220156666666667</c:v>
                </c:pt>
                <c:pt idx="83">
                  <c:v>8.7838032258064511E-2</c:v>
                </c:pt>
                <c:pt idx="84">
                  <c:v>8.1131677419354842E-2</c:v>
                </c:pt>
                <c:pt idx="85">
                  <c:v>7.4016357142857148E-2</c:v>
                </c:pt>
                <c:pt idx="86">
                  <c:v>6.8956903225806457E-2</c:v>
                </c:pt>
                <c:pt idx="87">
                  <c:v>6.3661833333333334E-2</c:v>
                </c:pt>
                <c:pt idx="88">
                  <c:v>6.0648419354838709E-2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BD7-4D67-AE41-A6486C7AD6EE}"/>
            </c:ext>
          </c:extLst>
        </c:ser>
        <c:ser>
          <c:idx val="82"/>
          <c:order val="82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Matrix'!$CG$94:$CG$182</c:f>
              <c:numCache>
                <c:formatCode>_(* #,##0.0000_);_(* \(#,##0.0000\);_(* "-"??_);_(@_)</c:formatCode>
                <c:ptCount val="89"/>
                <c:pt idx="80">
                  <c:v>0</c:v>
                </c:pt>
                <c:pt idx="81">
                  <c:v>0.10331683870967741</c:v>
                </c:pt>
                <c:pt idx="82">
                  <c:v>0.15293026666666665</c:v>
                </c:pt>
                <c:pt idx="83">
                  <c:v>0.1265571935483871</c:v>
                </c:pt>
                <c:pt idx="84">
                  <c:v>0.10630012903225806</c:v>
                </c:pt>
                <c:pt idx="85">
                  <c:v>9.8135142857142851E-2</c:v>
                </c:pt>
                <c:pt idx="86">
                  <c:v>8.6766709677419354E-2</c:v>
                </c:pt>
                <c:pt idx="87">
                  <c:v>7.2501933333333338E-2</c:v>
                </c:pt>
                <c:pt idx="88">
                  <c:v>6.4371354838709677E-2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BD7-4D67-AE41-A6486C7AD6EE}"/>
            </c:ext>
          </c:extLst>
        </c:ser>
        <c:ser>
          <c:idx val="83"/>
          <c:order val="83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Matrix'!$CH$94:$CH$182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7.6023733333333329E-2</c:v>
                </c:pt>
                <c:pt idx="83" formatCode="_(* #,##0.0000_);_(* \(#,##0.0000\);_(* &quot;-&quot;??_);_(@_)">
                  <c:v>0.13275225806451613</c:v>
                </c:pt>
                <c:pt idx="84" formatCode="_(* #,##0.0000_);_(* \(#,##0.0000\);_(* &quot;-&quot;??_);_(@_)">
                  <c:v>0.10094083870967742</c:v>
                </c:pt>
                <c:pt idx="85" formatCode="_(* #,##0.0000_);_(* \(#,##0.0000\);_(* &quot;-&quot;??_);_(@_)">
                  <c:v>8.4917892857142865E-2</c:v>
                </c:pt>
                <c:pt idx="86" formatCode="_(* #,##0.0000_);_(* \(#,##0.0000\);_(* &quot;-&quot;??_);_(@_)">
                  <c:v>7.8142258064516135E-2</c:v>
                </c:pt>
                <c:pt idx="87" formatCode="_(* #,##0.0000_);_(* \(#,##0.0000\);_(* &quot;-&quot;??_);_(@_)">
                  <c:v>6.8358100000000005E-2</c:v>
                </c:pt>
                <c:pt idx="88" formatCode="_(* #,##0.0000_);_(* \(#,##0.0000\);_(* &quot;-&quot;??_);_(@_)">
                  <c:v>5.4879451612903224E-2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BD7-4D67-AE41-A6486C7AD6EE}"/>
            </c:ext>
          </c:extLst>
        </c:ser>
        <c:ser>
          <c:idx val="84"/>
          <c:order val="84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Matrix'!$CI$94:$CI$182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0</c:v>
                </c:pt>
                <c:pt idx="83" formatCode="_(* #,##0.0000_);_(* \(#,##0.0000\);_(* &quot;-&quot;??_);_(@_)">
                  <c:v>9.1430451612903238E-2</c:v>
                </c:pt>
                <c:pt idx="84" formatCode="_(* #,##0.0000_);_(* \(#,##0.0000\);_(* &quot;-&quot;??_);_(@_)">
                  <c:v>0.11783051612903225</c:v>
                </c:pt>
                <c:pt idx="85" formatCode="_(* #,##0.0000_);_(* \(#,##0.0000\);_(* &quot;-&quot;??_);_(@_)">
                  <c:v>8.8555250000000002E-2</c:v>
                </c:pt>
                <c:pt idx="86" formatCode="_(* #,##0.0000_);_(* \(#,##0.0000\);_(* &quot;-&quot;??_);_(@_)">
                  <c:v>7.620790322580645E-2</c:v>
                </c:pt>
                <c:pt idx="87" formatCode="_(* #,##0.0000_);_(* \(#,##0.0000\);_(* &quot;-&quot;??_);_(@_)">
                  <c:v>7.1604033333333345E-2</c:v>
                </c:pt>
                <c:pt idx="88" formatCode="_(* #,##0.0000_);_(* \(#,##0.0000\);_(* &quot;-&quot;??_);_(@_)">
                  <c:v>6.3973000000000002E-2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BD7-4D67-AE41-A6486C7AD6EE}"/>
            </c:ext>
          </c:extLst>
        </c:ser>
        <c:ser>
          <c:idx val="85"/>
          <c:order val="85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Matrix'!$CJ$94:$CJ$182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0</c:v>
                </c:pt>
                <c:pt idx="83" formatCode="_(* #,##0.0000_);_(* \(#,##0.0000\);_(* &quot;-&quot;??_);_(@_)">
                  <c:v>0</c:v>
                </c:pt>
                <c:pt idx="84" formatCode="_(* #,##0.0000_);_(* \(#,##0.0000\);_(* &quot;-&quot;??_);_(@_)">
                  <c:v>5.928761290322581E-2</c:v>
                </c:pt>
                <c:pt idx="85" formatCode="_(* #,##0.0000_);_(* \(#,##0.0000\);_(* &quot;-&quot;??_);_(@_)">
                  <c:v>0.11175417857142857</c:v>
                </c:pt>
                <c:pt idx="86" formatCode="_(* #,##0.0000_);_(* \(#,##0.0000\);_(* &quot;-&quot;??_);_(@_)">
                  <c:v>9.3931258064516118E-2</c:v>
                </c:pt>
                <c:pt idx="87" formatCode="_(* #,##0.0000_);_(* \(#,##0.0000\);_(* &quot;-&quot;??_);_(@_)">
                  <c:v>8.1611033333333333E-2</c:v>
                </c:pt>
                <c:pt idx="88" formatCode="_(* #,##0.0000_);_(* \(#,##0.0000\);_(* &quot;-&quot;??_);_(@_)">
                  <c:v>6.8687225806451604E-2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BD7-4D67-AE41-A6486C7AD6EE}"/>
            </c:ext>
          </c:extLst>
        </c:ser>
        <c:ser>
          <c:idx val="86"/>
          <c:order val="86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Matrix'!$CK$94:$CK$182</c:f>
              <c:numCache>
                <c:formatCode>General</c:formatCode>
                <c:ptCount val="89"/>
                <c:pt idx="80" formatCode="_(* #,##0.0000_);_(* \(#,##0.0000\);_(* &quot;-&quot;??_);_(@_)">
                  <c:v>0</c:v>
                </c:pt>
                <c:pt idx="81" formatCode="_(* #,##0.0000_);_(* \(#,##0.0000\);_(* &quot;-&quot;??_);_(@_)">
                  <c:v>0</c:v>
                </c:pt>
                <c:pt idx="82" formatCode="_(* #,##0.0000_);_(* \(#,##0.0000\);_(* &quot;-&quot;??_);_(@_)">
                  <c:v>0</c:v>
                </c:pt>
                <c:pt idx="83" formatCode="_(* #,##0.0000_);_(* \(#,##0.0000\);_(* &quot;-&quot;??_);_(@_)">
                  <c:v>0</c:v>
                </c:pt>
                <c:pt idx="84" formatCode="_(* #,##0.0000_);_(* \(#,##0.0000\);_(* &quot;-&quot;??_);_(@_)">
                  <c:v>0</c:v>
                </c:pt>
                <c:pt idx="85" formatCode="_(* #,##0.0000_);_(* \(#,##0.0000\);_(* &quot;-&quot;??_);_(@_)">
                  <c:v>7.7862071428571419E-2</c:v>
                </c:pt>
                <c:pt idx="86" formatCode="_(* #,##0.0000_);_(* \(#,##0.0000\);_(* &quot;-&quot;??_);_(@_)">
                  <c:v>0.10834138709677418</c:v>
                </c:pt>
                <c:pt idx="87" formatCode="_(* #,##0.0000_);_(* \(#,##0.0000\);_(* &quot;-&quot;??_);_(@_)">
                  <c:v>8.7118133333333334E-2</c:v>
                </c:pt>
                <c:pt idx="88" formatCode="_(* #,##0.0000_);_(* \(#,##0.0000\);_(* &quot;-&quot;??_);_(@_)">
                  <c:v>6.7820580645161291E-2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BD7-4D67-AE41-A6486C7AD6EE}"/>
            </c:ext>
          </c:extLst>
        </c:ser>
        <c:ser>
          <c:idx val="87"/>
          <c:order val="87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Matrix'!$CL$94:$CL$182</c:f>
              <c:numCache>
                <c:formatCode>General</c:formatCode>
                <c:ptCount val="89"/>
                <c:pt idx="86" formatCode="_(* #,##0.0000_);_(* \(#,##0.0000\);_(* &quot;-&quot;??_);_(@_)">
                  <c:v>6.0258193548387094E-2</c:v>
                </c:pt>
                <c:pt idx="87" formatCode="_(* #,##0.0000_);_(* \(#,##0.0000\);_(* &quot;-&quot;??_);_(@_)">
                  <c:v>0.1008308</c:v>
                </c:pt>
                <c:pt idx="88" formatCode="_(* #,##0.0000_);_(* \(#,##0.0000\);_(* &quot;-&quot;??_);_(@_)">
                  <c:v>8.7335290322580639E-2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BD7-4D67-AE41-A6486C7AD6EE}"/>
            </c:ext>
          </c:extLst>
        </c:ser>
        <c:ser>
          <c:idx val="88"/>
          <c:order val="88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Matrix'!$CM$94:$CM$182</c:f>
              <c:numCache>
                <c:formatCode>General</c:formatCode>
                <c:ptCount val="89"/>
                <c:pt idx="87" formatCode="_(* #,##0.0000_);_(* \(#,##0.0000\);_(* &quot;-&quot;??_);_(@_)">
                  <c:v>5.7618166666666665E-2</c:v>
                </c:pt>
                <c:pt idx="88" formatCode="_(* #,##0.0000_);_(* \(#,##0.0000\);_(* &quot;-&quot;??_);_(@_)">
                  <c:v>7.8571935483870967E-2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BD7-4D67-AE41-A6486C7AD6EE}"/>
            </c:ext>
          </c:extLst>
        </c:ser>
        <c:ser>
          <c:idx val="89"/>
          <c:order val="89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'E TX Matrix'!$B$94:$B$182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'E TX Matrix'!$CN$94:$CN$182</c:f>
              <c:numCache>
                <c:formatCode>General</c:formatCode>
                <c:ptCount val="89"/>
                <c:pt idx="88" formatCode="_(* #,##0.0000_);_(* \(#,##0.0000\);_(* &quot;-&quot;??_);_(@_)">
                  <c:v>3.1072870967741934E-2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BD7-4D67-AE41-A6486C7A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9024"/>
        <c:axId val="1"/>
      </c:areaChart>
      <c:dateAx>
        <c:axId val="184579024"/>
        <c:scaling>
          <c:orientation val="minMax"/>
          <c:max val="3701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ax val="3.5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3702044665083521E-2"/>
              <c:y val="0.4407055592713569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9024"/>
        <c:crosses val="autoZero"/>
        <c:crossBetween val="midCat"/>
        <c:maj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East Texas decline in production in first 5 months</a:t>
            </a:r>
            <a:endParaRPr lang="en-US" sz="147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(5 months after start of wells)</a:t>
            </a:r>
          </a:p>
        </c:rich>
      </c:tx>
      <c:layout>
        <c:manualLayout>
          <c:xMode val="edge"/>
          <c:yMode val="edge"/>
          <c:x val="0.23163848198007206"/>
          <c:y val="3.04976102224051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36179388511699E-2"/>
          <c:y val="0.20385244727607679"/>
          <c:w val="0.88587595059695845"/>
          <c:h val="0.61797789134873671"/>
        </c:manualLayout>
      </c:layout>
      <c:lineChart>
        <c:grouping val="standard"/>
        <c:varyColors val="0"/>
        <c:ser>
          <c:idx val="0"/>
          <c:order val="0"/>
          <c:tx>
            <c:strRef>
              <c:f>'E TX Matrix'!$CP$7</c:f>
              <c:strCache>
                <c:ptCount val="1"/>
                <c:pt idx="0">
                  <c:v>5 Months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'E TX Matrix'!$CQ$2:$FV$2</c:f>
              <c:numCache>
                <c:formatCode>mmm\-yy</c:formatCode>
                <c:ptCount val="84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</c:numCache>
            </c:numRef>
          </c:cat>
          <c:val>
            <c:numRef>
              <c:f>'E TX Matrix'!$CQ$7:$FV$7</c:f>
              <c:numCache>
                <c:formatCode>0.00%</c:formatCode>
                <c:ptCount val="84"/>
                <c:pt idx="0">
                  <c:v>-0.30416145390555471</c:v>
                </c:pt>
                <c:pt idx="1">
                  <c:v>-0.37239202645349878</c:v>
                </c:pt>
                <c:pt idx="2">
                  <c:v>-0.38502075555096904</c:v>
                </c:pt>
                <c:pt idx="3">
                  <c:v>-0.45424358528359338</c:v>
                </c:pt>
                <c:pt idx="4">
                  <c:v>-0.35007631156583718</c:v>
                </c:pt>
                <c:pt idx="5">
                  <c:v>-0.3438054953258689</c:v>
                </c:pt>
                <c:pt idx="6">
                  <c:v>-0.26628638205918764</c:v>
                </c:pt>
                <c:pt idx="7">
                  <c:v>-0.3787809576996502</c:v>
                </c:pt>
                <c:pt idx="8">
                  <c:v>-0.31442236045557581</c:v>
                </c:pt>
                <c:pt idx="9">
                  <c:v>-0.25632425572537121</c:v>
                </c:pt>
                <c:pt idx="10">
                  <c:v>-0.33224244449023854</c:v>
                </c:pt>
                <c:pt idx="11">
                  <c:v>-0.28433085515437678</c:v>
                </c:pt>
                <c:pt idx="12">
                  <c:v>-0.27285710752711884</c:v>
                </c:pt>
                <c:pt idx="13">
                  <c:v>-0.28672229816752143</c:v>
                </c:pt>
                <c:pt idx="14">
                  <c:v>-0.46648117464294192</c:v>
                </c:pt>
                <c:pt idx="15">
                  <c:v>-0.29401202385647857</c:v>
                </c:pt>
                <c:pt idx="16">
                  <c:v>-0.37163135617654863</c:v>
                </c:pt>
                <c:pt idx="17">
                  <c:v>-0.40344609312636864</c:v>
                </c:pt>
                <c:pt idx="18">
                  <c:v>-0.33692424795766968</c:v>
                </c:pt>
                <c:pt idx="19">
                  <c:v>-0.3054994369893978</c:v>
                </c:pt>
                <c:pt idx="20">
                  <c:v>-0.22083988350262881</c:v>
                </c:pt>
                <c:pt idx="21">
                  <c:v>-0.25620049020116081</c:v>
                </c:pt>
                <c:pt idx="22">
                  <c:v>-0.19204820310435664</c:v>
                </c:pt>
                <c:pt idx="23">
                  <c:v>-0.27870130662521481</c:v>
                </c:pt>
                <c:pt idx="24">
                  <c:v>-0.44403548155296096</c:v>
                </c:pt>
                <c:pt idx="25">
                  <c:v>-0.38452808941229633</c:v>
                </c:pt>
                <c:pt idx="26">
                  <c:v>-0.36107501368944778</c:v>
                </c:pt>
                <c:pt idx="27">
                  <c:v>-0.35009261331473612</c:v>
                </c:pt>
                <c:pt idx="28">
                  <c:v>-0.36554236414594771</c:v>
                </c:pt>
                <c:pt idx="29">
                  <c:v>-0.34552427309770078</c:v>
                </c:pt>
                <c:pt idx="30">
                  <c:v>-0.3470443301254969</c:v>
                </c:pt>
                <c:pt idx="31">
                  <c:v>-0.41713383426135281</c:v>
                </c:pt>
                <c:pt idx="32">
                  <c:v>-0.33108372287494603</c:v>
                </c:pt>
                <c:pt idx="33">
                  <c:v>-0.38966742839266183</c:v>
                </c:pt>
                <c:pt idx="34">
                  <c:v>-0.32803741683999821</c:v>
                </c:pt>
                <c:pt idx="35">
                  <c:v>-0.47198173024471379</c:v>
                </c:pt>
                <c:pt idx="36">
                  <c:v>-0.37370035776048061</c:v>
                </c:pt>
                <c:pt idx="37">
                  <c:v>-0.38203919738865838</c:v>
                </c:pt>
                <c:pt idx="38">
                  <c:v>-0.2321874172018889</c:v>
                </c:pt>
                <c:pt idx="39">
                  <c:v>-0.33664109806746573</c:v>
                </c:pt>
                <c:pt idx="40">
                  <c:v>-0.41846515704514781</c:v>
                </c:pt>
                <c:pt idx="41">
                  <c:v>-0.41826719730926154</c:v>
                </c:pt>
                <c:pt idx="42">
                  <c:v>-0.3414982541783842</c:v>
                </c:pt>
                <c:pt idx="43">
                  <c:v>-0.33532873814207204</c:v>
                </c:pt>
                <c:pt idx="44">
                  <c:v>-4.5611744482450612E-3</c:v>
                </c:pt>
                <c:pt idx="45">
                  <c:v>-0.380024582983431</c:v>
                </c:pt>
                <c:pt idx="46">
                  <c:v>-0.38663644557054339</c:v>
                </c:pt>
                <c:pt idx="47">
                  <c:v>-0.19143849312731107</c:v>
                </c:pt>
                <c:pt idx="48">
                  <c:v>-0.50224954173830516</c:v>
                </c:pt>
                <c:pt idx="49">
                  <c:v>-0.47613038328409929</c:v>
                </c:pt>
                <c:pt idx="50">
                  <c:v>-0.38605620442386146</c:v>
                </c:pt>
                <c:pt idx="51">
                  <c:v>-0.35887474030913341</c:v>
                </c:pt>
                <c:pt idx="52">
                  <c:v>-0.45246941608149049</c:v>
                </c:pt>
                <c:pt idx="53">
                  <c:v>-0.36197426076734918</c:v>
                </c:pt>
                <c:pt idx="54">
                  <c:v>-0.195206250655615</c:v>
                </c:pt>
                <c:pt idx="55">
                  <c:v>-0.3107396651155091</c:v>
                </c:pt>
                <c:pt idx="56">
                  <c:v>-0.37534721802406101</c:v>
                </c:pt>
                <c:pt idx="57">
                  <c:v>-0.25421143131844881</c:v>
                </c:pt>
                <c:pt idx="58">
                  <c:v>-0.38033599625693587</c:v>
                </c:pt>
                <c:pt idx="59">
                  <c:v>-0.38096507308788363</c:v>
                </c:pt>
                <c:pt idx="60">
                  <c:v>-0.34550010142688692</c:v>
                </c:pt>
                <c:pt idx="61">
                  <c:v>-0.40608880410463266</c:v>
                </c:pt>
                <c:pt idx="62">
                  <c:v>-0.30833377240900794</c:v>
                </c:pt>
                <c:pt idx="63">
                  <c:v>-0.398826231947079</c:v>
                </c:pt>
                <c:pt idx="64">
                  <c:v>-0.42924044097210817</c:v>
                </c:pt>
                <c:pt idx="65">
                  <c:v>-0.21192523335066724</c:v>
                </c:pt>
                <c:pt idx="66">
                  <c:v>-0.3698606373933524</c:v>
                </c:pt>
                <c:pt idx="67">
                  <c:v>-0.33231203484057725</c:v>
                </c:pt>
                <c:pt idx="68">
                  <c:v>-0.28597952705312918</c:v>
                </c:pt>
                <c:pt idx="69">
                  <c:v>-0.36026151062087303</c:v>
                </c:pt>
                <c:pt idx="70">
                  <c:v>-0.34855978767248441</c:v>
                </c:pt>
                <c:pt idx="71">
                  <c:v>-0.27107279870409323</c:v>
                </c:pt>
                <c:pt idx="72">
                  <c:v>-0.35820507578199234</c:v>
                </c:pt>
                <c:pt idx="73">
                  <c:v>-0.3854857847710994</c:v>
                </c:pt>
                <c:pt idx="74">
                  <c:v>-0.40347402711804348</c:v>
                </c:pt>
                <c:pt idx="75">
                  <c:v>-0.44809003338048303</c:v>
                </c:pt>
                <c:pt idx="76">
                  <c:v>-0.35550184821813829</c:v>
                </c:pt>
                <c:pt idx="77">
                  <c:v>-0.37592782498290844</c:v>
                </c:pt>
                <c:pt idx="78">
                  <c:v>-0.43983045258248304</c:v>
                </c:pt>
                <c:pt idx="79">
                  <c:v>-0.43987420941375777</c:v>
                </c:pt>
                <c:pt idx="80">
                  <c:v>-0.42208059125454811</c:v>
                </c:pt>
                <c:pt idx="81">
                  <c:v>-0.43263873418504012</c:v>
                </c:pt>
                <c:pt idx="82">
                  <c:v>-0.48507015250332897</c:v>
                </c:pt>
                <c:pt idx="83">
                  <c:v>-0.4570761284797793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493F-9E4D-1AC878AB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5416"/>
        <c:axId val="1"/>
      </c:lineChart>
      <c:dateAx>
        <c:axId val="187725416"/>
        <c:scaling>
          <c:orientation val="minMax"/>
          <c:max val="36861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4406791911301624"/>
              <c:y val="0.9374002299939280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6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25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3</xdr:row>
      <xdr:rowOff>45720</xdr:rowOff>
    </xdr:from>
    <xdr:to>
      <xdr:col>12</xdr:col>
      <xdr:colOff>190500</xdr:colOff>
      <xdr:row>31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441960</xdr:colOff>
      <xdr:row>6</xdr:row>
      <xdr:rowOff>137160</xdr:rowOff>
    </xdr:from>
    <xdr:ext cx="60960" cy="16002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661160" y="1143000"/>
          <a:ext cx="609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13</xdr:col>
      <xdr:colOff>38100</xdr:colOff>
      <xdr:row>3</xdr:row>
      <xdr:rowOff>76200</xdr:rowOff>
    </xdr:from>
    <xdr:to>
      <xdr:col>24</xdr:col>
      <xdr:colOff>76200</xdr:colOff>
      <xdr:row>31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0.13609</cdr:x>
      <cdr:y>0.09503</cdr:y>
    </cdr:from>
    <cdr:to>
      <cdr:x>0.19809</cdr:x>
      <cdr:y>0.14147</cdr:y>
    </cdr:to>
    <cdr:sp macro="" textlink="">
      <cdr:nvSpPr>
        <cdr:cNvPr id="2125" name="Text Box 7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257" y="450037"/>
          <a:ext cx="419092" cy="221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0.11</cdr:x>
      <cdr:y>0.09503</cdr:y>
    </cdr:from>
    <cdr:to>
      <cdr:x>0.12698</cdr:x>
      <cdr:y>0.12216</cdr:y>
    </cdr:to>
    <cdr:sp macro="" textlink="">
      <cdr:nvSpPr>
        <cdr:cNvPr id="2126" name="Rectangle 7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0972" y="450037"/>
          <a:ext cx="114751" cy="1291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0.23082</cdr:x>
      <cdr:y>0.09503</cdr:y>
    </cdr:from>
    <cdr:to>
      <cdr:x>0.29282</cdr:x>
      <cdr:y>0.14147</cdr:y>
    </cdr:to>
    <cdr:sp macro="" textlink="">
      <cdr:nvSpPr>
        <cdr:cNvPr id="2127" name="Text Box 7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7537" y="450037"/>
          <a:ext cx="419092" cy="221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0.20547</cdr:x>
      <cdr:y>0.09698</cdr:y>
    </cdr:from>
    <cdr:to>
      <cdr:x>0.22073</cdr:x>
      <cdr:y>0.12387</cdr:y>
    </cdr:to>
    <cdr:sp macro="" textlink="">
      <cdr:nvSpPr>
        <cdr:cNvPr id="2128" name="Rectangle 8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86241" y="459348"/>
          <a:ext cx="103110" cy="1280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0.31201</cdr:x>
      <cdr:y>0.09503</cdr:y>
    </cdr:from>
    <cdr:to>
      <cdr:x>0.36172</cdr:x>
      <cdr:y>0.14147</cdr:y>
    </cdr:to>
    <cdr:sp macro="" textlink="">
      <cdr:nvSpPr>
        <cdr:cNvPr id="2129" name="Text Box 8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6348" y="450037"/>
          <a:ext cx="335939" cy="221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0.28495</cdr:x>
      <cdr:y>0.09503</cdr:y>
    </cdr:from>
    <cdr:to>
      <cdr:x>0.30094</cdr:x>
      <cdr:y>0.12191</cdr:y>
    </cdr:to>
    <cdr:sp macro="" textlink="">
      <cdr:nvSpPr>
        <cdr:cNvPr id="2130" name="Rectangle 8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3411" y="450037"/>
          <a:ext cx="108099" cy="1280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0.38558</cdr:x>
      <cdr:y>0.09503</cdr:y>
    </cdr:from>
    <cdr:to>
      <cdr:x>0.43849</cdr:x>
      <cdr:y>0.13658</cdr:y>
    </cdr:to>
    <cdr:sp macro="" textlink="">
      <cdr:nvSpPr>
        <cdr:cNvPr id="2131" name="Text Box 8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3605" y="450037"/>
          <a:ext cx="357559" cy="197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0.36024</cdr:x>
      <cdr:y>0.09698</cdr:y>
    </cdr:from>
    <cdr:to>
      <cdr:x>0.37451</cdr:x>
      <cdr:y>0.12411</cdr:y>
    </cdr:to>
    <cdr:sp macro="" textlink="">
      <cdr:nvSpPr>
        <cdr:cNvPr id="2132" name="Rectangle 8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2309" y="459348"/>
          <a:ext cx="96458" cy="1291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0.46432</cdr:x>
      <cdr:y>0.09503</cdr:y>
    </cdr:from>
    <cdr:to>
      <cdr:x>0.51403</cdr:x>
      <cdr:y>0.13022</cdr:y>
    </cdr:to>
    <cdr:sp macro="" textlink="">
      <cdr:nvSpPr>
        <cdr:cNvPr id="2133" name="Text Box 8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5786" y="450037"/>
          <a:ext cx="335939" cy="167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0.43873</cdr:x>
      <cdr:y>0.09894</cdr:y>
    </cdr:from>
    <cdr:to>
      <cdr:x>0.45743</cdr:x>
      <cdr:y>0.12631</cdr:y>
    </cdr:to>
    <cdr:sp macro="" textlink="">
      <cdr:nvSpPr>
        <cdr:cNvPr id="2134" name="Rectangle 8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62827" y="468660"/>
          <a:ext cx="126393" cy="1303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0.54109</cdr:x>
      <cdr:y>0.09503</cdr:y>
    </cdr:from>
    <cdr:to>
      <cdr:x>0.59178</cdr:x>
      <cdr:y>0.14147</cdr:y>
    </cdr:to>
    <cdr:sp macro="" textlink="">
      <cdr:nvSpPr>
        <cdr:cNvPr id="2135" name="Text Box 8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4662" y="450037"/>
          <a:ext cx="342591" cy="221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0.51329</cdr:x>
      <cdr:y>0.09698</cdr:y>
    </cdr:from>
    <cdr:to>
      <cdr:x>0.53273</cdr:x>
      <cdr:y>0.12387</cdr:y>
    </cdr:to>
    <cdr:sp macro="" textlink="">
      <cdr:nvSpPr>
        <cdr:cNvPr id="2136" name="Rectangle 8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6736" y="459348"/>
          <a:ext cx="131382" cy="1280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0.61712</cdr:x>
      <cdr:y>0.09283</cdr:y>
    </cdr:from>
    <cdr:to>
      <cdr:x>0.66781</cdr:x>
      <cdr:y>0.13609</cdr:y>
    </cdr:to>
    <cdr:sp macro="" textlink="">
      <cdr:nvSpPr>
        <cdr:cNvPr id="2137" name="Text Box 8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8549" y="439561"/>
          <a:ext cx="342591" cy="2060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0.59178</cdr:x>
      <cdr:y>0.09698</cdr:y>
    </cdr:from>
    <cdr:to>
      <cdr:x>0.60974</cdr:x>
      <cdr:y>0.12191</cdr:y>
    </cdr:to>
    <cdr:sp macro="" textlink="">
      <cdr:nvSpPr>
        <cdr:cNvPr id="2138" name="Rectangle 9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7253" y="459348"/>
          <a:ext cx="121404" cy="1187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0.66707</cdr:x>
      <cdr:y>0.09698</cdr:y>
    </cdr:from>
    <cdr:to>
      <cdr:x>0.68749</cdr:x>
      <cdr:y>0.12509</cdr:y>
    </cdr:to>
    <cdr:sp macro="" textlink="">
      <cdr:nvSpPr>
        <cdr:cNvPr id="2139" name="Rectangle 9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6151" y="459348"/>
          <a:ext cx="138035" cy="13385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0.69586</cdr:x>
      <cdr:y>0.09283</cdr:y>
    </cdr:from>
    <cdr:to>
      <cdr:x>0.74655</cdr:x>
      <cdr:y>0.13291</cdr:y>
    </cdr:to>
    <cdr:sp macro="" textlink="">
      <cdr:nvSpPr>
        <cdr:cNvPr id="2140" name="Text Box 9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0730" y="439561"/>
          <a:ext cx="342591" cy="190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0.83193</cdr:x>
      <cdr:y>0.03051</cdr:y>
    </cdr:from>
    <cdr:to>
      <cdr:x>0.97292</cdr:x>
      <cdr:y>0.06888</cdr:y>
    </cdr:to>
    <cdr:sp macro="" textlink="">
      <cdr:nvSpPr>
        <cdr:cNvPr id="2141" name="Text Box 9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0405" y="142752"/>
          <a:ext cx="952936" cy="1827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</a:p>
      </cdr:txBody>
    </cdr:sp>
  </cdr:relSizeAnchor>
  <cdr:relSizeAnchor xmlns:cdr="http://schemas.openxmlformats.org/drawingml/2006/chartDrawing">
    <cdr:from>
      <cdr:x>0.75417</cdr:x>
      <cdr:y>0.09698</cdr:y>
    </cdr:from>
    <cdr:to>
      <cdr:x>0.77115</cdr:x>
      <cdr:y>0.12509</cdr:y>
    </cdr:to>
    <cdr:sp macro="" textlink="">
      <cdr:nvSpPr>
        <cdr:cNvPr id="2142" name="Rectangle 9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4876" y="459348"/>
          <a:ext cx="114752" cy="13385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0.78124</cdr:x>
      <cdr:y>0.09283</cdr:y>
    </cdr:from>
    <cdr:to>
      <cdr:x>0.83291</cdr:x>
      <cdr:y>0.1356</cdr:y>
    </cdr:to>
    <cdr:sp macro="" textlink="">
      <cdr:nvSpPr>
        <cdr:cNvPr id="2143" name="Text Box 9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7813" y="439561"/>
          <a:ext cx="349244" cy="203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1930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2-Dec1962.txt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00.txt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00.txt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00.txt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00.txt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00.txt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00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3-Dec1963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4-Dec196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5-Dec1965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6-Dec1967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7-Dec1967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8-Dec1968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9-Dec1970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71-Dec1973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74-Dec197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31-Dec1940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76-Dec1977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78-Dec1978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94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94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94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94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94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94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94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94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41-Dec1950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94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94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94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94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95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95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95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95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95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95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51-Dec1955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95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95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95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95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95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95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96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96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96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96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56-Dec1957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96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96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96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96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96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96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96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96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97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97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58-Dec195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97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97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97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97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97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97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97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97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97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97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59-Dec1959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98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98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98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98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98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98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98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98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98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98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0-Dec1960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98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98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99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99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99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99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99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99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l99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ug99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1961-Dec1961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sep99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oct99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nov99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dec99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an00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feb00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r00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apr00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may00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.Texas/jun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930"/>
    </sheetNames>
    <sheetDataSet>
      <sheetData sheetId="0">
        <row r="643">
          <cell r="A643">
            <v>34335</v>
          </cell>
          <cell r="B643">
            <v>203840</v>
          </cell>
          <cell r="C643">
            <v>37374</v>
          </cell>
        </row>
        <row r="644">
          <cell r="A644">
            <v>34366</v>
          </cell>
          <cell r="B644">
            <v>183319</v>
          </cell>
          <cell r="C644">
            <v>33321</v>
          </cell>
        </row>
        <row r="645">
          <cell r="A645">
            <v>34394</v>
          </cell>
          <cell r="B645">
            <v>201772</v>
          </cell>
          <cell r="C645">
            <v>42828</v>
          </cell>
        </row>
        <row r="646">
          <cell r="A646">
            <v>34425</v>
          </cell>
          <cell r="B646">
            <v>188706</v>
          </cell>
          <cell r="C646">
            <v>38605</v>
          </cell>
        </row>
        <row r="647">
          <cell r="A647">
            <v>34455</v>
          </cell>
          <cell r="B647">
            <v>192704</v>
          </cell>
          <cell r="C647">
            <v>41597</v>
          </cell>
        </row>
        <row r="648">
          <cell r="A648">
            <v>34486</v>
          </cell>
          <cell r="B648">
            <v>186128</v>
          </cell>
          <cell r="C648">
            <v>42745</v>
          </cell>
        </row>
        <row r="649">
          <cell r="A649">
            <v>34516</v>
          </cell>
          <cell r="B649">
            <v>190327</v>
          </cell>
          <cell r="C649">
            <v>41238</v>
          </cell>
        </row>
        <row r="650">
          <cell r="A650">
            <v>34547</v>
          </cell>
          <cell r="B650">
            <v>193464</v>
          </cell>
          <cell r="C650">
            <v>42106</v>
          </cell>
        </row>
        <row r="651">
          <cell r="A651">
            <v>34578</v>
          </cell>
          <cell r="B651">
            <v>191752</v>
          </cell>
          <cell r="C651">
            <v>46704</v>
          </cell>
        </row>
        <row r="652">
          <cell r="A652">
            <v>34608</v>
          </cell>
          <cell r="B652">
            <v>198225</v>
          </cell>
          <cell r="C652">
            <v>46843</v>
          </cell>
        </row>
        <row r="653">
          <cell r="A653">
            <v>34639</v>
          </cell>
          <cell r="B653">
            <v>196359</v>
          </cell>
          <cell r="C653">
            <v>58066</v>
          </cell>
        </row>
        <row r="654">
          <cell r="A654">
            <v>34669</v>
          </cell>
          <cell r="B654">
            <v>201279</v>
          </cell>
          <cell r="C654">
            <v>50369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2327875</v>
          </cell>
          <cell r="C656">
            <v>521796</v>
          </cell>
        </row>
        <row r="658">
          <cell r="A658">
            <v>34700</v>
          </cell>
          <cell r="B658">
            <v>196495</v>
          </cell>
          <cell r="C658">
            <v>49601</v>
          </cell>
        </row>
        <row r="659">
          <cell r="A659">
            <v>34731</v>
          </cell>
          <cell r="B659">
            <v>174380</v>
          </cell>
          <cell r="C659">
            <v>44775</v>
          </cell>
        </row>
        <row r="660">
          <cell r="A660">
            <v>34759</v>
          </cell>
          <cell r="B660">
            <v>192262</v>
          </cell>
          <cell r="C660">
            <v>50269</v>
          </cell>
        </row>
        <row r="661">
          <cell r="A661">
            <v>34790</v>
          </cell>
          <cell r="B661">
            <v>186757</v>
          </cell>
          <cell r="C661">
            <v>46973</v>
          </cell>
        </row>
        <row r="662">
          <cell r="A662">
            <v>34820</v>
          </cell>
          <cell r="B662">
            <v>186616</v>
          </cell>
          <cell r="C662">
            <v>37134</v>
          </cell>
        </row>
        <row r="663">
          <cell r="A663">
            <v>34851</v>
          </cell>
          <cell r="B663">
            <v>176868</v>
          </cell>
          <cell r="C663">
            <v>39983</v>
          </cell>
        </row>
        <row r="664">
          <cell r="A664">
            <v>34881</v>
          </cell>
          <cell r="B664">
            <v>176362</v>
          </cell>
          <cell r="C664">
            <v>32743</v>
          </cell>
        </row>
        <row r="665">
          <cell r="A665">
            <v>34912</v>
          </cell>
          <cell r="B665">
            <v>184249</v>
          </cell>
          <cell r="C665">
            <v>56587</v>
          </cell>
        </row>
        <row r="666">
          <cell r="A666">
            <v>34943</v>
          </cell>
          <cell r="B666">
            <v>174613</v>
          </cell>
          <cell r="C666">
            <v>46443</v>
          </cell>
        </row>
        <row r="667">
          <cell r="A667">
            <v>34973</v>
          </cell>
          <cell r="B667">
            <v>173040</v>
          </cell>
          <cell r="C667">
            <v>44476</v>
          </cell>
        </row>
        <row r="668">
          <cell r="A668">
            <v>35004</v>
          </cell>
          <cell r="B668">
            <v>173019</v>
          </cell>
          <cell r="C668">
            <v>44393</v>
          </cell>
        </row>
        <row r="669">
          <cell r="A669">
            <v>35034</v>
          </cell>
          <cell r="B669">
            <v>173755</v>
          </cell>
          <cell r="C669">
            <v>46267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2168416</v>
          </cell>
          <cell r="C671">
            <v>539644</v>
          </cell>
        </row>
        <row r="673">
          <cell r="A673">
            <v>35065</v>
          </cell>
          <cell r="B673">
            <v>174635</v>
          </cell>
          <cell r="C673">
            <v>45302</v>
          </cell>
        </row>
        <row r="674">
          <cell r="A674">
            <v>35096</v>
          </cell>
          <cell r="B674">
            <v>164959</v>
          </cell>
          <cell r="C674">
            <v>36943</v>
          </cell>
        </row>
        <row r="675">
          <cell r="A675">
            <v>35125</v>
          </cell>
          <cell r="B675">
            <v>176382</v>
          </cell>
          <cell r="C675">
            <v>41349</v>
          </cell>
        </row>
        <row r="676">
          <cell r="A676">
            <v>35156</v>
          </cell>
          <cell r="B676">
            <v>168914</v>
          </cell>
          <cell r="C676">
            <v>36296</v>
          </cell>
        </row>
        <row r="677">
          <cell r="A677">
            <v>35186</v>
          </cell>
          <cell r="B677">
            <v>171423</v>
          </cell>
          <cell r="C677">
            <v>44025</v>
          </cell>
        </row>
        <row r="678">
          <cell r="A678">
            <v>35217</v>
          </cell>
          <cell r="B678">
            <v>163349</v>
          </cell>
          <cell r="C678">
            <v>36842</v>
          </cell>
        </row>
        <row r="679">
          <cell r="A679">
            <v>35247</v>
          </cell>
          <cell r="B679">
            <v>164350</v>
          </cell>
          <cell r="C679">
            <v>37355</v>
          </cell>
        </row>
        <row r="680">
          <cell r="A680">
            <v>35278</v>
          </cell>
          <cell r="B680">
            <v>161892</v>
          </cell>
          <cell r="C680">
            <v>37323</v>
          </cell>
        </row>
        <row r="681">
          <cell r="A681">
            <v>35309</v>
          </cell>
          <cell r="B681">
            <v>155453</v>
          </cell>
          <cell r="C681">
            <v>33904</v>
          </cell>
        </row>
        <row r="682">
          <cell r="A682">
            <v>35339</v>
          </cell>
          <cell r="B682">
            <v>159540</v>
          </cell>
          <cell r="C682">
            <v>32874</v>
          </cell>
        </row>
        <row r="683">
          <cell r="A683">
            <v>35370</v>
          </cell>
          <cell r="B683">
            <v>150933</v>
          </cell>
          <cell r="C683">
            <v>27682</v>
          </cell>
        </row>
        <row r="684">
          <cell r="A684">
            <v>35400</v>
          </cell>
          <cell r="B684">
            <v>163963</v>
          </cell>
          <cell r="C684">
            <v>31465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1975793</v>
          </cell>
          <cell r="C686">
            <v>441360</v>
          </cell>
        </row>
        <row r="688">
          <cell r="A688">
            <v>35431</v>
          </cell>
          <cell r="B688">
            <v>165761</v>
          </cell>
          <cell r="C688">
            <v>29459</v>
          </cell>
        </row>
        <row r="689">
          <cell r="A689">
            <v>35462</v>
          </cell>
          <cell r="B689">
            <v>149708</v>
          </cell>
          <cell r="C689">
            <v>26005</v>
          </cell>
        </row>
        <row r="690">
          <cell r="A690">
            <v>35490</v>
          </cell>
          <cell r="B690">
            <v>160750</v>
          </cell>
          <cell r="C690">
            <v>28465</v>
          </cell>
        </row>
        <row r="691">
          <cell r="A691">
            <v>35521</v>
          </cell>
          <cell r="B691">
            <v>163491</v>
          </cell>
          <cell r="C691">
            <v>30417</v>
          </cell>
        </row>
        <row r="692">
          <cell r="A692">
            <v>35551</v>
          </cell>
          <cell r="B692">
            <v>168714</v>
          </cell>
          <cell r="C692">
            <v>33985</v>
          </cell>
        </row>
        <row r="693">
          <cell r="A693">
            <v>35582</v>
          </cell>
          <cell r="B693">
            <v>163247</v>
          </cell>
          <cell r="C693">
            <v>35348</v>
          </cell>
        </row>
        <row r="694">
          <cell r="A694">
            <v>35612</v>
          </cell>
          <cell r="B694">
            <v>168187</v>
          </cell>
          <cell r="C694">
            <v>36482</v>
          </cell>
        </row>
        <row r="695">
          <cell r="A695">
            <v>35643</v>
          </cell>
          <cell r="B695">
            <v>169479</v>
          </cell>
          <cell r="C695">
            <v>34806</v>
          </cell>
        </row>
        <row r="696">
          <cell r="A696">
            <v>35674</v>
          </cell>
          <cell r="B696">
            <v>170967</v>
          </cell>
          <cell r="C696">
            <v>34844</v>
          </cell>
        </row>
        <row r="697">
          <cell r="A697">
            <v>35704</v>
          </cell>
          <cell r="B697">
            <v>182987</v>
          </cell>
          <cell r="C697">
            <v>37887</v>
          </cell>
        </row>
        <row r="698">
          <cell r="A698">
            <v>35735</v>
          </cell>
          <cell r="B698">
            <v>184262</v>
          </cell>
          <cell r="C698">
            <v>35707</v>
          </cell>
        </row>
        <row r="699">
          <cell r="A699">
            <v>35765</v>
          </cell>
          <cell r="B699">
            <v>190187</v>
          </cell>
          <cell r="C699">
            <v>34989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2037740</v>
          </cell>
          <cell r="C701">
            <v>398394</v>
          </cell>
        </row>
        <row r="703">
          <cell r="A703">
            <v>35796</v>
          </cell>
          <cell r="B703">
            <v>195940</v>
          </cell>
          <cell r="C703">
            <v>41364</v>
          </cell>
        </row>
        <row r="704">
          <cell r="A704">
            <v>35827</v>
          </cell>
          <cell r="B704">
            <v>178270</v>
          </cell>
          <cell r="C704">
            <v>38282</v>
          </cell>
        </row>
        <row r="705">
          <cell r="A705">
            <v>35855</v>
          </cell>
          <cell r="B705">
            <v>190941</v>
          </cell>
          <cell r="C705">
            <v>35485</v>
          </cell>
        </row>
        <row r="706">
          <cell r="A706">
            <v>35886</v>
          </cell>
          <cell r="B706">
            <v>188519</v>
          </cell>
          <cell r="C706">
            <v>40028</v>
          </cell>
        </row>
        <row r="707">
          <cell r="A707">
            <v>35916</v>
          </cell>
          <cell r="B707">
            <v>193026</v>
          </cell>
          <cell r="C707">
            <v>41573</v>
          </cell>
        </row>
        <row r="708">
          <cell r="A708">
            <v>35947</v>
          </cell>
          <cell r="B708">
            <v>180660</v>
          </cell>
          <cell r="C708">
            <v>38237</v>
          </cell>
        </row>
        <row r="709">
          <cell r="A709">
            <v>35977</v>
          </cell>
          <cell r="B709">
            <v>182920</v>
          </cell>
          <cell r="C709">
            <v>42180</v>
          </cell>
        </row>
        <row r="710">
          <cell r="A710">
            <v>36008</v>
          </cell>
          <cell r="B710">
            <v>176144</v>
          </cell>
          <cell r="C710">
            <v>36801</v>
          </cell>
        </row>
        <row r="711">
          <cell r="A711">
            <v>36039</v>
          </cell>
          <cell r="B711">
            <v>169933</v>
          </cell>
          <cell r="C711">
            <v>34768</v>
          </cell>
        </row>
        <row r="712">
          <cell r="A712">
            <v>36069</v>
          </cell>
          <cell r="B712">
            <v>172929</v>
          </cell>
          <cell r="C712">
            <v>31482</v>
          </cell>
        </row>
        <row r="713">
          <cell r="A713">
            <v>36100</v>
          </cell>
          <cell r="B713">
            <v>166696</v>
          </cell>
          <cell r="C713">
            <v>32173</v>
          </cell>
        </row>
        <row r="714">
          <cell r="A714">
            <v>36130</v>
          </cell>
          <cell r="B714">
            <v>162827</v>
          </cell>
          <cell r="C714">
            <v>29918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2158805</v>
          </cell>
          <cell r="C716">
            <v>442291</v>
          </cell>
        </row>
        <row r="718">
          <cell r="A718">
            <v>36161</v>
          </cell>
          <cell r="B718">
            <v>156846</v>
          </cell>
          <cell r="C718">
            <v>32516</v>
          </cell>
        </row>
        <row r="719">
          <cell r="A719">
            <v>36192</v>
          </cell>
          <cell r="B719">
            <v>139207</v>
          </cell>
          <cell r="C719">
            <v>30559</v>
          </cell>
        </row>
        <row r="720">
          <cell r="A720">
            <v>36220</v>
          </cell>
          <cell r="B720">
            <v>150672</v>
          </cell>
          <cell r="C720">
            <v>32620</v>
          </cell>
        </row>
        <row r="721">
          <cell r="A721">
            <v>36251</v>
          </cell>
          <cell r="B721">
            <v>145692</v>
          </cell>
          <cell r="C721">
            <v>31437</v>
          </cell>
        </row>
        <row r="722">
          <cell r="A722">
            <v>36281</v>
          </cell>
          <cell r="B722">
            <v>151311</v>
          </cell>
          <cell r="C722">
            <v>33942</v>
          </cell>
        </row>
        <row r="723">
          <cell r="A723">
            <v>36312</v>
          </cell>
          <cell r="B723">
            <v>143447</v>
          </cell>
          <cell r="C723">
            <v>34019</v>
          </cell>
        </row>
        <row r="724">
          <cell r="A724">
            <v>36342</v>
          </cell>
          <cell r="B724">
            <v>148571</v>
          </cell>
          <cell r="C724">
            <v>35258</v>
          </cell>
        </row>
        <row r="725">
          <cell r="A725">
            <v>36373</v>
          </cell>
          <cell r="B725">
            <v>148459</v>
          </cell>
          <cell r="C725">
            <v>32017</v>
          </cell>
        </row>
        <row r="726">
          <cell r="A726">
            <v>36404</v>
          </cell>
          <cell r="B726">
            <v>142417</v>
          </cell>
          <cell r="C726">
            <v>30857</v>
          </cell>
        </row>
        <row r="727">
          <cell r="A727">
            <v>36434</v>
          </cell>
          <cell r="B727">
            <v>152162</v>
          </cell>
          <cell r="C727">
            <v>34812</v>
          </cell>
        </row>
        <row r="728">
          <cell r="A728">
            <v>36465</v>
          </cell>
          <cell r="B728">
            <v>147969</v>
          </cell>
          <cell r="C728">
            <v>29898</v>
          </cell>
        </row>
        <row r="729">
          <cell r="A729">
            <v>36495</v>
          </cell>
          <cell r="B729">
            <v>149905</v>
          </cell>
          <cell r="C729">
            <v>30949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1776658</v>
          </cell>
          <cell r="C731">
            <v>388884</v>
          </cell>
        </row>
        <row r="733">
          <cell r="A733">
            <v>36526</v>
          </cell>
          <cell r="B733">
            <v>149740</v>
          </cell>
          <cell r="C733">
            <v>31484</v>
          </cell>
        </row>
        <row r="734">
          <cell r="A734">
            <v>36557</v>
          </cell>
          <cell r="B734">
            <v>143452</v>
          </cell>
          <cell r="C734">
            <v>28025</v>
          </cell>
        </row>
        <row r="735">
          <cell r="A735">
            <v>36586</v>
          </cell>
          <cell r="B735">
            <v>150746</v>
          </cell>
          <cell r="C735">
            <v>28190</v>
          </cell>
        </row>
        <row r="736">
          <cell r="A736">
            <v>36617</v>
          </cell>
          <cell r="B736">
            <v>145547</v>
          </cell>
          <cell r="C736">
            <v>26237</v>
          </cell>
        </row>
        <row r="737">
          <cell r="A737">
            <v>36647</v>
          </cell>
          <cell r="B737">
            <v>148167</v>
          </cell>
          <cell r="C737">
            <v>32041</v>
          </cell>
        </row>
        <row r="738">
          <cell r="A738">
            <v>36678</v>
          </cell>
          <cell r="B738">
            <v>141305</v>
          </cell>
          <cell r="C738">
            <v>28240</v>
          </cell>
        </row>
        <row r="739">
          <cell r="A739">
            <v>36708</v>
          </cell>
          <cell r="B739">
            <v>145474</v>
          </cell>
          <cell r="C739">
            <v>23783</v>
          </cell>
        </row>
        <row r="740">
          <cell r="A740">
            <v>36739</v>
          </cell>
          <cell r="B740">
            <v>143801</v>
          </cell>
          <cell r="C740">
            <v>24231</v>
          </cell>
        </row>
        <row r="741">
          <cell r="A741">
            <v>36770</v>
          </cell>
          <cell r="B741">
            <v>141664</v>
          </cell>
          <cell r="C741">
            <v>25813</v>
          </cell>
        </row>
        <row r="742">
          <cell r="A742">
            <v>36800</v>
          </cell>
          <cell r="B742">
            <v>147096</v>
          </cell>
          <cell r="C742">
            <v>23875</v>
          </cell>
        </row>
        <row r="743">
          <cell r="A743">
            <v>36831</v>
          </cell>
          <cell r="B743">
            <v>142223</v>
          </cell>
          <cell r="C743">
            <v>22082</v>
          </cell>
        </row>
        <row r="744">
          <cell r="A744">
            <v>36861</v>
          </cell>
          <cell r="B744">
            <v>139086</v>
          </cell>
          <cell r="C744">
            <v>21446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1738301</v>
          </cell>
          <cell r="C746">
            <v>315447</v>
          </cell>
        </row>
        <row r="748">
          <cell r="A748">
            <v>36892</v>
          </cell>
          <cell r="B748">
            <v>143919</v>
          </cell>
          <cell r="C748">
            <v>21999</v>
          </cell>
        </row>
        <row r="749">
          <cell r="A749">
            <v>36923</v>
          </cell>
          <cell r="B749">
            <v>131252</v>
          </cell>
          <cell r="C749">
            <v>24995</v>
          </cell>
        </row>
        <row r="750">
          <cell r="A750">
            <v>36951</v>
          </cell>
          <cell r="B750">
            <v>142033</v>
          </cell>
          <cell r="C750">
            <v>25983</v>
          </cell>
        </row>
        <row r="751">
          <cell r="A751">
            <v>36982</v>
          </cell>
          <cell r="B751">
            <v>136231</v>
          </cell>
          <cell r="C751">
            <v>27912</v>
          </cell>
        </row>
        <row r="752">
          <cell r="A752">
            <v>37012</v>
          </cell>
          <cell r="B752">
            <v>132586</v>
          </cell>
          <cell r="C752">
            <v>20855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2-Dec1962"/>
    </sheetNames>
    <sheetDataSet>
      <sheetData sheetId="0">
        <row r="579">
          <cell r="A579">
            <v>34335</v>
          </cell>
          <cell r="B579">
            <v>54283</v>
          </cell>
          <cell r="C579">
            <v>158007</v>
          </cell>
        </row>
        <row r="580">
          <cell r="A580">
            <v>34366</v>
          </cell>
          <cell r="B580">
            <v>47620</v>
          </cell>
          <cell r="C580">
            <v>142704</v>
          </cell>
        </row>
        <row r="581">
          <cell r="A581">
            <v>34394</v>
          </cell>
          <cell r="B581">
            <v>53182</v>
          </cell>
          <cell r="C581">
            <v>155822</v>
          </cell>
        </row>
        <row r="582">
          <cell r="A582">
            <v>34425</v>
          </cell>
          <cell r="B582">
            <v>51330</v>
          </cell>
          <cell r="C582">
            <v>160822</v>
          </cell>
        </row>
        <row r="583">
          <cell r="A583">
            <v>34455</v>
          </cell>
          <cell r="B583">
            <v>53316</v>
          </cell>
          <cell r="C583">
            <v>160449</v>
          </cell>
        </row>
        <row r="584">
          <cell r="A584">
            <v>34486</v>
          </cell>
          <cell r="B584">
            <v>50446</v>
          </cell>
          <cell r="C584">
            <v>156240</v>
          </cell>
        </row>
        <row r="585">
          <cell r="A585">
            <v>34516</v>
          </cell>
          <cell r="B585">
            <v>50185</v>
          </cell>
          <cell r="C585">
            <v>155839</v>
          </cell>
        </row>
        <row r="586">
          <cell r="A586">
            <v>34547</v>
          </cell>
          <cell r="B586">
            <v>51517</v>
          </cell>
          <cell r="C586">
            <v>157589</v>
          </cell>
        </row>
        <row r="587">
          <cell r="A587">
            <v>34578</v>
          </cell>
          <cell r="B587">
            <v>50562</v>
          </cell>
          <cell r="C587">
            <v>154507</v>
          </cell>
        </row>
        <row r="588">
          <cell r="A588">
            <v>34608</v>
          </cell>
          <cell r="B588">
            <v>51090</v>
          </cell>
          <cell r="C588">
            <v>163618</v>
          </cell>
        </row>
        <row r="589">
          <cell r="A589">
            <v>34639</v>
          </cell>
          <cell r="B589">
            <v>48865</v>
          </cell>
          <cell r="C589">
            <v>148427</v>
          </cell>
        </row>
        <row r="590">
          <cell r="A590">
            <v>34669</v>
          </cell>
          <cell r="B590">
            <v>49273</v>
          </cell>
          <cell r="C590">
            <v>153149</v>
          </cell>
        </row>
        <row r="591">
          <cell r="A591" t="str">
            <v>Totals:</v>
          </cell>
          <cell r="B591" t="str">
            <v>__________</v>
          </cell>
          <cell r="C591" t="str">
            <v>__________</v>
          </cell>
        </row>
        <row r="592">
          <cell r="A592">
            <v>1994</v>
          </cell>
          <cell r="B592">
            <v>611669</v>
          </cell>
          <cell r="C592">
            <v>1867173</v>
          </cell>
        </row>
        <row r="594">
          <cell r="A594">
            <v>34700</v>
          </cell>
          <cell r="B594">
            <v>50155</v>
          </cell>
          <cell r="C594">
            <v>145338</v>
          </cell>
        </row>
        <row r="595">
          <cell r="A595">
            <v>34731</v>
          </cell>
          <cell r="B595">
            <v>46710</v>
          </cell>
          <cell r="C595">
            <v>134646</v>
          </cell>
        </row>
        <row r="596">
          <cell r="A596">
            <v>34759</v>
          </cell>
          <cell r="B596">
            <v>51123</v>
          </cell>
          <cell r="C596">
            <v>155181</v>
          </cell>
        </row>
        <row r="597">
          <cell r="A597">
            <v>34790</v>
          </cell>
          <cell r="B597">
            <v>49316</v>
          </cell>
          <cell r="C597">
            <v>152615</v>
          </cell>
        </row>
        <row r="598">
          <cell r="A598">
            <v>34820</v>
          </cell>
          <cell r="B598">
            <v>48686</v>
          </cell>
          <cell r="C598">
            <v>149734</v>
          </cell>
        </row>
        <row r="599">
          <cell r="A599">
            <v>34851</v>
          </cell>
          <cell r="B599">
            <v>49372</v>
          </cell>
          <cell r="C599">
            <v>149577</v>
          </cell>
        </row>
        <row r="600">
          <cell r="A600">
            <v>34881</v>
          </cell>
          <cell r="B600">
            <v>48730</v>
          </cell>
          <cell r="C600">
            <v>155934</v>
          </cell>
        </row>
        <row r="601">
          <cell r="A601">
            <v>34912</v>
          </cell>
          <cell r="B601">
            <v>46500</v>
          </cell>
          <cell r="C601">
            <v>150152</v>
          </cell>
        </row>
        <row r="602">
          <cell r="A602">
            <v>34943</v>
          </cell>
          <cell r="B602">
            <v>44771</v>
          </cell>
          <cell r="C602">
            <v>144615</v>
          </cell>
        </row>
        <row r="603">
          <cell r="A603">
            <v>34973</v>
          </cell>
          <cell r="B603">
            <v>45746</v>
          </cell>
          <cell r="C603">
            <v>129239</v>
          </cell>
        </row>
        <row r="604">
          <cell r="A604">
            <v>35004</v>
          </cell>
          <cell r="B604">
            <v>44458</v>
          </cell>
          <cell r="C604">
            <v>135952</v>
          </cell>
        </row>
        <row r="605">
          <cell r="A605">
            <v>35034</v>
          </cell>
          <cell r="B605">
            <v>45401</v>
          </cell>
          <cell r="C605">
            <v>129760</v>
          </cell>
        </row>
        <row r="606">
          <cell r="A606" t="str">
            <v>Totals:</v>
          </cell>
          <cell r="B606" t="str">
            <v>__________</v>
          </cell>
          <cell r="C606" t="str">
            <v>__________</v>
          </cell>
        </row>
        <row r="607">
          <cell r="A607">
            <v>1995</v>
          </cell>
          <cell r="B607">
            <v>570968</v>
          </cell>
          <cell r="C607">
            <v>1732743</v>
          </cell>
        </row>
        <row r="609">
          <cell r="A609">
            <v>35065</v>
          </cell>
          <cell r="B609">
            <v>44719</v>
          </cell>
          <cell r="C609">
            <v>147013</v>
          </cell>
        </row>
        <row r="610">
          <cell r="A610">
            <v>35096</v>
          </cell>
          <cell r="B610">
            <v>43183</v>
          </cell>
          <cell r="C610">
            <v>133947</v>
          </cell>
        </row>
        <row r="611">
          <cell r="A611">
            <v>35125</v>
          </cell>
          <cell r="B611">
            <v>44132</v>
          </cell>
          <cell r="C611">
            <v>144858</v>
          </cell>
        </row>
        <row r="612">
          <cell r="A612">
            <v>35156</v>
          </cell>
          <cell r="B612">
            <v>41709</v>
          </cell>
          <cell r="C612">
            <v>143738</v>
          </cell>
        </row>
        <row r="613">
          <cell r="A613">
            <v>35186</v>
          </cell>
          <cell r="B613">
            <v>44245</v>
          </cell>
          <cell r="C613">
            <v>148700</v>
          </cell>
        </row>
        <row r="614">
          <cell r="A614">
            <v>35217</v>
          </cell>
          <cell r="B614">
            <v>42344</v>
          </cell>
          <cell r="C614">
            <v>132737</v>
          </cell>
        </row>
        <row r="615">
          <cell r="A615">
            <v>35247</v>
          </cell>
          <cell r="B615">
            <v>44704</v>
          </cell>
          <cell r="C615">
            <v>137695</v>
          </cell>
        </row>
        <row r="616">
          <cell r="A616">
            <v>35278</v>
          </cell>
          <cell r="B616">
            <v>45130</v>
          </cell>
          <cell r="C616">
            <v>140215</v>
          </cell>
        </row>
        <row r="617">
          <cell r="A617">
            <v>35309</v>
          </cell>
          <cell r="B617">
            <v>44663</v>
          </cell>
          <cell r="C617">
            <v>136168</v>
          </cell>
        </row>
        <row r="618">
          <cell r="A618">
            <v>35339</v>
          </cell>
          <cell r="B618">
            <v>43167</v>
          </cell>
          <cell r="C618">
            <v>134295</v>
          </cell>
        </row>
        <row r="619">
          <cell r="A619">
            <v>35370</v>
          </cell>
          <cell r="B619">
            <v>42665</v>
          </cell>
          <cell r="C619">
            <v>117807</v>
          </cell>
        </row>
        <row r="620">
          <cell r="A620">
            <v>35400</v>
          </cell>
          <cell r="B620">
            <v>43143</v>
          </cell>
          <cell r="C620">
            <v>125821</v>
          </cell>
        </row>
        <row r="621">
          <cell r="A621" t="str">
            <v>Totals:</v>
          </cell>
          <cell r="B621" t="str">
            <v>__________</v>
          </cell>
          <cell r="C621" t="str">
            <v>__________</v>
          </cell>
        </row>
        <row r="622">
          <cell r="A622">
            <v>1996</v>
          </cell>
          <cell r="B622">
            <v>523804</v>
          </cell>
          <cell r="C622">
            <v>1642994</v>
          </cell>
        </row>
        <row r="624">
          <cell r="A624">
            <v>35431</v>
          </cell>
          <cell r="B624">
            <v>42785</v>
          </cell>
          <cell r="C624">
            <v>123156</v>
          </cell>
        </row>
        <row r="625">
          <cell r="A625">
            <v>35462</v>
          </cell>
          <cell r="B625">
            <v>39582</v>
          </cell>
          <cell r="C625">
            <v>116088</v>
          </cell>
        </row>
        <row r="626">
          <cell r="A626">
            <v>35490</v>
          </cell>
          <cell r="B626">
            <v>43146</v>
          </cell>
          <cell r="C626">
            <v>124342</v>
          </cell>
        </row>
        <row r="627">
          <cell r="A627">
            <v>35521</v>
          </cell>
          <cell r="B627">
            <v>41062</v>
          </cell>
          <cell r="C627">
            <v>122738</v>
          </cell>
        </row>
        <row r="628">
          <cell r="A628">
            <v>35551</v>
          </cell>
          <cell r="B628">
            <v>40033</v>
          </cell>
          <cell r="C628">
            <v>131983</v>
          </cell>
        </row>
        <row r="629">
          <cell r="A629">
            <v>35582</v>
          </cell>
          <cell r="B629">
            <v>36758</v>
          </cell>
          <cell r="C629">
            <v>114829</v>
          </cell>
        </row>
        <row r="630">
          <cell r="A630">
            <v>35612</v>
          </cell>
          <cell r="B630">
            <v>38469</v>
          </cell>
          <cell r="C630">
            <v>113959</v>
          </cell>
        </row>
        <row r="631">
          <cell r="A631">
            <v>35643</v>
          </cell>
          <cell r="B631">
            <v>36771</v>
          </cell>
          <cell r="C631">
            <v>123971</v>
          </cell>
        </row>
        <row r="632">
          <cell r="A632">
            <v>35674</v>
          </cell>
          <cell r="B632">
            <v>36215</v>
          </cell>
          <cell r="C632">
            <v>118135</v>
          </cell>
        </row>
        <row r="633">
          <cell r="A633">
            <v>35704</v>
          </cell>
          <cell r="B633">
            <v>36708</v>
          </cell>
          <cell r="C633">
            <v>116291</v>
          </cell>
        </row>
        <row r="634">
          <cell r="A634">
            <v>35735</v>
          </cell>
          <cell r="B634">
            <v>36127</v>
          </cell>
          <cell r="C634">
            <v>107906</v>
          </cell>
        </row>
        <row r="635">
          <cell r="A635">
            <v>35765</v>
          </cell>
          <cell r="B635">
            <v>37425</v>
          </cell>
          <cell r="C635">
            <v>116421</v>
          </cell>
        </row>
        <row r="636">
          <cell r="A636" t="str">
            <v>Totals:</v>
          </cell>
          <cell r="B636" t="str">
            <v>__________</v>
          </cell>
          <cell r="C636" t="str">
            <v>__________</v>
          </cell>
        </row>
        <row r="637">
          <cell r="A637">
            <v>1997</v>
          </cell>
          <cell r="B637">
            <v>465081</v>
          </cell>
          <cell r="C637">
            <v>1429819</v>
          </cell>
        </row>
        <row r="639">
          <cell r="A639">
            <v>35796</v>
          </cell>
          <cell r="B639">
            <v>39108</v>
          </cell>
          <cell r="C639">
            <v>118963</v>
          </cell>
        </row>
        <row r="640">
          <cell r="A640">
            <v>35827</v>
          </cell>
          <cell r="B640">
            <v>33606</v>
          </cell>
          <cell r="C640">
            <v>105758</v>
          </cell>
        </row>
        <row r="641">
          <cell r="A641">
            <v>35855</v>
          </cell>
          <cell r="B641">
            <v>35987</v>
          </cell>
          <cell r="C641">
            <v>109857</v>
          </cell>
        </row>
        <row r="642">
          <cell r="A642">
            <v>35886</v>
          </cell>
          <cell r="B642">
            <v>35395</v>
          </cell>
          <cell r="C642">
            <v>109451</v>
          </cell>
        </row>
        <row r="643">
          <cell r="A643">
            <v>35916</v>
          </cell>
          <cell r="B643">
            <v>35735</v>
          </cell>
          <cell r="C643">
            <v>113397</v>
          </cell>
        </row>
        <row r="644">
          <cell r="A644">
            <v>35947</v>
          </cell>
          <cell r="B644">
            <v>33177</v>
          </cell>
          <cell r="C644">
            <v>113904</v>
          </cell>
        </row>
        <row r="645">
          <cell r="A645">
            <v>35977</v>
          </cell>
          <cell r="B645">
            <v>32516</v>
          </cell>
          <cell r="C645">
            <v>112542</v>
          </cell>
        </row>
        <row r="646">
          <cell r="A646">
            <v>36008</v>
          </cell>
          <cell r="B646">
            <v>33224</v>
          </cell>
          <cell r="C646">
            <v>121058</v>
          </cell>
        </row>
        <row r="647">
          <cell r="A647">
            <v>36039</v>
          </cell>
          <cell r="B647">
            <v>31700</v>
          </cell>
          <cell r="C647">
            <v>115515</v>
          </cell>
        </row>
        <row r="648">
          <cell r="A648">
            <v>36069</v>
          </cell>
          <cell r="B648">
            <v>31793</v>
          </cell>
          <cell r="C648">
            <v>122224</v>
          </cell>
        </row>
        <row r="649">
          <cell r="A649">
            <v>36100</v>
          </cell>
          <cell r="B649">
            <v>30319</v>
          </cell>
          <cell r="C649">
            <v>109490</v>
          </cell>
        </row>
        <row r="650">
          <cell r="A650">
            <v>36130</v>
          </cell>
          <cell r="B650">
            <v>30827</v>
          </cell>
          <cell r="C650">
            <v>100721</v>
          </cell>
        </row>
        <row r="651">
          <cell r="A651" t="str">
            <v>Totals:</v>
          </cell>
          <cell r="B651" t="str">
            <v>__________</v>
          </cell>
          <cell r="C651" t="str">
            <v>__________</v>
          </cell>
        </row>
        <row r="652">
          <cell r="A652">
            <v>1998</v>
          </cell>
          <cell r="B652">
            <v>403387</v>
          </cell>
          <cell r="C652">
            <v>1352880</v>
          </cell>
        </row>
        <row r="654">
          <cell r="A654">
            <v>36161</v>
          </cell>
          <cell r="B654">
            <v>27675</v>
          </cell>
          <cell r="C654">
            <v>104855</v>
          </cell>
        </row>
        <row r="655">
          <cell r="A655">
            <v>36192</v>
          </cell>
          <cell r="B655">
            <v>29109</v>
          </cell>
          <cell r="C655">
            <v>96615</v>
          </cell>
        </row>
        <row r="656">
          <cell r="A656">
            <v>36220</v>
          </cell>
          <cell r="B656">
            <v>29217</v>
          </cell>
          <cell r="C656">
            <v>101668</v>
          </cell>
        </row>
        <row r="657">
          <cell r="A657">
            <v>36251</v>
          </cell>
          <cell r="B657">
            <v>30460</v>
          </cell>
          <cell r="C657">
            <v>103566</v>
          </cell>
        </row>
        <row r="658">
          <cell r="A658">
            <v>36281</v>
          </cell>
          <cell r="B658">
            <v>30594</v>
          </cell>
          <cell r="C658">
            <v>105333</v>
          </cell>
        </row>
        <row r="659">
          <cell r="A659">
            <v>36312</v>
          </cell>
          <cell r="B659">
            <v>27976</v>
          </cell>
          <cell r="C659">
            <v>101661</v>
          </cell>
        </row>
        <row r="660">
          <cell r="A660">
            <v>36342</v>
          </cell>
          <cell r="B660">
            <v>28267</v>
          </cell>
          <cell r="C660">
            <v>100961</v>
          </cell>
        </row>
        <row r="661">
          <cell r="A661">
            <v>36373</v>
          </cell>
          <cell r="B661">
            <v>27954</v>
          </cell>
          <cell r="C661">
            <v>93962</v>
          </cell>
        </row>
        <row r="662">
          <cell r="A662">
            <v>36404</v>
          </cell>
          <cell r="B662">
            <v>29637</v>
          </cell>
          <cell r="C662">
            <v>97062</v>
          </cell>
        </row>
        <row r="663">
          <cell r="A663">
            <v>36434</v>
          </cell>
          <cell r="B663">
            <v>31133</v>
          </cell>
          <cell r="C663">
            <v>95609</v>
          </cell>
        </row>
        <row r="664">
          <cell r="A664">
            <v>36465</v>
          </cell>
          <cell r="B664">
            <v>31160</v>
          </cell>
          <cell r="C664">
            <v>93796</v>
          </cell>
        </row>
        <row r="665">
          <cell r="A665">
            <v>36495</v>
          </cell>
          <cell r="B665">
            <v>31106</v>
          </cell>
          <cell r="C665">
            <v>95429</v>
          </cell>
        </row>
        <row r="666">
          <cell r="A666" t="str">
            <v>Totals:</v>
          </cell>
          <cell r="B666" t="str">
            <v>__________</v>
          </cell>
          <cell r="C666" t="str">
            <v>__________</v>
          </cell>
        </row>
        <row r="667">
          <cell r="A667">
            <v>1999</v>
          </cell>
          <cell r="B667">
            <v>354288</v>
          </cell>
          <cell r="C667">
            <v>1190517</v>
          </cell>
        </row>
        <row r="669">
          <cell r="A669">
            <v>36526</v>
          </cell>
          <cell r="B669">
            <v>29598</v>
          </cell>
          <cell r="C669">
            <v>94110</v>
          </cell>
        </row>
        <row r="670">
          <cell r="A670">
            <v>36557</v>
          </cell>
          <cell r="B670">
            <v>27843</v>
          </cell>
          <cell r="C670">
            <v>97485</v>
          </cell>
        </row>
        <row r="671">
          <cell r="A671">
            <v>36586</v>
          </cell>
          <cell r="B671">
            <v>30005</v>
          </cell>
          <cell r="C671">
            <v>104142</v>
          </cell>
        </row>
        <row r="672">
          <cell r="A672">
            <v>36617</v>
          </cell>
          <cell r="B672">
            <v>27904</v>
          </cell>
          <cell r="C672">
            <v>103653</v>
          </cell>
        </row>
        <row r="673">
          <cell r="A673">
            <v>36647</v>
          </cell>
          <cell r="B673">
            <v>26947</v>
          </cell>
          <cell r="C673">
            <v>104405</v>
          </cell>
        </row>
        <row r="674">
          <cell r="A674">
            <v>36678</v>
          </cell>
          <cell r="B674">
            <v>26638</v>
          </cell>
          <cell r="C674">
            <v>104424</v>
          </cell>
        </row>
        <row r="675">
          <cell r="A675">
            <v>36708</v>
          </cell>
          <cell r="B675">
            <v>25682</v>
          </cell>
          <cell r="C675">
            <v>98080</v>
          </cell>
        </row>
        <row r="676">
          <cell r="A676">
            <v>36739</v>
          </cell>
          <cell r="B676">
            <v>25212</v>
          </cell>
          <cell r="C676">
            <v>95934</v>
          </cell>
        </row>
        <row r="677">
          <cell r="A677">
            <v>36770</v>
          </cell>
          <cell r="B677">
            <v>24334</v>
          </cell>
          <cell r="C677">
            <v>95970</v>
          </cell>
        </row>
        <row r="678">
          <cell r="A678">
            <v>36800</v>
          </cell>
          <cell r="B678">
            <v>25098</v>
          </cell>
          <cell r="C678">
            <v>94690</v>
          </cell>
        </row>
        <row r="679">
          <cell r="A679">
            <v>36831</v>
          </cell>
          <cell r="B679">
            <v>23483</v>
          </cell>
          <cell r="C679">
            <v>90848</v>
          </cell>
        </row>
        <row r="680">
          <cell r="A680">
            <v>36861</v>
          </cell>
          <cell r="B680">
            <v>20910</v>
          </cell>
          <cell r="C680">
            <v>93308</v>
          </cell>
        </row>
        <row r="681">
          <cell r="A681" t="str">
            <v>Totals:</v>
          </cell>
          <cell r="B681" t="str">
            <v>__________</v>
          </cell>
          <cell r="C681" t="str">
            <v>__________</v>
          </cell>
        </row>
        <row r="682">
          <cell r="A682">
            <v>2000</v>
          </cell>
          <cell r="B682">
            <v>313654</v>
          </cell>
          <cell r="C682">
            <v>1177049</v>
          </cell>
        </row>
        <row r="684">
          <cell r="A684">
            <v>36892</v>
          </cell>
          <cell r="B684">
            <v>24476</v>
          </cell>
          <cell r="C684">
            <v>93256</v>
          </cell>
        </row>
        <row r="685">
          <cell r="A685">
            <v>36923</v>
          </cell>
          <cell r="B685">
            <v>20751</v>
          </cell>
          <cell r="C685">
            <v>86079</v>
          </cell>
        </row>
        <row r="686">
          <cell r="A686">
            <v>36951</v>
          </cell>
          <cell r="B686">
            <v>24296</v>
          </cell>
          <cell r="C686">
            <v>99018</v>
          </cell>
        </row>
        <row r="687">
          <cell r="A687">
            <v>36982</v>
          </cell>
          <cell r="B687">
            <v>25615</v>
          </cell>
          <cell r="C687">
            <v>92282</v>
          </cell>
        </row>
        <row r="688">
          <cell r="A688">
            <v>37012</v>
          </cell>
          <cell r="B688">
            <v>23266</v>
          </cell>
          <cell r="C688">
            <v>85681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18785</v>
          </cell>
          <cell r="C32">
            <v>2053355</v>
          </cell>
          <cell r="D32" t="str">
            <v>261,650    109309       93.30     135</v>
          </cell>
        </row>
        <row r="33">
          <cell r="A33">
            <v>36739</v>
          </cell>
          <cell r="B33">
            <v>31408</v>
          </cell>
          <cell r="C33">
            <v>3669298</v>
          </cell>
          <cell r="D33" t="str">
            <v>702,087    116827       95.72     129</v>
          </cell>
        </row>
        <row r="34">
          <cell r="A34">
            <v>36770</v>
          </cell>
          <cell r="B34">
            <v>25683</v>
          </cell>
          <cell r="C34">
            <v>2982536</v>
          </cell>
          <cell r="D34" t="str">
            <v>657,650    116129       96.24     131</v>
          </cell>
        </row>
        <row r="35">
          <cell r="A35">
            <v>36800</v>
          </cell>
          <cell r="B35">
            <v>24313</v>
          </cell>
          <cell r="C35">
            <v>2647266</v>
          </cell>
          <cell r="D35" t="str">
            <v>603,870    108883       96.13     128</v>
          </cell>
        </row>
        <row r="36">
          <cell r="A36">
            <v>36831</v>
          </cell>
          <cell r="B36">
            <v>19105</v>
          </cell>
          <cell r="C36">
            <v>2323942</v>
          </cell>
          <cell r="D36" t="str">
            <v>476,771    121641       96.15     127</v>
          </cell>
        </row>
        <row r="37">
          <cell r="A37">
            <v>36861</v>
          </cell>
          <cell r="B37">
            <v>17683</v>
          </cell>
          <cell r="C37">
            <v>2055429</v>
          </cell>
          <cell r="D37" t="str">
            <v>451,889    116238       96.23     129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2000</v>
          </cell>
          <cell r="B39">
            <v>136977</v>
          </cell>
          <cell r="C39">
            <v>15731826</v>
          </cell>
          <cell r="D39">
            <v>3153917</v>
          </cell>
        </row>
        <row r="41">
          <cell r="A41">
            <v>36892</v>
          </cell>
          <cell r="B41">
            <v>18381</v>
          </cell>
          <cell r="C41">
            <v>1835706</v>
          </cell>
          <cell r="D41" t="str">
            <v>404,354     99870       95.65     130</v>
          </cell>
        </row>
        <row r="42">
          <cell r="A42">
            <v>36923</v>
          </cell>
          <cell r="B42">
            <v>14257</v>
          </cell>
          <cell r="C42">
            <v>1614669</v>
          </cell>
          <cell r="D42" t="str">
            <v>319,423    113255       95.73     130</v>
          </cell>
        </row>
        <row r="43">
          <cell r="A43">
            <v>36951</v>
          </cell>
          <cell r="B43">
            <v>14008</v>
          </cell>
          <cell r="C43">
            <v>1592998</v>
          </cell>
          <cell r="D43" t="str">
            <v>326,743    113721       95.89     129</v>
          </cell>
        </row>
        <row r="44">
          <cell r="A44">
            <v>36982</v>
          </cell>
          <cell r="B44">
            <v>12693</v>
          </cell>
          <cell r="C44">
            <v>1526608</v>
          </cell>
          <cell r="D44" t="str">
            <v>295,132    120272       95.88     128</v>
          </cell>
        </row>
        <row r="45">
          <cell r="A45">
            <v>37012</v>
          </cell>
          <cell r="B45">
            <v>9975</v>
          </cell>
          <cell r="C45">
            <v>1495992</v>
          </cell>
          <cell r="D45" t="str">
            <v>281,487    149975       96.58     116</v>
          </cell>
        </row>
        <row r="46">
          <cell r="A46" t="str">
            <v>Totals: _</v>
          </cell>
          <cell r="B46" t="str">
            <v>_________</v>
          </cell>
          <cell r="C46" t="str">
            <v>__________</v>
          </cell>
          <cell r="D46" t="str">
            <v>__________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55">
          <cell r="A55">
            <v>36739</v>
          </cell>
          <cell r="B55">
            <v>22311</v>
          </cell>
          <cell r="C55">
            <v>2665446</v>
          </cell>
          <cell r="D55" t="str">
            <v>300,370    119468       93.09     156</v>
          </cell>
        </row>
        <row r="56">
          <cell r="A56">
            <v>36770</v>
          </cell>
          <cell r="B56">
            <v>34578</v>
          </cell>
          <cell r="C56">
            <v>4491828</v>
          </cell>
          <cell r="D56" t="str">
            <v>884,175    129905       96.24     156</v>
          </cell>
        </row>
        <row r="57">
          <cell r="A57">
            <v>36800</v>
          </cell>
          <cell r="B57">
            <v>31719</v>
          </cell>
          <cell r="C57">
            <v>3696643</v>
          </cell>
          <cell r="D57" t="str">
            <v>837,088    116544       96.35     154</v>
          </cell>
        </row>
        <row r="58">
          <cell r="A58">
            <v>36831</v>
          </cell>
          <cell r="B58">
            <v>27450</v>
          </cell>
          <cell r="C58">
            <v>3156514</v>
          </cell>
          <cell r="D58" t="str">
            <v>720,088    114992       96.33     153</v>
          </cell>
        </row>
        <row r="59">
          <cell r="A59">
            <v>36861</v>
          </cell>
          <cell r="B59">
            <v>25395</v>
          </cell>
          <cell r="C59">
            <v>2844259</v>
          </cell>
          <cell r="D59" t="str">
            <v>639,608    112001       96.18     154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141453</v>
          </cell>
          <cell r="C61">
            <v>16854690</v>
          </cell>
          <cell r="D61">
            <v>3381329</v>
          </cell>
        </row>
        <row r="63">
          <cell r="A63">
            <v>36892</v>
          </cell>
          <cell r="B63">
            <v>23525</v>
          </cell>
          <cell r="C63">
            <v>2599855</v>
          </cell>
          <cell r="D63" t="str">
            <v>512,064    110515       95.61     156</v>
          </cell>
        </row>
        <row r="64">
          <cell r="A64">
            <v>36923</v>
          </cell>
          <cell r="B64">
            <v>19002</v>
          </cell>
          <cell r="C64">
            <v>2222128</v>
          </cell>
          <cell r="D64" t="str">
            <v>422,176    116942       95.69     156</v>
          </cell>
        </row>
        <row r="65">
          <cell r="A65">
            <v>36951</v>
          </cell>
          <cell r="B65">
            <v>19674</v>
          </cell>
          <cell r="C65">
            <v>2324231</v>
          </cell>
          <cell r="D65" t="str">
            <v>419,251    118138       95.52     153</v>
          </cell>
        </row>
        <row r="66">
          <cell r="A66">
            <v>36982</v>
          </cell>
          <cell r="B66">
            <v>17690</v>
          </cell>
          <cell r="C66">
            <v>2095749</v>
          </cell>
          <cell r="D66" t="str">
            <v>314,923    118471       94.68     156</v>
          </cell>
        </row>
        <row r="67">
          <cell r="A67">
            <v>37012</v>
          </cell>
          <cell r="B67">
            <v>15584</v>
          </cell>
          <cell r="C67">
            <v>2007376</v>
          </cell>
          <cell r="D67" t="str">
            <v>303,899    128811       95.12     148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54">
          <cell r="A54">
            <v>36770</v>
          </cell>
          <cell r="B54">
            <v>20411</v>
          </cell>
          <cell r="C54">
            <v>2408417</v>
          </cell>
          <cell r="D54" t="str">
            <v>208,876    117997       91.10     138</v>
          </cell>
        </row>
        <row r="55">
          <cell r="A55">
            <v>36800</v>
          </cell>
          <cell r="B55">
            <v>32221</v>
          </cell>
          <cell r="C55">
            <v>3970289</v>
          </cell>
          <cell r="D55" t="str">
            <v>562,838    123221       94.59     135</v>
          </cell>
        </row>
        <row r="56">
          <cell r="A56">
            <v>36831</v>
          </cell>
          <cell r="B56">
            <v>26329</v>
          </cell>
          <cell r="C56">
            <v>3066047</v>
          </cell>
          <cell r="D56" t="str">
            <v>449,490    116452       94.47     134</v>
          </cell>
        </row>
        <row r="57">
          <cell r="A57">
            <v>36861</v>
          </cell>
          <cell r="B57">
            <v>23181</v>
          </cell>
          <cell r="C57">
            <v>2722979</v>
          </cell>
          <cell r="D57" t="str">
            <v>415,098    117466       94.71     130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102142</v>
          </cell>
          <cell r="C59">
            <v>12167732</v>
          </cell>
          <cell r="D59">
            <v>1636302</v>
          </cell>
        </row>
        <row r="61">
          <cell r="A61">
            <v>36892</v>
          </cell>
          <cell r="B61">
            <v>22201</v>
          </cell>
          <cell r="C61">
            <v>2515082</v>
          </cell>
          <cell r="D61" t="str">
            <v>408,141    113287       94.84     132</v>
          </cell>
        </row>
        <row r="62">
          <cell r="A62">
            <v>36923</v>
          </cell>
          <cell r="B62">
            <v>16734</v>
          </cell>
          <cell r="C62">
            <v>2072458</v>
          </cell>
          <cell r="D62" t="str">
            <v>330,207    123848       95.18     129</v>
          </cell>
        </row>
        <row r="63">
          <cell r="A63">
            <v>36951</v>
          </cell>
          <cell r="B63">
            <v>17066</v>
          </cell>
          <cell r="C63">
            <v>2137664</v>
          </cell>
          <cell r="D63" t="str">
            <v>333,637    125259       95.13     132</v>
          </cell>
        </row>
        <row r="64">
          <cell r="A64">
            <v>36982</v>
          </cell>
          <cell r="B64">
            <v>15650</v>
          </cell>
          <cell r="C64">
            <v>1909855</v>
          </cell>
          <cell r="D64" t="str">
            <v>320,122    122036       95.34     130</v>
          </cell>
        </row>
        <row r="65">
          <cell r="A65">
            <v>37012</v>
          </cell>
          <cell r="B65">
            <v>14691</v>
          </cell>
          <cell r="C65">
            <v>1880101</v>
          </cell>
          <cell r="D65" t="str">
            <v>305,930    127977       95.42     128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51">
          <cell r="A51">
            <v>36800</v>
          </cell>
          <cell r="B51">
            <v>31351</v>
          </cell>
          <cell r="C51">
            <v>3202822</v>
          </cell>
          <cell r="D51" t="str">
            <v>300,588    102161       90.56     170</v>
          </cell>
        </row>
        <row r="52">
          <cell r="A52">
            <v>36831</v>
          </cell>
          <cell r="B52">
            <v>42799</v>
          </cell>
          <cell r="C52">
            <v>4587908</v>
          </cell>
          <cell r="D52" t="str">
            <v>873,344    107197       95.33     165</v>
          </cell>
        </row>
        <row r="53">
          <cell r="A53">
            <v>36861</v>
          </cell>
          <cell r="B53">
            <v>40665</v>
          </cell>
          <cell r="C53">
            <v>3923273</v>
          </cell>
          <cell r="D53" t="str">
            <v>795,418     96478       95.14     160</v>
          </cell>
        </row>
        <row r="54">
          <cell r="A54" t="str">
            <v>Totals: _</v>
          </cell>
          <cell r="B54" t="str">
            <v>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114815</v>
          </cell>
          <cell r="C55">
            <v>11714003</v>
          </cell>
          <cell r="D55">
            <v>1969350</v>
          </cell>
        </row>
        <row r="57">
          <cell r="A57">
            <v>36892</v>
          </cell>
          <cell r="B57">
            <v>42780</v>
          </cell>
          <cell r="C57">
            <v>3295304</v>
          </cell>
          <cell r="D57" t="str">
            <v>639,298     77030       93.73     159</v>
          </cell>
        </row>
        <row r="58">
          <cell r="A58">
            <v>36923</v>
          </cell>
          <cell r="B58">
            <v>34626</v>
          </cell>
          <cell r="C58">
            <v>2747784</v>
          </cell>
          <cell r="D58" t="str">
            <v>512,244     79357       93.67     165</v>
          </cell>
        </row>
        <row r="59">
          <cell r="A59">
            <v>36951</v>
          </cell>
          <cell r="B59">
            <v>35032</v>
          </cell>
          <cell r="C59">
            <v>2689768</v>
          </cell>
          <cell r="D59" t="str">
            <v>528,890     76781       93.79     165</v>
          </cell>
        </row>
        <row r="60">
          <cell r="A60">
            <v>36982</v>
          </cell>
          <cell r="B60">
            <v>28113</v>
          </cell>
          <cell r="C60">
            <v>2175058</v>
          </cell>
          <cell r="D60" t="str">
            <v>392,686     77369       93.32     161</v>
          </cell>
        </row>
        <row r="61">
          <cell r="A61">
            <v>37012</v>
          </cell>
          <cell r="B61">
            <v>24632</v>
          </cell>
          <cell r="C61">
            <v>1995512</v>
          </cell>
          <cell r="D61" t="str">
            <v>375,881     81013       93.85     152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29283</v>
          </cell>
          <cell r="C32">
            <v>2280712</v>
          </cell>
          <cell r="D32" t="str">
            <v>410,545     77886       93.34     128</v>
          </cell>
        </row>
        <row r="33">
          <cell r="A33">
            <v>36861</v>
          </cell>
          <cell r="B33">
            <v>39078</v>
          </cell>
          <cell r="C33">
            <v>4115320</v>
          </cell>
          <cell r="D33" t="str">
            <v>848,573    105311       95.60     125</v>
          </cell>
        </row>
        <row r="34">
          <cell r="A34" t="str">
            <v>Totals: _</v>
          </cell>
          <cell r="B34" t="str">
            <v>_________</v>
          </cell>
          <cell r="C34" t="str">
            <v>__________</v>
          </cell>
          <cell r="D34" t="str">
            <v>__________</v>
          </cell>
        </row>
        <row r="35">
          <cell r="A35">
            <v>2000</v>
          </cell>
          <cell r="B35">
            <v>68361</v>
          </cell>
          <cell r="C35">
            <v>6396032</v>
          </cell>
          <cell r="D35">
            <v>1259118</v>
          </cell>
        </row>
        <row r="37">
          <cell r="A37">
            <v>36892</v>
          </cell>
          <cell r="B37">
            <v>44267</v>
          </cell>
          <cell r="C37">
            <v>3129166</v>
          </cell>
          <cell r="D37" t="str">
            <v>642,630     70689       93.56     124</v>
          </cell>
        </row>
        <row r="38">
          <cell r="A38">
            <v>36923</v>
          </cell>
          <cell r="B38">
            <v>41061</v>
          </cell>
          <cell r="C38">
            <v>2377701</v>
          </cell>
          <cell r="D38" t="str">
            <v>512,036     57907       92.58     124</v>
          </cell>
        </row>
        <row r="39">
          <cell r="A39">
            <v>36951</v>
          </cell>
          <cell r="B39">
            <v>37125</v>
          </cell>
          <cell r="C39">
            <v>2422410</v>
          </cell>
          <cell r="D39" t="str">
            <v>504,244     65251       93.14     123</v>
          </cell>
        </row>
        <row r="40">
          <cell r="A40">
            <v>36982</v>
          </cell>
          <cell r="B40">
            <v>35554</v>
          </cell>
          <cell r="C40">
            <v>2050743</v>
          </cell>
          <cell r="D40" t="str">
            <v>421,852     57680       92.23     122</v>
          </cell>
        </row>
        <row r="41">
          <cell r="A41">
            <v>37012</v>
          </cell>
          <cell r="B41">
            <v>34332</v>
          </cell>
          <cell r="C41">
            <v>1701263</v>
          </cell>
          <cell r="D41" t="str">
            <v>382,904     49554       91.77     111</v>
          </cell>
        </row>
        <row r="42">
          <cell r="A42" t="str">
            <v>Totals: _</v>
          </cell>
          <cell r="B42" t="str">
            <v>_________</v>
          </cell>
          <cell r="C42" t="str">
            <v>__________</v>
          </cell>
          <cell r="D42" t="str">
            <v>__________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50">
          <cell r="A50">
            <v>36861</v>
          </cell>
          <cell r="B50">
            <v>16666</v>
          </cell>
          <cell r="C50">
            <v>2834344</v>
          </cell>
          <cell r="D50" t="str">
            <v>247,829    170068       93.70     106</v>
          </cell>
        </row>
        <row r="51">
          <cell r="A51" t="str">
            <v>Totals: _</v>
          </cell>
          <cell r="B51" t="str">
            <v>_________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16666</v>
          </cell>
          <cell r="C52">
            <v>2834344</v>
          </cell>
          <cell r="D52">
            <v>247829</v>
          </cell>
        </row>
        <row r="54">
          <cell r="A54">
            <v>36892</v>
          </cell>
          <cell r="B54">
            <v>35579</v>
          </cell>
          <cell r="C54">
            <v>3652746</v>
          </cell>
          <cell r="D54" t="str">
            <v>1,079,939    102666       96.81     104</v>
          </cell>
        </row>
        <row r="55">
          <cell r="A55">
            <v>36923</v>
          </cell>
          <cell r="B55">
            <v>26825</v>
          </cell>
          <cell r="C55">
            <v>2479547</v>
          </cell>
          <cell r="D55" t="str">
            <v>819,080     92435       96.83     102</v>
          </cell>
        </row>
        <row r="56">
          <cell r="A56">
            <v>36951</v>
          </cell>
          <cell r="B56">
            <v>29202</v>
          </cell>
          <cell r="C56">
            <v>2362445</v>
          </cell>
          <cell r="D56" t="str">
            <v>891,298     80901       96.83     102</v>
          </cell>
        </row>
        <row r="57">
          <cell r="A57">
            <v>36982</v>
          </cell>
          <cell r="B57">
            <v>24038</v>
          </cell>
          <cell r="C57">
            <v>2148121</v>
          </cell>
          <cell r="D57" t="str">
            <v>893,207     89364       97.38     101</v>
          </cell>
        </row>
        <row r="58">
          <cell r="A58">
            <v>37012</v>
          </cell>
          <cell r="B58">
            <v>22027</v>
          </cell>
          <cell r="C58">
            <v>1983163</v>
          </cell>
          <cell r="D58" t="str">
            <v>812,180     90034       97.36      97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3-Dec1963"/>
    </sheetNames>
    <sheetDataSet>
      <sheetData sheetId="0">
        <row r="563">
          <cell r="A563">
            <v>34335</v>
          </cell>
          <cell r="B563">
            <v>31335</v>
          </cell>
          <cell r="C563">
            <v>212583</v>
          </cell>
        </row>
        <row r="564">
          <cell r="A564">
            <v>34366</v>
          </cell>
          <cell r="B564">
            <v>26948</v>
          </cell>
          <cell r="C564">
            <v>203552</v>
          </cell>
        </row>
        <row r="565">
          <cell r="A565">
            <v>34394</v>
          </cell>
          <cell r="B565">
            <v>31267</v>
          </cell>
          <cell r="C565">
            <v>213822</v>
          </cell>
        </row>
        <row r="566">
          <cell r="A566">
            <v>34425</v>
          </cell>
          <cell r="B566">
            <v>28808</v>
          </cell>
          <cell r="C566">
            <v>222115</v>
          </cell>
        </row>
        <row r="567">
          <cell r="A567">
            <v>34455</v>
          </cell>
          <cell r="B567">
            <v>30350</v>
          </cell>
          <cell r="C567">
            <v>232662</v>
          </cell>
        </row>
        <row r="568">
          <cell r="A568">
            <v>34486</v>
          </cell>
          <cell r="B568">
            <v>32560</v>
          </cell>
          <cell r="C568">
            <v>219177</v>
          </cell>
        </row>
        <row r="569">
          <cell r="A569">
            <v>34516</v>
          </cell>
          <cell r="B569">
            <v>37070</v>
          </cell>
          <cell r="C569">
            <v>221880</v>
          </cell>
        </row>
        <row r="570">
          <cell r="A570">
            <v>34547</v>
          </cell>
          <cell r="B570">
            <v>35116</v>
          </cell>
          <cell r="C570">
            <v>204220</v>
          </cell>
        </row>
        <row r="571">
          <cell r="A571">
            <v>34578</v>
          </cell>
          <cell r="B571">
            <v>35202</v>
          </cell>
          <cell r="C571">
            <v>206064</v>
          </cell>
        </row>
        <row r="572">
          <cell r="A572">
            <v>34608</v>
          </cell>
          <cell r="B572">
            <v>37177</v>
          </cell>
          <cell r="C572">
            <v>202567</v>
          </cell>
        </row>
        <row r="573">
          <cell r="A573">
            <v>34639</v>
          </cell>
          <cell r="B573">
            <v>34798</v>
          </cell>
          <cell r="C573">
            <v>204527</v>
          </cell>
        </row>
        <row r="574">
          <cell r="A574">
            <v>34669</v>
          </cell>
          <cell r="B574">
            <v>35839</v>
          </cell>
          <cell r="C574">
            <v>210711</v>
          </cell>
        </row>
        <row r="575">
          <cell r="A575" t="str">
            <v>Totals:</v>
          </cell>
          <cell r="B575" t="str">
            <v>__________</v>
          </cell>
          <cell r="C575" t="str">
            <v>__________</v>
          </cell>
        </row>
        <row r="576">
          <cell r="A576">
            <v>1994</v>
          </cell>
          <cell r="B576">
            <v>396470</v>
          </cell>
          <cell r="C576">
            <v>2553880</v>
          </cell>
        </row>
        <row r="578">
          <cell r="A578">
            <v>34700</v>
          </cell>
          <cell r="B578">
            <v>34066</v>
          </cell>
          <cell r="C578">
            <v>197170</v>
          </cell>
        </row>
        <row r="579">
          <cell r="A579">
            <v>34731</v>
          </cell>
          <cell r="B579">
            <v>31040</v>
          </cell>
          <cell r="C579">
            <v>183418</v>
          </cell>
        </row>
        <row r="580">
          <cell r="A580">
            <v>34759</v>
          </cell>
          <cell r="B580">
            <v>33907</v>
          </cell>
          <cell r="C580">
            <v>201351</v>
          </cell>
        </row>
        <row r="581">
          <cell r="A581">
            <v>34790</v>
          </cell>
          <cell r="B581">
            <v>32676</v>
          </cell>
          <cell r="C581">
            <v>195287</v>
          </cell>
        </row>
        <row r="582">
          <cell r="A582">
            <v>34820</v>
          </cell>
          <cell r="B582">
            <v>30936</v>
          </cell>
          <cell r="C582">
            <v>204057</v>
          </cell>
        </row>
        <row r="583">
          <cell r="A583">
            <v>34851</v>
          </cell>
          <cell r="B583">
            <v>28227</v>
          </cell>
          <cell r="C583">
            <v>193781</v>
          </cell>
        </row>
        <row r="584">
          <cell r="A584">
            <v>34881</v>
          </cell>
          <cell r="B584">
            <v>30530</v>
          </cell>
          <cell r="C584">
            <v>196738</v>
          </cell>
        </row>
        <row r="585">
          <cell r="A585">
            <v>34912</v>
          </cell>
          <cell r="B585">
            <v>30054</v>
          </cell>
          <cell r="C585">
            <v>189229</v>
          </cell>
        </row>
        <row r="586">
          <cell r="A586">
            <v>34943</v>
          </cell>
          <cell r="B586">
            <v>29113</v>
          </cell>
          <cell r="C586">
            <v>192166</v>
          </cell>
        </row>
        <row r="587">
          <cell r="A587">
            <v>34973</v>
          </cell>
          <cell r="B587">
            <v>28184</v>
          </cell>
          <cell r="C587">
            <v>163605</v>
          </cell>
        </row>
        <row r="588">
          <cell r="A588">
            <v>35004</v>
          </cell>
          <cell r="B588">
            <v>29236</v>
          </cell>
          <cell r="C588">
            <v>182310</v>
          </cell>
        </row>
        <row r="589">
          <cell r="A589">
            <v>35034</v>
          </cell>
          <cell r="B589">
            <v>28170</v>
          </cell>
          <cell r="C589">
            <v>174159</v>
          </cell>
        </row>
        <row r="590">
          <cell r="A590" t="str">
            <v>Totals:</v>
          </cell>
          <cell r="B590" t="str">
            <v>__________</v>
          </cell>
          <cell r="C590" t="str">
            <v>__________</v>
          </cell>
        </row>
        <row r="591">
          <cell r="A591">
            <v>1995</v>
          </cell>
          <cell r="B591">
            <v>366139</v>
          </cell>
          <cell r="C591">
            <v>2273271</v>
          </cell>
        </row>
        <row r="593">
          <cell r="A593">
            <v>35065</v>
          </cell>
          <cell r="B593">
            <v>28592</v>
          </cell>
          <cell r="C593">
            <v>176144</v>
          </cell>
        </row>
        <row r="594">
          <cell r="A594">
            <v>35096</v>
          </cell>
          <cell r="B594">
            <v>26355</v>
          </cell>
          <cell r="C594">
            <v>158843</v>
          </cell>
        </row>
        <row r="595">
          <cell r="A595">
            <v>35125</v>
          </cell>
          <cell r="B595">
            <v>28213</v>
          </cell>
          <cell r="C595">
            <v>191196</v>
          </cell>
        </row>
        <row r="596">
          <cell r="A596">
            <v>35156</v>
          </cell>
          <cell r="B596">
            <v>25680</v>
          </cell>
          <cell r="C596">
            <v>188915</v>
          </cell>
        </row>
        <row r="597">
          <cell r="A597">
            <v>35186</v>
          </cell>
          <cell r="B597">
            <v>26914</v>
          </cell>
          <cell r="C597">
            <v>208770</v>
          </cell>
        </row>
        <row r="598">
          <cell r="A598">
            <v>35217</v>
          </cell>
          <cell r="B598">
            <v>25825</v>
          </cell>
          <cell r="C598">
            <v>188009</v>
          </cell>
        </row>
        <row r="599">
          <cell r="A599">
            <v>35247</v>
          </cell>
          <cell r="B599">
            <v>26531</v>
          </cell>
          <cell r="C599">
            <v>188974</v>
          </cell>
        </row>
        <row r="600">
          <cell r="A600">
            <v>35278</v>
          </cell>
          <cell r="B600">
            <v>26627</v>
          </cell>
          <cell r="C600">
            <v>193859</v>
          </cell>
        </row>
        <row r="601">
          <cell r="A601">
            <v>35309</v>
          </cell>
          <cell r="B601">
            <v>24617</v>
          </cell>
          <cell r="C601">
            <v>179807</v>
          </cell>
        </row>
        <row r="602">
          <cell r="A602">
            <v>35339</v>
          </cell>
          <cell r="B602">
            <v>25876</v>
          </cell>
          <cell r="C602">
            <v>182873</v>
          </cell>
        </row>
        <row r="603">
          <cell r="A603">
            <v>35370</v>
          </cell>
          <cell r="B603">
            <v>27606</v>
          </cell>
          <cell r="C603">
            <v>175221</v>
          </cell>
        </row>
        <row r="604">
          <cell r="A604">
            <v>35400</v>
          </cell>
          <cell r="B604">
            <v>27059</v>
          </cell>
          <cell r="C604">
            <v>183921</v>
          </cell>
        </row>
        <row r="605">
          <cell r="A605" t="str">
            <v>Totals:</v>
          </cell>
          <cell r="B605" t="str">
            <v>__________</v>
          </cell>
          <cell r="C605" t="str">
            <v>__________</v>
          </cell>
        </row>
        <row r="606">
          <cell r="A606">
            <v>1996</v>
          </cell>
          <cell r="B606">
            <v>319895</v>
          </cell>
          <cell r="C606">
            <v>2216532</v>
          </cell>
        </row>
        <row r="608">
          <cell r="A608">
            <v>35431</v>
          </cell>
          <cell r="B608">
            <v>25228</v>
          </cell>
          <cell r="C608">
            <v>178089</v>
          </cell>
        </row>
        <row r="609">
          <cell r="A609">
            <v>35462</v>
          </cell>
          <cell r="B609">
            <v>22707</v>
          </cell>
          <cell r="C609">
            <v>156108</v>
          </cell>
        </row>
        <row r="610">
          <cell r="A610">
            <v>35490</v>
          </cell>
          <cell r="B610">
            <v>26729</v>
          </cell>
          <cell r="C610">
            <v>174373</v>
          </cell>
        </row>
        <row r="611">
          <cell r="A611">
            <v>35521</v>
          </cell>
          <cell r="B611">
            <v>26610</v>
          </cell>
          <cell r="C611">
            <v>170772</v>
          </cell>
        </row>
        <row r="612">
          <cell r="A612">
            <v>35551</v>
          </cell>
          <cell r="B612">
            <v>25676</v>
          </cell>
          <cell r="C612">
            <v>192252</v>
          </cell>
        </row>
        <row r="613">
          <cell r="A613">
            <v>35582</v>
          </cell>
          <cell r="B613">
            <v>24978</v>
          </cell>
          <cell r="C613">
            <v>186996</v>
          </cell>
        </row>
        <row r="614">
          <cell r="A614">
            <v>35612</v>
          </cell>
          <cell r="B614">
            <v>25520</v>
          </cell>
          <cell r="C614">
            <v>174380</v>
          </cell>
        </row>
        <row r="615">
          <cell r="A615">
            <v>35643</v>
          </cell>
          <cell r="B615">
            <v>24713</v>
          </cell>
          <cell r="C615">
            <v>174559</v>
          </cell>
        </row>
        <row r="616">
          <cell r="A616">
            <v>35674</v>
          </cell>
          <cell r="B616">
            <v>24526</v>
          </cell>
          <cell r="C616">
            <v>185956</v>
          </cell>
        </row>
        <row r="617">
          <cell r="A617">
            <v>35704</v>
          </cell>
          <cell r="B617">
            <v>25104</v>
          </cell>
          <cell r="C617">
            <v>183456</v>
          </cell>
        </row>
        <row r="618">
          <cell r="A618">
            <v>35735</v>
          </cell>
          <cell r="B618">
            <v>25006</v>
          </cell>
          <cell r="C618">
            <v>178183</v>
          </cell>
        </row>
        <row r="619">
          <cell r="A619">
            <v>35765</v>
          </cell>
          <cell r="B619">
            <v>29058</v>
          </cell>
          <cell r="C619">
            <v>159218</v>
          </cell>
        </row>
        <row r="620">
          <cell r="A620" t="str">
            <v>Totals:</v>
          </cell>
          <cell r="B620" t="str">
            <v>__________</v>
          </cell>
          <cell r="C620" t="str">
            <v>__________</v>
          </cell>
        </row>
        <row r="621">
          <cell r="A621">
            <v>1997</v>
          </cell>
          <cell r="B621">
            <v>305855</v>
          </cell>
          <cell r="C621">
            <v>2114342</v>
          </cell>
        </row>
        <row r="623">
          <cell r="A623">
            <v>35796</v>
          </cell>
          <cell r="B623">
            <v>28285</v>
          </cell>
          <cell r="C623">
            <v>161241</v>
          </cell>
        </row>
        <row r="624">
          <cell r="A624">
            <v>35827</v>
          </cell>
          <cell r="B624">
            <v>27004</v>
          </cell>
          <cell r="C624">
            <v>156539</v>
          </cell>
        </row>
        <row r="625">
          <cell r="A625">
            <v>35855</v>
          </cell>
          <cell r="B625">
            <v>28922</v>
          </cell>
          <cell r="C625">
            <v>183467</v>
          </cell>
        </row>
        <row r="626">
          <cell r="A626">
            <v>35886</v>
          </cell>
          <cell r="B626">
            <v>27898</v>
          </cell>
          <cell r="C626">
            <v>171387</v>
          </cell>
        </row>
        <row r="627">
          <cell r="A627">
            <v>35916</v>
          </cell>
          <cell r="B627">
            <v>32009</v>
          </cell>
          <cell r="C627">
            <v>179777</v>
          </cell>
        </row>
        <row r="628">
          <cell r="A628">
            <v>35947</v>
          </cell>
          <cell r="B628">
            <v>35238</v>
          </cell>
          <cell r="C628">
            <v>155754</v>
          </cell>
        </row>
        <row r="629">
          <cell r="A629">
            <v>35977</v>
          </cell>
          <cell r="B629">
            <v>36156</v>
          </cell>
          <cell r="C629">
            <v>179133</v>
          </cell>
        </row>
        <row r="630">
          <cell r="A630">
            <v>36008</v>
          </cell>
          <cell r="B630">
            <v>34552</v>
          </cell>
          <cell r="C630">
            <v>169690</v>
          </cell>
        </row>
        <row r="631">
          <cell r="A631">
            <v>36039</v>
          </cell>
          <cell r="B631">
            <v>34000</v>
          </cell>
          <cell r="C631">
            <v>160179</v>
          </cell>
        </row>
        <row r="632">
          <cell r="A632">
            <v>36069</v>
          </cell>
          <cell r="B632">
            <v>32423</v>
          </cell>
          <cell r="C632">
            <v>176691</v>
          </cell>
        </row>
        <row r="633">
          <cell r="A633">
            <v>36100</v>
          </cell>
          <cell r="B633">
            <v>32531</v>
          </cell>
          <cell r="C633">
            <v>173685</v>
          </cell>
        </row>
        <row r="634">
          <cell r="A634">
            <v>36130</v>
          </cell>
          <cell r="B634">
            <v>29214</v>
          </cell>
          <cell r="C634">
            <v>161547</v>
          </cell>
        </row>
        <row r="635">
          <cell r="A635" t="str">
            <v>Totals:</v>
          </cell>
          <cell r="B635" t="str">
            <v>__________</v>
          </cell>
          <cell r="C635" t="str">
            <v>__________</v>
          </cell>
        </row>
        <row r="636">
          <cell r="A636">
            <v>1998</v>
          </cell>
          <cell r="B636">
            <v>378232</v>
          </cell>
          <cell r="C636">
            <v>2029090</v>
          </cell>
        </row>
        <row r="638">
          <cell r="A638">
            <v>36161</v>
          </cell>
          <cell r="B638">
            <v>27079</v>
          </cell>
          <cell r="C638">
            <v>168251</v>
          </cell>
        </row>
        <row r="639">
          <cell r="A639">
            <v>36192</v>
          </cell>
          <cell r="B639">
            <v>24322</v>
          </cell>
          <cell r="C639">
            <v>150071</v>
          </cell>
        </row>
        <row r="640">
          <cell r="A640">
            <v>36220</v>
          </cell>
          <cell r="B640">
            <v>25579</v>
          </cell>
          <cell r="C640">
            <v>167968</v>
          </cell>
        </row>
        <row r="641">
          <cell r="A641">
            <v>36251</v>
          </cell>
          <cell r="B641">
            <v>24439</v>
          </cell>
          <cell r="C641">
            <v>164244</v>
          </cell>
        </row>
        <row r="642">
          <cell r="A642">
            <v>36281</v>
          </cell>
          <cell r="B642">
            <v>24177</v>
          </cell>
          <cell r="C642">
            <v>162060</v>
          </cell>
        </row>
        <row r="643">
          <cell r="A643">
            <v>36312</v>
          </cell>
          <cell r="B643">
            <v>22275</v>
          </cell>
          <cell r="C643">
            <v>153030</v>
          </cell>
        </row>
        <row r="644">
          <cell r="A644">
            <v>36342</v>
          </cell>
          <cell r="B644">
            <v>21719</v>
          </cell>
          <cell r="C644">
            <v>163543</v>
          </cell>
        </row>
        <row r="645">
          <cell r="A645">
            <v>36373</v>
          </cell>
          <cell r="B645">
            <v>22218</v>
          </cell>
          <cell r="C645">
            <v>149153</v>
          </cell>
        </row>
        <row r="646">
          <cell r="A646">
            <v>36404</v>
          </cell>
          <cell r="B646">
            <v>21329</v>
          </cell>
          <cell r="C646">
            <v>155174</v>
          </cell>
        </row>
        <row r="647">
          <cell r="A647">
            <v>36434</v>
          </cell>
          <cell r="B647">
            <v>22914</v>
          </cell>
          <cell r="C647">
            <v>165124</v>
          </cell>
        </row>
        <row r="648">
          <cell r="A648">
            <v>36465</v>
          </cell>
          <cell r="B648">
            <v>23042</v>
          </cell>
          <cell r="C648">
            <v>152643</v>
          </cell>
        </row>
        <row r="649">
          <cell r="A649">
            <v>36495</v>
          </cell>
          <cell r="B649">
            <v>23137</v>
          </cell>
          <cell r="C649">
            <v>161217</v>
          </cell>
        </row>
        <row r="650">
          <cell r="A650" t="str">
            <v>Totals:</v>
          </cell>
          <cell r="B650" t="str">
            <v>__________</v>
          </cell>
          <cell r="C650" t="str">
            <v>__________</v>
          </cell>
        </row>
        <row r="651">
          <cell r="A651">
            <v>1999</v>
          </cell>
          <cell r="B651">
            <v>282230</v>
          </cell>
          <cell r="C651">
            <v>1912478</v>
          </cell>
        </row>
        <row r="653">
          <cell r="A653">
            <v>36526</v>
          </cell>
          <cell r="B653">
            <v>24990</v>
          </cell>
          <cell r="C653">
            <v>151994</v>
          </cell>
        </row>
        <row r="654">
          <cell r="A654">
            <v>36557</v>
          </cell>
          <cell r="B654">
            <v>24418</v>
          </cell>
          <cell r="C654">
            <v>137202</v>
          </cell>
        </row>
        <row r="655">
          <cell r="A655">
            <v>36586</v>
          </cell>
          <cell r="B655">
            <v>25740</v>
          </cell>
          <cell r="C655">
            <v>153758</v>
          </cell>
        </row>
        <row r="656">
          <cell r="A656">
            <v>36617</v>
          </cell>
          <cell r="B656">
            <v>25284</v>
          </cell>
          <cell r="C656">
            <v>143195</v>
          </cell>
        </row>
        <row r="657">
          <cell r="A657">
            <v>36647</v>
          </cell>
          <cell r="B657">
            <v>26203</v>
          </cell>
          <cell r="C657">
            <v>154772</v>
          </cell>
        </row>
        <row r="658">
          <cell r="A658">
            <v>36678</v>
          </cell>
          <cell r="B658">
            <v>24705</v>
          </cell>
          <cell r="C658">
            <v>148094</v>
          </cell>
        </row>
        <row r="659">
          <cell r="A659">
            <v>36708</v>
          </cell>
          <cell r="B659">
            <v>25636</v>
          </cell>
          <cell r="C659">
            <v>150417</v>
          </cell>
        </row>
        <row r="660">
          <cell r="A660">
            <v>36739</v>
          </cell>
          <cell r="B660">
            <v>24431</v>
          </cell>
          <cell r="C660">
            <v>157051</v>
          </cell>
        </row>
        <row r="661">
          <cell r="A661">
            <v>36770</v>
          </cell>
          <cell r="B661">
            <v>23512</v>
          </cell>
          <cell r="C661">
            <v>146169</v>
          </cell>
        </row>
        <row r="662">
          <cell r="A662">
            <v>36800</v>
          </cell>
          <cell r="B662">
            <v>25844</v>
          </cell>
          <cell r="C662">
            <v>146430</v>
          </cell>
        </row>
        <row r="663">
          <cell r="A663">
            <v>36831</v>
          </cell>
          <cell r="B663">
            <v>24856</v>
          </cell>
          <cell r="C663">
            <v>139856</v>
          </cell>
        </row>
        <row r="664">
          <cell r="A664">
            <v>36861</v>
          </cell>
          <cell r="B664">
            <v>22989</v>
          </cell>
          <cell r="C664">
            <v>128266</v>
          </cell>
        </row>
        <row r="665">
          <cell r="A665" t="str">
            <v>Totals:</v>
          </cell>
          <cell r="B665" t="str">
            <v>__________</v>
          </cell>
          <cell r="C665" t="str">
            <v>__________</v>
          </cell>
        </row>
        <row r="666">
          <cell r="A666">
            <v>2000</v>
          </cell>
          <cell r="B666">
            <v>298608</v>
          </cell>
          <cell r="C666">
            <v>1757204</v>
          </cell>
        </row>
        <row r="668">
          <cell r="A668">
            <v>36892</v>
          </cell>
          <cell r="B668">
            <v>22640</v>
          </cell>
          <cell r="C668">
            <v>140628</v>
          </cell>
        </row>
        <row r="669">
          <cell r="A669">
            <v>36923</v>
          </cell>
          <cell r="B669">
            <v>22416</v>
          </cell>
          <cell r="C669">
            <v>142393</v>
          </cell>
        </row>
        <row r="670">
          <cell r="A670">
            <v>36951</v>
          </cell>
          <cell r="B670">
            <v>22694</v>
          </cell>
          <cell r="C670">
            <v>163670</v>
          </cell>
        </row>
        <row r="671">
          <cell r="A671">
            <v>36982</v>
          </cell>
          <cell r="B671">
            <v>23390</v>
          </cell>
          <cell r="C671">
            <v>158492</v>
          </cell>
        </row>
        <row r="672">
          <cell r="A672">
            <v>37012</v>
          </cell>
          <cell r="B672">
            <v>20654</v>
          </cell>
          <cell r="C672">
            <v>161970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4-Dec1964"/>
    </sheetNames>
    <sheetDataSet>
      <sheetData sheetId="0">
        <row r="547">
          <cell r="A547">
            <v>34335</v>
          </cell>
          <cell r="B547">
            <v>21472</v>
          </cell>
          <cell r="C547">
            <v>616417</v>
          </cell>
        </row>
        <row r="548">
          <cell r="A548">
            <v>34366</v>
          </cell>
          <cell r="B548">
            <v>20007</v>
          </cell>
          <cell r="C548">
            <v>581665</v>
          </cell>
        </row>
        <row r="549">
          <cell r="A549">
            <v>34394</v>
          </cell>
          <cell r="B549">
            <v>21059</v>
          </cell>
          <cell r="C549">
            <v>677128</v>
          </cell>
        </row>
        <row r="550">
          <cell r="A550">
            <v>34425</v>
          </cell>
          <cell r="B550">
            <v>21015</v>
          </cell>
          <cell r="C550">
            <v>644658</v>
          </cell>
        </row>
        <row r="551">
          <cell r="A551">
            <v>34455</v>
          </cell>
          <cell r="B551">
            <v>21316</v>
          </cell>
          <cell r="C551">
            <v>709708</v>
          </cell>
        </row>
        <row r="552">
          <cell r="A552">
            <v>34486</v>
          </cell>
          <cell r="B552">
            <v>19909</v>
          </cell>
          <cell r="C552">
            <v>619378</v>
          </cell>
        </row>
        <row r="553">
          <cell r="A553">
            <v>34516</v>
          </cell>
          <cell r="B553">
            <v>20127</v>
          </cell>
          <cell r="C553">
            <v>669511</v>
          </cell>
        </row>
        <row r="554">
          <cell r="A554">
            <v>34547</v>
          </cell>
          <cell r="B554">
            <v>22015</v>
          </cell>
          <cell r="C554">
            <v>679216</v>
          </cell>
        </row>
        <row r="555">
          <cell r="A555">
            <v>34578</v>
          </cell>
          <cell r="B555">
            <v>20888</v>
          </cell>
          <cell r="C555">
            <v>647027</v>
          </cell>
        </row>
        <row r="556">
          <cell r="A556">
            <v>34608</v>
          </cell>
          <cell r="B556">
            <v>21475</v>
          </cell>
          <cell r="C556">
            <v>660581</v>
          </cell>
        </row>
        <row r="557">
          <cell r="A557">
            <v>34639</v>
          </cell>
          <cell r="B557">
            <v>20570</v>
          </cell>
          <cell r="C557">
            <v>626712</v>
          </cell>
        </row>
        <row r="558">
          <cell r="A558">
            <v>34669</v>
          </cell>
          <cell r="B558">
            <v>21526</v>
          </cell>
          <cell r="C558">
            <v>633497</v>
          </cell>
        </row>
        <row r="559">
          <cell r="A559" t="str">
            <v>Totals:</v>
          </cell>
          <cell r="B559" t="str">
            <v>__________</v>
          </cell>
          <cell r="C559" t="str">
            <v>__________</v>
          </cell>
        </row>
        <row r="560">
          <cell r="A560">
            <v>1994</v>
          </cell>
          <cell r="B560">
            <v>251379</v>
          </cell>
          <cell r="C560">
            <v>7765498</v>
          </cell>
        </row>
        <row r="562">
          <cell r="A562">
            <v>34700</v>
          </cell>
          <cell r="B562">
            <v>20858</v>
          </cell>
          <cell r="C562">
            <v>564618</v>
          </cell>
        </row>
        <row r="563">
          <cell r="A563">
            <v>34731</v>
          </cell>
          <cell r="B563">
            <v>19144</v>
          </cell>
          <cell r="C563">
            <v>508791</v>
          </cell>
        </row>
        <row r="564">
          <cell r="A564">
            <v>34759</v>
          </cell>
          <cell r="B564">
            <v>19369</v>
          </cell>
          <cell r="C564">
            <v>539377</v>
          </cell>
        </row>
        <row r="565">
          <cell r="A565">
            <v>34790</v>
          </cell>
          <cell r="B565">
            <v>19281</v>
          </cell>
          <cell r="C565">
            <v>521524</v>
          </cell>
        </row>
        <row r="566">
          <cell r="A566">
            <v>34820</v>
          </cell>
          <cell r="B566">
            <v>19362</v>
          </cell>
          <cell r="C566">
            <v>560434</v>
          </cell>
        </row>
        <row r="567">
          <cell r="A567">
            <v>34851</v>
          </cell>
          <cell r="B567">
            <v>16361</v>
          </cell>
          <cell r="C567">
            <v>514313</v>
          </cell>
        </row>
        <row r="568">
          <cell r="A568">
            <v>34881</v>
          </cell>
          <cell r="B568">
            <v>17371</v>
          </cell>
          <cell r="C568">
            <v>551858</v>
          </cell>
        </row>
        <row r="569">
          <cell r="A569">
            <v>34912</v>
          </cell>
          <cell r="B569">
            <v>18285</v>
          </cell>
          <cell r="C569">
            <v>556919</v>
          </cell>
        </row>
        <row r="570">
          <cell r="A570">
            <v>34943</v>
          </cell>
          <cell r="B570">
            <v>17405</v>
          </cell>
          <cell r="C570">
            <v>516114</v>
          </cell>
        </row>
        <row r="571">
          <cell r="A571">
            <v>34973</v>
          </cell>
          <cell r="B571">
            <v>17365</v>
          </cell>
          <cell r="C571">
            <v>371531</v>
          </cell>
        </row>
        <row r="572">
          <cell r="A572">
            <v>35004</v>
          </cell>
          <cell r="B572">
            <v>17554</v>
          </cell>
          <cell r="C572">
            <v>532735</v>
          </cell>
        </row>
        <row r="573">
          <cell r="A573">
            <v>35034</v>
          </cell>
          <cell r="B573">
            <v>18227</v>
          </cell>
          <cell r="C573">
            <v>531086</v>
          </cell>
        </row>
        <row r="574">
          <cell r="A574" t="str">
            <v>Totals:</v>
          </cell>
          <cell r="B574" t="str">
            <v>__________</v>
          </cell>
          <cell r="C574" t="str">
            <v>__________</v>
          </cell>
        </row>
        <row r="575">
          <cell r="A575">
            <v>1995</v>
          </cell>
          <cell r="B575">
            <v>220582</v>
          </cell>
          <cell r="C575">
            <v>6269300</v>
          </cell>
        </row>
        <row r="577">
          <cell r="A577">
            <v>35065</v>
          </cell>
          <cell r="B577">
            <v>17641</v>
          </cell>
          <cell r="C577">
            <v>518141</v>
          </cell>
        </row>
        <row r="578">
          <cell r="A578">
            <v>35096</v>
          </cell>
          <cell r="B578">
            <v>16440</v>
          </cell>
          <cell r="C578">
            <v>482834</v>
          </cell>
        </row>
        <row r="579">
          <cell r="A579">
            <v>35125</v>
          </cell>
          <cell r="B579">
            <v>18504</v>
          </cell>
          <cell r="C579">
            <v>547436</v>
          </cell>
        </row>
        <row r="580">
          <cell r="A580">
            <v>35156</v>
          </cell>
          <cell r="B580">
            <v>16565</v>
          </cell>
          <cell r="C580">
            <v>548090</v>
          </cell>
        </row>
        <row r="581">
          <cell r="A581">
            <v>35186</v>
          </cell>
          <cell r="B581">
            <v>17364</v>
          </cell>
          <cell r="C581">
            <v>591155</v>
          </cell>
        </row>
        <row r="582">
          <cell r="A582">
            <v>35217</v>
          </cell>
          <cell r="B582">
            <v>16412</v>
          </cell>
          <cell r="C582">
            <v>551656</v>
          </cell>
        </row>
        <row r="583">
          <cell r="A583">
            <v>35247</v>
          </cell>
          <cell r="B583">
            <v>16347</v>
          </cell>
          <cell r="C583">
            <v>558106</v>
          </cell>
        </row>
        <row r="584">
          <cell r="A584">
            <v>35278</v>
          </cell>
          <cell r="B584">
            <v>16360</v>
          </cell>
          <cell r="C584">
            <v>550225</v>
          </cell>
        </row>
        <row r="585">
          <cell r="A585">
            <v>35309</v>
          </cell>
          <cell r="B585">
            <v>16162</v>
          </cell>
          <cell r="C585">
            <v>535839</v>
          </cell>
        </row>
        <row r="586">
          <cell r="A586">
            <v>35339</v>
          </cell>
          <cell r="B586">
            <v>17105</v>
          </cell>
          <cell r="C586">
            <v>596912</v>
          </cell>
        </row>
        <row r="587">
          <cell r="A587">
            <v>35370</v>
          </cell>
          <cell r="B587">
            <v>16268</v>
          </cell>
          <cell r="C587">
            <v>535180</v>
          </cell>
        </row>
        <row r="588">
          <cell r="A588">
            <v>35400</v>
          </cell>
          <cell r="B588">
            <v>16858</v>
          </cell>
          <cell r="C588">
            <v>521388</v>
          </cell>
        </row>
        <row r="589">
          <cell r="A589" t="str">
            <v>Totals:</v>
          </cell>
          <cell r="B589" t="str">
            <v>__________</v>
          </cell>
          <cell r="C589" t="str">
            <v>__________</v>
          </cell>
        </row>
        <row r="590">
          <cell r="A590">
            <v>1996</v>
          </cell>
          <cell r="B590">
            <v>202026</v>
          </cell>
          <cell r="C590">
            <v>6536962</v>
          </cell>
        </row>
        <row r="592">
          <cell r="A592">
            <v>35431</v>
          </cell>
          <cell r="B592">
            <v>18839</v>
          </cell>
          <cell r="C592">
            <v>519667</v>
          </cell>
        </row>
        <row r="593">
          <cell r="A593">
            <v>35462</v>
          </cell>
          <cell r="B593">
            <v>16802</v>
          </cell>
          <cell r="C593">
            <v>470257</v>
          </cell>
        </row>
        <row r="594">
          <cell r="A594">
            <v>35490</v>
          </cell>
          <cell r="B594">
            <v>17012</v>
          </cell>
          <cell r="C594">
            <v>507630</v>
          </cell>
        </row>
        <row r="595">
          <cell r="A595">
            <v>35521</v>
          </cell>
          <cell r="B595">
            <v>16009</v>
          </cell>
          <cell r="C595">
            <v>493444</v>
          </cell>
        </row>
        <row r="596">
          <cell r="A596">
            <v>35551</v>
          </cell>
          <cell r="B596">
            <v>18520</v>
          </cell>
          <cell r="C596">
            <v>367341</v>
          </cell>
        </row>
        <row r="597">
          <cell r="A597">
            <v>35582</v>
          </cell>
          <cell r="B597">
            <v>16232</v>
          </cell>
          <cell r="C597">
            <v>467873</v>
          </cell>
        </row>
        <row r="598">
          <cell r="A598">
            <v>35612</v>
          </cell>
          <cell r="B598">
            <v>17699</v>
          </cell>
          <cell r="C598">
            <v>509231</v>
          </cell>
        </row>
        <row r="599">
          <cell r="A599">
            <v>35643</v>
          </cell>
          <cell r="B599">
            <v>16385</v>
          </cell>
          <cell r="C599">
            <v>491859</v>
          </cell>
        </row>
        <row r="600">
          <cell r="A600">
            <v>35674</v>
          </cell>
          <cell r="B600">
            <v>15933</v>
          </cell>
          <cell r="C600">
            <v>474282</v>
          </cell>
        </row>
        <row r="601">
          <cell r="A601">
            <v>35704</v>
          </cell>
          <cell r="B601">
            <v>17221</v>
          </cell>
          <cell r="C601">
            <v>462899</v>
          </cell>
        </row>
        <row r="602">
          <cell r="A602">
            <v>35735</v>
          </cell>
          <cell r="B602">
            <v>16914</v>
          </cell>
          <cell r="C602">
            <v>451062</v>
          </cell>
        </row>
        <row r="603">
          <cell r="A603">
            <v>35765</v>
          </cell>
          <cell r="B603">
            <v>16976</v>
          </cell>
          <cell r="C603">
            <v>453351</v>
          </cell>
        </row>
        <row r="604">
          <cell r="A604" t="str">
            <v>Totals:</v>
          </cell>
          <cell r="B604" t="str">
            <v>__________</v>
          </cell>
          <cell r="C604" t="str">
            <v>__________</v>
          </cell>
        </row>
        <row r="605">
          <cell r="A605">
            <v>1997</v>
          </cell>
          <cell r="B605">
            <v>204542</v>
          </cell>
          <cell r="C605">
            <v>5668896</v>
          </cell>
        </row>
        <row r="607">
          <cell r="A607">
            <v>35796</v>
          </cell>
          <cell r="B607">
            <v>16753</v>
          </cell>
          <cell r="C607">
            <v>442919</v>
          </cell>
        </row>
        <row r="608">
          <cell r="A608">
            <v>35827</v>
          </cell>
          <cell r="B608">
            <v>14412</v>
          </cell>
          <cell r="C608">
            <v>428551</v>
          </cell>
        </row>
        <row r="609">
          <cell r="A609">
            <v>35855</v>
          </cell>
          <cell r="B609">
            <v>15288</v>
          </cell>
          <cell r="C609">
            <v>461274</v>
          </cell>
        </row>
        <row r="610">
          <cell r="A610">
            <v>35886</v>
          </cell>
          <cell r="B610">
            <v>15416</v>
          </cell>
          <cell r="C610">
            <v>434511</v>
          </cell>
        </row>
        <row r="611">
          <cell r="A611">
            <v>35916</v>
          </cell>
          <cell r="B611">
            <v>15048</v>
          </cell>
          <cell r="C611">
            <v>387131</v>
          </cell>
        </row>
        <row r="612">
          <cell r="A612">
            <v>35947</v>
          </cell>
          <cell r="B612">
            <v>14165</v>
          </cell>
          <cell r="C612">
            <v>410808</v>
          </cell>
        </row>
        <row r="613">
          <cell r="A613">
            <v>35977</v>
          </cell>
          <cell r="B613">
            <v>14049</v>
          </cell>
          <cell r="C613">
            <v>419767</v>
          </cell>
        </row>
        <row r="614">
          <cell r="A614">
            <v>36008</v>
          </cell>
          <cell r="B614">
            <v>13945</v>
          </cell>
          <cell r="C614">
            <v>443025</v>
          </cell>
        </row>
        <row r="615">
          <cell r="A615">
            <v>36039</v>
          </cell>
          <cell r="B615">
            <v>13279</v>
          </cell>
          <cell r="C615">
            <v>420557</v>
          </cell>
        </row>
        <row r="616">
          <cell r="A616">
            <v>36069</v>
          </cell>
          <cell r="B616">
            <v>13895</v>
          </cell>
          <cell r="C616">
            <v>427336</v>
          </cell>
        </row>
        <row r="617">
          <cell r="A617">
            <v>36100</v>
          </cell>
          <cell r="B617">
            <v>13655</v>
          </cell>
          <cell r="C617">
            <v>417689</v>
          </cell>
        </row>
        <row r="618">
          <cell r="A618">
            <v>36130</v>
          </cell>
          <cell r="B618">
            <v>13536</v>
          </cell>
          <cell r="C618">
            <v>411498</v>
          </cell>
        </row>
        <row r="619">
          <cell r="A619" t="str">
            <v>Totals:</v>
          </cell>
          <cell r="B619" t="str">
            <v>__________</v>
          </cell>
          <cell r="C619" t="str">
            <v>__________</v>
          </cell>
        </row>
        <row r="620">
          <cell r="A620">
            <v>1998</v>
          </cell>
          <cell r="B620">
            <v>173441</v>
          </cell>
          <cell r="C620">
            <v>5105066</v>
          </cell>
        </row>
        <row r="622">
          <cell r="A622">
            <v>36161</v>
          </cell>
          <cell r="B622">
            <v>13579</v>
          </cell>
          <cell r="C622">
            <v>431277</v>
          </cell>
        </row>
        <row r="623">
          <cell r="A623">
            <v>36192</v>
          </cell>
          <cell r="B623">
            <v>11550</v>
          </cell>
          <cell r="C623">
            <v>391322</v>
          </cell>
        </row>
        <row r="624">
          <cell r="A624">
            <v>36220</v>
          </cell>
          <cell r="B624">
            <v>13641</v>
          </cell>
          <cell r="C624">
            <v>305514</v>
          </cell>
        </row>
        <row r="625">
          <cell r="A625">
            <v>36251</v>
          </cell>
          <cell r="B625">
            <v>11753</v>
          </cell>
          <cell r="C625">
            <v>371551</v>
          </cell>
        </row>
        <row r="626">
          <cell r="A626">
            <v>36281</v>
          </cell>
          <cell r="B626">
            <v>13090</v>
          </cell>
          <cell r="C626">
            <v>417889</v>
          </cell>
        </row>
        <row r="627">
          <cell r="A627">
            <v>36312</v>
          </cell>
          <cell r="B627">
            <v>12100</v>
          </cell>
          <cell r="C627">
            <v>423832</v>
          </cell>
        </row>
        <row r="628">
          <cell r="A628">
            <v>36342</v>
          </cell>
          <cell r="B628">
            <v>12582</v>
          </cell>
          <cell r="C628">
            <v>381152</v>
          </cell>
        </row>
        <row r="629">
          <cell r="A629">
            <v>36373</v>
          </cell>
          <cell r="B629">
            <v>13023</v>
          </cell>
          <cell r="C629">
            <v>369386</v>
          </cell>
        </row>
        <row r="630">
          <cell r="A630">
            <v>36404</v>
          </cell>
          <cell r="B630">
            <v>13572</v>
          </cell>
          <cell r="C630">
            <v>404655</v>
          </cell>
        </row>
        <row r="631">
          <cell r="A631">
            <v>36434</v>
          </cell>
          <cell r="B631">
            <v>13736</v>
          </cell>
          <cell r="C631">
            <v>417158</v>
          </cell>
        </row>
        <row r="632">
          <cell r="A632">
            <v>36465</v>
          </cell>
          <cell r="B632">
            <v>12580</v>
          </cell>
          <cell r="C632">
            <v>383994</v>
          </cell>
        </row>
        <row r="633">
          <cell r="A633">
            <v>36495</v>
          </cell>
          <cell r="B633">
            <v>13558</v>
          </cell>
          <cell r="C633">
            <v>400433</v>
          </cell>
        </row>
        <row r="634">
          <cell r="A634" t="str">
            <v>Totals:</v>
          </cell>
          <cell r="B634" t="str">
            <v>__________</v>
          </cell>
          <cell r="C634" t="str">
            <v>__________</v>
          </cell>
        </row>
        <row r="635">
          <cell r="A635">
            <v>1999</v>
          </cell>
          <cell r="B635">
            <v>154764</v>
          </cell>
          <cell r="C635">
            <v>4698163</v>
          </cell>
        </row>
        <row r="637">
          <cell r="A637">
            <v>36526</v>
          </cell>
          <cell r="B637">
            <v>13256</v>
          </cell>
          <cell r="C637">
            <v>383023</v>
          </cell>
        </row>
        <row r="638">
          <cell r="A638">
            <v>36557</v>
          </cell>
          <cell r="B638">
            <v>12990</v>
          </cell>
          <cell r="C638">
            <v>309510</v>
          </cell>
        </row>
        <row r="639">
          <cell r="A639">
            <v>36586</v>
          </cell>
          <cell r="B639">
            <v>13159</v>
          </cell>
          <cell r="C639">
            <v>369447</v>
          </cell>
        </row>
        <row r="640">
          <cell r="A640">
            <v>36617</v>
          </cell>
          <cell r="B640">
            <v>13722</v>
          </cell>
          <cell r="C640">
            <v>375572</v>
          </cell>
        </row>
        <row r="641">
          <cell r="A641">
            <v>36647</v>
          </cell>
          <cell r="B641">
            <v>13583</v>
          </cell>
          <cell r="C641">
            <v>372403</v>
          </cell>
        </row>
        <row r="642">
          <cell r="A642">
            <v>36678</v>
          </cell>
          <cell r="B642">
            <v>12942</v>
          </cell>
          <cell r="C642">
            <v>375668</v>
          </cell>
        </row>
        <row r="643">
          <cell r="A643">
            <v>36708</v>
          </cell>
          <cell r="B643">
            <v>12527</v>
          </cell>
          <cell r="C643">
            <v>383352</v>
          </cell>
        </row>
        <row r="644">
          <cell r="A644">
            <v>36739</v>
          </cell>
          <cell r="B644">
            <v>12721</v>
          </cell>
          <cell r="C644">
            <v>391199</v>
          </cell>
        </row>
        <row r="645">
          <cell r="A645">
            <v>36770</v>
          </cell>
          <cell r="B645">
            <v>12004</v>
          </cell>
          <cell r="C645">
            <v>362619</v>
          </cell>
        </row>
        <row r="646">
          <cell r="A646">
            <v>36800</v>
          </cell>
          <cell r="B646">
            <v>12190</v>
          </cell>
          <cell r="C646">
            <v>371656</v>
          </cell>
        </row>
        <row r="647">
          <cell r="A647">
            <v>36831</v>
          </cell>
          <cell r="B647">
            <v>11635</v>
          </cell>
          <cell r="C647">
            <v>349371</v>
          </cell>
        </row>
        <row r="648">
          <cell r="A648">
            <v>36861</v>
          </cell>
          <cell r="B648">
            <v>12202</v>
          </cell>
          <cell r="C648">
            <v>334122</v>
          </cell>
        </row>
        <row r="649">
          <cell r="A649" t="str">
            <v>Totals:</v>
          </cell>
          <cell r="B649" t="str">
            <v>__________</v>
          </cell>
          <cell r="C649" t="str">
            <v>__________</v>
          </cell>
        </row>
        <row r="650">
          <cell r="A650">
            <v>2000</v>
          </cell>
          <cell r="B650">
            <v>152931</v>
          </cell>
          <cell r="C650">
            <v>4377942</v>
          </cell>
        </row>
        <row r="652">
          <cell r="A652">
            <v>36892</v>
          </cell>
          <cell r="B652">
            <v>11756</v>
          </cell>
          <cell r="C652">
            <v>346953</v>
          </cell>
        </row>
        <row r="653">
          <cell r="A653">
            <v>36923</v>
          </cell>
          <cell r="B653">
            <v>10064</v>
          </cell>
          <cell r="C653">
            <v>327917</v>
          </cell>
        </row>
        <row r="654">
          <cell r="A654">
            <v>36951</v>
          </cell>
          <cell r="B654">
            <v>11871</v>
          </cell>
          <cell r="C654">
            <v>344966</v>
          </cell>
        </row>
        <row r="655">
          <cell r="A655">
            <v>36982</v>
          </cell>
          <cell r="B655">
            <v>11793</v>
          </cell>
          <cell r="C655">
            <v>348843</v>
          </cell>
        </row>
        <row r="656">
          <cell r="A656">
            <v>37012</v>
          </cell>
          <cell r="B656">
            <v>11570</v>
          </cell>
          <cell r="C656">
            <v>355198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5-Dec1965"/>
    </sheetNames>
    <sheetDataSet>
      <sheetData sheetId="0">
        <row r="531">
          <cell r="A531">
            <v>34335</v>
          </cell>
          <cell r="B531">
            <v>212881</v>
          </cell>
          <cell r="C531">
            <v>3813187</v>
          </cell>
        </row>
        <row r="532">
          <cell r="A532">
            <v>34366</v>
          </cell>
          <cell r="B532">
            <v>194807</v>
          </cell>
          <cell r="C532">
            <v>3402752</v>
          </cell>
        </row>
        <row r="533">
          <cell r="A533">
            <v>34394</v>
          </cell>
          <cell r="B533">
            <v>212208</v>
          </cell>
          <cell r="C533">
            <v>3851667</v>
          </cell>
        </row>
        <row r="534">
          <cell r="A534">
            <v>34425</v>
          </cell>
          <cell r="B534">
            <v>208392</v>
          </cell>
          <cell r="C534">
            <v>3696105</v>
          </cell>
        </row>
        <row r="535">
          <cell r="A535">
            <v>34455</v>
          </cell>
          <cell r="B535">
            <v>207923</v>
          </cell>
          <cell r="C535">
            <v>3794929</v>
          </cell>
        </row>
        <row r="536">
          <cell r="A536">
            <v>34486</v>
          </cell>
          <cell r="B536">
            <v>221656</v>
          </cell>
          <cell r="C536">
            <v>3603121</v>
          </cell>
        </row>
        <row r="537">
          <cell r="A537">
            <v>34516</v>
          </cell>
          <cell r="B537">
            <v>226098</v>
          </cell>
          <cell r="C537">
            <v>3835698</v>
          </cell>
        </row>
        <row r="538">
          <cell r="A538">
            <v>34547</v>
          </cell>
          <cell r="B538">
            <v>222901</v>
          </cell>
          <cell r="C538">
            <v>3616655</v>
          </cell>
        </row>
        <row r="539">
          <cell r="A539">
            <v>34578</v>
          </cell>
          <cell r="B539">
            <v>225276</v>
          </cell>
          <cell r="C539">
            <v>3529746</v>
          </cell>
        </row>
        <row r="540">
          <cell r="A540">
            <v>34608</v>
          </cell>
          <cell r="B540">
            <v>229058</v>
          </cell>
          <cell r="C540">
            <v>3580723</v>
          </cell>
        </row>
        <row r="541">
          <cell r="A541">
            <v>34639</v>
          </cell>
          <cell r="B541">
            <v>228313</v>
          </cell>
          <cell r="C541">
            <v>3533987</v>
          </cell>
        </row>
        <row r="542">
          <cell r="A542">
            <v>34669</v>
          </cell>
          <cell r="B542">
            <v>235527</v>
          </cell>
          <cell r="C542">
            <v>3625572</v>
          </cell>
        </row>
        <row r="543">
          <cell r="A543" t="str">
            <v>Totals:</v>
          </cell>
          <cell r="B543" t="str">
            <v>__________</v>
          </cell>
          <cell r="C543" t="str">
            <v>__________</v>
          </cell>
        </row>
        <row r="544">
          <cell r="A544">
            <v>1994</v>
          </cell>
          <cell r="B544">
            <v>2625040</v>
          </cell>
          <cell r="C544">
            <v>43884142</v>
          </cell>
        </row>
        <row r="546">
          <cell r="A546">
            <v>34700</v>
          </cell>
          <cell r="B546">
            <v>236097</v>
          </cell>
          <cell r="C546">
            <v>3685006</v>
          </cell>
        </row>
        <row r="547">
          <cell r="A547">
            <v>34731</v>
          </cell>
          <cell r="B547">
            <v>211910</v>
          </cell>
          <cell r="C547">
            <v>3306058</v>
          </cell>
        </row>
        <row r="548">
          <cell r="A548">
            <v>34759</v>
          </cell>
          <cell r="B548">
            <v>228152</v>
          </cell>
          <cell r="C548">
            <v>3694646</v>
          </cell>
        </row>
        <row r="549">
          <cell r="A549">
            <v>34790</v>
          </cell>
          <cell r="B549">
            <v>218215</v>
          </cell>
          <cell r="C549">
            <v>3595170</v>
          </cell>
        </row>
        <row r="550">
          <cell r="A550">
            <v>34820</v>
          </cell>
          <cell r="B550">
            <v>211902</v>
          </cell>
          <cell r="C550">
            <v>3639945</v>
          </cell>
        </row>
        <row r="551">
          <cell r="A551">
            <v>34851</v>
          </cell>
          <cell r="B551">
            <v>210600</v>
          </cell>
          <cell r="C551">
            <v>3500450</v>
          </cell>
        </row>
        <row r="552">
          <cell r="A552">
            <v>34881</v>
          </cell>
          <cell r="B552">
            <v>216044</v>
          </cell>
          <cell r="C552">
            <v>3523661</v>
          </cell>
        </row>
        <row r="553">
          <cell r="A553">
            <v>34912</v>
          </cell>
          <cell r="B553">
            <v>217852</v>
          </cell>
          <cell r="C553">
            <v>3599577</v>
          </cell>
        </row>
        <row r="554">
          <cell r="A554">
            <v>34943</v>
          </cell>
          <cell r="B554">
            <v>212172</v>
          </cell>
          <cell r="C554">
            <v>3437014</v>
          </cell>
        </row>
        <row r="555">
          <cell r="A555">
            <v>34973</v>
          </cell>
          <cell r="B555">
            <v>229888</v>
          </cell>
          <cell r="C555">
            <v>3600843</v>
          </cell>
        </row>
        <row r="556">
          <cell r="A556">
            <v>35004</v>
          </cell>
          <cell r="B556">
            <v>226161</v>
          </cell>
          <cell r="C556">
            <v>3436322</v>
          </cell>
        </row>
        <row r="557">
          <cell r="A557">
            <v>35034</v>
          </cell>
          <cell r="B557">
            <v>231270</v>
          </cell>
          <cell r="C557">
            <v>3417260</v>
          </cell>
        </row>
        <row r="558">
          <cell r="A558" t="str">
            <v>Totals:</v>
          </cell>
          <cell r="B558" t="str">
            <v>__________</v>
          </cell>
          <cell r="C558" t="str">
            <v>__________</v>
          </cell>
        </row>
        <row r="559">
          <cell r="A559">
            <v>1995</v>
          </cell>
          <cell r="B559">
            <v>2650263</v>
          </cell>
          <cell r="C559">
            <v>42435952</v>
          </cell>
        </row>
        <row r="561">
          <cell r="A561">
            <v>35065</v>
          </cell>
          <cell r="B561">
            <v>227098</v>
          </cell>
          <cell r="C561">
            <v>3440940</v>
          </cell>
        </row>
        <row r="562">
          <cell r="A562">
            <v>35096</v>
          </cell>
          <cell r="B562">
            <v>217523</v>
          </cell>
          <cell r="C562">
            <v>3257788</v>
          </cell>
        </row>
        <row r="563">
          <cell r="A563">
            <v>35125</v>
          </cell>
          <cell r="B563">
            <v>235536</v>
          </cell>
          <cell r="C563">
            <v>3489438</v>
          </cell>
        </row>
        <row r="564">
          <cell r="A564">
            <v>35156</v>
          </cell>
          <cell r="B564">
            <v>225351</v>
          </cell>
          <cell r="C564">
            <v>3416025</v>
          </cell>
        </row>
        <row r="565">
          <cell r="A565">
            <v>35186</v>
          </cell>
          <cell r="B565">
            <v>214792</v>
          </cell>
          <cell r="C565">
            <v>3511595</v>
          </cell>
        </row>
        <row r="566">
          <cell r="A566">
            <v>35217</v>
          </cell>
          <cell r="B566">
            <v>218706</v>
          </cell>
          <cell r="C566">
            <v>3456704</v>
          </cell>
        </row>
        <row r="567">
          <cell r="A567">
            <v>35247</v>
          </cell>
          <cell r="B567">
            <v>219643</v>
          </cell>
          <cell r="C567">
            <v>3599032</v>
          </cell>
        </row>
        <row r="568">
          <cell r="A568">
            <v>35278</v>
          </cell>
          <cell r="B568">
            <v>209630</v>
          </cell>
          <cell r="C568">
            <v>3563320</v>
          </cell>
        </row>
        <row r="569">
          <cell r="A569">
            <v>35309</v>
          </cell>
          <cell r="B569">
            <v>196809</v>
          </cell>
          <cell r="C569">
            <v>3223363</v>
          </cell>
        </row>
        <row r="570">
          <cell r="A570">
            <v>35339</v>
          </cell>
          <cell r="B570">
            <v>203659</v>
          </cell>
          <cell r="C570">
            <v>3337085</v>
          </cell>
        </row>
        <row r="571">
          <cell r="A571">
            <v>35370</v>
          </cell>
          <cell r="B571">
            <v>194212</v>
          </cell>
          <cell r="C571">
            <v>3156468</v>
          </cell>
        </row>
        <row r="572">
          <cell r="A572">
            <v>35400</v>
          </cell>
          <cell r="B572">
            <v>202453</v>
          </cell>
          <cell r="C572">
            <v>3191626</v>
          </cell>
        </row>
        <row r="573">
          <cell r="A573" t="str">
            <v>Totals:</v>
          </cell>
          <cell r="B573" t="str">
            <v>__________</v>
          </cell>
          <cell r="C573" t="str">
            <v>__________</v>
          </cell>
        </row>
        <row r="574">
          <cell r="A574">
            <v>1996</v>
          </cell>
          <cell r="B574">
            <v>2565412</v>
          </cell>
          <cell r="C574">
            <v>40643384</v>
          </cell>
        </row>
        <row r="576">
          <cell r="A576">
            <v>35431</v>
          </cell>
          <cell r="B576">
            <v>204416</v>
          </cell>
          <cell r="C576">
            <v>3191140</v>
          </cell>
        </row>
        <row r="577">
          <cell r="A577">
            <v>35462</v>
          </cell>
          <cell r="B577">
            <v>185456</v>
          </cell>
          <cell r="C577">
            <v>2900361</v>
          </cell>
        </row>
        <row r="578">
          <cell r="A578">
            <v>35490</v>
          </cell>
          <cell r="B578">
            <v>203570</v>
          </cell>
          <cell r="C578">
            <v>3417011</v>
          </cell>
        </row>
        <row r="579">
          <cell r="A579">
            <v>35521</v>
          </cell>
          <cell r="B579">
            <v>189616</v>
          </cell>
          <cell r="C579">
            <v>3275359</v>
          </cell>
        </row>
        <row r="580">
          <cell r="A580">
            <v>35551</v>
          </cell>
          <cell r="B580">
            <v>181746</v>
          </cell>
          <cell r="C580">
            <v>3318504</v>
          </cell>
        </row>
        <row r="581">
          <cell r="A581">
            <v>35582</v>
          </cell>
          <cell r="B581">
            <v>185171</v>
          </cell>
          <cell r="C581">
            <v>3172442</v>
          </cell>
        </row>
        <row r="582">
          <cell r="A582">
            <v>35612</v>
          </cell>
          <cell r="B582">
            <v>183047</v>
          </cell>
          <cell r="C582">
            <v>3227846</v>
          </cell>
        </row>
        <row r="583">
          <cell r="A583">
            <v>35643</v>
          </cell>
          <cell r="B583">
            <v>187796</v>
          </cell>
          <cell r="C583">
            <v>3317345</v>
          </cell>
        </row>
        <row r="584">
          <cell r="A584">
            <v>35674</v>
          </cell>
          <cell r="B584">
            <v>191247</v>
          </cell>
          <cell r="C584">
            <v>3347776</v>
          </cell>
        </row>
        <row r="585">
          <cell r="A585">
            <v>35704</v>
          </cell>
          <cell r="B585">
            <v>190783</v>
          </cell>
          <cell r="C585">
            <v>3491454</v>
          </cell>
        </row>
        <row r="586">
          <cell r="A586">
            <v>35735</v>
          </cell>
          <cell r="B586">
            <v>188746</v>
          </cell>
          <cell r="C586">
            <v>3334818</v>
          </cell>
        </row>
        <row r="587">
          <cell r="A587">
            <v>35765</v>
          </cell>
          <cell r="B587">
            <v>195178</v>
          </cell>
          <cell r="C587">
            <v>3392955</v>
          </cell>
        </row>
        <row r="588">
          <cell r="A588" t="str">
            <v>Totals:</v>
          </cell>
          <cell r="B588" t="str">
            <v>__________</v>
          </cell>
          <cell r="C588" t="str">
            <v>__________</v>
          </cell>
        </row>
        <row r="589">
          <cell r="A589">
            <v>1997</v>
          </cell>
          <cell r="B589">
            <v>2286772</v>
          </cell>
          <cell r="C589">
            <v>39387011</v>
          </cell>
        </row>
        <row r="591">
          <cell r="A591">
            <v>35796</v>
          </cell>
          <cell r="B591">
            <v>196493</v>
          </cell>
          <cell r="C591">
            <v>3503810</v>
          </cell>
        </row>
        <row r="592">
          <cell r="A592">
            <v>35827</v>
          </cell>
          <cell r="B592">
            <v>172075</v>
          </cell>
          <cell r="C592">
            <v>3132926</v>
          </cell>
        </row>
        <row r="593">
          <cell r="A593">
            <v>35855</v>
          </cell>
          <cell r="B593">
            <v>192112</v>
          </cell>
          <cell r="C593">
            <v>3503784</v>
          </cell>
        </row>
        <row r="594">
          <cell r="A594">
            <v>35886</v>
          </cell>
          <cell r="B594">
            <v>185663</v>
          </cell>
          <cell r="C594">
            <v>3398374</v>
          </cell>
        </row>
        <row r="595">
          <cell r="A595">
            <v>35916</v>
          </cell>
          <cell r="B595">
            <v>181508</v>
          </cell>
          <cell r="C595">
            <v>3306275</v>
          </cell>
        </row>
        <row r="596">
          <cell r="A596">
            <v>35947</v>
          </cell>
          <cell r="B596">
            <v>179191</v>
          </cell>
          <cell r="C596">
            <v>3205701</v>
          </cell>
        </row>
        <row r="597">
          <cell r="A597">
            <v>35977</v>
          </cell>
          <cell r="B597">
            <v>181005</v>
          </cell>
          <cell r="C597">
            <v>3282259</v>
          </cell>
        </row>
        <row r="598">
          <cell r="A598">
            <v>36008</v>
          </cell>
          <cell r="B598">
            <v>180747</v>
          </cell>
          <cell r="C598">
            <v>3311605</v>
          </cell>
        </row>
        <row r="599">
          <cell r="A599">
            <v>36039</v>
          </cell>
          <cell r="B599">
            <v>173734</v>
          </cell>
          <cell r="C599">
            <v>3257802</v>
          </cell>
        </row>
        <row r="600">
          <cell r="A600">
            <v>36069</v>
          </cell>
          <cell r="B600">
            <v>178432</v>
          </cell>
          <cell r="C600">
            <v>3375573</v>
          </cell>
        </row>
        <row r="601">
          <cell r="A601">
            <v>36100</v>
          </cell>
          <cell r="B601">
            <v>173003</v>
          </cell>
          <cell r="C601">
            <v>3195057</v>
          </cell>
        </row>
        <row r="602">
          <cell r="A602">
            <v>36130</v>
          </cell>
          <cell r="B602">
            <v>177410</v>
          </cell>
          <cell r="C602">
            <v>3263057</v>
          </cell>
        </row>
        <row r="603">
          <cell r="A603" t="str">
            <v>Totals:</v>
          </cell>
          <cell r="B603" t="str">
            <v>__________</v>
          </cell>
          <cell r="C603" t="str">
            <v>__________</v>
          </cell>
        </row>
        <row r="604">
          <cell r="A604">
            <v>1998</v>
          </cell>
          <cell r="B604">
            <v>2171373</v>
          </cell>
          <cell r="C604">
            <v>39736223</v>
          </cell>
        </row>
        <row r="606">
          <cell r="A606">
            <v>36161</v>
          </cell>
          <cell r="B606">
            <v>179158</v>
          </cell>
          <cell r="C606">
            <v>3257451</v>
          </cell>
        </row>
        <row r="607">
          <cell r="A607">
            <v>36192</v>
          </cell>
          <cell r="B607">
            <v>160853</v>
          </cell>
          <cell r="C607">
            <v>2966666</v>
          </cell>
        </row>
        <row r="608">
          <cell r="A608">
            <v>36220</v>
          </cell>
          <cell r="B608">
            <v>177311</v>
          </cell>
          <cell r="C608">
            <v>3284985</v>
          </cell>
        </row>
        <row r="609">
          <cell r="A609">
            <v>36251</v>
          </cell>
          <cell r="B609">
            <v>165757</v>
          </cell>
          <cell r="C609">
            <v>3118224</v>
          </cell>
        </row>
        <row r="610">
          <cell r="A610">
            <v>36281</v>
          </cell>
          <cell r="B610">
            <v>163289</v>
          </cell>
          <cell r="C610">
            <v>3150916</v>
          </cell>
        </row>
        <row r="611">
          <cell r="A611">
            <v>36312</v>
          </cell>
          <cell r="B611">
            <v>160013</v>
          </cell>
          <cell r="C611">
            <v>3158703</v>
          </cell>
        </row>
        <row r="612">
          <cell r="A612">
            <v>36342</v>
          </cell>
          <cell r="B612">
            <v>164205</v>
          </cell>
          <cell r="C612">
            <v>3112981</v>
          </cell>
        </row>
        <row r="613">
          <cell r="A613">
            <v>36373</v>
          </cell>
          <cell r="B613">
            <v>163071</v>
          </cell>
          <cell r="C613">
            <v>3145663</v>
          </cell>
        </row>
        <row r="614">
          <cell r="A614">
            <v>36404</v>
          </cell>
          <cell r="B614">
            <v>159036</v>
          </cell>
          <cell r="C614">
            <v>3023331</v>
          </cell>
        </row>
        <row r="615">
          <cell r="A615">
            <v>36434</v>
          </cell>
          <cell r="B615">
            <v>164184</v>
          </cell>
          <cell r="C615">
            <v>3142558</v>
          </cell>
        </row>
        <row r="616">
          <cell r="A616">
            <v>36465</v>
          </cell>
          <cell r="B616">
            <v>156958</v>
          </cell>
          <cell r="C616">
            <v>3068226</v>
          </cell>
        </row>
        <row r="617">
          <cell r="A617">
            <v>36495</v>
          </cell>
          <cell r="B617">
            <v>164392</v>
          </cell>
          <cell r="C617">
            <v>3192549</v>
          </cell>
        </row>
        <row r="618">
          <cell r="A618" t="str">
            <v>Totals:</v>
          </cell>
          <cell r="B618" t="str">
            <v>__________</v>
          </cell>
          <cell r="C618" t="str">
            <v>__________</v>
          </cell>
        </row>
        <row r="619">
          <cell r="A619">
            <v>1999</v>
          </cell>
          <cell r="B619">
            <v>1978227</v>
          </cell>
          <cell r="C619">
            <v>37622253</v>
          </cell>
        </row>
        <row r="621">
          <cell r="A621">
            <v>36526</v>
          </cell>
          <cell r="B621">
            <v>163824</v>
          </cell>
          <cell r="C621">
            <v>3180351</v>
          </cell>
        </row>
        <row r="622">
          <cell r="A622">
            <v>36557</v>
          </cell>
          <cell r="B622">
            <v>151333</v>
          </cell>
          <cell r="C622">
            <v>2947653</v>
          </cell>
        </row>
        <row r="623">
          <cell r="A623">
            <v>36586</v>
          </cell>
          <cell r="B623">
            <v>156656</v>
          </cell>
          <cell r="C623">
            <v>3253668</v>
          </cell>
        </row>
        <row r="624">
          <cell r="A624">
            <v>36617</v>
          </cell>
          <cell r="B624">
            <v>155182</v>
          </cell>
          <cell r="C624">
            <v>3194651</v>
          </cell>
        </row>
        <row r="625">
          <cell r="A625">
            <v>36647</v>
          </cell>
          <cell r="B625">
            <v>146712</v>
          </cell>
          <cell r="C625">
            <v>3373947</v>
          </cell>
        </row>
        <row r="626">
          <cell r="A626">
            <v>36678</v>
          </cell>
          <cell r="B626">
            <v>146336</v>
          </cell>
          <cell r="C626">
            <v>3462687</v>
          </cell>
        </row>
        <row r="627">
          <cell r="A627">
            <v>36708</v>
          </cell>
          <cell r="B627">
            <v>148462</v>
          </cell>
          <cell r="C627">
            <v>3435808</v>
          </cell>
        </row>
        <row r="628">
          <cell r="A628">
            <v>36739</v>
          </cell>
          <cell r="B628">
            <v>145784</v>
          </cell>
          <cell r="C628">
            <v>3397074</v>
          </cell>
        </row>
        <row r="629">
          <cell r="A629">
            <v>36770</v>
          </cell>
          <cell r="B629">
            <v>140197</v>
          </cell>
          <cell r="C629">
            <v>3294925</v>
          </cell>
        </row>
        <row r="630">
          <cell r="A630">
            <v>36800</v>
          </cell>
          <cell r="B630">
            <v>144662</v>
          </cell>
          <cell r="C630">
            <v>3371031</v>
          </cell>
        </row>
        <row r="631">
          <cell r="A631">
            <v>36831</v>
          </cell>
          <cell r="B631">
            <v>144130</v>
          </cell>
          <cell r="C631">
            <v>3227376</v>
          </cell>
        </row>
        <row r="632">
          <cell r="A632">
            <v>36861</v>
          </cell>
          <cell r="B632">
            <v>145598</v>
          </cell>
          <cell r="C632">
            <v>3199187</v>
          </cell>
        </row>
        <row r="633">
          <cell r="A633" t="str">
            <v>Totals:</v>
          </cell>
          <cell r="B633" t="str">
            <v>__________</v>
          </cell>
          <cell r="C633" t="str">
            <v>__________</v>
          </cell>
        </row>
        <row r="634">
          <cell r="A634">
            <v>2000</v>
          </cell>
          <cell r="B634">
            <v>1788876</v>
          </cell>
          <cell r="C634">
            <v>39338358</v>
          </cell>
        </row>
        <row r="636">
          <cell r="A636">
            <v>36892</v>
          </cell>
          <cell r="B636">
            <v>146289</v>
          </cell>
          <cell r="C636">
            <v>3345485</v>
          </cell>
        </row>
        <row r="637">
          <cell r="A637">
            <v>36923</v>
          </cell>
          <cell r="B637">
            <v>130350</v>
          </cell>
          <cell r="C637">
            <v>3176155</v>
          </cell>
        </row>
        <row r="638">
          <cell r="A638">
            <v>36951</v>
          </cell>
          <cell r="B638">
            <v>139330</v>
          </cell>
          <cell r="C638">
            <v>3434528</v>
          </cell>
        </row>
        <row r="639">
          <cell r="A639">
            <v>36982</v>
          </cell>
          <cell r="B639">
            <v>130032</v>
          </cell>
          <cell r="C639">
            <v>3280393</v>
          </cell>
        </row>
        <row r="640">
          <cell r="A640">
            <v>37012</v>
          </cell>
          <cell r="B640">
            <v>125185</v>
          </cell>
          <cell r="C640">
            <v>3317302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6-Dec1967"/>
    </sheetNames>
    <sheetDataSet>
      <sheetData sheetId="0">
        <row r="515">
          <cell r="A515">
            <v>34335</v>
          </cell>
          <cell r="B515">
            <v>79787</v>
          </cell>
          <cell r="C515">
            <v>339405</v>
          </cell>
        </row>
        <row r="516">
          <cell r="A516">
            <v>34366</v>
          </cell>
          <cell r="B516">
            <v>72332</v>
          </cell>
          <cell r="C516">
            <v>295970</v>
          </cell>
        </row>
        <row r="517">
          <cell r="A517">
            <v>34394</v>
          </cell>
          <cell r="B517">
            <v>89484</v>
          </cell>
          <cell r="C517">
            <v>329542</v>
          </cell>
        </row>
        <row r="518">
          <cell r="A518">
            <v>34425</v>
          </cell>
          <cell r="B518">
            <v>83508</v>
          </cell>
          <cell r="C518">
            <v>308642</v>
          </cell>
        </row>
        <row r="519">
          <cell r="A519">
            <v>34455</v>
          </cell>
          <cell r="B519">
            <v>83826</v>
          </cell>
          <cell r="C519">
            <v>302301</v>
          </cell>
        </row>
        <row r="520">
          <cell r="A520">
            <v>34486</v>
          </cell>
          <cell r="B520">
            <v>80983</v>
          </cell>
          <cell r="C520">
            <v>271096</v>
          </cell>
        </row>
        <row r="521">
          <cell r="A521">
            <v>34516</v>
          </cell>
          <cell r="B521">
            <v>83459</v>
          </cell>
          <cell r="C521">
            <v>283887</v>
          </cell>
        </row>
        <row r="522">
          <cell r="A522">
            <v>34547</v>
          </cell>
          <cell r="B522">
            <v>82387</v>
          </cell>
          <cell r="C522">
            <v>290574</v>
          </cell>
        </row>
        <row r="523">
          <cell r="A523">
            <v>34578</v>
          </cell>
          <cell r="B523">
            <v>81220</v>
          </cell>
          <cell r="C523">
            <v>270027</v>
          </cell>
        </row>
        <row r="524">
          <cell r="A524">
            <v>34608</v>
          </cell>
          <cell r="B524">
            <v>81384</v>
          </cell>
          <cell r="C524">
            <v>282827</v>
          </cell>
        </row>
        <row r="525">
          <cell r="A525">
            <v>34639</v>
          </cell>
          <cell r="B525">
            <v>77858</v>
          </cell>
          <cell r="C525">
            <v>262516</v>
          </cell>
        </row>
        <row r="526">
          <cell r="A526">
            <v>34669</v>
          </cell>
          <cell r="B526">
            <v>82831</v>
          </cell>
          <cell r="C526">
            <v>280629</v>
          </cell>
        </row>
        <row r="527">
          <cell r="A527" t="str">
            <v>Totals:</v>
          </cell>
          <cell r="B527" t="str">
            <v>__________</v>
          </cell>
          <cell r="C527" t="str">
            <v>__________</v>
          </cell>
        </row>
        <row r="528">
          <cell r="A528">
            <v>1994</v>
          </cell>
          <cell r="B528">
            <v>979059</v>
          </cell>
          <cell r="C528">
            <v>3517416</v>
          </cell>
        </row>
        <row r="530">
          <cell r="A530">
            <v>34700</v>
          </cell>
          <cell r="B530">
            <v>79136</v>
          </cell>
          <cell r="C530">
            <v>259259</v>
          </cell>
        </row>
        <row r="531">
          <cell r="A531">
            <v>34731</v>
          </cell>
          <cell r="B531">
            <v>73298</v>
          </cell>
          <cell r="C531">
            <v>216758</v>
          </cell>
        </row>
        <row r="532">
          <cell r="A532">
            <v>34759</v>
          </cell>
          <cell r="B532">
            <v>80600</v>
          </cell>
          <cell r="C532">
            <v>241065</v>
          </cell>
        </row>
        <row r="533">
          <cell r="A533">
            <v>34790</v>
          </cell>
          <cell r="B533">
            <v>78832</v>
          </cell>
          <cell r="C533">
            <v>221706</v>
          </cell>
        </row>
        <row r="534">
          <cell r="A534">
            <v>34820</v>
          </cell>
          <cell r="B534">
            <v>77365</v>
          </cell>
          <cell r="C534">
            <v>261534</v>
          </cell>
        </row>
        <row r="535">
          <cell r="A535">
            <v>34851</v>
          </cell>
          <cell r="B535">
            <v>76128</v>
          </cell>
          <cell r="C535">
            <v>256314</v>
          </cell>
        </row>
        <row r="536">
          <cell r="A536">
            <v>34881</v>
          </cell>
          <cell r="B536">
            <v>75512</v>
          </cell>
          <cell r="C536">
            <v>276335</v>
          </cell>
        </row>
        <row r="537">
          <cell r="A537">
            <v>34912</v>
          </cell>
          <cell r="B537">
            <v>76797</v>
          </cell>
          <cell r="C537">
            <v>331791</v>
          </cell>
        </row>
        <row r="538">
          <cell r="A538">
            <v>34943</v>
          </cell>
          <cell r="B538">
            <v>73740</v>
          </cell>
          <cell r="C538">
            <v>401060</v>
          </cell>
        </row>
        <row r="539">
          <cell r="A539">
            <v>34973</v>
          </cell>
          <cell r="B539">
            <v>77296</v>
          </cell>
          <cell r="C539">
            <v>389849</v>
          </cell>
        </row>
        <row r="540">
          <cell r="A540">
            <v>35004</v>
          </cell>
          <cell r="B540">
            <v>76977</v>
          </cell>
          <cell r="C540">
            <v>385011</v>
          </cell>
        </row>
        <row r="541">
          <cell r="A541">
            <v>35034</v>
          </cell>
          <cell r="B541">
            <v>76771</v>
          </cell>
          <cell r="C541">
            <v>406676</v>
          </cell>
        </row>
        <row r="542">
          <cell r="A542" t="str">
            <v>Totals:</v>
          </cell>
          <cell r="B542" t="str">
            <v>__________</v>
          </cell>
          <cell r="C542" t="str">
            <v>__________</v>
          </cell>
        </row>
        <row r="543">
          <cell r="A543">
            <v>1995</v>
          </cell>
          <cell r="B543">
            <v>922452</v>
          </cell>
          <cell r="C543">
            <v>3647358</v>
          </cell>
        </row>
        <row r="545">
          <cell r="A545">
            <v>35065</v>
          </cell>
          <cell r="B545">
            <v>72495</v>
          </cell>
          <cell r="C545">
            <v>400604</v>
          </cell>
        </row>
        <row r="546">
          <cell r="A546">
            <v>35096</v>
          </cell>
          <cell r="B546">
            <v>70606</v>
          </cell>
          <cell r="C546">
            <v>368802</v>
          </cell>
        </row>
        <row r="547">
          <cell r="A547">
            <v>35125</v>
          </cell>
          <cell r="B547">
            <v>74806</v>
          </cell>
          <cell r="C547">
            <v>379830</v>
          </cell>
        </row>
        <row r="548">
          <cell r="A548">
            <v>35156</v>
          </cell>
          <cell r="B548">
            <v>70992</v>
          </cell>
          <cell r="C548">
            <v>337487</v>
          </cell>
        </row>
        <row r="549">
          <cell r="A549">
            <v>35186</v>
          </cell>
          <cell r="B549">
            <v>72145</v>
          </cell>
          <cell r="C549">
            <v>358560</v>
          </cell>
        </row>
        <row r="550">
          <cell r="A550">
            <v>35217</v>
          </cell>
          <cell r="B550">
            <v>67501</v>
          </cell>
          <cell r="C550">
            <v>330843</v>
          </cell>
        </row>
        <row r="551">
          <cell r="A551">
            <v>35247</v>
          </cell>
          <cell r="B551">
            <v>68204</v>
          </cell>
          <cell r="C551">
            <v>333909</v>
          </cell>
        </row>
        <row r="552">
          <cell r="A552">
            <v>35278</v>
          </cell>
          <cell r="B552">
            <v>67360</v>
          </cell>
          <cell r="C552">
            <v>319544</v>
          </cell>
        </row>
        <row r="553">
          <cell r="A553">
            <v>35309</v>
          </cell>
          <cell r="B553">
            <v>65904</v>
          </cell>
          <cell r="C553">
            <v>301577</v>
          </cell>
        </row>
        <row r="554">
          <cell r="A554">
            <v>35339</v>
          </cell>
          <cell r="B554">
            <v>69193</v>
          </cell>
          <cell r="C554">
            <v>311213</v>
          </cell>
        </row>
        <row r="555">
          <cell r="A555">
            <v>35370</v>
          </cell>
          <cell r="B555">
            <v>66025</v>
          </cell>
          <cell r="C555">
            <v>291326</v>
          </cell>
        </row>
        <row r="556">
          <cell r="A556">
            <v>35400</v>
          </cell>
          <cell r="B556">
            <v>66696</v>
          </cell>
          <cell r="C556">
            <v>275173</v>
          </cell>
        </row>
        <row r="557">
          <cell r="A557" t="str">
            <v>Totals:</v>
          </cell>
          <cell r="B557" t="str">
            <v>__________</v>
          </cell>
          <cell r="C557" t="str">
            <v>__________</v>
          </cell>
        </row>
        <row r="558">
          <cell r="A558">
            <v>1996</v>
          </cell>
          <cell r="B558">
            <v>831927</v>
          </cell>
          <cell r="C558">
            <v>4008868</v>
          </cell>
        </row>
        <row r="560">
          <cell r="A560">
            <v>35431</v>
          </cell>
          <cell r="B560">
            <v>61700</v>
          </cell>
          <cell r="C560">
            <v>274407</v>
          </cell>
        </row>
        <row r="561">
          <cell r="A561">
            <v>35462</v>
          </cell>
          <cell r="B561">
            <v>55057</v>
          </cell>
          <cell r="C561">
            <v>237476</v>
          </cell>
        </row>
        <row r="562">
          <cell r="A562">
            <v>35490</v>
          </cell>
          <cell r="B562">
            <v>58206</v>
          </cell>
          <cell r="C562">
            <v>310560</v>
          </cell>
        </row>
        <row r="563">
          <cell r="A563">
            <v>35521</v>
          </cell>
          <cell r="B563">
            <v>58610</v>
          </cell>
          <cell r="C563">
            <v>291328</v>
          </cell>
        </row>
        <row r="564">
          <cell r="A564">
            <v>35551</v>
          </cell>
          <cell r="B564">
            <v>62972</v>
          </cell>
          <cell r="C564">
            <v>306163</v>
          </cell>
        </row>
        <row r="565">
          <cell r="A565">
            <v>35582</v>
          </cell>
          <cell r="B565">
            <v>60722</v>
          </cell>
          <cell r="C565">
            <v>257123</v>
          </cell>
        </row>
        <row r="566">
          <cell r="A566">
            <v>35612</v>
          </cell>
          <cell r="B566">
            <v>61759</v>
          </cell>
          <cell r="C566">
            <v>254641</v>
          </cell>
        </row>
        <row r="567">
          <cell r="A567">
            <v>35643</v>
          </cell>
          <cell r="B567">
            <v>62763</v>
          </cell>
          <cell r="C567">
            <v>282478</v>
          </cell>
        </row>
        <row r="568">
          <cell r="A568">
            <v>35674</v>
          </cell>
          <cell r="B568">
            <v>58879</v>
          </cell>
          <cell r="C568">
            <v>268549</v>
          </cell>
        </row>
        <row r="569">
          <cell r="A569">
            <v>35704</v>
          </cell>
          <cell r="B569">
            <v>58629</v>
          </cell>
          <cell r="C569">
            <v>293694</v>
          </cell>
        </row>
        <row r="570">
          <cell r="A570">
            <v>35735</v>
          </cell>
          <cell r="B570">
            <v>55817</v>
          </cell>
          <cell r="C570">
            <v>270630</v>
          </cell>
        </row>
        <row r="571">
          <cell r="A571">
            <v>35765</v>
          </cell>
          <cell r="B571">
            <v>58810</v>
          </cell>
          <cell r="C571">
            <v>264513</v>
          </cell>
        </row>
        <row r="572">
          <cell r="A572" t="str">
            <v>Totals:</v>
          </cell>
          <cell r="B572" t="str">
            <v>__________</v>
          </cell>
          <cell r="C572" t="str">
            <v>__________</v>
          </cell>
        </row>
        <row r="573">
          <cell r="A573">
            <v>1997</v>
          </cell>
          <cell r="B573">
            <v>713924</v>
          </cell>
          <cell r="C573">
            <v>3311562</v>
          </cell>
        </row>
        <row r="575">
          <cell r="A575">
            <v>35796</v>
          </cell>
          <cell r="B575">
            <v>55812</v>
          </cell>
          <cell r="C575">
            <v>254162</v>
          </cell>
        </row>
        <row r="576">
          <cell r="A576">
            <v>35827</v>
          </cell>
          <cell r="B576">
            <v>51295</v>
          </cell>
          <cell r="C576">
            <v>264379</v>
          </cell>
        </row>
        <row r="577">
          <cell r="A577">
            <v>35855</v>
          </cell>
          <cell r="B577">
            <v>58784</v>
          </cell>
          <cell r="C577">
            <v>260375</v>
          </cell>
        </row>
        <row r="578">
          <cell r="A578">
            <v>35886</v>
          </cell>
          <cell r="B578">
            <v>56060</v>
          </cell>
          <cell r="C578">
            <v>251611</v>
          </cell>
        </row>
        <row r="579">
          <cell r="A579">
            <v>35916</v>
          </cell>
          <cell r="B579">
            <v>58985</v>
          </cell>
          <cell r="C579">
            <v>252073</v>
          </cell>
        </row>
        <row r="580">
          <cell r="A580">
            <v>35947</v>
          </cell>
          <cell r="B580">
            <v>54559</v>
          </cell>
          <cell r="C580">
            <v>232253</v>
          </cell>
        </row>
        <row r="581">
          <cell r="A581">
            <v>35977</v>
          </cell>
          <cell r="B581">
            <v>53466</v>
          </cell>
          <cell r="C581">
            <v>243478</v>
          </cell>
        </row>
        <row r="582">
          <cell r="A582">
            <v>36008</v>
          </cell>
          <cell r="B582">
            <v>55496</v>
          </cell>
          <cell r="C582">
            <v>247937</v>
          </cell>
        </row>
        <row r="583">
          <cell r="A583">
            <v>36039</v>
          </cell>
          <cell r="B583">
            <v>51133</v>
          </cell>
          <cell r="C583">
            <v>239432</v>
          </cell>
        </row>
        <row r="584">
          <cell r="A584">
            <v>36069</v>
          </cell>
          <cell r="B584">
            <v>52195</v>
          </cell>
          <cell r="C584">
            <v>239709</v>
          </cell>
        </row>
        <row r="585">
          <cell r="A585">
            <v>36100</v>
          </cell>
          <cell r="B585">
            <v>52118</v>
          </cell>
          <cell r="C585">
            <v>229149</v>
          </cell>
        </row>
        <row r="586">
          <cell r="A586">
            <v>36130</v>
          </cell>
          <cell r="B586">
            <v>51731</v>
          </cell>
          <cell r="C586">
            <v>240075</v>
          </cell>
        </row>
        <row r="587">
          <cell r="A587" t="str">
            <v>Totals:</v>
          </cell>
          <cell r="B587" t="str">
            <v>__________</v>
          </cell>
          <cell r="C587" t="str">
            <v>__________</v>
          </cell>
        </row>
        <row r="588">
          <cell r="A588">
            <v>1998</v>
          </cell>
          <cell r="B588">
            <v>651634</v>
          </cell>
          <cell r="C588">
            <v>2954633</v>
          </cell>
        </row>
        <row r="590">
          <cell r="A590">
            <v>36161</v>
          </cell>
          <cell r="B590">
            <v>47974</v>
          </cell>
          <cell r="C590">
            <v>229539</v>
          </cell>
        </row>
        <row r="591">
          <cell r="A591">
            <v>36192</v>
          </cell>
          <cell r="B591">
            <v>43000</v>
          </cell>
          <cell r="C591">
            <v>210775</v>
          </cell>
        </row>
        <row r="592">
          <cell r="A592">
            <v>36220</v>
          </cell>
          <cell r="B592">
            <v>48213</v>
          </cell>
          <cell r="C592">
            <v>231848</v>
          </cell>
        </row>
        <row r="593">
          <cell r="A593">
            <v>36251</v>
          </cell>
          <cell r="B593">
            <v>48427</v>
          </cell>
          <cell r="C593">
            <v>244870</v>
          </cell>
        </row>
        <row r="594">
          <cell r="A594">
            <v>36281</v>
          </cell>
          <cell r="B594">
            <v>50149</v>
          </cell>
          <cell r="C594">
            <v>242506</v>
          </cell>
        </row>
        <row r="595">
          <cell r="A595">
            <v>36312</v>
          </cell>
          <cell r="B595">
            <v>48862</v>
          </cell>
          <cell r="C595">
            <v>227855</v>
          </cell>
        </row>
        <row r="596">
          <cell r="A596">
            <v>36342</v>
          </cell>
          <cell r="B596">
            <v>50325</v>
          </cell>
          <cell r="C596">
            <v>217991</v>
          </cell>
        </row>
        <row r="597">
          <cell r="A597">
            <v>36373</v>
          </cell>
          <cell r="B597">
            <v>50307</v>
          </cell>
          <cell r="C597">
            <v>214639</v>
          </cell>
        </row>
        <row r="598">
          <cell r="A598">
            <v>36404</v>
          </cell>
          <cell r="B598">
            <v>49208</v>
          </cell>
          <cell r="C598">
            <v>218436</v>
          </cell>
        </row>
        <row r="599">
          <cell r="A599">
            <v>36434</v>
          </cell>
          <cell r="B599">
            <v>51506</v>
          </cell>
          <cell r="C599">
            <v>214342</v>
          </cell>
        </row>
        <row r="600">
          <cell r="A600">
            <v>36465</v>
          </cell>
          <cell r="B600">
            <v>50212</v>
          </cell>
          <cell r="C600">
            <v>202667</v>
          </cell>
        </row>
        <row r="601">
          <cell r="A601">
            <v>36495</v>
          </cell>
          <cell r="B601">
            <v>51096</v>
          </cell>
          <cell r="C601">
            <v>192170</v>
          </cell>
        </row>
        <row r="602">
          <cell r="A602" t="str">
            <v>Totals:</v>
          </cell>
          <cell r="B602" t="str">
            <v>__________</v>
          </cell>
          <cell r="C602" t="str">
            <v>__________</v>
          </cell>
        </row>
        <row r="603">
          <cell r="A603">
            <v>1999</v>
          </cell>
          <cell r="B603">
            <v>589279</v>
          </cell>
          <cell r="C603">
            <v>2647638</v>
          </cell>
        </row>
        <row r="605">
          <cell r="A605">
            <v>36526</v>
          </cell>
          <cell r="B605">
            <v>49735</v>
          </cell>
          <cell r="C605">
            <v>189408</v>
          </cell>
        </row>
        <row r="606">
          <cell r="A606">
            <v>36557</v>
          </cell>
          <cell r="B606">
            <v>46354</v>
          </cell>
          <cell r="C606">
            <v>194295</v>
          </cell>
        </row>
        <row r="607">
          <cell r="A607">
            <v>36586</v>
          </cell>
          <cell r="B607">
            <v>49494</v>
          </cell>
          <cell r="C607">
            <v>200669</v>
          </cell>
        </row>
        <row r="608">
          <cell r="A608">
            <v>36617</v>
          </cell>
          <cell r="B608">
            <v>46108</v>
          </cell>
          <cell r="C608">
            <v>176131</v>
          </cell>
        </row>
        <row r="609">
          <cell r="A609">
            <v>36647</v>
          </cell>
          <cell r="B609">
            <v>45031</v>
          </cell>
          <cell r="C609">
            <v>193426</v>
          </cell>
        </row>
        <row r="610">
          <cell r="A610">
            <v>36678</v>
          </cell>
          <cell r="B610">
            <v>46198</v>
          </cell>
          <cell r="C610">
            <v>181304</v>
          </cell>
        </row>
        <row r="611">
          <cell r="A611">
            <v>36708</v>
          </cell>
          <cell r="B611">
            <v>46709</v>
          </cell>
          <cell r="C611">
            <v>191539</v>
          </cell>
        </row>
        <row r="612">
          <cell r="A612">
            <v>36739</v>
          </cell>
          <cell r="B612">
            <v>47023</v>
          </cell>
          <cell r="C612">
            <v>199283</v>
          </cell>
        </row>
        <row r="613">
          <cell r="A613">
            <v>36770</v>
          </cell>
          <cell r="B613">
            <v>44635</v>
          </cell>
          <cell r="C613">
            <v>205213</v>
          </cell>
        </row>
        <row r="614">
          <cell r="A614">
            <v>36800</v>
          </cell>
          <cell r="B614">
            <v>43803</v>
          </cell>
          <cell r="C614">
            <v>203547</v>
          </cell>
        </row>
        <row r="615">
          <cell r="A615">
            <v>36831</v>
          </cell>
          <cell r="B615">
            <v>43120</v>
          </cell>
          <cell r="C615">
            <v>179974</v>
          </cell>
        </row>
        <row r="616">
          <cell r="A616">
            <v>36861</v>
          </cell>
          <cell r="B616">
            <v>38942</v>
          </cell>
          <cell r="C616">
            <v>175749</v>
          </cell>
        </row>
        <row r="617">
          <cell r="A617" t="str">
            <v>Totals:</v>
          </cell>
          <cell r="B617" t="str">
            <v>__________</v>
          </cell>
          <cell r="C617" t="str">
            <v>__________</v>
          </cell>
        </row>
        <row r="618">
          <cell r="A618">
            <v>2000</v>
          </cell>
          <cell r="B618">
            <v>547152</v>
          </cell>
          <cell r="C618">
            <v>2290538</v>
          </cell>
        </row>
        <row r="620">
          <cell r="A620">
            <v>36892</v>
          </cell>
          <cell r="B620">
            <v>44118</v>
          </cell>
          <cell r="C620">
            <v>174519</v>
          </cell>
        </row>
        <row r="621">
          <cell r="A621">
            <v>36923</v>
          </cell>
          <cell r="B621">
            <v>39125</v>
          </cell>
          <cell r="C621">
            <v>153970</v>
          </cell>
        </row>
        <row r="622">
          <cell r="A622">
            <v>36951</v>
          </cell>
          <cell r="B622">
            <v>44920</v>
          </cell>
          <cell r="C622">
            <v>170933</v>
          </cell>
        </row>
        <row r="623">
          <cell r="A623">
            <v>36982</v>
          </cell>
          <cell r="B623">
            <v>43797</v>
          </cell>
          <cell r="C623">
            <v>165855</v>
          </cell>
        </row>
        <row r="624">
          <cell r="A624">
            <v>37012</v>
          </cell>
          <cell r="B624">
            <v>45287</v>
          </cell>
          <cell r="C624">
            <v>162828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7-Dec1967"/>
    </sheetNames>
    <sheetDataSet>
      <sheetData sheetId="0">
        <row r="499">
          <cell r="A499">
            <v>34335</v>
          </cell>
          <cell r="B499">
            <v>51722</v>
          </cell>
          <cell r="C499">
            <v>183479</v>
          </cell>
        </row>
        <row r="500">
          <cell r="A500">
            <v>34366</v>
          </cell>
          <cell r="B500">
            <v>40148</v>
          </cell>
          <cell r="C500">
            <v>184772</v>
          </cell>
        </row>
        <row r="501">
          <cell r="A501">
            <v>34394</v>
          </cell>
          <cell r="B501">
            <v>47064</v>
          </cell>
          <cell r="C501">
            <v>203387</v>
          </cell>
        </row>
        <row r="502">
          <cell r="A502">
            <v>34425</v>
          </cell>
          <cell r="B502">
            <v>47430</v>
          </cell>
          <cell r="C502">
            <v>207671</v>
          </cell>
        </row>
        <row r="503">
          <cell r="A503">
            <v>34455</v>
          </cell>
          <cell r="B503">
            <v>46501</v>
          </cell>
          <cell r="C503">
            <v>206704</v>
          </cell>
        </row>
        <row r="504">
          <cell r="A504">
            <v>34486</v>
          </cell>
          <cell r="B504">
            <v>43954</v>
          </cell>
          <cell r="C504">
            <v>200302</v>
          </cell>
        </row>
        <row r="505">
          <cell r="A505">
            <v>34516</v>
          </cell>
          <cell r="B505">
            <v>43827</v>
          </cell>
          <cell r="C505">
            <v>208581</v>
          </cell>
        </row>
        <row r="506">
          <cell r="A506">
            <v>34547</v>
          </cell>
          <cell r="B506">
            <v>45246</v>
          </cell>
          <cell r="C506">
            <v>198376</v>
          </cell>
        </row>
        <row r="507">
          <cell r="A507">
            <v>34578</v>
          </cell>
          <cell r="B507">
            <v>44171</v>
          </cell>
          <cell r="C507">
            <v>189918</v>
          </cell>
        </row>
        <row r="508">
          <cell r="A508">
            <v>34608</v>
          </cell>
          <cell r="B508">
            <v>45204</v>
          </cell>
          <cell r="C508">
            <v>182616</v>
          </cell>
        </row>
        <row r="509">
          <cell r="A509">
            <v>34639</v>
          </cell>
          <cell r="B509">
            <v>44663</v>
          </cell>
          <cell r="C509">
            <v>173873</v>
          </cell>
        </row>
        <row r="510">
          <cell r="A510">
            <v>34669</v>
          </cell>
          <cell r="B510">
            <v>44474</v>
          </cell>
          <cell r="C510">
            <v>182613</v>
          </cell>
        </row>
        <row r="511">
          <cell r="A511" t="str">
            <v>Totals:</v>
          </cell>
          <cell r="B511" t="str">
            <v>__________</v>
          </cell>
          <cell r="C511" t="str">
            <v>__________</v>
          </cell>
        </row>
        <row r="512">
          <cell r="A512">
            <v>1994</v>
          </cell>
          <cell r="B512">
            <v>544404</v>
          </cell>
          <cell r="C512">
            <v>2322292</v>
          </cell>
        </row>
        <row r="514">
          <cell r="A514">
            <v>34700</v>
          </cell>
          <cell r="B514">
            <v>45929</v>
          </cell>
          <cell r="C514">
            <v>189606</v>
          </cell>
        </row>
        <row r="515">
          <cell r="A515">
            <v>34731</v>
          </cell>
          <cell r="B515">
            <v>42996</v>
          </cell>
          <cell r="C515">
            <v>170340</v>
          </cell>
        </row>
        <row r="516">
          <cell r="A516">
            <v>34759</v>
          </cell>
          <cell r="B516">
            <v>45589</v>
          </cell>
          <cell r="C516">
            <v>188047</v>
          </cell>
        </row>
        <row r="517">
          <cell r="A517">
            <v>34790</v>
          </cell>
          <cell r="B517">
            <v>45995</v>
          </cell>
          <cell r="C517">
            <v>183286</v>
          </cell>
        </row>
        <row r="518">
          <cell r="A518">
            <v>34820</v>
          </cell>
          <cell r="B518">
            <v>45265</v>
          </cell>
          <cell r="C518">
            <v>186490</v>
          </cell>
        </row>
        <row r="519">
          <cell r="A519">
            <v>34851</v>
          </cell>
          <cell r="B519">
            <v>42563</v>
          </cell>
          <cell r="C519">
            <v>179574</v>
          </cell>
        </row>
        <row r="520">
          <cell r="A520">
            <v>34881</v>
          </cell>
          <cell r="B520">
            <v>43761</v>
          </cell>
          <cell r="C520">
            <v>175647</v>
          </cell>
        </row>
        <row r="521">
          <cell r="A521">
            <v>34912</v>
          </cell>
          <cell r="B521">
            <v>46379</v>
          </cell>
          <cell r="C521">
            <v>174670</v>
          </cell>
        </row>
        <row r="522">
          <cell r="A522">
            <v>34943</v>
          </cell>
          <cell r="B522">
            <v>44128</v>
          </cell>
          <cell r="C522">
            <v>174421</v>
          </cell>
        </row>
        <row r="523">
          <cell r="A523">
            <v>34973</v>
          </cell>
          <cell r="B523">
            <v>45597</v>
          </cell>
          <cell r="C523">
            <v>161772</v>
          </cell>
        </row>
        <row r="524">
          <cell r="A524">
            <v>35004</v>
          </cell>
          <cell r="B524">
            <v>42714</v>
          </cell>
          <cell r="C524">
            <v>169860</v>
          </cell>
        </row>
        <row r="525">
          <cell r="A525">
            <v>35034</v>
          </cell>
          <cell r="B525">
            <v>44357</v>
          </cell>
          <cell r="C525">
            <v>168662</v>
          </cell>
        </row>
        <row r="526">
          <cell r="A526" t="str">
            <v>Totals:</v>
          </cell>
          <cell r="B526" t="str">
            <v>__________</v>
          </cell>
          <cell r="C526" t="str">
            <v>__________</v>
          </cell>
        </row>
        <row r="527">
          <cell r="A527">
            <v>1995</v>
          </cell>
          <cell r="B527">
            <v>535273</v>
          </cell>
          <cell r="C527">
            <v>2122375</v>
          </cell>
        </row>
        <row r="529">
          <cell r="A529">
            <v>35065</v>
          </cell>
          <cell r="B529">
            <v>43107</v>
          </cell>
          <cell r="C529">
            <v>162802</v>
          </cell>
        </row>
        <row r="530">
          <cell r="A530">
            <v>35096</v>
          </cell>
          <cell r="B530">
            <v>40004</v>
          </cell>
          <cell r="C530">
            <v>154921</v>
          </cell>
        </row>
        <row r="531">
          <cell r="A531">
            <v>35125</v>
          </cell>
          <cell r="B531">
            <v>43209</v>
          </cell>
          <cell r="C531">
            <v>168583</v>
          </cell>
        </row>
        <row r="532">
          <cell r="A532">
            <v>35156</v>
          </cell>
          <cell r="B532">
            <v>43043</v>
          </cell>
          <cell r="C532">
            <v>150893</v>
          </cell>
        </row>
        <row r="533">
          <cell r="A533">
            <v>35186</v>
          </cell>
          <cell r="B533">
            <v>46389</v>
          </cell>
          <cell r="C533">
            <v>156093</v>
          </cell>
        </row>
        <row r="534">
          <cell r="A534">
            <v>35217</v>
          </cell>
          <cell r="B534">
            <v>46140</v>
          </cell>
          <cell r="C534">
            <v>154252</v>
          </cell>
        </row>
        <row r="535">
          <cell r="A535">
            <v>35247</v>
          </cell>
          <cell r="B535">
            <v>47400</v>
          </cell>
          <cell r="C535">
            <v>158661</v>
          </cell>
        </row>
        <row r="536">
          <cell r="A536">
            <v>35278</v>
          </cell>
          <cell r="B536">
            <v>46783</v>
          </cell>
          <cell r="C536">
            <v>155505</v>
          </cell>
        </row>
        <row r="537">
          <cell r="A537">
            <v>35309</v>
          </cell>
          <cell r="B537">
            <v>43155</v>
          </cell>
          <cell r="C537">
            <v>147009</v>
          </cell>
        </row>
        <row r="538">
          <cell r="A538">
            <v>35339</v>
          </cell>
          <cell r="B538">
            <v>46961</v>
          </cell>
          <cell r="C538">
            <v>149879</v>
          </cell>
        </row>
        <row r="539">
          <cell r="A539">
            <v>35370</v>
          </cell>
          <cell r="B539">
            <v>44061</v>
          </cell>
          <cell r="C539">
            <v>145521</v>
          </cell>
        </row>
        <row r="540">
          <cell r="A540">
            <v>35400</v>
          </cell>
          <cell r="B540">
            <v>44217</v>
          </cell>
          <cell r="C540">
            <v>136234</v>
          </cell>
        </row>
        <row r="541">
          <cell r="A541" t="str">
            <v>Totals:</v>
          </cell>
          <cell r="B541" t="str">
            <v>__________</v>
          </cell>
          <cell r="C541" t="str">
            <v>__________</v>
          </cell>
        </row>
        <row r="542">
          <cell r="A542">
            <v>1996</v>
          </cell>
          <cell r="B542">
            <v>534469</v>
          </cell>
          <cell r="C542">
            <v>1840353</v>
          </cell>
        </row>
        <row r="544">
          <cell r="A544">
            <v>35431</v>
          </cell>
          <cell r="B544">
            <v>41328</v>
          </cell>
          <cell r="C544">
            <v>149217</v>
          </cell>
        </row>
        <row r="545">
          <cell r="A545">
            <v>35462</v>
          </cell>
          <cell r="B545">
            <v>38191</v>
          </cell>
          <cell r="C545">
            <v>128659</v>
          </cell>
        </row>
        <row r="546">
          <cell r="A546">
            <v>35490</v>
          </cell>
          <cell r="B546">
            <v>41764</v>
          </cell>
          <cell r="C546">
            <v>146680</v>
          </cell>
        </row>
        <row r="547">
          <cell r="A547">
            <v>35521</v>
          </cell>
          <cell r="B547">
            <v>41771</v>
          </cell>
          <cell r="C547">
            <v>141871</v>
          </cell>
        </row>
        <row r="548">
          <cell r="A548">
            <v>35551</v>
          </cell>
          <cell r="B548">
            <v>41900</v>
          </cell>
          <cell r="C548">
            <v>136459</v>
          </cell>
        </row>
        <row r="549">
          <cell r="A549">
            <v>35582</v>
          </cell>
          <cell r="B549">
            <v>40088</v>
          </cell>
          <cell r="C549">
            <v>140211</v>
          </cell>
        </row>
        <row r="550">
          <cell r="A550">
            <v>35612</v>
          </cell>
          <cell r="B550">
            <v>41857</v>
          </cell>
          <cell r="C550">
            <v>140032</v>
          </cell>
        </row>
        <row r="551">
          <cell r="A551">
            <v>35643</v>
          </cell>
          <cell r="B551">
            <v>41751</v>
          </cell>
          <cell r="C551">
            <v>143857</v>
          </cell>
        </row>
        <row r="552">
          <cell r="A552">
            <v>35674</v>
          </cell>
          <cell r="B552">
            <v>40867</v>
          </cell>
          <cell r="C552">
            <v>140658</v>
          </cell>
        </row>
        <row r="553">
          <cell r="A553">
            <v>35704</v>
          </cell>
          <cell r="B553">
            <v>41157</v>
          </cell>
          <cell r="C553">
            <v>139232</v>
          </cell>
        </row>
        <row r="554">
          <cell r="A554">
            <v>35735</v>
          </cell>
          <cell r="B554">
            <v>37926</v>
          </cell>
          <cell r="C554">
            <v>131595</v>
          </cell>
        </row>
        <row r="555">
          <cell r="A555">
            <v>35765</v>
          </cell>
          <cell r="B555">
            <v>40848</v>
          </cell>
          <cell r="C555">
            <v>130402</v>
          </cell>
        </row>
        <row r="556">
          <cell r="A556" t="str">
            <v>Totals:</v>
          </cell>
          <cell r="B556" t="str">
            <v>__________</v>
          </cell>
          <cell r="C556" t="str">
            <v>__________</v>
          </cell>
        </row>
        <row r="557">
          <cell r="A557">
            <v>1997</v>
          </cell>
          <cell r="B557">
            <v>489448</v>
          </cell>
          <cell r="C557">
            <v>1668873</v>
          </cell>
        </row>
        <row r="559">
          <cell r="A559">
            <v>35796</v>
          </cell>
          <cell r="B559">
            <v>39789</v>
          </cell>
          <cell r="C559">
            <v>136009</v>
          </cell>
        </row>
        <row r="560">
          <cell r="A560">
            <v>35827</v>
          </cell>
          <cell r="B560">
            <v>35815</v>
          </cell>
          <cell r="C560">
            <v>118064</v>
          </cell>
        </row>
        <row r="561">
          <cell r="A561">
            <v>35855</v>
          </cell>
          <cell r="B561">
            <v>39289</v>
          </cell>
          <cell r="C561">
            <v>128415</v>
          </cell>
        </row>
        <row r="562">
          <cell r="A562">
            <v>35886</v>
          </cell>
          <cell r="B562">
            <v>40122</v>
          </cell>
          <cell r="C562">
            <v>128744</v>
          </cell>
        </row>
        <row r="563">
          <cell r="A563">
            <v>35916</v>
          </cell>
          <cell r="B563">
            <v>39937</v>
          </cell>
          <cell r="C563">
            <v>140438</v>
          </cell>
        </row>
        <row r="564">
          <cell r="A564">
            <v>35947</v>
          </cell>
          <cell r="B564">
            <v>35727</v>
          </cell>
          <cell r="C564">
            <v>133064</v>
          </cell>
        </row>
        <row r="565">
          <cell r="A565">
            <v>35977</v>
          </cell>
          <cell r="B565">
            <v>34703</v>
          </cell>
          <cell r="C565">
            <v>131549</v>
          </cell>
        </row>
        <row r="566">
          <cell r="A566">
            <v>36008</v>
          </cell>
          <cell r="B566">
            <v>36480</v>
          </cell>
          <cell r="C566">
            <v>137901</v>
          </cell>
        </row>
        <row r="567">
          <cell r="A567">
            <v>36039</v>
          </cell>
          <cell r="B567">
            <v>34581</v>
          </cell>
          <cell r="C567">
            <v>131615</v>
          </cell>
        </row>
        <row r="568">
          <cell r="A568">
            <v>36069</v>
          </cell>
          <cell r="B568">
            <v>35293</v>
          </cell>
          <cell r="C568">
            <v>131315</v>
          </cell>
        </row>
        <row r="569">
          <cell r="A569">
            <v>36100</v>
          </cell>
          <cell r="B569">
            <v>33661</v>
          </cell>
          <cell r="C569">
            <v>121554</v>
          </cell>
        </row>
        <row r="570">
          <cell r="A570">
            <v>36130</v>
          </cell>
          <cell r="B570">
            <v>33657</v>
          </cell>
          <cell r="C570">
            <v>115153</v>
          </cell>
        </row>
        <row r="571">
          <cell r="A571" t="str">
            <v>Totals:</v>
          </cell>
          <cell r="B571" t="str">
            <v>__________</v>
          </cell>
          <cell r="C571" t="str">
            <v>__________</v>
          </cell>
        </row>
        <row r="572">
          <cell r="A572">
            <v>1998</v>
          </cell>
          <cell r="B572">
            <v>439054</v>
          </cell>
          <cell r="C572">
            <v>1553821</v>
          </cell>
        </row>
        <row r="574">
          <cell r="A574">
            <v>36161</v>
          </cell>
          <cell r="B574">
            <v>31808</v>
          </cell>
          <cell r="C574">
            <v>133400</v>
          </cell>
        </row>
        <row r="575">
          <cell r="A575">
            <v>36192</v>
          </cell>
          <cell r="B575">
            <v>30388</v>
          </cell>
          <cell r="C575">
            <v>124328</v>
          </cell>
        </row>
        <row r="576">
          <cell r="A576">
            <v>36220</v>
          </cell>
          <cell r="B576">
            <v>31290</v>
          </cell>
          <cell r="C576">
            <v>138873</v>
          </cell>
        </row>
        <row r="577">
          <cell r="A577">
            <v>36251</v>
          </cell>
          <cell r="B577">
            <v>30929</v>
          </cell>
          <cell r="C577">
            <v>132055</v>
          </cell>
        </row>
        <row r="578">
          <cell r="A578">
            <v>36281</v>
          </cell>
          <cell r="B578">
            <v>34419</v>
          </cell>
          <cell r="C578">
            <v>131308</v>
          </cell>
        </row>
        <row r="579">
          <cell r="A579">
            <v>36312</v>
          </cell>
          <cell r="B579">
            <v>31080</v>
          </cell>
          <cell r="C579">
            <v>129029</v>
          </cell>
        </row>
        <row r="580">
          <cell r="A580">
            <v>36342</v>
          </cell>
          <cell r="B580">
            <v>33802</v>
          </cell>
          <cell r="C580">
            <v>126542</v>
          </cell>
        </row>
        <row r="581">
          <cell r="A581">
            <v>36373</v>
          </cell>
          <cell r="B581">
            <v>34529</v>
          </cell>
          <cell r="C581">
            <v>107888</v>
          </cell>
        </row>
        <row r="582">
          <cell r="A582">
            <v>36404</v>
          </cell>
          <cell r="B582">
            <v>32734</v>
          </cell>
          <cell r="C582">
            <v>105655</v>
          </cell>
        </row>
        <row r="583">
          <cell r="A583">
            <v>36434</v>
          </cell>
          <cell r="B583">
            <v>33106</v>
          </cell>
          <cell r="C583">
            <v>114694</v>
          </cell>
        </row>
        <row r="584">
          <cell r="A584">
            <v>36465</v>
          </cell>
          <cell r="B584">
            <v>33606</v>
          </cell>
          <cell r="C584">
            <v>106942</v>
          </cell>
        </row>
        <row r="585">
          <cell r="A585">
            <v>36495</v>
          </cell>
          <cell r="B585">
            <v>34005</v>
          </cell>
          <cell r="C585">
            <v>113835</v>
          </cell>
        </row>
        <row r="586">
          <cell r="A586" t="str">
            <v>Totals:</v>
          </cell>
          <cell r="B586" t="str">
            <v>__________</v>
          </cell>
          <cell r="C586" t="str">
            <v>__________</v>
          </cell>
        </row>
        <row r="587">
          <cell r="A587">
            <v>1999</v>
          </cell>
          <cell r="B587">
            <v>391696</v>
          </cell>
          <cell r="C587">
            <v>1464549</v>
          </cell>
        </row>
        <row r="589">
          <cell r="A589">
            <v>36526</v>
          </cell>
          <cell r="B589">
            <v>34794</v>
          </cell>
          <cell r="C589">
            <v>113135</v>
          </cell>
        </row>
        <row r="590">
          <cell r="A590">
            <v>36557</v>
          </cell>
          <cell r="B590">
            <v>32331</v>
          </cell>
          <cell r="C590">
            <v>108850</v>
          </cell>
        </row>
        <row r="591">
          <cell r="A591">
            <v>36586</v>
          </cell>
          <cell r="B591">
            <v>33182</v>
          </cell>
          <cell r="C591">
            <v>106364</v>
          </cell>
        </row>
        <row r="592">
          <cell r="A592">
            <v>36617</v>
          </cell>
          <cell r="B592">
            <v>31776</v>
          </cell>
          <cell r="C592">
            <v>101400</v>
          </cell>
        </row>
        <row r="593">
          <cell r="A593">
            <v>36647</v>
          </cell>
          <cell r="B593">
            <v>32884</v>
          </cell>
          <cell r="C593">
            <v>124506</v>
          </cell>
        </row>
        <row r="594">
          <cell r="A594">
            <v>36678</v>
          </cell>
          <cell r="B594">
            <v>29554</v>
          </cell>
          <cell r="C594">
            <v>118905</v>
          </cell>
        </row>
        <row r="595">
          <cell r="A595">
            <v>36708</v>
          </cell>
          <cell r="B595">
            <v>31404</v>
          </cell>
          <cell r="C595">
            <v>128190</v>
          </cell>
        </row>
        <row r="596">
          <cell r="A596">
            <v>36739</v>
          </cell>
          <cell r="B596">
            <v>31750</v>
          </cell>
          <cell r="C596">
            <v>121725</v>
          </cell>
        </row>
        <row r="597">
          <cell r="A597">
            <v>36770</v>
          </cell>
          <cell r="B597">
            <v>29628</v>
          </cell>
          <cell r="C597">
            <v>122081</v>
          </cell>
        </row>
        <row r="598">
          <cell r="A598">
            <v>36800</v>
          </cell>
          <cell r="B598">
            <v>32146</v>
          </cell>
          <cell r="C598">
            <v>129235</v>
          </cell>
        </row>
        <row r="599">
          <cell r="A599">
            <v>36831</v>
          </cell>
          <cell r="B599">
            <v>29358</v>
          </cell>
          <cell r="C599">
            <v>117791</v>
          </cell>
        </row>
        <row r="600">
          <cell r="A600">
            <v>36861</v>
          </cell>
          <cell r="B600">
            <v>28573</v>
          </cell>
          <cell r="C600">
            <v>121018</v>
          </cell>
        </row>
        <row r="601">
          <cell r="A601" t="str">
            <v>Totals:</v>
          </cell>
          <cell r="B601" t="str">
            <v>__________</v>
          </cell>
          <cell r="C601" t="str">
            <v>__________</v>
          </cell>
        </row>
        <row r="602">
          <cell r="A602">
            <v>2000</v>
          </cell>
          <cell r="B602">
            <v>377380</v>
          </cell>
          <cell r="C602">
            <v>1413200</v>
          </cell>
        </row>
        <row r="604">
          <cell r="A604">
            <v>36892</v>
          </cell>
          <cell r="B604">
            <v>29383</v>
          </cell>
          <cell r="C604">
            <v>120008</v>
          </cell>
        </row>
        <row r="605">
          <cell r="A605">
            <v>36923</v>
          </cell>
          <cell r="B605">
            <v>26809</v>
          </cell>
          <cell r="C605">
            <v>110188</v>
          </cell>
        </row>
        <row r="606">
          <cell r="A606">
            <v>36951</v>
          </cell>
          <cell r="B606">
            <v>28548</v>
          </cell>
          <cell r="C606">
            <v>127133</v>
          </cell>
        </row>
        <row r="607">
          <cell r="A607">
            <v>36982</v>
          </cell>
          <cell r="B607">
            <v>27410</v>
          </cell>
          <cell r="C607">
            <v>111998</v>
          </cell>
        </row>
        <row r="608">
          <cell r="A608">
            <v>37012</v>
          </cell>
          <cell r="B608">
            <v>31883</v>
          </cell>
          <cell r="C608">
            <v>107199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8-Dec1968"/>
    </sheetNames>
    <sheetDataSet>
      <sheetData sheetId="0">
        <row r="483">
          <cell r="A483">
            <v>34335</v>
          </cell>
          <cell r="B483">
            <v>45804</v>
          </cell>
          <cell r="C483">
            <v>271578</v>
          </cell>
        </row>
        <row r="484">
          <cell r="A484">
            <v>34366</v>
          </cell>
          <cell r="B484">
            <v>41762</v>
          </cell>
          <cell r="C484">
            <v>241650</v>
          </cell>
        </row>
        <row r="485">
          <cell r="A485">
            <v>34394</v>
          </cell>
          <cell r="B485">
            <v>47345</v>
          </cell>
          <cell r="C485">
            <v>304187</v>
          </cell>
        </row>
        <row r="486">
          <cell r="A486">
            <v>34425</v>
          </cell>
          <cell r="B486">
            <v>45724</v>
          </cell>
          <cell r="C486">
            <v>286896</v>
          </cell>
        </row>
        <row r="487">
          <cell r="A487">
            <v>34455</v>
          </cell>
          <cell r="B487">
            <v>46975</v>
          </cell>
          <cell r="C487">
            <v>307312</v>
          </cell>
        </row>
        <row r="488">
          <cell r="A488">
            <v>34486</v>
          </cell>
          <cell r="B488">
            <v>46499</v>
          </cell>
          <cell r="C488">
            <v>278726</v>
          </cell>
        </row>
        <row r="489">
          <cell r="A489">
            <v>34516</v>
          </cell>
          <cell r="B489">
            <v>47557</v>
          </cell>
          <cell r="C489">
            <v>280509</v>
          </cell>
        </row>
        <row r="490">
          <cell r="A490">
            <v>34547</v>
          </cell>
          <cell r="B490">
            <v>47445</v>
          </cell>
          <cell r="C490">
            <v>283888</v>
          </cell>
        </row>
        <row r="491">
          <cell r="A491">
            <v>34578</v>
          </cell>
          <cell r="B491">
            <v>45774</v>
          </cell>
          <cell r="C491">
            <v>271923</v>
          </cell>
        </row>
        <row r="492">
          <cell r="A492">
            <v>34608</v>
          </cell>
          <cell r="B492">
            <v>45754</v>
          </cell>
          <cell r="C492">
            <v>272737</v>
          </cell>
        </row>
        <row r="493">
          <cell r="A493">
            <v>34639</v>
          </cell>
          <cell r="B493">
            <v>44783</v>
          </cell>
          <cell r="C493">
            <v>263048</v>
          </cell>
        </row>
        <row r="494">
          <cell r="A494">
            <v>34669</v>
          </cell>
          <cell r="B494">
            <v>45635</v>
          </cell>
          <cell r="C494">
            <v>263935</v>
          </cell>
        </row>
        <row r="495">
          <cell r="A495" t="str">
            <v>Totals:</v>
          </cell>
          <cell r="B495" t="str">
            <v>__________</v>
          </cell>
          <cell r="C495" t="str">
            <v>__________</v>
          </cell>
        </row>
        <row r="496">
          <cell r="A496">
            <v>1994</v>
          </cell>
          <cell r="B496">
            <v>551057</v>
          </cell>
          <cell r="C496">
            <v>3326389</v>
          </cell>
        </row>
        <row r="498">
          <cell r="A498">
            <v>34700</v>
          </cell>
          <cell r="B498">
            <v>42621</v>
          </cell>
          <cell r="C498">
            <v>237575</v>
          </cell>
        </row>
        <row r="499">
          <cell r="A499">
            <v>34731</v>
          </cell>
          <cell r="B499">
            <v>40164</v>
          </cell>
          <cell r="C499">
            <v>241412</v>
          </cell>
        </row>
        <row r="500">
          <cell r="A500">
            <v>34759</v>
          </cell>
          <cell r="B500">
            <v>41881</v>
          </cell>
          <cell r="C500">
            <v>253184</v>
          </cell>
        </row>
        <row r="501">
          <cell r="A501">
            <v>34790</v>
          </cell>
          <cell r="B501">
            <v>40091</v>
          </cell>
          <cell r="C501">
            <v>239588</v>
          </cell>
        </row>
        <row r="502">
          <cell r="A502">
            <v>34820</v>
          </cell>
          <cell r="B502">
            <v>41944</v>
          </cell>
          <cell r="C502">
            <v>238907</v>
          </cell>
        </row>
        <row r="503">
          <cell r="A503">
            <v>34851</v>
          </cell>
          <cell r="B503">
            <v>40517</v>
          </cell>
          <cell r="C503">
            <v>272066</v>
          </cell>
        </row>
        <row r="504">
          <cell r="A504">
            <v>34881</v>
          </cell>
          <cell r="B504">
            <v>39793</v>
          </cell>
          <cell r="C504">
            <v>272081</v>
          </cell>
        </row>
        <row r="505">
          <cell r="A505">
            <v>34912</v>
          </cell>
          <cell r="B505">
            <v>38904</v>
          </cell>
          <cell r="C505">
            <v>265073</v>
          </cell>
        </row>
        <row r="506">
          <cell r="A506">
            <v>34943</v>
          </cell>
          <cell r="B506">
            <v>38718</v>
          </cell>
          <cell r="C506">
            <v>263277</v>
          </cell>
        </row>
        <row r="507">
          <cell r="A507">
            <v>34973</v>
          </cell>
          <cell r="B507">
            <v>40044</v>
          </cell>
          <cell r="C507">
            <v>298573</v>
          </cell>
        </row>
        <row r="508">
          <cell r="A508">
            <v>35004</v>
          </cell>
          <cell r="B508">
            <v>37633</v>
          </cell>
          <cell r="C508">
            <v>288655</v>
          </cell>
        </row>
        <row r="509">
          <cell r="A509">
            <v>35034</v>
          </cell>
          <cell r="B509">
            <v>40952</v>
          </cell>
          <cell r="C509">
            <v>326497</v>
          </cell>
        </row>
        <row r="510">
          <cell r="A510" t="str">
            <v>Totals:</v>
          </cell>
          <cell r="B510" t="str">
            <v>__________</v>
          </cell>
          <cell r="C510" t="str">
            <v>__________</v>
          </cell>
        </row>
        <row r="511">
          <cell r="A511">
            <v>1995</v>
          </cell>
          <cell r="B511">
            <v>483262</v>
          </cell>
          <cell r="C511">
            <v>3196888</v>
          </cell>
        </row>
        <row r="513">
          <cell r="A513">
            <v>35065</v>
          </cell>
          <cell r="B513">
            <v>40570</v>
          </cell>
          <cell r="C513">
            <v>365392</v>
          </cell>
        </row>
        <row r="514">
          <cell r="A514">
            <v>35096</v>
          </cell>
          <cell r="B514">
            <v>36290</v>
          </cell>
          <cell r="C514">
            <v>327876</v>
          </cell>
        </row>
        <row r="515">
          <cell r="A515">
            <v>35125</v>
          </cell>
          <cell r="B515">
            <v>39764</v>
          </cell>
          <cell r="C515">
            <v>349922</v>
          </cell>
        </row>
        <row r="516">
          <cell r="A516">
            <v>35156</v>
          </cell>
          <cell r="B516">
            <v>36646</v>
          </cell>
          <cell r="C516">
            <v>332427</v>
          </cell>
        </row>
        <row r="517">
          <cell r="A517">
            <v>35186</v>
          </cell>
          <cell r="B517">
            <v>36610</v>
          </cell>
          <cell r="C517">
            <v>289206</v>
          </cell>
        </row>
        <row r="518">
          <cell r="A518">
            <v>35217</v>
          </cell>
          <cell r="B518">
            <v>35058</v>
          </cell>
          <cell r="C518">
            <v>296292</v>
          </cell>
        </row>
        <row r="519">
          <cell r="A519">
            <v>35247</v>
          </cell>
          <cell r="B519">
            <v>35689</v>
          </cell>
          <cell r="C519">
            <v>311531</v>
          </cell>
        </row>
        <row r="520">
          <cell r="A520">
            <v>35278</v>
          </cell>
          <cell r="B520">
            <v>35536</v>
          </cell>
          <cell r="C520">
            <v>300694</v>
          </cell>
        </row>
        <row r="521">
          <cell r="A521">
            <v>35309</v>
          </cell>
          <cell r="B521">
            <v>34003</v>
          </cell>
          <cell r="C521">
            <v>271850</v>
          </cell>
        </row>
        <row r="522">
          <cell r="A522">
            <v>35339</v>
          </cell>
          <cell r="B522">
            <v>36049</v>
          </cell>
          <cell r="C522">
            <v>277822</v>
          </cell>
        </row>
        <row r="523">
          <cell r="A523">
            <v>35370</v>
          </cell>
          <cell r="B523">
            <v>34174</v>
          </cell>
          <cell r="C523">
            <v>261915</v>
          </cell>
        </row>
        <row r="524">
          <cell r="A524">
            <v>35400</v>
          </cell>
          <cell r="B524">
            <v>33984</v>
          </cell>
          <cell r="C524">
            <v>265966</v>
          </cell>
        </row>
        <row r="525">
          <cell r="A525" t="str">
            <v>Totals:</v>
          </cell>
          <cell r="B525" t="str">
            <v>__________</v>
          </cell>
          <cell r="C525" t="str">
            <v>__________</v>
          </cell>
        </row>
        <row r="526">
          <cell r="A526">
            <v>1996</v>
          </cell>
          <cell r="B526">
            <v>434373</v>
          </cell>
          <cell r="C526">
            <v>3650893</v>
          </cell>
        </row>
        <row r="528">
          <cell r="A528">
            <v>35431</v>
          </cell>
          <cell r="B528">
            <v>34200</v>
          </cell>
          <cell r="C528">
            <v>267580</v>
          </cell>
        </row>
        <row r="529">
          <cell r="A529">
            <v>35462</v>
          </cell>
          <cell r="B529">
            <v>30979</v>
          </cell>
          <cell r="C529">
            <v>249660</v>
          </cell>
        </row>
        <row r="530">
          <cell r="A530">
            <v>35490</v>
          </cell>
          <cell r="B530">
            <v>34266</v>
          </cell>
          <cell r="C530">
            <v>258849</v>
          </cell>
        </row>
        <row r="531">
          <cell r="A531">
            <v>35521</v>
          </cell>
          <cell r="B531">
            <v>31218</v>
          </cell>
          <cell r="C531">
            <v>249892</v>
          </cell>
        </row>
        <row r="532">
          <cell r="A532">
            <v>35551</v>
          </cell>
          <cell r="B532">
            <v>33026</v>
          </cell>
          <cell r="C532">
            <v>254679</v>
          </cell>
        </row>
        <row r="533">
          <cell r="A533">
            <v>35582</v>
          </cell>
          <cell r="B533">
            <v>30581</v>
          </cell>
          <cell r="C533">
            <v>239787</v>
          </cell>
        </row>
        <row r="534">
          <cell r="A534">
            <v>35612</v>
          </cell>
          <cell r="B534">
            <v>31189</v>
          </cell>
          <cell r="C534">
            <v>251147</v>
          </cell>
        </row>
        <row r="535">
          <cell r="A535">
            <v>35643</v>
          </cell>
          <cell r="B535">
            <v>31222</v>
          </cell>
          <cell r="C535">
            <v>250364</v>
          </cell>
        </row>
        <row r="536">
          <cell r="A536">
            <v>35674</v>
          </cell>
          <cell r="B536">
            <v>29024</v>
          </cell>
          <cell r="C536">
            <v>231929</v>
          </cell>
        </row>
        <row r="537">
          <cell r="A537">
            <v>35704</v>
          </cell>
          <cell r="B537">
            <v>31083</v>
          </cell>
          <cell r="C537">
            <v>223373</v>
          </cell>
        </row>
        <row r="538">
          <cell r="A538">
            <v>35735</v>
          </cell>
          <cell r="B538">
            <v>30038</v>
          </cell>
          <cell r="C538">
            <v>228283</v>
          </cell>
        </row>
        <row r="539">
          <cell r="A539">
            <v>35765</v>
          </cell>
          <cell r="B539">
            <v>31251</v>
          </cell>
          <cell r="C539">
            <v>258460</v>
          </cell>
        </row>
        <row r="540">
          <cell r="A540" t="str">
            <v>Totals:</v>
          </cell>
          <cell r="B540" t="str">
            <v>__________</v>
          </cell>
          <cell r="C540" t="str">
            <v>__________</v>
          </cell>
        </row>
        <row r="541">
          <cell r="A541">
            <v>1997</v>
          </cell>
          <cell r="B541">
            <v>378077</v>
          </cell>
          <cell r="C541">
            <v>2964003</v>
          </cell>
        </row>
        <row r="543">
          <cell r="A543">
            <v>35796</v>
          </cell>
          <cell r="B543">
            <v>30736</v>
          </cell>
          <cell r="C543">
            <v>275848</v>
          </cell>
        </row>
        <row r="544">
          <cell r="A544">
            <v>35827</v>
          </cell>
          <cell r="B544">
            <v>29115</v>
          </cell>
          <cell r="C544">
            <v>243310</v>
          </cell>
        </row>
        <row r="545">
          <cell r="A545">
            <v>35855</v>
          </cell>
          <cell r="B545">
            <v>30351</v>
          </cell>
          <cell r="C545">
            <v>251052</v>
          </cell>
        </row>
        <row r="546">
          <cell r="A546">
            <v>35886</v>
          </cell>
          <cell r="B546">
            <v>29340</v>
          </cell>
          <cell r="C546">
            <v>239615</v>
          </cell>
        </row>
        <row r="547">
          <cell r="A547">
            <v>35916</v>
          </cell>
          <cell r="B547">
            <v>29566</v>
          </cell>
          <cell r="C547">
            <v>224324</v>
          </cell>
        </row>
        <row r="548">
          <cell r="A548">
            <v>35947</v>
          </cell>
          <cell r="B548">
            <v>28375</v>
          </cell>
          <cell r="C548">
            <v>223562</v>
          </cell>
        </row>
        <row r="549">
          <cell r="A549">
            <v>35977</v>
          </cell>
          <cell r="B549">
            <v>28474</v>
          </cell>
          <cell r="C549">
            <v>228574</v>
          </cell>
        </row>
        <row r="550">
          <cell r="A550">
            <v>36008</v>
          </cell>
          <cell r="B550">
            <v>27524</v>
          </cell>
          <cell r="C550">
            <v>221235</v>
          </cell>
        </row>
        <row r="551">
          <cell r="A551">
            <v>36039</v>
          </cell>
          <cell r="B551">
            <v>26912</v>
          </cell>
          <cell r="C551">
            <v>222645</v>
          </cell>
        </row>
        <row r="552">
          <cell r="A552">
            <v>36069</v>
          </cell>
          <cell r="B552">
            <v>27702</v>
          </cell>
          <cell r="C552">
            <v>207745</v>
          </cell>
        </row>
        <row r="553">
          <cell r="A553">
            <v>36100</v>
          </cell>
          <cell r="B553">
            <v>26757</v>
          </cell>
          <cell r="C553">
            <v>195334</v>
          </cell>
        </row>
        <row r="554">
          <cell r="A554">
            <v>36130</v>
          </cell>
          <cell r="B554">
            <v>26132</v>
          </cell>
          <cell r="C554">
            <v>189252</v>
          </cell>
        </row>
        <row r="555">
          <cell r="A555" t="str">
            <v>Totals:</v>
          </cell>
          <cell r="B555" t="str">
            <v>__________</v>
          </cell>
          <cell r="C555" t="str">
            <v>__________</v>
          </cell>
        </row>
        <row r="556">
          <cell r="A556">
            <v>1998</v>
          </cell>
          <cell r="B556">
            <v>340984</v>
          </cell>
          <cell r="C556">
            <v>2722496</v>
          </cell>
        </row>
        <row r="558">
          <cell r="A558">
            <v>36161</v>
          </cell>
          <cell r="B558">
            <v>26533</v>
          </cell>
          <cell r="C558">
            <v>202886</v>
          </cell>
        </row>
        <row r="559">
          <cell r="A559">
            <v>36192</v>
          </cell>
          <cell r="B559">
            <v>23799</v>
          </cell>
          <cell r="C559">
            <v>182148</v>
          </cell>
        </row>
        <row r="560">
          <cell r="A560">
            <v>36220</v>
          </cell>
          <cell r="B560">
            <v>26229</v>
          </cell>
          <cell r="C560">
            <v>203224</v>
          </cell>
        </row>
        <row r="561">
          <cell r="A561">
            <v>36251</v>
          </cell>
          <cell r="B561">
            <v>24793</v>
          </cell>
          <cell r="C561">
            <v>191686</v>
          </cell>
        </row>
        <row r="562">
          <cell r="A562">
            <v>36281</v>
          </cell>
          <cell r="B562">
            <v>26096</v>
          </cell>
          <cell r="C562">
            <v>200139</v>
          </cell>
        </row>
        <row r="563">
          <cell r="A563">
            <v>36312</v>
          </cell>
          <cell r="B563">
            <v>24336</v>
          </cell>
          <cell r="C563">
            <v>187461</v>
          </cell>
        </row>
        <row r="564">
          <cell r="A564">
            <v>36342</v>
          </cell>
          <cell r="B564">
            <v>25358</v>
          </cell>
          <cell r="C564">
            <v>193416</v>
          </cell>
        </row>
        <row r="565">
          <cell r="A565">
            <v>36373</v>
          </cell>
          <cell r="B565">
            <v>25612</v>
          </cell>
          <cell r="C565">
            <v>208778</v>
          </cell>
        </row>
        <row r="566">
          <cell r="A566">
            <v>36404</v>
          </cell>
          <cell r="B566">
            <v>24214</v>
          </cell>
          <cell r="C566">
            <v>208300</v>
          </cell>
        </row>
        <row r="567">
          <cell r="A567">
            <v>36434</v>
          </cell>
          <cell r="B567">
            <v>25780</v>
          </cell>
          <cell r="C567">
            <v>207743</v>
          </cell>
        </row>
        <row r="568">
          <cell r="A568">
            <v>36465</v>
          </cell>
          <cell r="B568">
            <v>26160</v>
          </cell>
          <cell r="C568">
            <v>200724</v>
          </cell>
        </row>
        <row r="569">
          <cell r="A569">
            <v>36495</v>
          </cell>
          <cell r="B569">
            <v>26617</v>
          </cell>
          <cell r="C569">
            <v>197318</v>
          </cell>
        </row>
        <row r="570">
          <cell r="A570" t="str">
            <v>Totals:</v>
          </cell>
          <cell r="B570" t="str">
            <v>__________</v>
          </cell>
          <cell r="C570" t="str">
            <v>__________</v>
          </cell>
        </row>
        <row r="571">
          <cell r="A571">
            <v>1999</v>
          </cell>
          <cell r="B571">
            <v>305527</v>
          </cell>
          <cell r="C571">
            <v>2383823</v>
          </cell>
        </row>
        <row r="573">
          <cell r="A573">
            <v>36526</v>
          </cell>
          <cell r="B573">
            <v>26023</v>
          </cell>
          <cell r="C573">
            <v>196271</v>
          </cell>
        </row>
        <row r="574">
          <cell r="A574">
            <v>36557</v>
          </cell>
          <cell r="B574">
            <v>24187</v>
          </cell>
          <cell r="C574">
            <v>175802</v>
          </cell>
        </row>
        <row r="575">
          <cell r="A575">
            <v>36586</v>
          </cell>
          <cell r="B575">
            <v>25631</v>
          </cell>
          <cell r="C575">
            <v>190922</v>
          </cell>
        </row>
        <row r="576">
          <cell r="A576">
            <v>36617</v>
          </cell>
          <cell r="B576">
            <v>24891</v>
          </cell>
          <cell r="C576">
            <v>179927</v>
          </cell>
        </row>
        <row r="577">
          <cell r="A577">
            <v>36647</v>
          </cell>
          <cell r="B577">
            <v>25422</v>
          </cell>
          <cell r="C577">
            <v>195246</v>
          </cell>
        </row>
        <row r="578">
          <cell r="A578">
            <v>36678</v>
          </cell>
          <cell r="B578">
            <v>25140</v>
          </cell>
          <cell r="C578">
            <v>182449</v>
          </cell>
        </row>
        <row r="579">
          <cell r="A579">
            <v>36708</v>
          </cell>
          <cell r="B579">
            <v>25705</v>
          </cell>
          <cell r="C579">
            <v>202279</v>
          </cell>
        </row>
        <row r="580">
          <cell r="A580">
            <v>36739</v>
          </cell>
          <cell r="B580">
            <v>26450</v>
          </cell>
          <cell r="C580">
            <v>197239</v>
          </cell>
        </row>
        <row r="581">
          <cell r="A581">
            <v>36770</v>
          </cell>
          <cell r="B581">
            <v>24717</v>
          </cell>
          <cell r="C581">
            <v>196251</v>
          </cell>
        </row>
        <row r="582">
          <cell r="A582">
            <v>36800</v>
          </cell>
          <cell r="B582">
            <v>25486</v>
          </cell>
          <cell r="C582">
            <v>195836</v>
          </cell>
        </row>
        <row r="583">
          <cell r="A583">
            <v>36831</v>
          </cell>
          <cell r="B583">
            <v>24282</v>
          </cell>
          <cell r="C583">
            <v>175987</v>
          </cell>
        </row>
        <row r="584">
          <cell r="A584">
            <v>36861</v>
          </cell>
          <cell r="B584">
            <v>24139</v>
          </cell>
          <cell r="C584">
            <v>187154</v>
          </cell>
        </row>
        <row r="585">
          <cell r="A585" t="str">
            <v>Totals:</v>
          </cell>
          <cell r="B585" t="str">
            <v>__________</v>
          </cell>
          <cell r="C585" t="str">
            <v>__________</v>
          </cell>
        </row>
        <row r="586">
          <cell r="A586">
            <v>2000</v>
          </cell>
          <cell r="B586">
            <v>302073</v>
          </cell>
          <cell r="C586">
            <v>2275363</v>
          </cell>
        </row>
        <row r="588">
          <cell r="A588">
            <v>36892</v>
          </cell>
          <cell r="B588">
            <v>23966</v>
          </cell>
          <cell r="C588">
            <v>172973</v>
          </cell>
        </row>
        <row r="589">
          <cell r="A589">
            <v>36923</v>
          </cell>
          <cell r="B589">
            <v>21372</v>
          </cell>
          <cell r="C589">
            <v>168726</v>
          </cell>
        </row>
        <row r="590">
          <cell r="A590">
            <v>36951</v>
          </cell>
          <cell r="B590">
            <v>24199</v>
          </cell>
          <cell r="C590">
            <v>176010</v>
          </cell>
        </row>
        <row r="591">
          <cell r="A591">
            <v>36982</v>
          </cell>
          <cell r="B591">
            <v>23028</v>
          </cell>
          <cell r="C591">
            <v>168129</v>
          </cell>
        </row>
        <row r="592">
          <cell r="A592">
            <v>37012</v>
          </cell>
          <cell r="B592">
            <v>23718</v>
          </cell>
          <cell r="C592">
            <v>163768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9-Dec1970"/>
    </sheetNames>
    <sheetDataSet>
      <sheetData sheetId="0">
        <row r="467">
          <cell r="A467">
            <v>34335</v>
          </cell>
          <cell r="B467">
            <v>112178</v>
          </cell>
          <cell r="C467">
            <v>777053</v>
          </cell>
        </row>
        <row r="468">
          <cell r="A468">
            <v>34366</v>
          </cell>
          <cell r="B468">
            <v>98385</v>
          </cell>
          <cell r="C468">
            <v>560057</v>
          </cell>
        </row>
        <row r="469">
          <cell r="A469">
            <v>34394</v>
          </cell>
          <cell r="B469">
            <v>105148</v>
          </cell>
          <cell r="C469">
            <v>635887</v>
          </cell>
        </row>
        <row r="470">
          <cell r="A470">
            <v>34425</v>
          </cell>
          <cell r="B470">
            <v>99501</v>
          </cell>
          <cell r="C470">
            <v>512191</v>
          </cell>
        </row>
        <row r="471">
          <cell r="A471">
            <v>34455</v>
          </cell>
          <cell r="B471">
            <v>101615</v>
          </cell>
          <cell r="C471">
            <v>604407</v>
          </cell>
        </row>
        <row r="472">
          <cell r="A472">
            <v>34486</v>
          </cell>
          <cell r="B472">
            <v>96026</v>
          </cell>
          <cell r="C472">
            <v>570095</v>
          </cell>
        </row>
        <row r="473">
          <cell r="A473">
            <v>34516</v>
          </cell>
          <cell r="B473">
            <v>96090</v>
          </cell>
          <cell r="C473">
            <v>574506</v>
          </cell>
        </row>
        <row r="474">
          <cell r="A474">
            <v>34547</v>
          </cell>
          <cell r="B474">
            <v>103379</v>
          </cell>
          <cell r="C474">
            <v>641005</v>
          </cell>
        </row>
        <row r="475">
          <cell r="A475">
            <v>34578</v>
          </cell>
          <cell r="B475">
            <v>100308</v>
          </cell>
          <cell r="C475">
            <v>625995</v>
          </cell>
        </row>
        <row r="476">
          <cell r="A476">
            <v>34608</v>
          </cell>
          <cell r="B476">
            <v>105828</v>
          </cell>
          <cell r="C476">
            <v>646359</v>
          </cell>
        </row>
        <row r="477">
          <cell r="A477">
            <v>34639</v>
          </cell>
          <cell r="B477">
            <v>101539</v>
          </cell>
          <cell r="C477">
            <v>595412</v>
          </cell>
        </row>
        <row r="478">
          <cell r="A478">
            <v>34669</v>
          </cell>
          <cell r="B478">
            <v>104342</v>
          </cell>
          <cell r="C478">
            <v>602904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</row>
        <row r="480">
          <cell r="A480">
            <v>1994</v>
          </cell>
          <cell r="B480">
            <v>1224339</v>
          </cell>
          <cell r="C480">
            <v>7345871</v>
          </cell>
        </row>
        <row r="482">
          <cell r="A482">
            <v>34700</v>
          </cell>
          <cell r="B482">
            <v>107182</v>
          </cell>
          <cell r="C482">
            <v>569477</v>
          </cell>
        </row>
        <row r="483">
          <cell r="A483">
            <v>34731</v>
          </cell>
          <cell r="B483">
            <v>92753</v>
          </cell>
          <cell r="C483">
            <v>520387</v>
          </cell>
        </row>
        <row r="484">
          <cell r="A484">
            <v>34759</v>
          </cell>
          <cell r="B484">
            <v>98877</v>
          </cell>
          <cell r="C484">
            <v>589176</v>
          </cell>
        </row>
        <row r="485">
          <cell r="A485">
            <v>34790</v>
          </cell>
          <cell r="B485">
            <v>94543</v>
          </cell>
          <cell r="C485">
            <v>553796</v>
          </cell>
        </row>
        <row r="486">
          <cell r="A486">
            <v>34820</v>
          </cell>
          <cell r="B486">
            <v>96900</v>
          </cell>
          <cell r="C486">
            <v>570244</v>
          </cell>
        </row>
        <row r="487">
          <cell r="A487">
            <v>34851</v>
          </cell>
          <cell r="B487">
            <v>91119</v>
          </cell>
          <cell r="C487">
            <v>530933</v>
          </cell>
        </row>
        <row r="488">
          <cell r="A488">
            <v>34881</v>
          </cell>
          <cell r="B488">
            <v>98000</v>
          </cell>
          <cell r="C488">
            <v>538852</v>
          </cell>
        </row>
        <row r="489">
          <cell r="A489">
            <v>34912</v>
          </cell>
          <cell r="B489">
            <v>95803</v>
          </cell>
          <cell r="C489">
            <v>556671</v>
          </cell>
        </row>
        <row r="490">
          <cell r="A490">
            <v>34943</v>
          </cell>
          <cell r="B490">
            <v>94549</v>
          </cell>
          <cell r="C490">
            <v>533221</v>
          </cell>
        </row>
        <row r="491">
          <cell r="A491">
            <v>34973</v>
          </cell>
          <cell r="B491">
            <v>104186</v>
          </cell>
          <cell r="C491">
            <v>544628</v>
          </cell>
        </row>
        <row r="492">
          <cell r="A492">
            <v>35004</v>
          </cell>
          <cell r="B492">
            <v>103603</v>
          </cell>
          <cell r="C492">
            <v>570794</v>
          </cell>
        </row>
        <row r="493">
          <cell r="A493">
            <v>35034</v>
          </cell>
          <cell r="B493">
            <v>111143</v>
          </cell>
          <cell r="C493">
            <v>621020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</row>
        <row r="495">
          <cell r="A495">
            <v>1995</v>
          </cell>
          <cell r="B495">
            <v>1188658</v>
          </cell>
          <cell r="C495">
            <v>6699199</v>
          </cell>
        </row>
        <row r="497">
          <cell r="A497">
            <v>35065</v>
          </cell>
          <cell r="B497">
            <v>110895</v>
          </cell>
          <cell r="C497">
            <v>643679</v>
          </cell>
        </row>
        <row r="498">
          <cell r="A498">
            <v>35096</v>
          </cell>
          <cell r="B498">
            <v>104067</v>
          </cell>
          <cell r="C498">
            <v>589666</v>
          </cell>
        </row>
        <row r="499">
          <cell r="A499">
            <v>35125</v>
          </cell>
          <cell r="B499">
            <v>112672</v>
          </cell>
          <cell r="C499">
            <v>648249</v>
          </cell>
        </row>
        <row r="500">
          <cell r="A500">
            <v>35156</v>
          </cell>
          <cell r="B500">
            <v>107829</v>
          </cell>
          <cell r="C500">
            <v>620193</v>
          </cell>
        </row>
        <row r="501">
          <cell r="A501">
            <v>35186</v>
          </cell>
          <cell r="B501">
            <v>107893</v>
          </cell>
          <cell r="C501">
            <v>606744</v>
          </cell>
        </row>
        <row r="502">
          <cell r="A502">
            <v>35217</v>
          </cell>
          <cell r="B502">
            <v>110860</v>
          </cell>
          <cell r="C502">
            <v>570512</v>
          </cell>
        </row>
        <row r="503">
          <cell r="A503">
            <v>35247</v>
          </cell>
          <cell r="B503">
            <v>111256</v>
          </cell>
          <cell r="C503">
            <v>553190</v>
          </cell>
        </row>
        <row r="504">
          <cell r="A504">
            <v>35278</v>
          </cell>
          <cell r="B504">
            <v>108857</v>
          </cell>
          <cell r="C504">
            <v>581309</v>
          </cell>
        </row>
        <row r="505">
          <cell r="A505">
            <v>35309</v>
          </cell>
          <cell r="B505">
            <v>103127</v>
          </cell>
          <cell r="C505">
            <v>546390</v>
          </cell>
        </row>
        <row r="506">
          <cell r="A506">
            <v>35339</v>
          </cell>
          <cell r="B506">
            <v>106776</v>
          </cell>
          <cell r="C506">
            <v>537834</v>
          </cell>
        </row>
        <row r="507">
          <cell r="A507">
            <v>35370</v>
          </cell>
          <cell r="B507">
            <v>102733</v>
          </cell>
          <cell r="C507">
            <v>487838</v>
          </cell>
        </row>
        <row r="508">
          <cell r="A508">
            <v>35400</v>
          </cell>
          <cell r="B508">
            <v>105045</v>
          </cell>
          <cell r="C508">
            <v>545615</v>
          </cell>
        </row>
        <row r="509">
          <cell r="A509" t="str">
            <v>Totals:</v>
          </cell>
          <cell r="B509" t="str">
            <v>__________</v>
          </cell>
          <cell r="C509" t="str">
            <v>__________</v>
          </cell>
        </row>
        <row r="510">
          <cell r="A510">
            <v>1996</v>
          </cell>
          <cell r="B510">
            <v>1292010</v>
          </cell>
          <cell r="C510">
            <v>6931219</v>
          </cell>
        </row>
        <row r="512">
          <cell r="A512">
            <v>35431</v>
          </cell>
          <cell r="B512">
            <v>103795</v>
          </cell>
          <cell r="C512">
            <v>557824</v>
          </cell>
        </row>
        <row r="513">
          <cell r="A513">
            <v>35462</v>
          </cell>
          <cell r="B513">
            <v>96319</v>
          </cell>
          <cell r="C513">
            <v>531898</v>
          </cell>
        </row>
        <row r="514">
          <cell r="A514">
            <v>35490</v>
          </cell>
          <cell r="B514">
            <v>101061</v>
          </cell>
          <cell r="C514">
            <v>541079</v>
          </cell>
        </row>
        <row r="515">
          <cell r="A515">
            <v>35521</v>
          </cell>
          <cell r="B515">
            <v>98844</v>
          </cell>
          <cell r="C515">
            <v>523308</v>
          </cell>
        </row>
        <row r="516">
          <cell r="A516">
            <v>35551</v>
          </cell>
          <cell r="B516">
            <v>100180</v>
          </cell>
          <cell r="C516">
            <v>523014</v>
          </cell>
        </row>
        <row r="517">
          <cell r="A517">
            <v>35582</v>
          </cell>
          <cell r="B517">
            <v>96353</v>
          </cell>
          <cell r="C517">
            <v>517097</v>
          </cell>
        </row>
        <row r="518">
          <cell r="A518">
            <v>35612</v>
          </cell>
          <cell r="B518">
            <v>98313</v>
          </cell>
          <cell r="C518">
            <v>540439</v>
          </cell>
        </row>
        <row r="519">
          <cell r="A519">
            <v>35643</v>
          </cell>
          <cell r="B519">
            <v>97738</v>
          </cell>
          <cell r="C519">
            <v>523668</v>
          </cell>
        </row>
        <row r="520">
          <cell r="A520">
            <v>35674</v>
          </cell>
          <cell r="B520">
            <v>94827</v>
          </cell>
          <cell r="C520">
            <v>498422</v>
          </cell>
        </row>
        <row r="521">
          <cell r="A521">
            <v>35704</v>
          </cell>
          <cell r="B521">
            <v>98401</v>
          </cell>
          <cell r="C521">
            <v>506943</v>
          </cell>
        </row>
        <row r="522">
          <cell r="A522">
            <v>35735</v>
          </cell>
          <cell r="B522">
            <v>99091</v>
          </cell>
          <cell r="C522">
            <v>495222</v>
          </cell>
        </row>
        <row r="523">
          <cell r="A523">
            <v>35765</v>
          </cell>
          <cell r="B523">
            <v>99011</v>
          </cell>
          <cell r="C523">
            <v>521034</v>
          </cell>
        </row>
        <row r="524">
          <cell r="A524" t="str">
            <v>Totals:</v>
          </cell>
          <cell r="B524" t="str">
            <v>__________</v>
          </cell>
          <cell r="C524" t="str">
            <v>__________</v>
          </cell>
        </row>
        <row r="525">
          <cell r="A525">
            <v>1997</v>
          </cell>
          <cell r="B525">
            <v>1183933</v>
          </cell>
          <cell r="C525">
            <v>6279948</v>
          </cell>
        </row>
        <row r="527">
          <cell r="A527">
            <v>35796</v>
          </cell>
          <cell r="B527">
            <v>99234</v>
          </cell>
          <cell r="C527">
            <v>488791</v>
          </cell>
        </row>
        <row r="528">
          <cell r="A528">
            <v>35827</v>
          </cell>
          <cell r="B528">
            <v>89477</v>
          </cell>
          <cell r="C528">
            <v>464616</v>
          </cell>
        </row>
        <row r="529">
          <cell r="A529">
            <v>35855</v>
          </cell>
          <cell r="B529">
            <v>98293</v>
          </cell>
          <cell r="C529">
            <v>482989</v>
          </cell>
        </row>
        <row r="530">
          <cell r="A530">
            <v>35886</v>
          </cell>
          <cell r="B530">
            <v>92977</v>
          </cell>
          <cell r="C530">
            <v>493770</v>
          </cell>
        </row>
        <row r="531">
          <cell r="A531">
            <v>35916</v>
          </cell>
          <cell r="B531">
            <v>92037</v>
          </cell>
          <cell r="C531">
            <v>560813</v>
          </cell>
        </row>
        <row r="532">
          <cell r="A532">
            <v>35947</v>
          </cell>
          <cell r="B532">
            <v>84523</v>
          </cell>
          <cell r="C532">
            <v>536575</v>
          </cell>
        </row>
        <row r="533">
          <cell r="A533">
            <v>35977</v>
          </cell>
          <cell r="B533">
            <v>87216</v>
          </cell>
          <cell r="C533">
            <v>535397</v>
          </cell>
        </row>
        <row r="534">
          <cell r="A534">
            <v>36008</v>
          </cell>
          <cell r="B534">
            <v>87406</v>
          </cell>
          <cell r="C534">
            <v>519994</v>
          </cell>
        </row>
        <row r="535">
          <cell r="A535">
            <v>36039</v>
          </cell>
          <cell r="B535">
            <v>84919</v>
          </cell>
          <cell r="C535">
            <v>502688</v>
          </cell>
        </row>
        <row r="536">
          <cell r="A536">
            <v>36069</v>
          </cell>
          <cell r="B536">
            <v>89476</v>
          </cell>
          <cell r="C536">
            <v>535899</v>
          </cell>
        </row>
        <row r="537">
          <cell r="A537">
            <v>36100</v>
          </cell>
          <cell r="B537">
            <v>83832</v>
          </cell>
          <cell r="C537">
            <v>506840</v>
          </cell>
        </row>
        <row r="538">
          <cell r="A538">
            <v>36130</v>
          </cell>
          <cell r="B538">
            <v>84200</v>
          </cell>
          <cell r="C538">
            <v>514354</v>
          </cell>
        </row>
        <row r="539">
          <cell r="A539" t="str">
            <v>Totals:</v>
          </cell>
          <cell r="B539" t="str">
            <v>__________</v>
          </cell>
          <cell r="C539" t="str">
            <v>__________</v>
          </cell>
        </row>
        <row r="540">
          <cell r="A540">
            <v>1998</v>
          </cell>
          <cell r="B540">
            <v>1073590</v>
          </cell>
          <cell r="C540">
            <v>6142726</v>
          </cell>
        </row>
        <row r="542">
          <cell r="A542">
            <v>36161</v>
          </cell>
          <cell r="B542">
            <v>83293</v>
          </cell>
          <cell r="C542">
            <v>507200</v>
          </cell>
        </row>
        <row r="543">
          <cell r="A543">
            <v>36192</v>
          </cell>
          <cell r="B543">
            <v>74573</v>
          </cell>
          <cell r="C543">
            <v>454556</v>
          </cell>
        </row>
        <row r="544">
          <cell r="A544">
            <v>36220</v>
          </cell>
          <cell r="B544">
            <v>79341</v>
          </cell>
          <cell r="C544">
            <v>511959</v>
          </cell>
        </row>
        <row r="545">
          <cell r="A545">
            <v>36251</v>
          </cell>
          <cell r="B545">
            <v>79220</v>
          </cell>
          <cell r="C545">
            <v>485638</v>
          </cell>
        </row>
        <row r="546">
          <cell r="A546">
            <v>36281</v>
          </cell>
          <cell r="B546">
            <v>77771</v>
          </cell>
          <cell r="C546">
            <v>475214</v>
          </cell>
        </row>
        <row r="547">
          <cell r="A547">
            <v>36312</v>
          </cell>
          <cell r="B547">
            <v>75924</v>
          </cell>
          <cell r="C547">
            <v>478288</v>
          </cell>
        </row>
        <row r="548">
          <cell r="A548">
            <v>36342</v>
          </cell>
          <cell r="B548">
            <v>78611</v>
          </cell>
          <cell r="C548">
            <v>464415</v>
          </cell>
        </row>
        <row r="549">
          <cell r="A549">
            <v>36373</v>
          </cell>
          <cell r="B549">
            <v>79377</v>
          </cell>
          <cell r="C549">
            <v>453737</v>
          </cell>
        </row>
        <row r="550">
          <cell r="A550">
            <v>36404</v>
          </cell>
          <cell r="B550">
            <v>78806</v>
          </cell>
          <cell r="C550">
            <v>423152</v>
          </cell>
        </row>
        <row r="551">
          <cell r="A551">
            <v>36434</v>
          </cell>
          <cell r="B551">
            <v>88352</v>
          </cell>
          <cell r="C551">
            <v>449061</v>
          </cell>
        </row>
        <row r="552">
          <cell r="A552">
            <v>36465</v>
          </cell>
          <cell r="B552">
            <v>90376</v>
          </cell>
          <cell r="C552">
            <v>421214</v>
          </cell>
        </row>
        <row r="553">
          <cell r="A553">
            <v>36495</v>
          </cell>
          <cell r="B553">
            <v>92915</v>
          </cell>
          <cell r="C553">
            <v>395767</v>
          </cell>
        </row>
        <row r="554">
          <cell r="A554" t="str">
            <v>Totals:</v>
          </cell>
          <cell r="B554" t="str">
            <v>__________</v>
          </cell>
          <cell r="C554" t="str">
            <v>__________</v>
          </cell>
        </row>
        <row r="555">
          <cell r="A555">
            <v>1999</v>
          </cell>
          <cell r="B555">
            <v>978559</v>
          </cell>
          <cell r="C555">
            <v>5520201</v>
          </cell>
        </row>
        <row r="557">
          <cell r="A557">
            <v>36526</v>
          </cell>
          <cell r="B557">
            <v>93381</v>
          </cell>
          <cell r="C557">
            <v>407995</v>
          </cell>
        </row>
        <row r="558">
          <cell r="A558">
            <v>36557</v>
          </cell>
          <cell r="B558">
            <v>83559</v>
          </cell>
          <cell r="C558">
            <v>401767</v>
          </cell>
        </row>
        <row r="559">
          <cell r="A559">
            <v>36586</v>
          </cell>
          <cell r="B559">
            <v>86852</v>
          </cell>
          <cell r="C559">
            <v>446103</v>
          </cell>
        </row>
        <row r="560">
          <cell r="A560">
            <v>36617</v>
          </cell>
          <cell r="B560">
            <v>83331</v>
          </cell>
          <cell r="C560">
            <v>419562</v>
          </cell>
        </row>
        <row r="561">
          <cell r="A561">
            <v>36647</v>
          </cell>
          <cell r="B561">
            <v>83257</v>
          </cell>
          <cell r="C561">
            <v>429451</v>
          </cell>
        </row>
        <row r="562">
          <cell r="A562">
            <v>36678</v>
          </cell>
          <cell r="B562">
            <v>82085</v>
          </cell>
          <cell r="C562">
            <v>418605</v>
          </cell>
        </row>
        <row r="563">
          <cell r="A563">
            <v>36708</v>
          </cell>
          <cell r="B563">
            <v>85390</v>
          </cell>
          <cell r="C563">
            <v>418604</v>
          </cell>
        </row>
        <row r="564">
          <cell r="A564">
            <v>36739</v>
          </cell>
          <cell r="B564">
            <v>82789</v>
          </cell>
          <cell r="C564">
            <v>428205</v>
          </cell>
        </row>
        <row r="565">
          <cell r="A565">
            <v>36770</v>
          </cell>
          <cell r="B565">
            <v>81112</v>
          </cell>
          <cell r="C565">
            <v>419068</v>
          </cell>
        </row>
        <row r="566">
          <cell r="A566">
            <v>36800</v>
          </cell>
          <cell r="B566">
            <v>83119</v>
          </cell>
          <cell r="C566">
            <v>411516</v>
          </cell>
        </row>
        <row r="567">
          <cell r="A567">
            <v>36831</v>
          </cell>
          <cell r="B567">
            <v>79736</v>
          </cell>
          <cell r="C567">
            <v>424722</v>
          </cell>
        </row>
        <row r="568">
          <cell r="A568">
            <v>36861</v>
          </cell>
          <cell r="B568">
            <v>79435</v>
          </cell>
          <cell r="C568">
            <v>421551</v>
          </cell>
        </row>
        <row r="569">
          <cell r="A569" t="str">
            <v>Totals:</v>
          </cell>
          <cell r="B569" t="str">
            <v>__________</v>
          </cell>
          <cell r="C569" t="str">
            <v>__________</v>
          </cell>
        </row>
        <row r="570">
          <cell r="A570">
            <v>2000</v>
          </cell>
          <cell r="B570">
            <v>1004046</v>
          </cell>
          <cell r="C570">
            <v>5047149</v>
          </cell>
        </row>
        <row r="572">
          <cell r="A572">
            <v>36892</v>
          </cell>
          <cell r="B572">
            <v>80185</v>
          </cell>
          <cell r="C572">
            <v>419818</v>
          </cell>
        </row>
        <row r="573">
          <cell r="A573">
            <v>36923</v>
          </cell>
          <cell r="B573">
            <v>71575</v>
          </cell>
          <cell r="C573">
            <v>400468</v>
          </cell>
        </row>
        <row r="574">
          <cell r="A574">
            <v>36951</v>
          </cell>
          <cell r="B574">
            <v>84630</v>
          </cell>
          <cell r="C574">
            <v>430851</v>
          </cell>
        </row>
        <row r="575">
          <cell r="A575">
            <v>36982</v>
          </cell>
          <cell r="B575">
            <v>83281</v>
          </cell>
          <cell r="C575">
            <v>403422</v>
          </cell>
        </row>
        <row r="576">
          <cell r="A576">
            <v>37012</v>
          </cell>
          <cell r="B576">
            <v>80362</v>
          </cell>
          <cell r="C576">
            <v>389298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71-Dec1973"/>
    </sheetNames>
    <sheetDataSet>
      <sheetData sheetId="0">
        <row r="435">
          <cell r="A435">
            <v>34335</v>
          </cell>
          <cell r="B435">
            <v>153053</v>
          </cell>
          <cell r="C435">
            <v>1078134</v>
          </cell>
        </row>
        <row r="436">
          <cell r="A436">
            <v>34366</v>
          </cell>
          <cell r="B436">
            <v>137622</v>
          </cell>
          <cell r="C436">
            <v>912798</v>
          </cell>
        </row>
        <row r="437">
          <cell r="A437">
            <v>34394</v>
          </cell>
          <cell r="B437">
            <v>152013</v>
          </cell>
          <cell r="C437">
            <v>1010799</v>
          </cell>
        </row>
        <row r="438">
          <cell r="A438">
            <v>34425</v>
          </cell>
          <cell r="B438">
            <v>143164</v>
          </cell>
          <cell r="C438">
            <v>995723</v>
          </cell>
        </row>
        <row r="439">
          <cell r="A439">
            <v>34455</v>
          </cell>
          <cell r="B439">
            <v>146302</v>
          </cell>
          <cell r="C439">
            <v>1113924</v>
          </cell>
        </row>
        <row r="440">
          <cell r="A440">
            <v>34486</v>
          </cell>
          <cell r="B440">
            <v>139612</v>
          </cell>
          <cell r="C440">
            <v>1020560</v>
          </cell>
        </row>
        <row r="441">
          <cell r="A441">
            <v>34516</v>
          </cell>
          <cell r="B441">
            <v>139895</v>
          </cell>
          <cell r="C441">
            <v>1024855</v>
          </cell>
        </row>
        <row r="442">
          <cell r="A442">
            <v>34547</v>
          </cell>
          <cell r="B442">
            <v>140135</v>
          </cell>
          <cell r="C442">
            <v>1107797</v>
          </cell>
        </row>
        <row r="443">
          <cell r="A443">
            <v>34578</v>
          </cell>
          <cell r="B443">
            <v>136498</v>
          </cell>
          <cell r="C443">
            <v>1053032</v>
          </cell>
        </row>
        <row r="444">
          <cell r="A444">
            <v>34608</v>
          </cell>
          <cell r="B444">
            <v>139565</v>
          </cell>
          <cell r="C444">
            <v>935880</v>
          </cell>
        </row>
        <row r="445">
          <cell r="A445">
            <v>34639</v>
          </cell>
          <cell r="B445">
            <v>134171</v>
          </cell>
          <cell r="C445">
            <v>991047</v>
          </cell>
        </row>
        <row r="446">
          <cell r="A446">
            <v>34669</v>
          </cell>
          <cell r="B446">
            <v>139798</v>
          </cell>
          <cell r="C446">
            <v>1035851</v>
          </cell>
        </row>
        <row r="447">
          <cell r="A447" t="str">
            <v>Totals:</v>
          </cell>
          <cell r="B447" t="str">
            <v>__________</v>
          </cell>
          <cell r="C447" t="str">
            <v>__________</v>
          </cell>
        </row>
        <row r="448">
          <cell r="A448">
            <v>1994</v>
          </cell>
          <cell r="B448">
            <v>1701828</v>
          </cell>
          <cell r="C448">
            <v>12280400</v>
          </cell>
        </row>
        <row r="450">
          <cell r="A450">
            <v>34700</v>
          </cell>
          <cell r="B450">
            <v>134796</v>
          </cell>
          <cell r="C450">
            <v>1026668</v>
          </cell>
        </row>
        <row r="451">
          <cell r="A451">
            <v>34731</v>
          </cell>
          <cell r="B451">
            <v>122660</v>
          </cell>
          <cell r="C451">
            <v>915217</v>
          </cell>
        </row>
        <row r="452">
          <cell r="A452">
            <v>34759</v>
          </cell>
          <cell r="B452">
            <v>131893</v>
          </cell>
          <cell r="C452">
            <v>1089870</v>
          </cell>
        </row>
        <row r="453">
          <cell r="A453">
            <v>34790</v>
          </cell>
          <cell r="B453">
            <v>128995</v>
          </cell>
          <cell r="C453">
            <v>936843</v>
          </cell>
        </row>
        <row r="454">
          <cell r="A454">
            <v>34820</v>
          </cell>
          <cell r="B454">
            <v>128465</v>
          </cell>
          <cell r="C454">
            <v>1062120</v>
          </cell>
        </row>
        <row r="455">
          <cell r="A455">
            <v>34851</v>
          </cell>
          <cell r="B455">
            <v>120259</v>
          </cell>
          <cell r="C455">
            <v>1024211</v>
          </cell>
        </row>
        <row r="456">
          <cell r="A456">
            <v>34881</v>
          </cell>
          <cell r="B456">
            <v>123757</v>
          </cell>
          <cell r="C456">
            <v>1021075</v>
          </cell>
        </row>
        <row r="457">
          <cell r="A457">
            <v>34912</v>
          </cell>
          <cell r="B457">
            <v>122446</v>
          </cell>
          <cell r="C457">
            <v>1007812</v>
          </cell>
        </row>
        <row r="458">
          <cell r="A458">
            <v>34943</v>
          </cell>
          <cell r="B458">
            <v>116497</v>
          </cell>
          <cell r="C458">
            <v>960209</v>
          </cell>
        </row>
        <row r="459">
          <cell r="A459">
            <v>34973</v>
          </cell>
          <cell r="B459">
            <v>119653</v>
          </cell>
          <cell r="C459">
            <v>971080</v>
          </cell>
        </row>
        <row r="460">
          <cell r="A460">
            <v>35004</v>
          </cell>
          <cell r="B460">
            <v>118817</v>
          </cell>
          <cell r="C460">
            <v>956716</v>
          </cell>
        </row>
        <row r="461">
          <cell r="A461">
            <v>35034</v>
          </cell>
          <cell r="B461">
            <v>121776</v>
          </cell>
          <cell r="C461">
            <v>960977</v>
          </cell>
        </row>
        <row r="462">
          <cell r="A462" t="str">
            <v>Totals:</v>
          </cell>
          <cell r="B462" t="str">
            <v>__________</v>
          </cell>
          <cell r="C462" t="str">
            <v>__________</v>
          </cell>
        </row>
        <row r="463">
          <cell r="A463">
            <v>1995</v>
          </cell>
          <cell r="B463">
            <v>1490014</v>
          </cell>
          <cell r="C463">
            <v>11932798</v>
          </cell>
        </row>
        <row r="465">
          <cell r="A465">
            <v>35065</v>
          </cell>
          <cell r="B465">
            <v>118460</v>
          </cell>
          <cell r="C465">
            <v>942475</v>
          </cell>
        </row>
        <row r="466">
          <cell r="A466">
            <v>35096</v>
          </cell>
          <cell r="B466">
            <v>110505</v>
          </cell>
          <cell r="C466">
            <v>889253</v>
          </cell>
        </row>
        <row r="467">
          <cell r="A467">
            <v>35125</v>
          </cell>
          <cell r="B467">
            <v>118509</v>
          </cell>
          <cell r="C467">
            <v>934508</v>
          </cell>
        </row>
        <row r="468">
          <cell r="A468">
            <v>35156</v>
          </cell>
          <cell r="B468">
            <v>115210</v>
          </cell>
          <cell r="C468">
            <v>967016</v>
          </cell>
        </row>
        <row r="469">
          <cell r="A469">
            <v>35186</v>
          </cell>
          <cell r="B469">
            <v>119603</v>
          </cell>
          <cell r="C469">
            <v>1072650</v>
          </cell>
        </row>
        <row r="470">
          <cell r="A470">
            <v>35217</v>
          </cell>
          <cell r="B470">
            <v>114004</v>
          </cell>
          <cell r="C470">
            <v>1037369</v>
          </cell>
        </row>
        <row r="471">
          <cell r="A471">
            <v>35247</v>
          </cell>
          <cell r="B471">
            <v>116846</v>
          </cell>
          <cell r="C471">
            <v>1022106</v>
          </cell>
        </row>
        <row r="472">
          <cell r="A472">
            <v>35278</v>
          </cell>
          <cell r="B472">
            <v>114702</v>
          </cell>
          <cell r="C472">
            <v>990580</v>
          </cell>
        </row>
        <row r="473">
          <cell r="A473">
            <v>35309</v>
          </cell>
          <cell r="B473">
            <v>111315</v>
          </cell>
          <cell r="C473">
            <v>989471</v>
          </cell>
        </row>
        <row r="474">
          <cell r="A474">
            <v>35339</v>
          </cell>
          <cell r="B474">
            <v>116898</v>
          </cell>
          <cell r="C474">
            <v>967597</v>
          </cell>
        </row>
        <row r="475">
          <cell r="A475">
            <v>35370</v>
          </cell>
          <cell r="B475">
            <v>109684</v>
          </cell>
          <cell r="C475">
            <v>917468</v>
          </cell>
        </row>
        <row r="476">
          <cell r="A476">
            <v>35400</v>
          </cell>
          <cell r="B476">
            <v>113051</v>
          </cell>
          <cell r="C476">
            <v>930438</v>
          </cell>
        </row>
        <row r="477">
          <cell r="A477" t="str">
            <v>Totals:</v>
          </cell>
          <cell r="B477" t="str">
            <v>__________</v>
          </cell>
          <cell r="C477" t="str">
            <v>__________</v>
          </cell>
        </row>
        <row r="478">
          <cell r="A478">
            <v>1996</v>
          </cell>
          <cell r="B478">
            <v>1378787</v>
          </cell>
          <cell r="C478">
            <v>11660931</v>
          </cell>
        </row>
        <row r="480">
          <cell r="A480">
            <v>35431</v>
          </cell>
          <cell r="B480">
            <v>113027</v>
          </cell>
          <cell r="C480">
            <v>890780</v>
          </cell>
        </row>
        <row r="481">
          <cell r="A481">
            <v>35462</v>
          </cell>
          <cell r="B481">
            <v>100833</v>
          </cell>
          <cell r="C481">
            <v>798252</v>
          </cell>
        </row>
        <row r="482">
          <cell r="A482">
            <v>35490</v>
          </cell>
          <cell r="B482">
            <v>107302</v>
          </cell>
          <cell r="C482">
            <v>874444</v>
          </cell>
        </row>
        <row r="483">
          <cell r="A483">
            <v>35521</v>
          </cell>
          <cell r="B483">
            <v>104986</v>
          </cell>
          <cell r="C483">
            <v>857213</v>
          </cell>
        </row>
        <row r="484">
          <cell r="A484">
            <v>35551</v>
          </cell>
          <cell r="B484">
            <v>106080</v>
          </cell>
          <cell r="C484">
            <v>917699</v>
          </cell>
        </row>
        <row r="485">
          <cell r="A485">
            <v>35582</v>
          </cell>
          <cell r="B485">
            <v>99463</v>
          </cell>
          <cell r="C485">
            <v>862369</v>
          </cell>
        </row>
        <row r="486">
          <cell r="A486">
            <v>35612</v>
          </cell>
          <cell r="B486">
            <v>104046</v>
          </cell>
          <cell r="C486">
            <v>867209</v>
          </cell>
        </row>
        <row r="487">
          <cell r="A487">
            <v>35643</v>
          </cell>
          <cell r="B487">
            <v>102780</v>
          </cell>
          <cell r="C487">
            <v>877805</v>
          </cell>
        </row>
        <row r="488">
          <cell r="A488">
            <v>35674</v>
          </cell>
          <cell r="B488">
            <v>100311</v>
          </cell>
          <cell r="C488">
            <v>871980</v>
          </cell>
        </row>
        <row r="489">
          <cell r="A489">
            <v>35704</v>
          </cell>
          <cell r="B489">
            <v>100345</v>
          </cell>
          <cell r="C489">
            <v>856549</v>
          </cell>
        </row>
        <row r="490">
          <cell r="A490">
            <v>35735</v>
          </cell>
          <cell r="B490">
            <v>98915</v>
          </cell>
          <cell r="C490">
            <v>802997</v>
          </cell>
        </row>
        <row r="491">
          <cell r="A491">
            <v>35765</v>
          </cell>
          <cell r="B491">
            <v>105462</v>
          </cell>
          <cell r="C491">
            <v>848804</v>
          </cell>
        </row>
        <row r="492">
          <cell r="A492" t="str">
            <v>Totals:</v>
          </cell>
          <cell r="B492" t="str">
            <v>__________</v>
          </cell>
          <cell r="C492" t="str">
            <v>__________</v>
          </cell>
        </row>
        <row r="493">
          <cell r="A493">
            <v>1997</v>
          </cell>
          <cell r="B493">
            <v>1243550</v>
          </cell>
          <cell r="C493">
            <v>10326101</v>
          </cell>
        </row>
        <row r="495">
          <cell r="A495">
            <v>35796</v>
          </cell>
          <cell r="B495">
            <v>101478</v>
          </cell>
          <cell r="C495">
            <v>890892</v>
          </cell>
        </row>
        <row r="496">
          <cell r="A496">
            <v>35827</v>
          </cell>
          <cell r="B496">
            <v>91013</v>
          </cell>
          <cell r="C496">
            <v>836325</v>
          </cell>
        </row>
        <row r="497">
          <cell r="A497">
            <v>35855</v>
          </cell>
          <cell r="B497">
            <v>101800</v>
          </cell>
          <cell r="C497">
            <v>858157</v>
          </cell>
        </row>
        <row r="498">
          <cell r="A498">
            <v>35886</v>
          </cell>
          <cell r="B498">
            <v>99888</v>
          </cell>
          <cell r="C498">
            <v>728973</v>
          </cell>
        </row>
        <row r="499">
          <cell r="A499">
            <v>35916</v>
          </cell>
          <cell r="B499">
            <v>99896</v>
          </cell>
          <cell r="C499">
            <v>708373</v>
          </cell>
        </row>
        <row r="500">
          <cell r="A500">
            <v>35947</v>
          </cell>
          <cell r="B500">
            <v>90222</v>
          </cell>
          <cell r="C500">
            <v>670818</v>
          </cell>
        </row>
        <row r="501">
          <cell r="A501">
            <v>35977</v>
          </cell>
          <cell r="B501">
            <v>88799</v>
          </cell>
          <cell r="C501">
            <v>664100</v>
          </cell>
        </row>
        <row r="502">
          <cell r="A502">
            <v>36008</v>
          </cell>
          <cell r="B502">
            <v>88422</v>
          </cell>
          <cell r="C502">
            <v>689164</v>
          </cell>
        </row>
        <row r="503">
          <cell r="A503">
            <v>36039</v>
          </cell>
          <cell r="B503">
            <v>89338</v>
          </cell>
          <cell r="C503">
            <v>774057</v>
          </cell>
        </row>
        <row r="504">
          <cell r="A504">
            <v>36069</v>
          </cell>
          <cell r="B504">
            <v>91349</v>
          </cell>
          <cell r="C504">
            <v>863900</v>
          </cell>
        </row>
        <row r="505">
          <cell r="A505">
            <v>36100</v>
          </cell>
          <cell r="B505">
            <v>88231</v>
          </cell>
          <cell r="C505">
            <v>830139</v>
          </cell>
        </row>
        <row r="506">
          <cell r="A506">
            <v>36130</v>
          </cell>
          <cell r="B506">
            <v>87034</v>
          </cell>
          <cell r="C506">
            <v>811943</v>
          </cell>
        </row>
        <row r="507">
          <cell r="A507" t="str">
            <v>Totals:</v>
          </cell>
          <cell r="B507" t="str">
            <v>__________</v>
          </cell>
          <cell r="C507" t="str">
            <v>__________</v>
          </cell>
        </row>
        <row r="508">
          <cell r="A508">
            <v>1998</v>
          </cell>
          <cell r="B508">
            <v>1117470</v>
          </cell>
          <cell r="C508">
            <v>9326841</v>
          </cell>
        </row>
        <row r="510">
          <cell r="A510">
            <v>36161</v>
          </cell>
          <cell r="B510">
            <v>87915</v>
          </cell>
          <cell r="C510">
            <v>809419</v>
          </cell>
        </row>
        <row r="511">
          <cell r="A511">
            <v>36192</v>
          </cell>
          <cell r="B511">
            <v>81001</v>
          </cell>
          <cell r="C511">
            <v>735771</v>
          </cell>
        </row>
        <row r="512">
          <cell r="A512">
            <v>36220</v>
          </cell>
          <cell r="B512">
            <v>88232</v>
          </cell>
          <cell r="C512">
            <v>780435</v>
          </cell>
        </row>
        <row r="513">
          <cell r="A513">
            <v>36251</v>
          </cell>
          <cell r="B513">
            <v>83585</v>
          </cell>
          <cell r="C513">
            <v>739089</v>
          </cell>
        </row>
        <row r="514">
          <cell r="A514">
            <v>36281</v>
          </cell>
          <cell r="B514">
            <v>85118</v>
          </cell>
          <cell r="C514">
            <v>726859</v>
          </cell>
        </row>
        <row r="515">
          <cell r="A515">
            <v>36312</v>
          </cell>
          <cell r="B515">
            <v>82709</v>
          </cell>
          <cell r="C515">
            <v>696523</v>
          </cell>
        </row>
        <row r="516">
          <cell r="A516">
            <v>36342</v>
          </cell>
          <cell r="B516">
            <v>84849</v>
          </cell>
          <cell r="C516">
            <v>691021</v>
          </cell>
        </row>
        <row r="517">
          <cell r="A517">
            <v>36373</v>
          </cell>
          <cell r="B517">
            <v>84112</v>
          </cell>
          <cell r="C517">
            <v>708710</v>
          </cell>
        </row>
        <row r="518">
          <cell r="A518">
            <v>36404</v>
          </cell>
          <cell r="B518">
            <v>82200</v>
          </cell>
          <cell r="C518">
            <v>697551</v>
          </cell>
        </row>
        <row r="519">
          <cell r="A519">
            <v>36434</v>
          </cell>
          <cell r="B519">
            <v>86688</v>
          </cell>
          <cell r="C519">
            <v>729758</v>
          </cell>
        </row>
        <row r="520">
          <cell r="A520">
            <v>36465</v>
          </cell>
          <cell r="B520">
            <v>86645</v>
          </cell>
          <cell r="C520">
            <v>706433</v>
          </cell>
        </row>
        <row r="521">
          <cell r="A521">
            <v>36495</v>
          </cell>
          <cell r="B521">
            <v>90232</v>
          </cell>
          <cell r="C521">
            <v>794712</v>
          </cell>
        </row>
        <row r="522">
          <cell r="A522" t="str">
            <v>Totals:</v>
          </cell>
          <cell r="B522" t="str">
            <v>__________</v>
          </cell>
          <cell r="C522" t="str">
            <v>__________</v>
          </cell>
        </row>
        <row r="523">
          <cell r="A523">
            <v>1999</v>
          </cell>
          <cell r="B523">
            <v>1023286</v>
          </cell>
          <cell r="C523">
            <v>8816281</v>
          </cell>
        </row>
        <row r="525">
          <cell r="A525">
            <v>36526</v>
          </cell>
          <cell r="B525">
            <v>86968</v>
          </cell>
          <cell r="C525">
            <v>796331</v>
          </cell>
        </row>
        <row r="526">
          <cell r="A526">
            <v>36557</v>
          </cell>
          <cell r="B526">
            <v>84960</v>
          </cell>
          <cell r="C526">
            <v>754095</v>
          </cell>
        </row>
        <row r="527">
          <cell r="A527">
            <v>36586</v>
          </cell>
          <cell r="B527">
            <v>88695</v>
          </cell>
          <cell r="C527">
            <v>805038</v>
          </cell>
        </row>
        <row r="528">
          <cell r="A528">
            <v>36617</v>
          </cell>
          <cell r="B528">
            <v>87346</v>
          </cell>
          <cell r="C528">
            <v>759162</v>
          </cell>
        </row>
        <row r="529">
          <cell r="A529">
            <v>36647</v>
          </cell>
          <cell r="B529">
            <v>90155</v>
          </cell>
          <cell r="C529">
            <v>802280</v>
          </cell>
        </row>
        <row r="530">
          <cell r="A530">
            <v>36678</v>
          </cell>
          <cell r="B530">
            <v>86270</v>
          </cell>
          <cell r="C530">
            <v>738145</v>
          </cell>
        </row>
        <row r="531">
          <cell r="A531">
            <v>36708</v>
          </cell>
          <cell r="B531">
            <v>88938</v>
          </cell>
          <cell r="C531">
            <v>766271</v>
          </cell>
        </row>
        <row r="532">
          <cell r="A532">
            <v>36739</v>
          </cell>
          <cell r="B532">
            <v>88790</v>
          </cell>
          <cell r="C532">
            <v>746595</v>
          </cell>
        </row>
        <row r="533">
          <cell r="A533">
            <v>36770</v>
          </cell>
          <cell r="B533">
            <v>85279</v>
          </cell>
          <cell r="C533">
            <v>710853</v>
          </cell>
        </row>
        <row r="534">
          <cell r="A534">
            <v>36800</v>
          </cell>
          <cell r="B534">
            <v>89652</v>
          </cell>
          <cell r="C534">
            <v>737189</v>
          </cell>
        </row>
        <row r="535">
          <cell r="A535">
            <v>36831</v>
          </cell>
          <cell r="B535">
            <v>84835</v>
          </cell>
          <cell r="C535">
            <v>655098</v>
          </cell>
        </row>
        <row r="536">
          <cell r="A536">
            <v>36861</v>
          </cell>
          <cell r="B536">
            <v>83890</v>
          </cell>
          <cell r="C536">
            <v>572014</v>
          </cell>
        </row>
        <row r="537">
          <cell r="A537" t="str">
            <v>Totals:</v>
          </cell>
          <cell r="B537" t="str">
            <v>__________</v>
          </cell>
          <cell r="C537" t="str">
            <v>__________</v>
          </cell>
        </row>
        <row r="538">
          <cell r="A538">
            <v>2000</v>
          </cell>
          <cell r="B538">
            <v>1045778</v>
          </cell>
          <cell r="C538">
            <v>8843071</v>
          </cell>
        </row>
        <row r="540">
          <cell r="A540">
            <v>36892</v>
          </cell>
          <cell r="B540">
            <v>84773</v>
          </cell>
          <cell r="C540">
            <v>531661</v>
          </cell>
        </row>
        <row r="541">
          <cell r="A541">
            <v>36923</v>
          </cell>
          <cell r="B541">
            <v>77186</v>
          </cell>
          <cell r="C541">
            <v>481912</v>
          </cell>
        </row>
        <row r="542">
          <cell r="A542">
            <v>36951</v>
          </cell>
          <cell r="B542">
            <v>86719</v>
          </cell>
          <cell r="C542">
            <v>538927</v>
          </cell>
        </row>
        <row r="543">
          <cell r="A543">
            <v>36982</v>
          </cell>
          <cell r="B543">
            <v>85285</v>
          </cell>
          <cell r="C543">
            <v>543211</v>
          </cell>
        </row>
        <row r="544">
          <cell r="A544">
            <v>37012</v>
          </cell>
          <cell r="B544">
            <v>84455</v>
          </cell>
          <cell r="C544">
            <v>565063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74-Dec1975"/>
    </sheetNames>
    <sheetDataSet>
      <sheetData sheetId="0">
        <row r="387">
          <cell r="A387">
            <v>34335</v>
          </cell>
          <cell r="B387">
            <v>564059</v>
          </cell>
          <cell r="C387">
            <v>3094078</v>
          </cell>
        </row>
        <row r="388">
          <cell r="A388">
            <v>34366</v>
          </cell>
          <cell r="B388">
            <v>492882</v>
          </cell>
          <cell r="C388">
            <v>2731588</v>
          </cell>
        </row>
        <row r="389">
          <cell r="A389">
            <v>34394</v>
          </cell>
          <cell r="B389">
            <v>538168</v>
          </cell>
          <cell r="C389">
            <v>3193914</v>
          </cell>
        </row>
        <row r="390">
          <cell r="A390">
            <v>34425</v>
          </cell>
          <cell r="B390">
            <v>507172</v>
          </cell>
          <cell r="C390">
            <v>2933806</v>
          </cell>
        </row>
        <row r="391">
          <cell r="A391">
            <v>34455</v>
          </cell>
          <cell r="B391">
            <v>507487</v>
          </cell>
          <cell r="C391">
            <v>3075225</v>
          </cell>
        </row>
        <row r="392">
          <cell r="A392">
            <v>34486</v>
          </cell>
          <cell r="B392">
            <v>469978</v>
          </cell>
          <cell r="C392">
            <v>2740007</v>
          </cell>
        </row>
        <row r="393">
          <cell r="A393">
            <v>34516</v>
          </cell>
          <cell r="B393">
            <v>502029</v>
          </cell>
          <cell r="C393">
            <v>2932848</v>
          </cell>
        </row>
        <row r="394">
          <cell r="A394">
            <v>34547</v>
          </cell>
          <cell r="B394">
            <v>502602</v>
          </cell>
          <cell r="C394">
            <v>2485985</v>
          </cell>
        </row>
        <row r="395">
          <cell r="A395">
            <v>34578</v>
          </cell>
          <cell r="B395">
            <v>501795</v>
          </cell>
          <cell r="C395">
            <v>2803623</v>
          </cell>
        </row>
        <row r="396">
          <cell r="A396">
            <v>34608</v>
          </cell>
          <cell r="B396">
            <v>527235</v>
          </cell>
          <cell r="C396">
            <v>2937373</v>
          </cell>
        </row>
        <row r="397">
          <cell r="A397">
            <v>34639</v>
          </cell>
          <cell r="B397">
            <v>510137</v>
          </cell>
          <cell r="C397">
            <v>2651234</v>
          </cell>
        </row>
        <row r="398">
          <cell r="A398">
            <v>34669</v>
          </cell>
          <cell r="B398">
            <v>539101</v>
          </cell>
          <cell r="C398">
            <v>3096489</v>
          </cell>
        </row>
        <row r="399">
          <cell r="A399" t="str">
            <v>Totals:</v>
          </cell>
          <cell r="B399" t="str">
            <v>__________</v>
          </cell>
          <cell r="C399" t="str">
            <v>__________</v>
          </cell>
        </row>
        <row r="400">
          <cell r="A400">
            <v>1994</v>
          </cell>
          <cell r="B400">
            <v>6162645</v>
          </cell>
          <cell r="C400">
            <v>34676170</v>
          </cell>
        </row>
        <row r="402">
          <cell r="A402">
            <v>34700</v>
          </cell>
          <cell r="B402">
            <v>522158</v>
          </cell>
          <cell r="C402">
            <v>2912309</v>
          </cell>
        </row>
        <row r="403">
          <cell r="A403">
            <v>34731</v>
          </cell>
          <cell r="B403">
            <v>469466</v>
          </cell>
          <cell r="C403">
            <v>2569331</v>
          </cell>
        </row>
        <row r="404">
          <cell r="A404">
            <v>34759</v>
          </cell>
          <cell r="B404">
            <v>494046</v>
          </cell>
          <cell r="C404">
            <v>2800398</v>
          </cell>
        </row>
        <row r="405">
          <cell r="A405">
            <v>34790</v>
          </cell>
          <cell r="B405">
            <v>474694</v>
          </cell>
          <cell r="C405">
            <v>2798968</v>
          </cell>
        </row>
        <row r="406">
          <cell r="A406">
            <v>34820</v>
          </cell>
          <cell r="B406">
            <v>510915</v>
          </cell>
          <cell r="C406">
            <v>3006436</v>
          </cell>
        </row>
        <row r="407">
          <cell r="A407">
            <v>34851</v>
          </cell>
          <cell r="B407">
            <v>497073</v>
          </cell>
          <cell r="C407">
            <v>2854853</v>
          </cell>
        </row>
        <row r="408">
          <cell r="A408">
            <v>34881</v>
          </cell>
          <cell r="B408">
            <v>482948</v>
          </cell>
          <cell r="C408">
            <v>2945099</v>
          </cell>
        </row>
        <row r="409">
          <cell r="A409">
            <v>34912</v>
          </cell>
          <cell r="B409">
            <v>485875</v>
          </cell>
          <cell r="C409">
            <v>2767470</v>
          </cell>
        </row>
        <row r="410">
          <cell r="A410">
            <v>34943</v>
          </cell>
          <cell r="B410">
            <v>469517</v>
          </cell>
          <cell r="C410">
            <v>2887700</v>
          </cell>
        </row>
        <row r="411">
          <cell r="A411">
            <v>34973</v>
          </cell>
          <cell r="B411">
            <v>472159</v>
          </cell>
          <cell r="C411">
            <v>2948528</v>
          </cell>
        </row>
        <row r="412">
          <cell r="A412">
            <v>35004</v>
          </cell>
          <cell r="B412">
            <v>455096</v>
          </cell>
          <cell r="C412">
            <v>2909350</v>
          </cell>
        </row>
        <row r="413">
          <cell r="A413">
            <v>35034</v>
          </cell>
          <cell r="B413">
            <v>493826</v>
          </cell>
          <cell r="C413">
            <v>3021732</v>
          </cell>
        </row>
        <row r="414">
          <cell r="A414" t="str">
            <v>Totals:</v>
          </cell>
          <cell r="B414" t="str">
            <v>__________</v>
          </cell>
          <cell r="C414" t="str">
            <v>__________</v>
          </cell>
        </row>
        <row r="415">
          <cell r="A415">
            <v>1995</v>
          </cell>
          <cell r="B415">
            <v>5827773</v>
          </cell>
          <cell r="C415">
            <v>34422174</v>
          </cell>
        </row>
        <row r="417">
          <cell r="A417">
            <v>35065</v>
          </cell>
          <cell r="B417">
            <v>481739</v>
          </cell>
          <cell r="C417">
            <v>2935297</v>
          </cell>
        </row>
        <row r="418">
          <cell r="A418">
            <v>35096</v>
          </cell>
          <cell r="B418">
            <v>442417</v>
          </cell>
          <cell r="C418">
            <v>2761888</v>
          </cell>
        </row>
        <row r="419">
          <cell r="A419">
            <v>35125</v>
          </cell>
          <cell r="B419">
            <v>465594</v>
          </cell>
          <cell r="C419">
            <v>2975097</v>
          </cell>
        </row>
        <row r="420">
          <cell r="A420">
            <v>35156</v>
          </cell>
          <cell r="B420">
            <v>440622</v>
          </cell>
          <cell r="C420">
            <v>2804939</v>
          </cell>
        </row>
        <row r="421">
          <cell r="A421">
            <v>35186</v>
          </cell>
          <cell r="B421">
            <v>437580</v>
          </cell>
          <cell r="C421">
            <v>3012127</v>
          </cell>
        </row>
        <row r="422">
          <cell r="A422">
            <v>35217</v>
          </cell>
          <cell r="B422">
            <v>420977</v>
          </cell>
          <cell r="C422">
            <v>3025306</v>
          </cell>
        </row>
        <row r="423">
          <cell r="A423">
            <v>35247</v>
          </cell>
          <cell r="B423">
            <v>412086</v>
          </cell>
          <cell r="C423">
            <v>2949282</v>
          </cell>
        </row>
        <row r="424">
          <cell r="A424">
            <v>35278</v>
          </cell>
          <cell r="B424">
            <v>426331</v>
          </cell>
          <cell r="C424">
            <v>3026246</v>
          </cell>
        </row>
        <row r="425">
          <cell r="A425">
            <v>35309</v>
          </cell>
          <cell r="B425">
            <v>430335</v>
          </cell>
          <cell r="C425">
            <v>2910471</v>
          </cell>
        </row>
        <row r="426">
          <cell r="A426">
            <v>35339</v>
          </cell>
          <cell r="B426">
            <v>440360</v>
          </cell>
          <cell r="C426">
            <v>3105251</v>
          </cell>
        </row>
        <row r="427">
          <cell r="A427">
            <v>35370</v>
          </cell>
          <cell r="B427">
            <v>414563</v>
          </cell>
          <cell r="C427">
            <v>3049531</v>
          </cell>
        </row>
        <row r="428">
          <cell r="A428">
            <v>35400</v>
          </cell>
          <cell r="B428">
            <v>424446</v>
          </cell>
          <cell r="C428">
            <v>3043910</v>
          </cell>
        </row>
        <row r="429">
          <cell r="A429" t="str">
            <v>Totals:</v>
          </cell>
          <cell r="B429" t="str">
            <v>__________</v>
          </cell>
          <cell r="C429" t="str">
            <v>__________</v>
          </cell>
        </row>
        <row r="430">
          <cell r="A430">
            <v>1996</v>
          </cell>
          <cell r="B430">
            <v>5237050</v>
          </cell>
          <cell r="C430">
            <v>35599345</v>
          </cell>
        </row>
        <row r="432">
          <cell r="A432">
            <v>35431</v>
          </cell>
          <cell r="B432">
            <v>421765</v>
          </cell>
          <cell r="C432">
            <v>3122917</v>
          </cell>
        </row>
        <row r="433">
          <cell r="A433">
            <v>35462</v>
          </cell>
          <cell r="B433">
            <v>369649</v>
          </cell>
          <cell r="C433">
            <v>2760163</v>
          </cell>
        </row>
        <row r="434">
          <cell r="A434">
            <v>35490</v>
          </cell>
          <cell r="B434">
            <v>411093</v>
          </cell>
          <cell r="C434">
            <v>3110314</v>
          </cell>
        </row>
        <row r="435">
          <cell r="A435">
            <v>35521</v>
          </cell>
          <cell r="B435">
            <v>389612</v>
          </cell>
          <cell r="C435">
            <v>2903234</v>
          </cell>
        </row>
        <row r="436">
          <cell r="A436">
            <v>35551</v>
          </cell>
          <cell r="B436">
            <v>408931</v>
          </cell>
          <cell r="C436">
            <v>3283179</v>
          </cell>
        </row>
        <row r="437">
          <cell r="A437">
            <v>35582</v>
          </cell>
          <cell r="B437">
            <v>380840</v>
          </cell>
          <cell r="C437">
            <v>3094427</v>
          </cell>
        </row>
        <row r="438">
          <cell r="A438">
            <v>35612</v>
          </cell>
          <cell r="B438">
            <v>402462</v>
          </cell>
          <cell r="C438">
            <v>3170482</v>
          </cell>
        </row>
        <row r="439">
          <cell r="A439">
            <v>35643</v>
          </cell>
          <cell r="B439">
            <v>371510</v>
          </cell>
          <cell r="C439">
            <v>2955273</v>
          </cell>
        </row>
        <row r="440">
          <cell r="A440">
            <v>35674</v>
          </cell>
          <cell r="B440">
            <v>385902</v>
          </cell>
          <cell r="C440">
            <v>3191068</v>
          </cell>
        </row>
        <row r="441">
          <cell r="A441">
            <v>35704</v>
          </cell>
          <cell r="B441">
            <v>391061</v>
          </cell>
          <cell r="C441">
            <v>3309392</v>
          </cell>
        </row>
        <row r="442">
          <cell r="A442">
            <v>35735</v>
          </cell>
          <cell r="B442">
            <v>375871</v>
          </cell>
          <cell r="C442">
            <v>939784</v>
          </cell>
        </row>
        <row r="443">
          <cell r="A443">
            <v>35765</v>
          </cell>
          <cell r="B443">
            <v>390659</v>
          </cell>
          <cell r="C443">
            <v>1035683</v>
          </cell>
        </row>
        <row r="444">
          <cell r="A444" t="str">
            <v>Totals:</v>
          </cell>
          <cell r="B444" t="str">
            <v>__________</v>
          </cell>
          <cell r="C444" t="str">
            <v>__________</v>
          </cell>
        </row>
        <row r="445">
          <cell r="A445">
            <v>1997</v>
          </cell>
          <cell r="B445">
            <v>4699355</v>
          </cell>
          <cell r="C445">
            <v>32875916</v>
          </cell>
        </row>
        <row r="447">
          <cell r="A447">
            <v>35796</v>
          </cell>
          <cell r="B447">
            <v>411470</v>
          </cell>
          <cell r="C447">
            <v>964434</v>
          </cell>
        </row>
        <row r="448">
          <cell r="A448">
            <v>35827</v>
          </cell>
          <cell r="B448">
            <v>385450</v>
          </cell>
          <cell r="C448">
            <v>856567</v>
          </cell>
        </row>
        <row r="449">
          <cell r="A449">
            <v>35855</v>
          </cell>
          <cell r="B449">
            <v>413743</v>
          </cell>
          <cell r="C449">
            <v>964955</v>
          </cell>
        </row>
        <row r="450">
          <cell r="A450">
            <v>35886</v>
          </cell>
          <cell r="B450">
            <v>384299</v>
          </cell>
          <cell r="C450">
            <v>1086470</v>
          </cell>
        </row>
        <row r="451">
          <cell r="A451">
            <v>35916</v>
          </cell>
          <cell r="B451">
            <v>417889</v>
          </cell>
          <cell r="C451">
            <v>1033500</v>
          </cell>
        </row>
        <row r="452">
          <cell r="A452">
            <v>35947</v>
          </cell>
          <cell r="B452">
            <v>389285</v>
          </cell>
          <cell r="C452">
            <v>979838</v>
          </cell>
        </row>
        <row r="453">
          <cell r="A453">
            <v>35977</v>
          </cell>
          <cell r="B453">
            <v>391524</v>
          </cell>
          <cell r="C453">
            <v>1109510</v>
          </cell>
        </row>
        <row r="454">
          <cell r="A454">
            <v>36008</v>
          </cell>
          <cell r="B454">
            <v>388656</v>
          </cell>
          <cell r="C454">
            <v>1125686</v>
          </cell>
        </row>
        <row r="455">
          <cell r="A455">
            <v>36039</v>
          </cell>
          <cell r="B455">
            <v>368413</v>
          </cell>
          <cell r="C455">
            <v>1067615</v>
          </cell>
        </row>
        <row r="456">
          <cell r="A456">
            <v>36069</v>
          </cell>
          <cell r="B456">
            <v>386722</v>
          </cell>
          <cell r="C456">
            <v>1097990</v>
          </cell>
        </row>
        <row r="457">
          <cell r="A457">
            <v>36100</v>
          </cell>
          <cell r="B457">
            <v>374982</v>
          </cell>
          <cell r="C457">
            <v>943713</v>
          </cell>
        </row>
        <row r="458">
          <cell r="A458">
            <v>36130</v>
          </cell>
          <cell r="B458">
            <v>385900</v>
          </cell>
          <cell r="C458">
            <v>1026477</v>
          </cell>
        </row>
        <row r="459">
          <cell r="A459" t="str">
            <v>Totals:</v>
          </cell>
          <cell r="B459" t="str">
            <v>__________</v>
          </cell>
          <cell r="C459" t="str">
            <v>__________</v>
          </cell>
        </row>
        <row r="460">
          <cell r="A460">
            <v>1998</v>
          </cell>
          <cell r="B460">
            <v>4698333</v>
          </cell>
          <cell r="C460">
            <v>12256755</v>
          </cell>
        </row>
        <row r="462">
          <cell r="A462">
            <v>36161</v>
          </cell>
          <cell r="B462">
            <v>363585</v>
          </cell>
          <cell r="C462">
            <v>972608</v>
          </cell>
        </row>
        <row r="463">
          <cell r="A463">
            <v>36192</v>
          </cell>
          <cell r="B463">
            <v>360488</v>
          </cell>
          <cell r="C463">
            <v>921956</v>
          </cell>
        </row>
        <row r="464">
          <cell r="A464">
            <v>36220</v>
          </cell>
          <cell r="B464">
            <v>392260</v>
          </cell>
          <cell r="C464">
            <v>915793</v>
          </cell>
        </row>
        <row r="465">
          <cell r="A465">
            <v>36251</v>
          </cell>
          <cell r="B465">
            <v>372086</v>
          </cell>
          <cell r="C465">
            <v>959887</v>
          </cell>
        </row>
        <row r="466">
          <cell r="A466">
            <v>36281</v>
          </cell>
          <cell r="B466">
            <v>381391</v>
          </cell>
          <cell r="C466">
            <v>923888</v>
          </cell>
        </row>
        <row r="467">
          <cell r="A467">
            <v>36312</v>
          </cell>
          <cell r="B467">
            <v>380015</v>
          </cell>
          <cell r="C467">
            <v>1026163</v>
          </cell>
        </row>
        <row r="468">
          <cell r="A468">
            <v>36342</v>
          </cell>
          <cell r="B468">
            <v>392204</v>
          </cell>
          <cell r="C468">
            <v>1092583</v>
          </cell>
        </row>
        <row r="469">
          <cell r="A469">
            <v>36373</v>
          </cell>
          <cell r="B469">
            <v>404948</v>
          </cell>
          <cell r="C469">
            <v>1208127</v>
          </cell>
        </row>
        <row r="470">
          <cell r="A470">
            <v>36404</v>
          </cell>
          <cell r="B470">
            <v>403170</v>
          </cell>
          <cell r="C470">
            <v>1001729</v>
          </cell>
        </row>
        <row r="471">
          <cell r="A471">
            <v>36434</v>
          </cell>
          <cell r="B471">
            <v>448157</v>
          </cell>
          <cell r="C471">
            <v>1098362</v>
          </cell>
        </row>
        <row r="472">
          <cell r="A472">
            <v>36465</v>
          </cell>
          <cell r="B472">
            <v>427827</v>
          </cell>
          <cell r="C472">
            <v>832938</v>
          </cell>
        </row>
        <row r="473">
          <cell r="A473">
            <v>36495</v>
          </cell>
          <cell r="B473">
            <v>428004</v>
          </cell>
          <cell r="C473">
            <v>1006291</v>
          </cell>
        </row>
        <row r="474">
          <cell r="A474" t="str">
            <v>Totals:</v>
          </cell>
          <cell r="B474" t="str">
            <v>__________</v>
          </cell>
          <cell r="C474" t="str">
            <v>__________</v>
          </cell>
        </row>
        <row r="475">
          <cell r="A475">
            <v>1999</v>
          </cell>
          <cell r="B475">
            <v>4754135</v>
          </cell>
          <cell r="C475">
            <v>11960325</v>
          </cell>
        </row>
        <row r="477">
          <cell r="A477">
            <v>36526</v>
          </cell>
          <cell r="B477">
            <v>435313</v>
          </cell>
          <cell r="C477">
            <v>978623</v>
          </cell>
        </row>
        <row r="478">
          <cell r="A478">
            <v>36557</v>
          </cell>
          <cell r="B478">
            <v>420973</v>
          </cell>
          <cell r="C478">
            <v>802245</v>
          </cell>
        </row>
        <row r="479">
          <cell r="A479">
            <v>36586</v>
          </cell>
          <cell r="B479">
            <v>434890</v>
          </cell>
          <cell r="C479">
            <v>994237</v>
          </cell>
        </row>
        <row r="480">
          <cell r="A480">
            <v>36617</v>
          </cell>
          <cell r="B480">
            <v>406074</v>
          </cell>
          <cell r="C480">
            <v>862709</v>
          </cell>
        </row>
        <row r="481">
          <cell r="A481">
            <v>36647</v>
          </cell>
          <cell r="B481">
            <v>424628</v>
          </cell>
          <cell r="C481">
            <v>915289</v>
          </cell>
        </row>
        <row r="482">
          <cell r="A482">
            <v>36678</v>
          </cell>
          <cell r="B482">
            <v>400907</v>
          </cell>
          <cell r="C482">
            <v>917870</v>
          </cell>
        </row>
        <row r="483">
          <cell r="A483">
            <v>36708</v>
          </cell>
          <cell r="B483">
            <v>420436</v>
          </cell>
          <cell r="C483">
            <v>959850</v>
          </cell>
        </row>
        <row r="484">
          <cell r="A484">
            <v>36739</v>
          </cell>
          <cell r="B484">
            <v>415800</v>
          </cell>
          <cell r="C484">
            <v>964483</v>
          </cell>
        </row>
        <row r="485">
          <cell r="A485">
            <v>36770</v>
          </cell>
          <cell r="B485">
            <v>405773</v>
          </cell>
          <cell r="C485">
            <v>902117</v>
          </cell>
        </row>
        <row r="486">
          <cell r="A486">
            <v>36800</v>
          </cell>
          <cell r="B486">
            <v>427601</v>
          </cell>
          <cell r="C486">
            <v>931126</v>
          </cell>
        </row>
        <row r="487">
          <cell r="A487">
            <v>36831</v>
          </cell>
          <cell r="B487">
            <v>409027</v>
          </cell>
          <cell r="C487">
            <v>841795</v>
          </cell>
        </row>
        <row r="488">
          <cell r="A488">
            <v>36861</v>
          </cell>
          <cell r="B488">
            <v>401988</v>
          </cell>
          <cell r="C488">
            <v>748622</v>
          </cell>
        </row>
        <row r="489">
          <cell r="A489" t="str">
            <v>Totals:</v>
          </cell>
          <cell r="B489" t="str">
            <v>__________</v>
          </cell>
          <cell r="C489" t="str">
            <v>__________</v>
          </cell>
        </row>
        <row r="490">
          <cell r="A490">
            <v>2000</v>
          </cell>
          <cell r="B490">
            <v>5003410</v>
          </cell>
          <cell r="C490">
            <v>10818966</v>
          </cell>
        </row>
        <row r="492">
          <cell r="A492">
            <v>36892</v>
          </cell>
          <cell r="B492">
            <v>405658</v>
          </cell>
          <cell r="C492">
            <v>892660</v>
          </cell>
        </row>
        <row r="493">
          <cell r="A493">
            <v>36923</v>
          </cell>
          <cell r="B493">
            <v>382151</v>
          </cell>
          <cell r="C493">
            <v>848958</v>
          </cell>
        </row>
        <row r="494">
          <cell r="A494">
            <v>36951</v>
          </cell>
          <cell r="B494">
            <v>423866</v>
          </cell>
          <cell r="C494">
            <v>879594</v>
          </cell>
        </row>
        <row r="495">
          <cell r="A495">
            <v>36982</v>
          </cell>
          <cell r="B495">
            <v>392618</v>
          </cell>
          <cell r="C495">
            <v>792928</v>
          </cell>
        </row>
        <row r="496">
          <cell r="A496">
            <v>37012</v>
          </cell>
          <cell r="B496">
            <v>390119</v>
          </cell>
          <cell r="C496">
            <v>3591535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31-Dec1940"/>
    </sheetNames>
    <sheetDataSet>
      <sheetData sheetId="0">
        <row r="643">
          <cell r="A643">
            <v>34335</v>
          </cell>
          <cell r="B643">
            <v>213383</v>
          </cell>
          <cell r="C643">
            <v>40939</v>
          </cell>
        </row>
        <row r="644">
          <cell r="A644">
            <v>34366</v>
          </cell>
          <cell r="B644">
            <v>181071</v>
          </cell>
          <cell r="C644">
            <v>36898</v>
          </cell>
        </row>
        <row r="645">
          <cell r="A645">
            <v>34394</v>
          </cell>
          <cell r="B645">
            <v>199854</v>
          </cell>
          <cell r="C645">
            <v>38179</v>
          </cell>
        </row>
        <row r="646">
          <cell r="A646">
            <v>34425</v>
          </cell>
          <cell r="B646">
            <v>184322</v>
          </cell>
          <cell r="C646">
            <v>35609</v>
          </cell>
        </row>
        <row r="647">
          <cell r="A647">
            <v>34455</v>
          </cell>
          <cell r="B647">
            <v>186541</v>
          </cell>
          <cell r="C647">
            <v>34792</v>
          </cell>
        </row>
        <row r="648">
          <cell r="A648">
            <v>34486</v>
          </cell>
          <cell r="B648">
            <v>181427</v>
          </cell>
          <cell r="C648">
            <v>32465</v>
          </cell>
        </row>
        <row r="649">
          <cell r="A649">
            <v>34516</v>
          </cell>
          <cell r="B649">
            <v>185796</v>
          </cell>
          <cell r="C649">
            <v>32585</v>
          </cell>
        </row>
        <row r="650">
          <cell r="A650">
            <v>34547</v>
          </cell>
          <cell r="B650">
            <v>183382</v>
          </cell>
          <cell r="C650">
            <v>32548</v>
          </cell>
        </row>
        <row r="651">
          <cell r="A651">
            <v>34578</v>
          </cell>
          <cell r="B651">
            <v>177852</v>
          </cell>
          <cell r="C651">
            <v>35383</v>
          </cell>
        </row>
        <row r="652">
          <cell r="A652">
            <v>34608</v>
          </cell>
          <cell r="B652">
            <v>176176</v>
          </cell>
          <cell r="C652">
            <v>37948</v>
          </cell>
        </row>
        <row r="653">
          <cell r="A653">
            <v>34639</v>
          </cell>
          <cell r="B653">
            <v>168354</v>
          </cell>
          <cell r="C653">
            <v>32903</v>
          </cell>
        </row>
        <row r="654">
          <cell r="A654">
            <v>34669</v>
          </cell>
          <cell r="B654">
            <v>170759</v>
          </cell>
          <cell r="C654">
            <v>35274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2208917</v>
          </cell>
          <cell r="C656">
            <v>425523</v>
          </cell>
        </row>
        <row r="658">
          <cell r="A658">
            <v>34700</v>
          </cell>
          <cell r="B658">
            <v>170317</v>
          </cell>
          <cell r="C658">
            <v>34494</v>
          </cell>
        </row>
        <row r="659">
          <cell r="A659">
            <v>34731</v>
          </cell>
          <cell r="B659">
            <v>156826</v>
          </cell>
          <cell r="C659">
            <v>29305</v>
          </cell>
        </row>
        <row r="660">
          <cell r="A660">
            <v>34759</v>
          </cell>
          <cell r="B660">
            <v>174533</v>
          </cell>
          <cell r="C660">
            <v>32798</v>
          </cell>
        </row>
        <row r="661">
          <cell r="A661">
            <v>34790</v>
          </cell>
          <cell r="B661">
            <v>166634</v>
          </cell>
          <cell r="C661">
            <v>31546</v>
          </cell>
        </row>
        <row r="662">
          <cell r="A662">
            <v>34820</v>
          </cell>
          <cell r="B662">
            <v>172678</v>
          </cell>
          <cell r="C662">
            <v>32146</v>
          </cell>
        </row>
        <row r="663">
          <cell r="A663">
            <v>34851</v>
          </cell>
          <cell r="B663">
            <v>173557</v>
          </cell>
          <cell r="C663">
            <v>32165</v>
          </cell>
        </row>
        <row r="664">
          <cell r="A664">
            <v>34881</v>
          </cell>
          <cell r="B664">
            <v>174652</v>
          </cell>
          <cell r="C664">
            <v>32275</v>
          </cell>
        </row>
        <row r="665">
          <cell r="A665">
            <v>34912</v>
          </cell>
          <cell r="B665">
            <v>174805</v>
          </cell>
          <cell r="C665">
            <v>29390</v>
          </cell>
        </row>
        <row r="666">
          <cell r="A666">
            <v>34943</v>
          </cell>
          <cell r="B666">
            <v>168885</v>
          </cell>
          <cell r="C666">
            <v>30364</v>
          </cell>
        </row>
        <row r="667">
          <cell r="A667">
            <v>34973</v>
          </cell>
          <cell r="B667">
            <v>177206</v>
          </cell>
          <cell r="C667">
            <v>31673</v>
          </cell>
        </row>
        <row r="668">
          <cell r="A668">
            <v>35004</v>
          </cell>
          <cell r="B668">
            <v>167629</v>
          </cell>
          <cell r="C668">
            <v>32219</v>
          </cell>
        </row>
        <row r="669">
          <cell r="A669">
            <v>35034</v>
          </cell>
          <cell r="B669">
            <v>168447</v>
          </cell>
          <cell r="C669">
            <v>26382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2046169</v>
          </cell>
          <cell r="C671">
            <v>374757</v>
          </cell>
        </row>
        <row r="673">
          <cell r="A673">
            <v>35065</v>
          </cell>
          <cell r="B673">
            <v>168110</v>
          </cell>
          <cell r="C673">
            <v>33325</v>
          </cell>
        </row>
        <row r="674">
          <cell r="A674">
            <v>35096</v>
          </cell>
          <cell r="B674">
            <v>159106</v>
          </cell>
          <cell r="C674">
            <v>29339</v>
          </cell>
        </row>
        <row r="675">
          <cell r="A675">
            <v>35125</v>
          </cell>
          <cell r="B675">
            <v>172181</v>
          </cell>
          <cell r="C675">
            <v>31624</v>
          </cell>
        </row>
        <row r="676">
          <cell r="A676">
            <v>35156</v>
          </cell>
          <cell r="B676">
            <v>169706</v>
          </cell>
          <cell r="C676">
            <v>31842</v>
          </cell>
        </row>
        <row r="677">
          <cell r="A677">
            <v>35186</v>
          </cell>
          <cell r="B677">
            <v>172655</v>
          </cell>
          <cell r="C677">
            <v>31298</v>
          </cell>
        </row>
        <row r="678">
          <cell r="A678">
            <v>35217</v>
          </cell>
          <cell r="B678">
            <v>171926</v>
          </cell>
          <cell r="C678">
            <v>29814</v>
          </cell>
        </row>
        <row r="679">
          <cell r="A679">
            <v>35247</v>
          </cell>
          <cell r="B679">
            <v>176092</v>
          </cell>
          <cell r="C679">
            <v>30529</v>
          </cell>
        </row>
        <row r="680">
          <cell r="A680">
            <v>35278</v>
          </cell>
          <cell r="B680">
            <v>171183</v>
          </cell>
          <cell r="C680">
            <v>31840</v>
          </cell>
        </row>
        <row r="681">
          <cell r="A681">
            <v>35309</v>
          </cell>
          <cell r="B681">
            <v>166674</v>
          </cell>
          <cell r="C681">
            <v>30049</v>
          </cell>
        </row>
        <row r="682">
          <cell r="A682">
            <v>35339</v>
          </cell>
          <cell r="B682">
            <v>176436</v>
          </cell>
          <cell r="C682">
            <v>31084</v>
          </cell>
        </row>
        <row r="683">
          <cell r="A683">
            <v>35370</v>
          </cell>
          <cell r="B683">
            <v>166391</v>
          </cell>
          <cell r="C683">
            <v>29413</v>
          </cell>
        </row>
        <row r="684">
          <cell r="A684">
            <v>35400</v>
          </cell>
          <cell r="B684">
            <v>176387</v>
          </cell>
          <cell r="C684">
            <v>27154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2046847</v>
          </cell>
          <cell r="C686">
            <v>367311</v>
          </cell>
        </row>
        <row r="688">
          <cell r="A688">
            <v>35431</v>
          </cell>
          <cell r="B688">
            <v>172012</v>
          </cell>
          <cell r="C688">
            <v>23085</v>
          </cell>
        </row>
        <row r="689">
          <cell r="A689">
            <v>35462</v>
          </cell>
          <cell r="B689">
            <v>159596</v>
          </cell>
          <cell r="C689">
            <v>24435</v>
          </cell>
        </row>
        <row r="690">
          <cell r="A690">
            <v>35490</v>
          </cell>
          <cell r="B690">
            <v>177472</v>
          </cell>
          <cell r="C690">
            <v>28369</v>
          </cell>
        </row>
        <row r="691">
          <cell r="A691">
            <v>35521</v>
          </cell>
          <cell r="B691">
            <v>171754</v>
          </cell>
          <cell r="C691">
            <v>28180</v>
          </cell>
        </row>
        <row r="692">
          <cell r="A692">
            <v>35551</v>
          </cell>
          <cell r="B692">
            <v>175273</v>
          </cell>
          <cell r="C692">
            <v>27534</v>
          </cell>
        </row>
        <row r="693">
          <cell r="A693">
            <v>35582</v>
          </cell>
          <cell r="B693">
            <v>162259</v>
          </cell>
          <cell r="C693">
            <v>28415</v>
          </cell>
        </row>
        <row r="694">
          <cell r="A694">
            <v>35612</v>
          </cell>
          <cell r="B694">
            <v>169051</v>
          </cell>
          <cell r="C694">
            <v>28400</v>
          </cell>
        </row>
        <row r="695">
          <cell r="A695">
            <v>35643</v>
          </cell>
          <cell r="B695">
            <v>168889</v>
          </cell>
          <cell r="C695">
            <v>27715</v>
          </cell>
        </row>
        <row r="696">
          <cell r="A696">
            <v>35674</v>
          </cell>
          <cell r="B696">
            <v>163526</v>
          </cell>
          <cell r="C696">
            <v>25243</v>
          </cell>
        </row>
        <row r="697">
          <cell r="A697">
            <v>35704</v>
          </cell>
          <cell r="B697">
            <v>165201</v>
          </cell>
          <cell r="C697">
            <v>24156</v>
          </cell>
        </row>
        <row r="698">
          <cell r="A698">
            <v>35735</v>
          </cell>
          <cell r="B698">
            <v>160642</v>
          </cell>
          <cell r="C698">
            <v>22291</v>
          </cell>
        </row>
        <row r="699">
          <cell r="A699">
            <v>35765</v>
          </cell>
          <cell r="B699">
            <v>164859</v>
          </cell>
          <cell r="C699">
            <v>23443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2010534</v>
          </cell>
          <cell r="C701">
            <v>311266</v>
          </cell>
        </row>
        <row r="703">
          <cell r="A703">
            <v>35796</v>
          </cell>
          <cell r="B703">
            <v>160630</v>
          </cell>
          <cell r="C703">
            <v>22220</v>
          </cell>
        </row>
        <row r="704">
          <cell r="A704">
            <v>35827</v>
          </cell>
          <cell r="B704">
            <v>145212</v>
          </cell>
          <cell r="C704">
            <v>22085</v>
          </cell>
        </row>
        <row r="705">
          <cell r="A705">
            <v>35855</v>
          </cell>
          <cell r="B705">
            <v>159005</v>
          </cell>
          <cell r="C705">
            <v>25908</v>
          </cell>
        </row>
        <row r="706">
          <cell r="A706">
            <v>35886</v>
          </cell>
          <cell r="B706">
            <v>158243</v>
          </cell>
          <cell r="C706">
            <v>28658</v>
          </cell>
        </row>
        <row r="707">
          <cell r="A707">
            <v>35916</v>
          </cell>
          <cell r="B707">
            <v>156709</v>
          </cell>
          <cell r="C707">
            <v>30306</v>
          </cell>
        </row>
        <row r="708">
          <cell r="A708">
            <v>35947</v>
          </cell>
          <cell r="B708">
            <v>149122</v>
          </cell>
          <cell r="C708">
            <v>27469</v>
          </cell>
        </row>
        <row r="709">
          <cell r="A709">
            <v>35977</v>
          </cell>
          <cell r="B709">
            <v>151966</v>
          </cell>
          <cell r="C709">
            <v>29554</v>
          </cell>
        </row>
        <row r="710">
          <cell r="A710">
            <v>36008</v>
          </cell>
          <cell r="B710">
            <v>149309</v>
          </cell>
          <cell r="C710">
            <v>32947</v>
          </cell>
        </row>
        <row r="711">
          <cell r="A711">
            <v>36039</v>
          </cell>
          <cell r="B711">
            <v>139742</v>
          </cell>
          <cell r="C711">
            <v>30130</v>
          </cell>
        </row>
        <row r="712">
          <cell r="A712">
            <v>36069</v>
          </cell>
          <cell r="B712">
            <v>142428</v>
          </cell>
          <cell r="C712">
            <v>28015</v>
          </cell>
        </row>
        <row r="713">
          <cell r="A713">
            <v>36100</v>
          </cell>
          <cell r="B713">
            <v>134124</v>
          </cell>
          <cell r="C713">
            <v>25110</v>
          </cell>
        </row>
        <row r="714">
          <cell r="A714">
            <v>36130</v>
          </cell>
          <cell r="B714">
            <v>126771</v>
          </cell>
          <cell r="C714">
            <v>26455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1773261</v>
          </cell>
          <cell r="C716">
            <v>328857</v>
          </cell>
        </row>
        <row r="718">
          <cell r="A718">
            <v>36161</v>
          </cell>
          <cell r="B718">
            <v>120424</v>
          </cell>
          <cell r="C718">
            <v>26368</v>
          </cell>
        </row>
        <row r="719">
          <cell r="A719">
            <v>36192</v>
          </cell>
          <cell r="B719">
            <v>115039</v>
          </cell>
          <cell r="C719">
            <v>24786</v>
          </cell>
        </row>
        <row r="720">
          <cell r="A720">
            <v>36220</v>
          </cell>
          <cell r="B720">
            <v>125419</v>
          </cell>
          <cell r="C720">
            <v>29586</v>
          </cell>
        </row>
        <row r="721">
          <cell r="A721">
            <v>36251</v>
          </cell>
          <cell r="B721">
            <v>121940</v>
          </cell>
          <cell r="C721">
            <v>27090</v>
          </cell>
        </row>
        <row r="722">
          <cell r="A722">
            <v>36281</v>
          </cell>
          <cell r="B722">
            <v>131557</v>
          </cell>
          <cell r="C722">
            <v>26751</v>
          </cell>
        </row>
        <row r="723">
          <cell r="A723">
            <v>36312</v>
          </cell>
          <cell r="B723">
            <v>125198</v>
          </cell>
          <cell r="C723">
            <v>28231</v>
          </cell>
        </row>
        <row r="724">
          <cell r="A724">
            <v>36342</v>
          </cell>
          <cell r="B724">
            <v>127665</v>
          </cell>
          <cell r="C724">
            <v>30004</v>
          </cell>
        </row>
        <row r="725">
          <cell r="A725">
            <v>36373</v>
          </cell>
          <cell r="B725">
            <v>129702</v>
          </cell>
          <cell r="C725">
            <v>30273</v>
          </cell>
        </row>
        <row r="726">
          <cell r="A726">
            <v>36404</v>
          </cell>
          <cell r="B726">
            <v>121177</v>
          </cell>
          <cell r="C726">
            <v>29876</v>
          </cell>
        </row>
        <row r="727">
          <cell r="A727">
            <v>36434</v>
          </cell>
          <cell r="B727">
            <v>127282</v>
          </cell>
          <cell r="C727">
            <v>29513</v>
          </cell>
        </row>
        <row r="728">
          <cell r="A728">
            <v>36465</v>
          </cell>
          <cell r="B728">
            <v>125906</v>
          </cell>
          <cell r="C728">
            <v>28009</v>
          </cell>
        </row>
        <row r="729">
          <cell r="A729">
            <v>36495</v>
          </cell>
          <cell r="B729">
            <v>128843</v>
          </cell>
          <cell r="C729">
            <v>27788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1500152</v>
          </cell>
          <cell r="C731">
            <v>338275</v>
          </cell>
        </row>
        <row r="733">
          <cell r="A733">
            <v>36526</v>
          </cell>
          <cell r="B733">
            <v>129118</v>
          </cell>
          <cell r="C733">
            <v>27242</v>
          </cell>
        </row>
        <row r="734">
          <cell r="A734">
            <v>36557</v>
          </cell>
          <cell r="B734">
            <v>130696</v>
          </cell>
          <cell r="C734">
            <v>24975</v>
          </cell>
        </row>
        <row r="735">
          <cell r="A735">
            <v>36586</v>
          </cell>
          <cell r="B735">
            <v>137187</v>
          </cell>
          <cell r="C735">
            <v>26747</v>
          </cell>
        </row>
        <row r="736">
          <cell r="A736">
            <v>36617</v>
          </cell>
          <cell r="B736">
            <v>137182</v>
          </cell>
          <cell r="C736">
            <v>28504</v>
          </cell>
        </row>
        <row r="737">
          <cell r="A737">
            <v>36647</v>
          </cell>
          <cell r="B737">
            <v>126966</v>
          </cell>
          <cell r="C737">
            <v>28510</v>
          </cell>
        </row>
        <row r="738">
          <cell r="A738">
            <v>36678</v>
          </cell>
          <cell r="B738">
            <v>124745</v>
          </cell>
          <cell r="C738">
            <v>26831</v>
          </cell>
        </row>
        <row r="739">
          <cell r="A739">
            <v>36708</v>
          </cell>
          <cell r="B739">
            <v>129740</v>
          </cell>
          <cell r="C739">
            <v>26987</v>
          </cell>
        </row>
        <row r="740">
          <cell r="A740">
            <v>36739</v>
          </cell>
          <cell r="B740">
            <v>123195</v>
          </cell>
          <cell r="C740">
            <v>24643</v>
          </cell>
        </row>
        <row r="741">
          <cell r="A741">
            <v>36770</v>
          </cell>
          <cell r="B741">
            <v>122146</v>
          </cell>
          <cell r="C741">
            <v>24106</v>
          </cell>
        </row>
        <row r="742">
          <cell r="A742">
            <v>36800</v>
          </cell>
          <cell r="B742">
            <v>131628</v>
          </cell>
          <cell r="C742">
            <v>26354</v>
          </cell>
        </row>
        <row r="743">
          <cell r="A743">
            <v>36831</v>
          </cell>
          <cell r="B743">
            <v>115795</v>
          </cell>
          <cell r="C743">
            <v>29419</v>
          </cell>
        </row>
        <row r="744">
          <cell r="A744">
            <v>36861</v>
          </cell>
          <cell r="B744">
            <v>111119</v>
          </cell>
          <cell r="C744">
            <v>25712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1519517</v>
          </cell>
          <cell r="C746">
            <v>320030</v>
          </cell>
        </row>
        <row r="748">
          <cell r="A748">
            <v>36892</v>
          </cell>
          <cell r="B748">
            <v>117318</v>
          </cell>
          <cell r="C748">
            <v>25595</v>
          </cell>
        </row>
        <row r="749">
          <cell r="A749">
            <v>36923</v>
          </cell>
          <cell r="B749">
            <v>110170</v>
          </cell>
          <cell r="C749">
            <v>20210</v>
          </cell>
        </row>
        <row r="750">
          <cell r="A750">
            <v>36951</v>
          </cell>
          <cell r="B750">
            <v>117907</v>
          </cell>
          <cell r="C750">
            <v>25681</v>
          </cell>
        </row>
        <row r="751">
          <cell r="A751">
            <v>36982</v>
          </cell>
          <cell r="B751">
            <v>113235</v>
          </cell>
          <cell r="C751">
            <v>29566</v>
          </cell>
        </row>
        <row r="752">
          <cell r="A752">
            <v>37012</v>
          </cell>
          <cell r="B752">
            <v>116026</v>
          </cell>
          <cell r="C752">
            <v>29926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76-Dec1977"/>
    </sheetNames>
    <sheetDataSet>
      <sheetData sheetId="0">
        <row r="355">
          <cell r="A355">
            <v>34335</v>
          </cell>
          <cell r="B355">
            <v>149169</v>
          </cell>
          <cell r="C355">
            <v>1944498</v>
          </cell>
        </row>
        <row r="356">
          <cell r="A356">
            <v>34366</v>
          </cell>
          <cell r="B356">
            <v>135369</v>
          </cell>
          <cell r="C356">
            <v>1790659</v>
          </cell>
        </row>
        <row r="357">
          <cell r="A357">
            <v>34394</v>
          </cell>
          <cell r="B357">
            <v>149334</v>
          </cell>
          <cell r="C357">
            <v>2027534</v>
          </cell>
        </row>
        <row r="358">
          <cell r="A358">
            <v>34425</v>
          </cell>
          <cell r="B358">
            <v>139199</v>
          </cell>
          <cell r="C358">
            <v>1916008</v>
          </cell>
        </row>
        <row r="359">
          <cell r="A359">
            <v>34455</v>
          </cell>
          <cell r="B359">
            <v>143476</v>
          </cell>
          <cell r="C359">
            <v>1950139</v>
          </cell>
        </row>
        <row r="360">
          <cell r="A360">
            <v>34486</v>
          </cell>
          <cell r="B360">
            <v>136056</v>
          </cell>
          <cell r="C360">
            <v>1858361</v>
          </cell>
        </row>
        <row r="361">
          <cell r="A361">
            <v>34516</v>
          </cell>
          <cell r="B361">
            <v>135359</v>
          </cell>
          <cell r="C361">
            <v>1913702</v>
          </cell>
        </row>
        <row r="362">
          <cell r="A362">
            <v>34547</v>
          </cell>
          <cell r="B362">
            <v>137198</v>
          </cell>
          <cell r="C362">
            <v>1911753</v>
          </cell>
        </row>
        <row r="363">
          <cell r="A363">
            <v>34578</v>
          </cell>
          <cell r="B363">
            <v>132562</v>
          </cell>
          <cell r="C363">
            <v>1788370</v>
          </cell>
        </row>
        <row r="364">
          <cell r="A364">
            <v>34608</v>
          </cell>
          <cell r="B364">
            <v>133997</v>
          </cell>
          <cell r="C364">
            <v>1829994</v>
          </cell>
        </row>
        <row r="365">
          <cell r="A365">
            <v>34639</v>
          </cell>
          <cell r="B365">
            <v>126743</v>
          </cell>
          <cell r="C365">
            <v>1769571</v>
          </cell>
        </row>
        <row r="366">
          <cell r="A366">
            <v>34669</v>
          </cell>
          <cell r="B366">
            <v>133127</v>
          </cell>
          <cell r="C366">
            <v>1868760</v>
          </cell>
        </row>
        <row r="367">
          <cell r="A367" t="str">
            <v>Totals:</v>
          </cell>
          <cell r="B367" t="str">
            <v>__________</v>
          </cell>
          <cell r="C367" t="str">
            <v>__________</v>
          </cell>
        </row>
        <row r="368">
          <cell r="A368">
            <v>1994</v>
          </cell>
          <cell r="B368">
            <v>1651589</v>
          </cell>
          <cell r="C368">
            <v>22569349</v>
          </cell>
        </row>
        <row r="370">
          <cell r="A370">
            <v>34700</v>
          </cell>
          <cell r="B370">
            <v>136740</v>
          </cell>
          <cell r="C370">
            <v>1764126</v>
          </cell>
        </row>
        <row r="371">
          <cell r="A371">
            <v>34731</v>
          </cell>
          <cell r="B371">
            <v>122673</v>
          </cell>
          <cell r="C371">
            <v>1619162</v>
          </cell>
        </row>
        <row r="372">
          <cell r="A372">
            <v>34759</v>
          </cell>
          <cell r="B372">
            <v>131487</v>
          </cell>
          <cell r="C372">
            <v>1715381</v>
          </cell>
        </row>
        <row r="373">
          <cell r="A373">
            <v>34790</v>
          </cell>
          <cell r="B373">
            <v>128762</v>
          </cell>
          <cell r="C373">
            <v>1656318</v>
          </cell>
        </row>
        <row r="374">
          <cell r="A374">
            <v>34820</v>
          </cell>
          <cell r="B374">
            <v>132518</v>
          </cell>
          <cell r="C374">
            <v>1814866</v>
          </cell>
        </row>
        <row r="375">
          <cell r="A375">
            <v>34851</v>
          </cell>
          <cell r="B375">
            <v>126608</v>
          </cell>
          <cell r="C375">
            <v>1743755</v>
          </cell>
        </row>
        <row r="376">
          <cell r="A376">
            <v>34881</v>
          </cell>
          <cell r="B376">
            <v>130246</v>
          </cell>
          <cell r="C376">
            <v>1754873</v>
          </cell>
        </row>
        <row r="377">
          <cell r="A377">
            <v>34912</v>
          </cell>
          <cell r="B377">
            <v>129119</v>
          </cell>
          <cell r="C377">
            <v>1757376</v>
          </cell>
        </row>
        <row r="378">
          <cell r="A378">
            <v>34943</v>
          </cell>
          <cell r="B378">
            <v>121229</v>
          </cell>
          <cell r="C378">
            <v>1644107</v>
          </cell>
        </row>
        <row r="379">
          <cell r="A379">
            <v>34973</v>
          </cell>
          <cell r="B379">
            <v>129017</v>
          </cell>
          <cell r="C379">
            <v>1704189</v>
          </cell>
        </row>
        <row r="380">
          <cell r="A380">
            <v>35004</v>
          </cell>
          <cell r="B380">
            <v>122363</v>
          </cell>
          <cell r="C380">
            <v>1704947</v>
          </cell>
        </row>
        <row r="381">
          <cell r="A381">
            <v>35034</v>
          </cell>
          <cell r="B381">
            <v>122557</v>
          </cell>
          <cell r="C381">
            <v>1714491</v>
          </cell>
        </row>
        <row r="382">
          <cell r="A382" t="str">
            <v>Totals:</v>
          </cell>
          <cell r="B382" t="str">
            <v>__________</v>
          </cell>
          <cell r="C382" t="str">
            <v>__________</v>
          </cell>
        </row>
        <row r="383">
          <cell r="A383">
            <v>1995</v>
          </cell>
          <cell r="B383">
            <v>1533319</v>
          </cell>
          <cell r="C383">
            <v>20593591</v>
          </cell>
        </row>
        <row r="385">
          <cell r="A385">
            <v>35065</v>
          </cell>
          <cell r="B385">
            <v>126433</v>
          </cell>
          <cell r="C385">
            <v>1685867</v>
          </cell>
        </row>
        <row r="386">
          <cell r="A386">
            <v>35096</v>
          </cell>
          <cell r="B386">
            <v>118043</v>
          </cell>
          <cell r="C386">
            <v>1547489</v>
          </cell>
        </row>
        <row r="387">
          <cell r="A387">
            <v>35125</v>
          </cell>
          <cell r="B387">
            <v>124511</v>
          </cell>
          <cell r="C387">
            <v>1661098</v>
          </cell>
        </row>
        <row r="388">
          <cell r="A388">
            <v>35156</v>
          </cell>
          <cell r="B388">
            <v>121395</v>
          </cell>
          <cell r="C388">
            <v>1582068</v>
          </cell>
        </row>
        <row r="389">
          <cell r="A389">
            <v>35186</v>
          </cell>
          <cell r="B389">
            <v>124008</v>
          </cell>
          <cell r="C389">
            <v>1589230</v>
          </cell>
        </row>
        <row r="390">
          <cell r="A390">
            <v>35217</v>
          </cell>
          <cell r="B390">
            <v>115448</v>
          </cell>
          <cell r="C390">
            <v>1537263</v>
          </cell>
        </row>
        <row r="391">
          <cell r="A391">
            <v>35247</v>
          </cell>
          <cell r="B391">
            <v>116709</v>
          </cell>
          <cell r="C391">
            <v>1546733</v>
          </cell>
        </row>
        <row r="392">
          <cell r="A392">
            <v>35278</v>
          </cell>
          <cell r="B392">
            <v>118701</v>
          </cell>
          <cell r="C392">
            <v>1556797</v>
          </cell>
        </row>
        <row r="393">
          <cell r="A393">
            <v>35309</v>
          </cell>
          <cell r="B393">
            <v>113579</v>
          </cell>
          <cell r="C393">
            <v>1520147</v>
          </cell>
        </row>
        <row r="394">
          <cell r="A394">
            <v>35339</v>
          </cell>
          <cell r="B394">
            <v>114949</v>
          </cell>
          <cell r="C394">
            <v>1580227</v>
          </cell>
        </row>
        <row r="395">
          <cell r="A395">
            <v>35370</v>
          </cell>
          <cell r="B395">
            <v>111397</v>
          </cell>
          <cell r="C395">
            <v>1521905</v>
          </cell>
        </row>
        <row r="396">
          <cell r="A396">
            <v>35400</v>
          </cell>
          <cell r="B396">
            <v>112450</v>
          </cell>
          <cell r="C396">
            <v>1566685</v>
          </cell>
        </row>
        <row r="397">
          <cell r="A397" t="str">
            <v>Totals:</v>
          </cell>
          <cell r="B397" t="str">
            <v>__________</v>
          </cell>
          <cell r="C397" t="str">
            <v>__________</v>
          </cell>
        </row>
        <row r="398">
          <cell r="A398">
            <v>1996</v>
          </cell>
          <cell r="B398">
            <v>1417623</v>
          </cell>
          <cell r="C398">
            <v>18895509</v>
          </cell>
        </row>
        <row r="400">
          <cell r="A400">
            <v>35431</v>
          </cell>
          <cell r="B400">
            <v>111128</v>
          </cell>
          <cell r="C400">
            <v>1542484</v>
          </cell>
        </row>
        <row r="401">
          <cell r="A401">
            <v>35462</v>
          </cell>
          <cell r="B401">
            <v>104354</v>
          </cell>
          <cell r="C401">
            <v>1444526</v>
          </cell>
        </row>
        <row r="402">
          <cell r="A402">
            <v>35490</v>
          </cell>
          <cell r="B402">
            <v>108885</v>
          </cell>
          <cell r="C402">
            <v>1620852</v>
          </cell>
        </row>
        <row r="403">
          <cell r="A403">
            <v>35521</v>
          </cell>
          <cell r="B403">
            <v>106287</v>
          </cell>
          <cell r="C403">
            <v>1503456</v>
          </cell>
        </row>
        <row r="404">
          <cell r="A404">
            <v>35551</v>
          </cell>
          <cell r="B404">
            <v>108539</v>
          </cell>
          <cell r="C404">
            <v>1548993</v>
          </cell>
        </row>
        <row r="405">
          <cell r="A405">
            <v>35582</v>
          </cell>
          <cell r="B405">
            <v>105547</v>
          </cell>
          <cell r="C405">
            <v>1509506</v>
          </cell>
        </row>
        <row r="406">
          <cell r="A406">
            <v>35612</v>
          </cell>
          <cell r="B406">
            <v>108081</v>
          </cell>
          <cell r="C406">
            <v>1544928</v>
          </cell>
        </row>
        <row r="407">
          <cell r="A407">
            <v>35643</v>
          </cell>
          <cell r="B407">
            <v>106569</v>
          </cell>
          <cell r="C407">
            <v>1574281</v>
          </cell>
        </row>
        <row r="408">
          <cell r="A408">
            <v>35674</v>
          </cell>
          <cell r="B408">
            <v>102458</v>
          </cell>
          <cell r="C408">
            <v>1522376</v>
          </cell>
        </row>
        <row r="409">
          <cell r="A409">
            <v>35704</v>
          </cell>
          <cell r="B409">
            <v>102407</v>
          </cell>
          <cell r="C409">
            <v>1587939</v>
          </cell>
        </row>
        <row r="410">
          <cell r="A410">
            <v>35735</v>
          </cell>
          <cell r="B410">
            <v>99304</v>
          </cell>
          <cell r="C410">
            <v>1519843</v>
          </cell>
        </row>
        <row r="411">
          <cell r="A411">
            <v>35765</v>
          </cell>
          <cell r="B411">
            <v>103132</v>
          </cell>
          <cell r="C411">
            <v>1544136</v>
          </cell>
        </row>
        <row r="412">
          <cell r="A412" t="str">
            <v>Totals:</v>
          </cell>
          <cell r="B412" t="str">
            <v>__________</v>
          </cell>
          <cell r="C412" t="str">
            <v>__________</v>
          </cell>
        </row>
        <row r="413">
          <cell r="A413">
            <v>1997</v>
          </cell>
          <cell r="B413">
            <v>1266691</v>
          </cell>
          <cell r="C413">
            <v>18463320</v>
          </cell>
        </row>
        <row r="415">
          <cell r="A415">
            <v>35796</v>
          </cell>
          <cell r="B415">
            <v>102170</v>
          </cell>
          <cell r="C415">
            <v>1557536</v>
          </cell>
        </row>
        <row r="416">
          <cell r="A416">
            <v>35827</v>
          </cell>
          <cell r="B416">
            <v>92824</v>
          </cell>
          <cell r="C416">
            <v>1399794</v>
          </cell>
        </row>
        <row r="417">
          <cell r="A417">
            <v>35855</v>
          </cell>
          <cell r="B417">
            <v>101331</v>
          </cell>
          <cell r="C417">
            <v>1506483</v>
          </cell>
        </row>
        <row r="418">
          <cell r="A418">
            <v>35886</v>
          </cell>
          <cell r="B418">
            <v>97890</v>
          </cell>
          <cell r="C418">
            <v>1469762</v>
          </cell>
        </row>
        <row r="419">
          <cell r="A419">
            <v>35916</v>
          </cell>
          <cell r="B419">
            <v>97359</v>
          </cell>
          <cell r="C419">
            <v>1458514</v>
          </cell>
        </row>
        <row r="420">
          <cell r="A420">
            <v>35947</v>
          </cell>
          <cell r="B420">
            <v>89399</v>
          </cell>
          <cell r="C420">
            <v>1388450</v>
          </cell>
        </row>
        <row r="421">
          <cell r="A421">
            <v>35977</v>
          </cell>
          <cell r="B421">
            <v>87654</v>
          </cell>
          <cell r="C421">
            <v>1426158</v>
          </cell>
        </row>
        <row r="422">
          <cell r="A422">
            <v>36008</v>
          </cell>
          <cell r="B422">
            <v>88256</v>
          </cell>
          <cell r="C422">
            <v>1354063</v>
          </cell>
        </row>
        <row r="423">
          <cell r="A423">
            <v>36039</v>
          </cell>
          <cell r="B423">
            <v>85394</v>
          </cell>
          <cell r="C423">
            <v>1331362</v>
          </cell>
        </row>
        <row r="424">
          <cell r="A424">
            <v>36069</v>
          </cell>
          <cell r="B424">
            <v>89564</v>
          </cell>
          <cell r="C424">
            <v>1388046</v>
          </cell>
        </row>
        <row r="425">
          <cell r="A425">
            <v>36100</v>
          </cell>
          <cell r="B425">
            <v>86594</v>
          </cell>
          <cell r="C425">
            <v>1354593</v>
          </cell>
        </row>
        <row r="426">
          <cell r="A426">
            <v>36130</v>
          </cell>
          <cell r="B426">
            <v>78941</v>
          </cell>
          <cell r="C426">
            <v>1335363</v>
          </cell>
        </row>
        <row r="427">
          <cell r="A427" t="str">
            <v>Totals:</v>
          </cell>
          <cell r="B427" t="str">
            <v>__________</v>
          </cell>
          <cell r="C427" t="str">
            <v>__________</v>
          </cell>
        </row>
        <row r="428">
          <cell r="A428">
            <v>1998</v>
          </cell>
          <cell r="B428">
            <v>1097376</v>
          </cell>
          <cell r="C428">
            <v>16970124</v>
          </cell>
        </row>
        <row r="430">
          <cell r="A430">
            <v>36161</v>
          </cell>
          <cell r="B430">
            <v>80385</v>
          </cell>
          <cell r="C430">
            <v>1363147</v>
          </cell>
        </row>
        <row r="431">
          <cell r="A431">
            <v>36192</v>
          </cell>
          <cell r="B431">
            <v>73401</v>
          </cell>
          <cell r="C431">
            <v>1245601</v>
          </cell>
        </row>
        <row r="432">
          <cell r="A432">
            <v>36220</v>
          </cell>
          <cell r="B432">
            <v>79673</v>
          </cell>
          <cell r="C432">
            <v>1333280</v>
          </cell>
        </row>
        <row r="433">
          <cell r="A433">
            <v>36251</v>
          </cell>
          <cell r="B433">
            <v>76658</v>
          </cell>
          <cell r="C433">
            <v>1313968</v>
          </cell>
        </row>
        <row r="434">
          <cell r="A434">
            <v>36281</v>
          </cell>
          <cell r="B434">
            <v>81404</v>
          </cell>
          <cell r="C434">
            <v>1321091</v>
          </cell>
        </row>
        <row r="435">
          <cell r="A435">
            <v>36312</v>
          </cell>
          <cell r="B435">
            <v>79456</v>
          </cell>
          <cell r="C435">
            <v>1274095</v>
          </cell>
        </row>
        <row r="436">
          <cell r="A436">
            <v>36342</v>
          </cell>
          <cell r="B436">
            <v>81480</v>
          </cell>
          <cell r="C436">
            <v>1302045</v>
          </cell>
        </row>
        <row r="437">
          <cell r="A437">
            <v>36373</v>
          </cell>
          <cell r="B437">
            <v>78762</v>
          </cell>
          <cell r="C437">
            <v>1288366</v>
          </cell>
        </row>
        <row r="438">
          <cell r="A438">
            <v>36404</v>
          </cell>
          <cell r="B438">
            <v>77897</v>
          </cell>
          <cell r="C438">
            <v>1237827</v>
          </cell>
        </row>
        <row r="439">
          <cell r="A439">
            <v>36434</v>
          </cell>
          <cell r="B439">
            <v>80081</v>
          </cell>
          <cell r="C439">
            <v>1294254</v>
          </cell>
        </row>
        <row r="440">
          <cell r="A440">
            <v>36465</v>
          </cell>
          <cell r="B440">
            <v>78972</v>
          </cell>
          <cell r="C440">
            <v>1207808</v>
          </cell>
        </row>
        <row r="441">
          <cell r="A441">
            <v>36495</v>
          </cell>
          <cell r="B441">
            <v>79095</v>
          </cell>
          <cell r="C441">
            <v>1249746</v>
          </cell>
        </row>
        <row r="442">
          <cell r="A442" t="str">
            <v>Totals:</v>
          </cell>
          <cell r="B442" t="str">
            <v>__________</v>
          </cell>
          <cell r="C442" t="str">
            <v>__________</v>
          </cell>
        </row>
        <row r="443">
          <cell r="A443">
            <v>1999</v>
          </cell>
          <cell r="B443">
            <v>947264</v>
          </cell>
          <cell r="C443">
            <v>15431228</v>
          </cell>
        </row>
        <row r="445">
          <cell r="A445">
            <v>36526</v>
          </cell>
          <cell r="B445">
            <v>80431</v>
          </cell>
          <cell r="C445">
            <v>1246678</v>
          </cell>
        </row>
        <row r="446">
          <cell r="A446">
            <v>36557</v>
          </cell>
          <cell r="B446">
            <v>77804</v>
          </cell>
          <cell r="C446">
            <v>1149193</v>
          </cell>
        </row>
        <row r="447">
          <cell r="A447">
            <v>36586</v>
          </cell>
          <cell r="B447">
            <v>78037</v>
          </cell>
          <cell r="C447">
            <v>1263613</v>
          </cell>
        </row>
        <row r="448">
          <cell r="A448">
            <v>36617</v>
          </cell>
          <cell r="B448">
            <v>78523</v>
          </cell>
          <cell r="C448">
            <v>1236276</v>
          </cell>
        </row>
        <row r="449">
          <cell r="A449">
            <v>36647</v>
          </cell>
          <cell r="B449">
            <v>77778</v>
          </cell>
          <cell r="C449">
            <v>1257534</v>
          </cell>
        </row>
        <row r="450">
          <cell r="A450">
            <v>36678</v>
          </cell>
          <cell r="B450">
            <v>76896</v>
          </cell>
          <cell r="C450">
            <v>1222382</v>
          </cell>
        </row>
        <row r="451">
          <cell r="A451">
            <v>36708</v>
          </cell>
          <cell r="B451">
            <v>77489</v>
          </cell>
          <cell r="C451">
            <v>1257797</v>
          </cell>
        </row>
        <row r="452">
          <cell r="A452">
            <v>36739</v>
          </cell>
          <cell r="B452">
            <v>77116</v>
          </cell>
          <cell r="C452">
            <v>1253247</v>
          </cell>
        </row>
        <row r="453">
          <cell r="A453">
            <v>36770</v>
          </cell>
          <cell r="B453">
            <v>73147</v>
          </cell>
          <cell r="C453">
            <v>1191503</v>
          </cell>
        </row>
        <row r="454">
          <cell r="A454">
            <v>36800</v>
          </cell>
          <cell r="B454">
            <v>76313</v>
          </cell>
          <cell r="C454">
            <v>1290558</v>
          </cell>
        </row>
        <row r="455">
          <cell r="A455">
            <v>36831</v>
          </cell>
          <cell r="B455">
            <v>71924</v>
          </cell>
          <cell r="C455">
            <v>1169292</v>
          </cell>
        </row>
        <row r="456">
          <cell r="A456">
            <v>36861</v>
          </cell>
          <cell r="B456">
            <v>72216</v>
          </cell>
          <cell r="C456">
            <v>1244847</v>
          </cell>
        </row>
        <row r="457">
          <cell r="A457" t="str">
            <v>Totals:</v>
          </cell>
          <cell r="B457" t="str">
            <v>__________</v>
          </cell>
          <cell r="C457" t="str">
            <v>__________</v>
          </cell>
        </row>
        <row r="458">
          <cell r="A458">
            <v>2000</v>
          </cell>
          <cell r="B458">
            <v>917674</v>
          </cell>
          <cell r="C458">
            <v>14782920</v>
          </cell>
        </row>
        <row r="460">
          <cell r="A460">
            <v>36892</v>
          </cell>
          <cell r="B460">
            <v>75957</v>
          </cell>
          <cell r="C460">
            <v>1224574</v>
          </cell>
        </row>
        <row r="461">
          <cell r="A461">
            <v>36923</v>
          </cell>
          <cell r="B461">
            <v>68330</v>
          </cell>
          <cell r="C461">
            <v>1121692</v>
          </cell>
        </row>
        <row r="462">
          <cell r="A462">
            <v>36951</v>
          </cell>
          <cell r="B462">
            <v>72413</v>
          </cell>
          <cell r="C462">
            <v>1203714</v>
          </cell>
        </row>
        <row r="463">
          <cell r="A463">
            <v>36982</v>
          </cell>
          <cell r="B463">
            <v>70230</v>
          </cell>
          <cell r="C463">
            <v>1170115</v>
          </cell>
        </row>
        <row r="464">
          <cell r="A464">
            <v>37012</v>
          </cell>
          <cell r="B464">
            <v>66435</v>
          </cell>
          <cell r="C464">
            <v>1161233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78-Dec1978"/>
    </sheetNames>
    <sheetDataSet>
      <sheetData sheetId="0">
        <row r="323">
          <cell r="A323">
            <v>34335</v>
          </cell>
          <cell r="B323">
            <v>91536</v>
          </cell>
          <cell r="C323">
            <v>2009593</v>
          </cell>
        </row>
        <row r="324">
          <cell r="A324">
            <v>34366</v>
          </cell>
          <cell r="B324">
            <v>82294</v>
          </cell>
          <cell r="C324">
            <v>1742393</v>
          </cell>
        </row>
        <row r="325">
          <cell r="A325">
            <v>34394</v>
          </cell>
          <cell r="B325">
            <v>86510</v>
          </cell>
          <cell r="C325">
            <v>1953526</v>
          </cell>
        </row>
        <row r="326">
          <cell r="A326">
            <v>34425</v>
          </cell>
          <cell r="B326">
            <v>80041</v>
          </cell>
          <cell r="C326">
            <v>1962474</v>
          </cell>
        </row>
        <row r="327">
          <cell r="A327">
            <v>34455</v>
          </cell>
          <cell r="B327">
            <v>84396</v>
          </cell>
          <cell r="C327">
            <v>2102930</v>
          </cell>
        </row>
        <row r="328">
          <cell r="A328">
            <v>34486</v>
          </cell>
          <cell r="B328">
            <v>83026</v>
          </cell>
          <cell r="C328">
            <v>2076730</v>
          </cell>
        </row>
        <row r="329">
          <cell r="A329">
            <v>34516</v>
          </cell>
          <cell r="B329">
            <v>82642</v>
          </cell>
          <cell r="C329">
            <v>2024863</v>
          </cell>
        </row>
        <row r="330">
          <cell r="A330">
            <v>34547</v>
          </cell>
          <cell r="B330">
            <v>81605</v>
          </cell>
          <cell r="C330">
            <v>2128082</v>
          </cell>
        </row>
        <row r="331">
          <cell r="A331">
            <v>34578</v>
          </cell>
          <cell r="B331">
            <v>76888</v>
          </cell>
          <cell r="C331">
            <v>1949427</v>
          </cell>
        </row>
        <row r="332">
          <cell r="A332">
            <v>34608</v>
          </cell>
          <cell r="B332">
            <v>77638</v>
          </cell>
          <cell r="C332">
            <v>2034735</v>
          </cell>
        </row>
        <row r="333">
          <cell r="A333">
            <v>34639</v>
          </cell>
          <cell r="B333">
            <v>76875</v>
          </cell>
          <cell r="C333">
            <v>1898762</v>
          </cell>
        </row>
        <row r="334">
          <cell r="A334">
            <v>34669</v>
          </cell>
          <cell r="B334">
            <v>78074</v>
          </cell>
          <cell r="C334">
            <v>1988749</v>
          </cell>
        </row>
        <row r="335">
          <cell r="A335" t="str">
            <v>Totals:</v>
          </cell>
          <cell r="B335" t="str">
            <v>__________</v>
          </cell>
          <cell r="C335" t="str">
            <v>__________</v>
          </cell>
        </row>
        <row r="336">
          <cell r="A336">
            <v>1994</v>
          </cell>
          <cell r="B336">
            <v>981525</v>
          </cell>
          <cell r="C336">
            <v>23872264</v>
          </cell>
        </row>
        <row r="338">
          <cell r="A338">
            <v>34700</v>
          </cell>
          <cell r="B338">
            <v>77259</v>
          </cell>
          <cell r="C338">
            <v>2077964</v>
          </cell>
        </row>
        <row r="339">
          <cell r="A339">
            <v>34731</v>
          </cell>
          <cell r="B339">
            <v>70390</v>
          </cell>
          <cell r="C339">
            <v>1847606</v>
          </cell>
        </row>
        <row r="340">
          <cell r="A340">
            <v>34759</v>
          </cell>
          <cell r="B340">
            <v>77832</v>
          </cell>
          <cell r="C340">
            <v>1930930</v>
          </cell>
        </row>
        <row r="341">
          <cell r="A341">
            <v>34790</v>
          </cell>
          <cell r="B341">
            <v>74541</v>
          </cell>
          <cell r="C341">
            <v>1808310</v>
          </cell>
        </row>
        <row r="342">
          <cell r="A342">
            <v>34820</v>
          </cell>
          <cell r="B342">
            <v>78528</v>
          </cell>
          <cell r="C342">
            <v>2001862</v>
          </cell>
        </row>
        <row r="343">
          <cell r="A343">
            <v>34851</v>
          </cell>
          <cell r="B343">
            <v>77129</v>
          </cell>
          <cell r="C343">
            <v>1833977</v>
          </cell>
        </row>
        <row r="344">
          <cell r="A344">
            <v>34881</v>
          </cell>
          <cell r="B344">
            <v>75025</v>
          </cell>
          <cell r="C344">
            <v>1826485</v>
          </cell>
        </row>
        <row r="345">
          <cell r="A345">
            <v>34912</v>
          </cell>
          <cell r="B345">
            <v>74542</v>
          </cell>
          <cell r="C345">
            <v>1876964</v>
          </cell>
        </row>
        <row r="346">
          <cell r="A346">
            <v>34943</v>
          </cell>
          <cell r="B346">
            <v>73543</v>
          </cell>
          <cell r="C346">
            <v>1627251</v>
          </cell>
        </row>
        <row r="347">
          <cell r="A347">
            <v>34973</v>
          </cell>
          <cell r="B347">
            <v>74755</v>
          </cell>
          <cell r="C347">
            <v>1766801</v>
          </cell>
        </row>
        <row r="348">
          <cell r="A348">
            <v>35004</v>
          </cell>
          <cell r="B348">
            <v>71406</v>
          </cell>
          <cell r="C348">
            <v>1721109</v>
          </cell>
        </row>
        <row r="349">
          <cell r="A349">
            <v>35034</v>
          </cell>
          <cell r="B349">
            <v>74956</v>
          </cell>
          <cell r="C349">
            <v>1683517</v>
          </cell>
        </row>
        <row r="350">
          <cell r="A350" t="str">
            <v>Totals:</v>
          </cell>
          <cell r="B350" t="str">
            <v>__________</v>
          </cell>
          <cell r="C350" t="str">
            <v>__________</v>
          </cell>
        </row>
        <row r="351">
          <cell r="A351">
            <v>1995</v>
          </cell>
          <cell r="B351">
            <v>899906</v>
          </cell>
          <cell r="C351">
            <v>22002776</v>
          </cell>
        </row>
        <row r="353">
          <cell r="A353">
            <v>35065</v>
          </cell>
          <cell r="B353">
            <v>73633</v>
          </cell>
          <cell r="C353">
            <v>1641468</v>
          </cell>
        </row>
        <row r="354">
          <cell r="A354">
            <v>35096</v>
          </cell>
          <cell r="B354">
            <v>69211</v>
          </cell>
          <cell r="C354">
            <v>1487896</v>
          </cell>
        </row>
        <row r="355">
          <cell r="A355">
            <v>35125</v>
          </cell>
          <cell r="B355">
            <v>72879</v>
          </cell>
          <cell r="C355">
            <v>1634878</v>
          </cell>
        </row>
        <row r="356">
          <cell r="A356">
            <v>35156</v>
          </cell>
          <cell r="B356">
            <v>69849</v>
          </cell>
          <cell r="C356">
            <v>1598684</v>
          </cell>
        </row>
        <row r="357">
          <cell r="A357">
            <v>35186</v>
          </cell>
          <cell r="B357">
            <v>72455</v>
          </cell>
          <cell r="C357">
            <v>1632085</v>
          </cell>
        </row>
        <row r="358">
          <cell r="A358">
            <v>35217</v>
          </cell>
          <cell r="B358">
            <v>70830</v>
          </cell>
          <cell r="C358">
            <v>1581353</v>
          </cell>
        </row>
        <row r="359">
          <cell r="A359">
            <v>35247</v>
          </cell>
          <cell r="B359">
            <v>71862</v>
          </cell>
          <cell r="C359">
            <v>1578879</v>
          </cell>
        </row>
        <row r="360">
          <cell r="A360">
            <v>35278</v>
          </cell>
          <cell r="B360">
            <v>72834</v>
          </cell>
          <cell r="C360">
            <v>1649486</v>
          </cell>
        </row>
        <row r="361">
          <cell r="A361">
            <v>35309</v>
          </cell>
          <cell r="B361">
            <v>68590</v>
          </cell>
          <cell r="C361">
            <v>1634248</v>
          </cell>
        </row>
        <row r="362">
          <cell r="A362">
            <v>35339</v>
          </cell>
          <cell r="B362">
            <v>72724</v>
          </cell>
          <cell r="C362">
            <v>1627653</v>
          </cell>
        </row>
        <row r="363">
          <cell r="A363">
            <v>35370</v>
          </cell>
          <cell r="B363">
            <v>62687</v>
          </cell>
          <cell r="C363">
            <v>1531381</v>
          </cell>
        </row>
        <row r="364">
          <cell r="A364">
            <v>35400</v>
          </cell>
          <cell r="B364">
            <v>66950</v>
          </cell>
          <cell r="C364">
            <v>1527085</v>
          </cell>
        </row>
        <row r="365">
          <cell r="A365" t="str">
            <v>Totals:</v>
          </cell>
          <cell r="B365" t="str">
            <v>__________</v>
          </cell>
          <cell r="C365" t="str">
            <v>__________</v>
          </cell>
        </row>
        <row r="366">
          <cell r="A366">
            <v>1996</v>
          </cell>
          <cell r="B366">
            <v>844504</v>
          </cell>
          <cell r="C366">
            <v>19125096</v>
          </cell>
        </row>
        <row r="368">
          <cell r="A368">
            <v>35431</v>
          </cell>
          <cell r="B368">
            <v>66237</v>
          </cell>
          <cell r="C368">
            <v>1465387</v>
          </cell>
        </row>
        <row r="369">
          <cell r="A369">
            <v>35462</v>
          </cell>
          <cell r="B369">
            <v>62538</v>
          </cell>
          <cell r="C369">
            <v>1369306</v>
          </cell>
        </row>
        <row r="370">
          <cell r="A370">
            <v>35490</v>
          </cell>
          <cell r="B370">
            <v>67346</v>
          </cell>
          <cell r="C370">
            <v>1504329</v>
          </cell>
        </row>
        <row r="371">
          <cell r="A371">
            <v>35521</v>
          </cell>
          <cell r="B371">
            <v>64432</v>
          </cell>
          <cell r="C371">
            <v>1506884</v>
          </cell>
        </row>
        <row r="372">
          <cell r="A372">
            <v>35551</v>
          </cell>
          <cell r="B372">
            <v>67119</v>
          </cell>
          <cell r="C372">
            <v>1620207</v>
          </cell>
        </row>
        <row r="373">
          <cell r="A373">
            <v>35582</v>
          </cell>
          <cell r="B373">
            <v>61291</v>
          </cell>
          <cell r="C373">
            <v>1566272</v>
          </cell>
        </row>
        <row r="374">
          <cell r="A374">
            <v>35612</v>
          </cell>
          <cell r="B374">
            <v>65002</v>
          </cell>
          <cell r="C374">
            <v>1506092</v>
          </cell>
        </row>
        <row r="375">
          <cell r="A375">
            <v>35643</v>
          </cell>
          <cell r="B375">
            <v>63219</v>
          </cell>
          <cell r="C375">
            <v>1460787</v>
          </cell>
        </row>
        <row r="376">
          <cell r="A376">
            <v>35674</v>
          </cell>
          <cell r="B376">
            <v>59561</v>
          </cell>
          <cell r="C376">
            <v>1533912</v>
          </cell>
        </row>
        <row r="377">
          <cell r="A377">
            <v>35704</v>
          </cell>
          <cell r="B377">
            <v>60934</v>
          </cell>
          <cell r="C377">
            <v>1512508</v>
          </cell>
        </row>
        <row r="378">
          <cell r="A378">
            <v>35735</v>
          </cell>
          <cell r="B378">
            <v>58486</v>
          </cell>
          <cell r="C378">
            <v>1518393</v>
          </cell>
        </row>
        <row r="379">
          <cell r="A379">
            <v>35765</v>
          </cell>
          <cell r="B379">
            <v>60091</v>
          </cell>
          <cell r="C379">
            <v>1424989</v>
          </cell>
        </row>
        <row r="380">
          <cell r="A380" t="str">
            <v>Totals:</v>
          </cell>
          <cell r="B380" t="str">
            <v>__________</v>
          </cell>
          <cell r="C380" t="str">
            <v>__________</v>
          </cell>
        </row>
        <row r="381">
          <cell r="A381">
            <v>1997</v>
          </cell>
          <cell r="B381">
            <v>756256</v>
          </cell>
          <cell r="C381">
            <v>17989066</v>
          </cell>
        </row>
        <row r="383">
          <cell r="A383">
            <v>35796</v>
          </cell>
          <cell r="B383">
            <v>59598</v>
          </cell>
          <cell r="C383">
            <v>1448769</v>
          </cell>
        </row>
        <row r="384">
          <cell r="A384">
            <v>35827</v>
          </cell>
          <cell r="B384">
            <v>55418</v>
          </cell>
          <cell r="C384">
            <v>1308302</v>
          </cell>
        </row>
        <row r="385">
          <cell r="A385">
            <v>35855</v>
          </cell>
          <cell r="B385">
            <v>60409</v>
          </cell>
          <cell r="C385">
            <v>1462414</v>
          </cell>
        </row>
        <row r="386">
          <cell r="A386">
            <v>35886</v>
          </cell>
          <cell r="B386">
            <v>58073</v>
          </cell>
          <cell r="C386">
            <v>1371218</v>
          </cell>
        </row>
        <row r="387">
          <cell r="A387">
            <v>35916</v>
          </cell>
          <cell r="B387">
            <v>57407</v>
          </cell>
          <cell r="C387">
            <v>1385632</v>
          </cell>
        </row>
        <row r="388">
          <cell r="A388">
            <v>35947</v>
          </cell>
          <cell r="B388">
            <v>54372</v>
          </cell>
          <cell r="C388">
            <v>1299676</v>
          </cell>
        </row>
        <row r="389">
          <cell r="A389">
            <v>35977</v>
          </cell>
          <cell r="B389">
            <v>55508</v>
          </cell>
          <cell r="C389">
            <v>1341901</v>
          </cell>
        </row>
        <row r="390">
          <cell r="A390">
            <v>36008</v>
          </cell>
          <cell r="B390">
            <v>55175</v>
          </cell>
          <cell r="C390">
            <v>1294726</v>
          </cell>
        </row>
        <row r="391">
          <cell r="A391">
            <v>36039</v>
          </cell>
          <cell r="B391">
            <v>52448</v>
          </cell>
          <cell r="C391">
            <v>1229807</v>
          </cell>
        </row>
        <row r="392">
          <cell r="A392">
            <v>36069</v>
          </cell>
          <cell r="B392">
            <v>53380</v>
          </cell>
          <cell r="C392">
            <v>1293053</v>
          </cell>
        </row>
        <row r="393">
          <cell r="A393">
            <v>36100</v>
          </cell>
          <cell r="B393">
            <v>52932</v>
          </cell>
          <cell r="C393">
            <v>1277069</v>
          </cell>
        </row>
        <row r="394">
          <cell r="A394">
            <v>36130</v>
          </cell>
          <cell r="B394">
            <v>52438</v>
          </cell>
          <cell r="C394">
            <v>1261717</v>
          </cell>
        </row>
        <row r="395">
          <cell r="A395" t="str">
            <v>Totals:</v>
          </cell>
          <cell r="B395" t="str">
            <v>__________</v>
          </cell>
          <cell r="C395" t="str">
            <v>__________</v>
          </cell>
        </row>
        <row r="396">
          <cell r="A396">
            <v>1998</v>
          </cell>
          <cell r="B396">
            <v>667158</v>
          </cell>
          <cell r="C396">
            <v>15974284</v>
          </cell>
        </row>
        <row r="398">
          <cell r="A398">
            <v>36161</v>
          </cell>
          <cell r="B398">
            <v>51111</v>
          </cell>
          <cell r="C398">
            <v>1250528</v>
          </cell>
        </row>
        <row r="399">
          <cell r="A399">
            <v>36192</v>
          </cell>
          <cell r="B399">
            <v>46496</v>
          </cell>
          <cell r="C399">
            <v>1159612</v>
          </cell>
        </row>
        <row r="400">
          <cell r="A400">
            <v>36220</v>
          </cell>
          <cell r="B400">
            <v>50077</v>
          </cell>
          <cell r="C400">
            <v>1262501</v>
          </cell>
        </row>
        <row r="401">
          <cell r="A401">
            <v>36251</v>
          </cell>
          <cell r="B401">
            <v>49600</v>
          </cell>
          <cell r="C401">
            <v>1215815</v>
          </cell>
        </row>
        <row r="402">
          <cell r="A402">
            <v>36281</v>
          </cell>
          <cell r="B402">
            <v>51429</v>
          </cell>
          <cell r="C402">
            <v>1265762</v>
          </cell>
        </row>
        <row r="403">
          <cell r="A403">
            <v>36312</v>
          </cell>
          <cell r="B403">
            <v>48999</v>
          </cell>
          <cell r="C403">
            <v>1224863</v>
          </cell>
        </row>
        <row r="404">
          <cell r="A404">
            <v>36342</v>
          </cell>
          <cell r="B404">
            <v>50994</v>
          </cell>
          <cell r="C404">
            <v>1216152</v>
          </cell>
        </row>
        <row r="405">
          <cell r="A405">
            <v>36373</v>
          </cell>
          <cell r="B405">
            <v>50606</v>
          </cell>
          <cell r="C405">
            <v>1232714</v>
          </cell>
        </row>
        <row r="406">
          <cell r="A406">
            <v>36404</v>
          </cell>
          <cell r="B406">
            <v>48787</v>
          </cell>
          <cell r="C406">
            <v>1142737</v>
          </cell>
        </row>
        <row r="407">
          <cell r="A407">
            <v>36434</v>
          </cell>
          <cell r="B407">
            <v>50283</v>
          </cell>
          <cell r="C407">
            <v>1181991</v>
          </cell>
        </row>
        <row r="408">
          <cell r="A408">
            <v>36465</v>
          </cell>
          <cell r="B408">
            <v>49043</v>
          </cell>
          <cell r="C408">
            <v>1138200</v>
          </cell>
        </row>
        <row r="409">
          <cell r="A409">
            <v>36495</v>
          </cell>
          <cell r="B409">
            <v>49987</v>
          </cell>
          <cell r="C409">
            <v>1167433</v>
          </cell>
        </row>
        <row r="410">
          <cell r="A410" t="str">
            <v>Totals:</v>
          </cell>
          <cell r="B410" t="str">
            <v>__________</v>
          </cell>
          <cell r="C410" t="str">
            <v>__________</v>
          </cell>
        </row>
        <row r="411">
          <cell r="A411">
            <v>1999</v>
          </cell>
          <cell r="B411">
            <v>597412</v>
          </cell>
          <cell r="C411">
            <v>14458308</v>
          </cell>
        </row>
        <row r="413">
          <cell r="A413">
            <v>36526</v>
          </cell>
          <cell r="B413">
            <v>47314</v>
          </cell>
          <cell r="C413">
            <v>1174127</v>
          </cell>
        </row>
        <row r="414">
          <cell r="A414">
            <v>36557</v>
          </cell>
          <cell r="B414">
            <v>46827</v>
          </cell>
          <cell r="C414">
            <v>985438</v>
          </cell>
        </row>
        <row r="415">
          <cell r="A415">
            <v>36586</v>
          </cell>
          <cell r="B415">
            <v>48417</v>
          </cell>
          <cell r="C415">
            <v>1089237</v>
          </cell>
        </row>
        <row r="416">
          <cell r="A416">
            <v>36617</v>
          </cell>
          <cell r="B416">
            <v>46499</v>
          </cell>
          <cell r="C416">
            <v>1043723</v>
          </cell>
        </row>
        <row r="417">
          <cell r="A417">
            <v>36647</v>
          </cell>
          <cell r="B417">
            <v>47105</v>
          </cell>
          <cell r="C417">
            <v>1069706</v>
          </cell>
        </row>
        <row r="418">
          <cell r="A418">
            <v>36678</v>
          </cell>
          <cell r="B418">
            <v>45349</v>
          </cell>
          <cell r="C418">
            <v>1059825</v>
          </cell>
        </row>
        <row r="419">
          <cell r="A419">
            <v>36708</v>
          </cell>
          <cell r="B419">
            <v>47704</v>
          </cell>
          <cell r="C419">
            <v>1086376</v>
          </cell>
        </row>
        <row r="420">
          <cell r="A420">
            <v>36739</v>
          </cell>
          <cell r="B420">
            <v>46354</v>
          </cell>
          <cell r="C420">
            <v>1094446</v>
          </cell>
        </row>
        <row r="421">
          <cell r="A421">
            <v>36770</v>
          </cell>
          <cell r="B421">
            <v>46811</v>
          </cell>
          <cell r="C421">
            <v>1066370</v>
          </cell>
        </row>
        <row r="422">
          <cell r="A422">
            <v>36800</v>
          </cell>
          <cell r="B422">
            <v>47574</v>
          </cell>
          <cell r="C422">
            <v>1089147</v>
          </cell>
        </row>
        <row r="423">
          <cell r="A423">
            <v>36831</v>
          </cell>
          <cell r="B423">
            <v>44279</v>
          </cell>
          <cell r="C423">
            <v>985331</v>
          </cell>
        </row>
        <row r="424">
          <cell r="A424">
            <v>36861</v>
          </cell>
          <cell r="B424">
            <v>45932</v>
          </cell>
          <cell r="C424">
            <v>1015221</v>
          </cell>
        </row>
        <row r="425">
          <cell r="A425" t="str">
            <v>Totals:</v>
          </cell>
          <cell r="B425" t="str">
            <v>__________</v>
          </cell>
          <cell r="C425" t="str">
            <v>__________</v>
          </cell>
        </row>
        <row r="426">
          <cell r="A426">
            <v>2000</v>
          </cell>
          <cell r="B426">
            <v>560165</v>
          </cell>
          <cell r="C426">
            <v>12758947</v>
          </cell>
        </row>
        <row r="428">
          <cell r="A428">
            <v>36892</v>
          </cell>
          <cell r="B428">
            <v>44819</v>
          </cell>
          <cell r="C428">
            <v>1045382</v>
          </cell>
        </row>
        <row r="429">
          <cell r="A429">
            <v>36923</v>
          </cell>
          <cell r="B429">
            <v>41681</v>
          </cell>
          <cell r="C429">
            <v>946193</v>
          </cell>
        </row>
        <row r="430">
          <cell r="A430">
            <v>36951</v>
          </cell>
          <cell r="B430">
            <v>45639</v>
          </cell>
          <cell r="C430">
            <v>1030238</v>
          </cell>
        </row>
        <row r="431">
          <cell r="A431">
            <v>36982</v>
          </cell>
          <cell r="B431">
            <v>44437</v>
          </cell>
          <cell r="C431">
            <v>1024285</v>
          </cell>
        </row>
        <row r="432">
          <cell r="A432">
            <v>37012</v>
          </cell>
          <cell r="B432">
            <v>41453</v>
          </cell>
          <cell r="C432">
            <v>1060433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>
        <row r="59">
          <cell r="A59">
            <v>34335</v>
          </cell>
          <cell r="B59">
            <v>43059</v>
          </cell>
          <cell r="C59">
            <v>1456064</v>
          </cell>
          <cell r="D59" t="str">
            <v>19,073     33816       30.70     169</v>
          </cell>
        </row>
        <row r="60">
          <cell r="A60">
            <v>34366</v>
          </cell>
          <cell r="B60">
            <v>49051</v>
          </cell>
          <cell r="C60">
            <v>2444322</v>
          </cell>
          <cell r="D60" t="str">
            <v>21,028     49833       30.01     161</v>
          </cell>
        </row>
        <row r="61">
          <cell r="A61">
            <v>34394</v>
          </cell>
          <cell r="B61">
            <v>54354</v>
          </cell>
          <cell r="C61">
            <v>2507352</v>
          </cell>
          <cell r="D61" t="str">
            <v>22,921     46131       29.66     160</v>
          </cell>
        </row>
        <row r="62">
          <cell r="A62">
            <v>34425</v>
          </cell>
          <cell r="B62">
            <v>46804</v>
          </cell>
          <cell r="C62">
            <v>2202090</v>
          </cell>
          <cell r="D62" t="str">
            <v>22,765     47050       32.72     160</v>
          </cell>
        </row>
        <row r="63">
          <cell r="A63">
            <v>34455</v>
          </cell>
          <cell r="B63">
            <v>44272</v>
          </cell>
          <cell r="C63">
            <v>2014662</v>
          </cell>
          <cell r="D63" t="str">
            <v>27,170     45507       38.03     159</v>
          </cell>
        </row>
        <row r="64">
          <cell r="A64">
            <v>34486</v>
          </cell>
          <cell r="B64">
            <v>42614</v>
          </cell>
          <cell r="C64">
            <v>1822343</v>
          </cell>
          <cell r="D64" t="str">
            <v>29,250     42764       40.70     161</v>
          </cell>
        </row>
        <row r="65">
          <cell r="A65">
            <v>34516</v>
          </cell>
          <cell r="B65">
            <v>40733</v>
          </cell>
          <cell r="C65">
            <v>1757791</v>
          </cell>
          <cell r="D65" t="str">
            <v>27,471     43154       40.28     159</v>
          </cell>
        </row>
        <row r="66">
          <cell r="A66">
            <v>34547</v>
          </cell>
          <cell r="B66">
            <v>41263</v>
          </cell>
          <cell r="C66">
            <v>1751903</v>
          </cell>
          <cell r="D66" t="str">
            <v>28,639     42457       40.97     160</v>
          </cell>
        </row>
        <row r="67">
          <cell r="A67">
            <v>34578</v>
          </cell>
          <cell r="B67">
            <v>38163</v>
          </cell>
          <cell r="C67">
            <v>1454042</v>
          </cell>
          <cell r="D67" t="str">
            <v>29,308     38101       43.44     158</v>
          </cell>
        </row>
        <row r="68">
          <cell r="A68">
            <v>34608</v>
          </cell>
          <cell r="B68">
            <v>35363</v>
          </cell>
          <cell r="C68">
            <v>1346345</v>
          </cell>
          <cell r="D68" t="str">
            <v>30,265     38073       46.12     157</v>
          </cell>
        </row>
        <row r="69">
          <cell r="A69">
            <v>34639</v>
          </cell>
          <cell r="B69">
            <v>34642</v>
          </cell>
          <cell r="C69">
            <v>1377272</v>
          </cell>
          <cell r="D69" t="str">
            <v>31,006     39758       47.23     160</v>
          </cell>
        </row>
        <row r="70">
          <cell r="A70">
            <v>34669</v>
          </cell>
          <cell r="B70">
            <v>33765</v>
          </cell>
          <cell r="C70">
            <v>1457161</v>
          </cell>
          <cell r="D70" t="str">
            <v>30,258     43156       47.26     158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1994</v>
          </cell>
          <cell r="B72">
            <v>504083</v>
          </cell>
          <cell r="C72">
            <v>21591347</v>
          </cell>
          <cell r="D72">
            <v>319154</v>
          </cell>
        </row>
        <row r="74">
          <cell r="A74">
            <v>34700</v>
          </cell>
          <cell r="B74">
            <v>32889</v>
          </cell>
          <cell r="C74">
            <v>1335970</v>
          </cell>
          <cell r="D74" t="str">
            <v>28,795     40621       46.68     156</v>
          </cell>
        </row>
        <row r="75">
          <cell r="A75">
            <v>34731</v>
          </cell>
          <cell r="B75">
            <v>29285</v>
          </cell>
          <cell r="C75">
            <v>1171078</v>
          </cell>
          <cell r="D75" t="str">
            <v>27,304     39990       48.25     155</v>
          </cell>
        </row>
        <row r="76">
          <cell r="A76">
            <v>34759</v>
          </cell>
          <cell r="B76">
            <v>31482</v>
          </cell>
          <cell r="C76">
            <v>1288270</v>
          </cell>
          <cell r="D76" t="str">
            <v>34,973     40921       52.63     155</v>
          </cell>
        </row>
        <row r="77">
          <cell r="A77">
            <v>34790</v>
          </cell>
          <cell r="B77">
            <v>29730</v>
          </cell>
          <cell r="C77">
            <v>1243741</v>
          </cell>
          <cell r="D77" t="str">
            <v>39,815     41835       57.25     157</v>
          </cell>
        </row>
        <row r="78">
          <cell r="A78">
            <v>34820</v>
          </cell>
          <cell r="B78">
            <v>27068</v>
          </cell>
          <cell r="C78">
            <v>1225264</v>
          </cell>
          <cell r="D78" t="str">
            <v>46,809     45267       63.36     154</v>
          </cell>
        </row>
        <row r="79">
          <cell r="A79">
            <v>34851</v>
          </cell>
          <cell r="B79">
            <v>25603</v>
          </cell>
          <cell r="C79">
            <v>1132870</v>
          </cell>
          <cell r="D79" t="str">
            <v>55,152     44248       68.30     153</v>
          </cell>
        </row>
        <row r="80">
          <cell r="A80">
            <v>34881</v>
          </cell>
          <cell r="B80">
            <v>24457</v>
          </cell>
          <cell r="C80">
            <v>1135907</v>
          </cell>
          <cell r="D80" t="str">
            <v>53,019     46446       68.43     150</v>
          </cell>
        </row>
        <row r="81">
          <cell r="A81">
            <v>34912</v>
          </cell>
          <cell r="B81">
            <v>23835</v>
          </cell>
          <cell r="C81">
            <v>1073364</v>
          </cell>
          <cell r="D81" t="str">
            <v>50,711     45034       68.03     151</v>
          </cell>
        </row>
        <row r="82">
          <cell r="A82">
            <v>34943</v>
          </cell>
          <cell r="B82">
            <v>22132</v>
          </cell>
          <cell r="C82">
            <v>1005654</v>
          </cell>
          <cell r="D82" t="str">
            <v>47,927     45439       68.41     150</v>
          </cell>
        </row>
        <row r="83">
          <cell r="A83">
            <v>34973</v>
          </cell>
          <cell r="B83">
            <v>22486</v>
          </cell>
          <cell r="C83">
            <v>932567</v>
          </cell>
          <cell r="D83" t="str">
            <v>49,609     41474       68.81     150</v>
          </cell>
        </row>
        <row r="84">
          <cell r="A84">
            <v>35004</v>
          </cell>
          <cell r="B84">
            <v>21599</v>
          </cell>
          <cell r="C84">
            <v>931567</v>
          </cell>
          <cell r="D84" t="str">
            <v>55,734     43131       72.07     152</v>
          </cell>
        </row>
        <row r="85">
          <cell r="A85">
            <v>35034</v>
          </cell>
          <cell r="B85">
            <v>22714</v>
          </cell>
          <cell r="C85">
            <v>946222</v>
          </cell>
          <cell r="D85" t="str">
            <v>54,882     41659       70.73     152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1995</v>
          </cell>
          <cell r="B87">
            <v>313280</v>
          </cell>
          <cell r="C87">
            <v>13422474</v>
          </cell>
          <cell r="D87">
            <v>544730</v>
          </cell>
        </row>
        <row r="89">
          <cell r="A89">
            <v>35065</v>
          </cell>
          <cell r="B89">
            <v>21762</v>
          </cell>
          <cell r="C89">
            <v>944990</v>
          </cell>
          <cell r="D89" t="str">
            <v>55,167     43424       71.71     151</v>
          </cell>
        </row>
        <row r="90">
          <cell r="A90">
            <v>35096</v>
          </cell>
          <cell r="B90">
            <v>19928</v>
          </cell>
          <cell r="C90">
            <v>837706</v>
          </cell>
          <cell r="D90" t="str">
            <v>50,795     42037       71.82     150</v>
          </cell>
        </row>
        <row r="91">
          <cell r="A91">
            <v>35125</v>
          </cell>
          <cell r="B91">
            <v>21084</v>
          </cell>
          <cell r="C91">
            <v>885081</v>
          </cell>
          <cell r="D91" t="str">
            <v>56,141     41979       72.70     149</v>
          </cell>
        </row>
        <row r="92">
          <cell r="A92">
            <v>35156</v>
          </cell>
          <cell r="B92">
            <v>20213</v>
          </cell>
          <cell r="C92">
            <v>821584</v>
          </cell>
          <cell r="D92" t="str">
            <v>55,409     40647       73.27     151</v>
          </cell>
        </row>
        <row r="93">
          <cell r="A93">
            <v>35186</v>
          </cell>
          <cell r="B93">
            <v>18870</v>
          </cell>
          <cell r="C93">
            <v>785274</v>
          </cell>
          <cell r="D93" t="str">
            <v>52,276     41615       73.48     149</v>
          </cell>
        </row>
        <row r="94">
          <cell r="A94">
            <v>35217</v>
          </cell>
          <cell r="B94">
            <v>17462</v>
          </cell>
          <cell r="C94">
            <v>744945</v>
          </cell>
          <cell r="D94" t="str">
            <v>44,991     42661       72.04     147</v>
          </cell>
        </row>
        <row r="95">
          <cell r="A95">
            <v>35247</v>
          </cell>
          <cell r="B95">
            <v>18558</v>
          </cell>
          <cell r="C95">
            <v>802255</v>
          </cell>
          <cell r="D95" t="str">
            <v>44,421     43230       70.53     146</v>
          </cell>
        </row>
        <row r="96">
          <cell r="A96">
            <v>35278</v>
          </cell>
          <cell r="B96">
            <v>17431</v>
          </cell>
          <cell r="C96">
            <v>779498</v>
          </cell>
          <cell r="D96" t="str">
            <v>44,807     44720       71.99     146</v>
          </cell>
        </row>
        <row r="97">
          <cell r="A97">
            <v>35309</v>
          </cell>
          <cell r="B97">
            <v>15538</v>
          </cell>
          <cell r="C97">
            <v>781238</v>
          </cell>
          <cell r="D97" t="str">
            <v>40,824     50280       72.43     145</v>
          </cell>
        </row>
        <row r="98">
          <cell r="A98">
            <v>35339</v>
          </cell>
          <cell r="B98">
            <v>17486</v>
          </cell>
          <cell r="C98">
            <v>813911</v>
          </cell>
          <cell r="D98" t="str">
            <v>42,319     46547       70.76     147</v>
          </cell>
        </row>
        <row r="99">
          <cell r="A99">
            <v>35370</v>
          </cell>
          <cell r="B99">
            <v>15782</v>
          </cell>
          <cell r="C99">
            <v>749610</v>
          </cell>
          <cell r="D99" t="str">
            <v>39,722     47498       71.57     147</v>
          </cell>
        </row>
        <row r="100">
          <cell r="A100">
            <v>35400</v>
          </cell>
          <cell r="B100">
            <v>16149</v>
          </cell>
          <cell r="C100">
            <v>740759</v>
          </cell>
          <cell r="D100" t="str">
            <v>36,657     45871       69.42     145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1996</v>
          </cell>
          <cell r="B102">
            <v>220263</v>
          </cell>
          <cell r="C102">
            <v>9686851</v>
          </cell>
          <cell r="D102">
            <v>563529</v>
          </cell>
        </row>
        <row r="104">
          <cell r="A104">
            <v>35431</v>
          </cell>
          <cell r="B104">
            <v>17082</v>
          </cell>
          <cell r="C104">
            <v>733351</v>
          </cell>
          <cell r="D104" t="str">
            <v>37,921     42932       68.94     144</v>
          </cell>
        </row>
        <row r="105">
          <cell r="A105">
            <v>35462</v>
          </cell>
          <cell r="B105">
            <v>15072</v>
          </cell>
          <cell r="C105">
            <v>659020</v>
          </cell>
          <cell r="D105" t="str">
            <v>34,739     43725       69.74     145</v>
          </cell>
        </row>
        <row r="106">
          <cell r="A106">
            <v>35490</v>
          </cell>
          <cell r="B106">
            <v>14704</v>
          </cell>
          <cell r="C106">
            <v>693981</v>
          </cell>
          <cell r="D106" t="str">
            <v>37,047     47197       71.59     144</v>
          </cell>
        </row>
        <row r="107">
          <cell r="A107">
            <v>35521</v>
          </cell>
          <cell r="B107">
            <v>13916</v>
          </cell>
          <cell r="C107">
            <v>653409</v>
          </cell>
          <cell r="D107" t="str">
            <v>36,939     46954       72.64     143</v>
          </cell>
        </row>
        <row r="108">
          <cell r="A108">
            <v>35551</v>
          </cell>
          <cell r="B108">
            <v>13097</v>
          </cell>
          <cell r="C108">
            <v>652908</v>
          </cell>
          <cell r="D108" t="str">
            <v>34,195     49852       72.31     141</v>
          </cell>
        </row>
        <row r="109">
          <cell r="A109">
            <v>35582</v>
          </cell>
          <cell r="B109">
            <v>12676</v>
          </cell>
          <cell r="C109">
            <v>597488</v>
          </cell>
          <cell r="D109" t="str">
            <v>46,395     47136       78.54     142</v>
          </cell>
        </row>
        <row r="110">
          <cell r="A110">
            <v>35612</v>
          </cell>
          <cell r="B110">
            <v>11974</v>
          </cell>
          <cell r="C110">
            <v>622176</v>
          </cell>
          <cell r="D110" t="str">
            <v>47,050     51961       79.71     141</v>
          </cell>
        </row>
        <row r="111">
          <cell r="A111">
            <v>35643</v>
          </cell>
          <cell r="B111">
            <v>12665</v>
          </cell>
          <cell r="C111">
            <v>621321</v>
          </cell>
          <cell r="D111" t="str">
            <v>46,712     49059       78.67     138</v>
          </cell>
        </row>
        <row r="112">
          <cell r="A112">
            <v>35674</v>
          </cell>
          <cell r="B112">
            <v>12427</v>
          </cell>
          <cell r="C112">
            <v>592743</v>
          </cell>
          <cell r="D112" t="str">
            <v>44,641     47698       78.22     139</v>
          </cell>
        </row>
        <row r="113">
          <cell r="A113">
            <v>35704</v>
          </cell>
          <cell r="B113">
            <v>13487</v>
          </cell>
          <cell r="C113">
            <v>617052</v>
          </cell>
          <cell r="D113" t="str">
            <v>31,789     45752       70.21     139</v>
          </cell>
        </row>
        <row r="114">
          <cell r="A114">
            <v>35735</v>
          </cell>
          <cell r="B114">
            <v>12291</v>
          </cell>
          <cell r="C114">
            <v>597921</v>
          </cell>
          <cell r="D114" t="str">
            <v>34,698     48648       73.84     136</v>
          </cell>
        </row>
        <row r="115">
          <cell r="A115">
            <v>35765</v>
          </cell>
          <cell r="B115">
            <v>12555</v>
          </cell>
          <cell r="C115">
            <v>573392</v>
          </cell>
          <cell r="D115" t="str">
            <v>34,442     45671       73.29     134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1997</v>
          </cell>
          <cell r="B117">
            <v>161946</v>
          </cell>
          <cell r="C117">
            <v>7614762</v>
          </cell>
          <cell r="D117">
            <v>466568</v>
          </cell>
        </row>
        <row r="119">
          <cell r="A119">
            <v>35796</v>
          </cell>
          <cell r="B119">
            <v>12678</v>
          </cell>
          <cell r="C119">
            <v>583725</v>
          </cell>
          <cell r="D119" t="str">
            <v>35,353     46043       73.60     136</v>
          </cell>
        </row>
        <row r="120">
          <cell r="A120">
            <v>35827</v>
          </cell>
          <cell r="B120">
            <v>11046</v>
          </cell>
          <cell r="C120">
            <v>517046</v>
          </cell>
          <cell r="D120" t="str">
            <v>31,353     46809       73.95     136</v>
          </cell>
        </row>
        <row r="121">
          <cell r="A121">
            <v>35855</v>
          </cell>
          <cell r="B121">
            <v>11685</v>
          </cell>
          <cell r="C121">
            <v>583239</v>
          </cell>
          <cell r="D121" t="str">
            <v>33,181     49914       73.96     137</v>
          </cell>
        </row>
        <row r="122">
          <cell r="A122">
            <v>35886</v>
          </cell>
          <cell r="B122">
            <v>11234</v>
          </cell>
          <cell r="C122">
            <v>555748</v>
          </cell>
          <cell r="D122" t="str">
            <v>34,303     49471       75.33     136</v>
          </cell>
        </row>
        <row r="123">
          <cell r="A123">
            <v>35916</v>
          </cell>
          <cell r="B123">
            <v>11396</v>
          </cell>
          <cell r="C123">
            <v>546726</v>
          </cell>
          <cell r="D123" t="str">
            <v>32,690     47976       74.15     133</v>
          </cell>
        </row>
        <row r="124">
          <cell r="A124">
            <v>35947</v>
          </cell>
          <cell r="B124">
            <v>11097</v>
          </cell>
          <cell r="C124">
            <v>515393</v>
          </cell>
          <cell r="D124" t="str">
            <v>34,390     46445       75.60     133</v>
          </cell>
        </row>
        <row r="125">
          <cell r="A125">
            <v>35977</v>
          </cell>
          <cell r="B125">
            <v>10957</v>
          </cell>
          <cell r="C125">
            <v>523787</v>
          </cell>
          <cell r="D125" t="str">
            <v>33,415     47804       75.31     132</v>
          </cell>
        </row>
        <row r="126">
          <cell r="A126">
            <v>36008</v>
          </cell>
          <cell r="B126">
            <v>10544</v>
          </cell>
          <cell r="C126">
            <v>499483</v>
          </cell>
          <cell r="D126" t="str">
            <v>32,702     47372       75.62     132</v>
          </cell>
        </row>
        <row r="127">
          <cell r="A127">
            <v>36039</v>
          </cell>
          <cell r="B127">
            <v>9709</v>
          </cell>
          <cell r="C127">
            <v>511927</v>
          </cell>
          <cell r="D127" t="str">
            <v>32,809     52728       77.16     133</v>
          </cell>
        </row>
        <row r="128">
          <cell r="A128">
            <v>36069</v>
          </cell>
          <cell r="B128">
            <v>10124</v>
          </cell>
          <cell r="C128">
            <v>508090</v>
          </cell>
          <cell r="D128" t="str">
            <v>34,330     50187       77.23     131</v>
          </cell>
        </row>
        <row r="129">
          <cell r="A129">
            <v>36100</v>
          </cell>
          <cell r="B129">
            <v>10037</v>
          </cell>
          <cell r="C129">
            <v>485075</v>
          </cell>
          <cell r="D129" t="str">
            <v>32,248     48329       76.26     133</v>
          </cell>
        </row>
        <row r="130">
          <cell r="A130">
            <v>36130</v>
          </cell>
          <cell r="B130">
            <v>10742</v>
          </cell>
          <cell r="C130">
            <v>488567</v>
          </cell>
          <cell r="D130" t="str">
            <v>28,508     45482       72.63     133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1998</v>
          </cell>
          <cell r="B132">
            <v>131249</v>
          </cell>
          <cell r="C132">
            <v>6318806</v>
          </cell>
          <cell r="D132">
            <v>395282</v>
          </cell>
        </row>
        <row r="134">
          <cell r="A134">
            <v>36161</v>
          </cell>
          <cell r="B134">
            <v>9442</v>
          </cell>
          <cell r="C134">
            <v>516363</v>
          </cell>
          <cell r="D134" t="str">
            <v>29,463     54688       75.73     132</v>
          </cell>
        </row>
        <row r="135">
          <cell r="A135">
            <v>36192</v>
          </cell>
          <cell r="B135">
            <v>9371</v>
          </cell>
          <cell r="C135">
            <v>416351</v>
          </cell>
          <cell r="D135" t="str">
            <v>25,816     44430       73.37     133</v>
          </cell>
        </row>
        <row r="136">
          <cell r="A136">
            <v>36220</v>
          </cell>
          <cell r="B136">
            <v>9916</v>
          </cell>
          <cell r="C136">
            <v>447597</v>
          </cell>
          <cell r="D136" t="str">
            <v>30,312     45139       75.35     131</v>
          </cell>
        </row>
        <row r="137">
          <cell r="A137">
            <v>36251</v>
          </cell>
          <cell r="B137">
            <v>9607</v>
          </cell>
          <cell r="C137">
            <v>441824</v>
          </cell>
          <cell r="D137" t="str">
            <v>30,633     45990       76.13     130</v>
          </cell>
        </row>
        <row r="138">
          <cell r="A138">
            <v>36281</v>
          </cell>
          <cell r="B138">
            <v>10045</v>
          </cell>
          <cell r="C138">
            <v>476679</v>
          </cell>
          <cell r="D138" t="str">
            <v>31,666     47455       75.92     131</v>
          </cell>
        </row>
        <row r="139">
          <cell r="A139">
            <v>36312</v>
          </cell>
          <cell r="B139">
            <v>9180</v>
          </cell>
          <cell r="C139">
            <v>444835</v>
          </cell>
          <cell r="D139" t="str">
            <v>29,717     48457       76.40     130</v>
          </cell>
        </row>
        <row r="140">
          <cell r="A140">
            <v>36342</v>
          </cell>
          <cell r="B140">
            <v>9028</v>
          </cell>
          <cell r="C140">
            <v>446094</v>
          </cell>
          <cell r="D140" t="str">
            <v>29,255     49413       76.42     129</v>
          </cell>
        </row>
        <row r="141">
          <cell r="A141">
            <v>36373</v>
          </cell>
          <cell r="B141">
            <v>8491</v>
          </cell>
          <cell r="C141">
            <v>435246</v>
          </cell>
          <cell r="D141" t="str">
            <v>27,930     51260       76.69     127</v>
          </cell>
        </row>
        <row r="142">
          <cell r="A142">
            <v>36404</v>
          </cell>
          <cell r="B142">
            <v>8233</v>
          </cell>
          <cell r="C142">
            <v>420963</v>
          </cell>
          <cell r="D142" t="str">
            <v>31,728     51132       79.40     128</v>
          </cell>
        </row>
        <row r="143">
          <cell r="A143">
            <v>36434</v>
          </cell>
          <cell r="B143">
            <v>8968</v>
          </cell>
          <cell r="C143">
            <v>440606</v>
          </cell>
          <cell r="D143" t="str">
            <v>28,714     49131       76.20     129</v>
          </cell>
        </row>
        <row r="144">
          <cell r="A144">
            <v>36465</v>
          </cell>
          <cell r="B144">
            <v>8364</v>
          </cell>
          <cell r="C144">
            <v>405375</v>
          </cell>
          <cell r="D144" t="str">
            <v>27,240     48467       76.51     130</v>
          </cell>
        </row>
        <row r="145">
          <cell r="A145">
            <v>36495</v>
          </cell>
          <cell r="B145">
            <v>8875</v>
          </cell>
          <cell r="C145">
            <v>411917</v>
          </cell>
          <cell r="D145" t="str">
            <v>28,853     46414       76.48     129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1999</v>
          </cell>
          <cell r="B147">
            <v>109520</v>
          </cell>
          <cell r="C147">
            <v>5303850</v>
          </cell>
          <cell r="D147">
            <v>351327</v>
          </cell>
        </row>
        <row r="149">
          <cell r="A149">
            <v>36526</v>
          </cell>
          <cell r="B149">
            <v>9904</v>
          </cell>
          <cell r="C149">
            <v>382946</v>
          </cell>
          <cell r="D149" t="str">
            <v>20,762     38666       67.70     129</v>
          </cell>
        </row>
        <row r="150">
          <cell r="A150">
            <v>36557</v>
          </cell>
          <cell r="B150">
            <v>9151</v>
          </cell>
          <cell r="C150">
            <v>335912</v>
          </cell>
          <cell r="D150" t="str">
            <v>18,712     36708       67.16     126</v>
          </cell>
        </row>
        <row r="151">
          <cell r="A151">
            <v>36586</v>
          </cell>
          <cell r="B151">
            <v>8943</v>
          </cell>
          <cell r="C151">
            <v>397765</v>
          </cell>
          <cell r="D151" t="str">
            <v>19,347     44478       68.39     126</v>
          </cell>
        </row>
        <row r="152">
          <cell r="A152">
            <v>36617</v>
          </cell>
          <cell r="B152">
            <v>9364</v>
          </cell>
          <cell r="C152">
            <v>395140</v>
          </cell>
          <cell r="D152" t="str">
            <v>22,054     42198       70.20     127</v>
          </cell>
        </row>
        <row r="153">
          <cell r="A153">
            <v>36647</v>
          </cell>
          <cell r="B153">
            <v>9193</v>
          </cell>
          <cell r="C153">
            <v>394501</v>
          </cell>
          <cell r="D153" t="str">
            <v>20,976     42914       69.53     128</v>
          </cell>
        </row>
        <row r="154">
          <cell r="A154">
            <v>36678</v>
          </cell>
          <cell r="B154">
            <v>8568</v>
          </cell>
          <cell r="C154">
            <v>376351</v>
          </cell>
          <cell r="D154" t="str">
            <v>20,233     43926       70.25     128</v>
          </cell>
        </row>
        <row r="155">
          <cell r="A155">
            <v>36708</v>
          </cell>
          <cell r="B155">
            <v>8482</v>
          </cell>
          <cell r="C155">
            <v>366608</v>
          </cell>
          <cell r="D155" t="str">
            <v>20,410     43222       70.64     127</v>
          </cell>
        </row>
        <row r="156">
          <cell r="A156">
            <v>36739</v>
          </cell>
          <cell r="B156">
            <v>9036</v>
          </cell>
          <cell r="C156">
            <v>359227</v>
          </cell>
          <cell r="D156" t="str">
            <v>21,288     39756       70.20     129</v>
          </cell>
        </row>
        <row r="157">
          <cell r="A157">
            <v>36770</v>
          </cell>
          <cell r="B157">
            <v>7861</v>
          </cell>
          <cell r="C157">
            <v>335935</v>
          </cell>
          <cell r="D157" t="str">
            <v>19,592     42735       71.37     127</v>
          </cell>
        </row>
        <row r="158">
          <cell r="A158">
            <v>36800</v>
          </cell>
          <cell r="B158">
            <v>9148</v>
          </cell>
          <cell r="C158">
            <v>342476</v>
          </cell>
          <cell r="D158" t="str">
            <v>20,446     37438       69.09     126</v>
          </cell>
        </row>
        <row r="159">
          <cell r="A159">
            <v>36831</v>
          </cell>
          <cell r="B159">
            <v>7478</v>
          </cell>
          <cell r="C159">
            <v>329582</v>
          </cell>
          <cell r="D159" t="str">
            <v>18,254     44074       70.94     124</v>
          </cell>
        </row>
        <row r="160">
          <cell r="A160">
            <v>36861</v>
          </cell>
          <cell r="B160">
            <v>7184</v>
          </cell>
          <cell r="C160">
            <v>344713</v>
          </cell>
          <cell r="D160" t="str">
            <v>20,779     47984       74.31     125</v>
          </cell>
        </row>
        <row r="161">
          <cell r="A161" t="str">
            <v>Totals: __</v>
          </cell>
          <cell r="B161" t="str">
            <v>________</v>
          </cell>
          <cell r="C161" t="str">
            <v>__________</v>
          </cell>
          <cell r="D161" t="str">
            <v>__________</v>
          </cell>
        </row>
        <row r="162">
          <cell r="A162">
            <v>2000</v>
          </cell>
          <cell r="B162">
            <v>104312</v>
          </cell>
          <cell r="C162">
            <v>4361156</v>
          </cell>
          <cell r="D162">
            <v>242853</v>
          </cell>
        </row>
        <row r="164">
          <cell r="A164">
            <v>36892</v>
          </cell>
          <cell r="B164">
            <v>8219</v>
          </cell>
          <cell r="C164">
            <v>335977</v>
          </cell>
          <cell r="D164" t="str">
            <v>22,576     40879       73.31     126</v>
          </cell>
        </row>
        <row r="165">
          <cell r="A165">
            <v>36923</v>
          </cell>
          <cell r="B165">
            <v>6901</v>
          </cell>
          <cell r="C165">
            <v>327836</v>
          </cell>
          <cell r="D165" t="str">
            <v>19,014     47506       73.37     125</v>
          </cell>
        </row>
        <row r="166">
          <cell r="A166">
            <v>36951</v>
          </cell>
          <cell r="B166">
            <v>7605</v>
          </cell>
          <cell r="C166">
            <v>371852</v>
          </cell>
          <cell r="D166" t="str">
            <v>20,890     48896       73.31     122</v>
          </cell>
        </row>
        <row r="167">
          <cell r="A167">
            <v>36982</v>
          </cell>
          <cell r="B167">
            <v>7961</v>
          </cell>
          <cell r="C167">
            <v>346513</v>
          </cell>
          <cell r="D167" t="str">
            <v>20,297     43527       71.83     124</v>
          </cell>
        </row>
        <row r="168">
          <cell r="A168">
            <v>37012</v>
          </cell>
          <cell r="B168">
            <v>7330</v>
          </cell>
          <cell r="C168">
            <v>361375</v>
          </cell>
          <cell r="D168" t="str">
            <v>21,252     49301       74.35     118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51">
          <cell r="A51">
            <v>34366</v>
          </cell>
          <cell r="B51">
            <v>19112</v>
          </cell>
          <cell r="C51">
            <v>1036450</v>
          </cell>
          <cell r="D51" t="str">
            <v>10,598     54231       35.67     134</v>
          </cell>
        </row>
        <row r="52">
          <cell r="A52">
            <v>34394</v>
          </cell>
          <cell r="B52">
            <v>43884</v>
          </cell>
          <cell r="C52">
            <v>1866823</v>
          </cell>
          <cell r="D52" t="str">
            <v>20,180     42540       31.50     130</v>
          </cell>
        </row>
        <row r="53">
          <cell r="A53">
            <v>34425</v>
          </cell>
          <cell r="B53">
            <v>37737</v>
          </cell>
          <cell r="C53">
            <v>1603857</v>
          </cell>
          <cell r="D53" t="str">
            <v>17,834     42501       32.09     129</v>
          </cell>
        </row>
        <row r="54">
          <cell r="A54">
            <v>34455</v>
          </cell>
          <cell r="B54">
            <v>37515</v>
          </cell>
          <cell r="C54">
            <v>1414439</v>
          </cell>
          <cell r="D54" t="str">
            <v>26,943     37704       41.80     127</v>
          </cell>
        </row>
        <row r="55">
          <cell r="A55">
            <v>34486</v>
          </cell>
          <cell r="B55">
            <v>33636</v>
          </cell>
          <cell r="C55">
            <v>1309436</v>
          </cell>
          <cell r="D55" t="str">
            <v>31,548     38930       48.40     126</v>
          </cell>
        </row>
        <row r="56">
          <cell r="A56">
            <v>34516</v>
          </cell>
          <cell r="B56">
            <v>41643</v>
          </cell>
          <cell r="C56">
            <v>1171633</v>
          </cell>
          <cell r="D56" t="str">
            <v>38,099     28136       47.78     127</v>
          </cell>
        </row>
        <row r="57">
          <cell r="A57">
            <v>34547</v>
          </cell>
          <cell r="B57">
            <v>41153</v>
          </cell>
          <cell r="C57">
            <v>1077958</v>
          </cell>
          <cell r="D57" t="str">
            <v>38,774     26194       48.51     128</v>
          </cell>
        </row>
        <row r="58">
          <cell r="A58">
            <v>34578</v>
          </cell>
          <cell r="B58">
            <v>29630</v>
          </cell>
          <cell r="C58">
            <v>986291</v>
          </cell>
          <cell r="D58" t="str">
            <v>34,652     33287       53.91     129</v>
          </cell>
        </row>
        <row r="59">
          <cell r="A59">
            <v>34608</v>
          </cell>
          <cell r="B59">
            <v>30581</v>
          </cell>
          <cell r="C59">
            <v>940174</v>
          </cell>
          <cell r="D59" t="str">
            <v>36,915     30744       54.69     125</v>
          </cell>
        </row>
        <row r="60">
          <cell r="A60">
            <v>34639</v>
          </cell>
          <cell r="B60">
            <v>30924</v>
          </cell>
          <cell r="C60">
            <v>874367</v>
          </cell>
          <cell r="D60" t="str">
            <v>35,275     28275       53.29     120</v>
          </cell>
        </row>
        <row r="61">
          <cell r="A61">
            <v>34669</v>
          </cell>
          <cell r="B61">
            <v>27425</v>
          </cell>
          <cell r="C61">
            <v>983902</v>
          </cell>
          <cell r="D61" t="str">
            <v>35,968     35877       56.74     121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1994</v>
          </cell>
          <cell r="B63">
            <v>373240</v>
          </cell>
          <cell r="C63">
            <v>13265330</v>
          </cell>
          <cell r="D63">
            <v>326786</v>
          </cell>
        </row>
        <row r="65">
          <cell r="A65">
            <v>34700</v>
          </cell>
          <cell r="B65">
            <v>27052</v>
          </cell>
          <cell r="C65">
            <v>921209</v>
          </cell>
          <cell r="D65" t="str">
            <v>33,859     34054       55.59     123</v>
          </cell>
        </row>
        <row r="66">
          <cell r="A66">
            <v>34731</v>
          </cell>
          <cell r="B66">
            <v>21839</v>
          </cell>
          <cell r="C66">
            <v>819114</v>
          </cell>
          <cell r="D66" t="str">
            <v>27,331     37507       55.58     121</v>
          </cell>
        </row>
        <row r="67">
          <cell r="A67">
            <v>34759</v>
          </cell>
          <cell r="B67">
            <v>22974</v>
          </cell>
          <cell r="C67">
            <v>886363</v>
          </cell>
          <cell r="D67" t="str">
            <v>32,793     38582       58.80     123</v>
          </cell>
        </row>
        <row r="68">
          <cell r="A68">
            <v>34790</v>
          </cell>
          <cell r="B68">
            <v>22301</v>
          </cell>
          <cell r="C68">
            <v>841260</v>
          </cell>
          <cell r="D68" t="str">
            <v>36,564     37723       62.12     121</v>
          </cell>
        </row>
        <row r="69">
          <cell r="A69">
            <v>34820</v>
          </cell>
          <cell r="B69">
            <v>21020</v>
          </cell>
          <cell r="C69">
            <v>840850</v>
          </cell>
          <cell r="D69" t="str">
            <v>46,643     40003       68.93     120</v>
          </cell>
        </row>
        <row r="70">
          <cell r="A70">
            <v>34851</v>
          </cell>
          <cell r="B70">
            <v>16115</v>
          </cell>
          <cell r="C70">
            <v>784380</v>
          </cell>
          <cell r="D70" t="str">
            <v>49,643     48674       75.49     118</v>
          </cell>
        </row>
        <row r="71">
          <cell r="A71">
            <v>34881</v>
          </cell>
          <cell r="B71">
            <v>15115</v>
          </cell>
          <cell r="C71">
            <v>756982</v>
          </cell>
          <cell r="D71" t="str">
            <v>48,522     50082       76.25     119</v>
          </cell>
        </row>
        <row r="72">
          <cell r="A72">
            <v>34912</v>
          </cell>
          <cell r="B72">
            <v>18772</v>
          </cell>
          <cell r="C72">
            <v>702664</v>
          </cell>
          <cell r="D72" t="str">
            <v>50,018     37432       72.71     120</v>
          </cell>
        </row>
        <row r="73">
          <cell r="A73">
            <v>34943</v>
          </cell>
          <cell r="B73">
            <v>16852</v>
          </cell>
          <cell r="C73">
            <v>649105</v>
          </cell>
          <cell r="D73" t="str">
            <v>48,257     38518       74.12     120</v>
          </cell>
        </row>
        <row r="74">
          <cell r="A74">
            <v>34973</v>
          </cell>
          <cell r="B74">
            <v>14523</v>
          </cell>
          <cell r="C74">
            <v>627348</v>
          </cell>
          <cell r="D74" t="str">
            <v>57,528     43197       79.84     117</v>
          </cell>
        </row>
        <row r="75">
          <cell r="A75">
            <v>35004</v>
          </cell>
          <cell r="B75">
            <v>15940</v>
          </cell>
          <cell r="C75">
            <v>609649</v>
          </cell>
          <cell r="D75" t="str">
            <v>51,150     38247       76.24     117</v>
          </cell>
        </row>
        <row r="76">
          <cell r="A76">
            <v>35034</v>
          </cell>
          <cell r="B76">
            <v>16137</v>
          </cell>
          <cell r="C76">
            <v>643433</v>
          </cell>
          <cell r="D76" t="str">
            <v>56,781     39874       77.87     116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1995</v>
          </cell>
          <cell r="B78">
            <v>228640</v>
          </cell>
          <cell r="C78">
            <v>9082357</v>
          </cell>
          <cell r="D78">
            <v>539089</v>
          </cell>
        </row>
        <row r="80">
          <cell r="A80">
            <v>35065</v>
          </cell>
          <cell r="B80">
            <v>16417</v>
          </cell>
          <cell r="C80">
            <v>591541</v>
          </cell>
          <cell r="D80" t="str">
            <v>49,478     36033       75.09     114</v>
          </cell>
        </row>
        <row r="81">
          <cell r="A81">
            <v>35096</v>
          </cell>
          <cell r="B81">
            <v>15580</v>
          </cell>
          <cell r="C81">
            <v>572782</v>
          </cell>
          <cell r="D81" t="str">
            <v>48,275     36764       75.60     113</v>
          </cell>
        </row>
        <row r="82">
          <cell r="A82">
            <v>35125</v>
          </cell>
          <cell r="B82">
            <v>16413</v>
          </cell>
          <cell r="C82">
            <v>607230</v>
          </cell>
          <cell r="D82" t="str">
            <v>53,796     36997       76.62     109</v>
          </cell>
        </row>
        <row r="83">
          <cell r="A83">
            <v>35156</v>
          </cell>
          <cell r="B83">
            <v>15598</v>
          </cell>
          <cell r="C83">
            <v>550678</v>
          </cell>
          <cell r="D83" t="str">
            <v>56,781     35305       78.45     107</v>
          </cell>
        </row>
        <row r="84">
          <cell r="A84">
            <v>35186</v>
          </cell>
          <cell r="B84">
            <v>15141</v>
          </cell>
          <cell r="C84">
            <v>521143</v>
          </cell>
          <cell r="D84" t="str">
            <v>60,061     34420       79.87     108</v>
          </cell>
        </row>
        <row r="85">
          <cell r="A85">
            <v>35217</v>
          </cell>
          <cell r="B85">
            <v>12691</v>
          </cell>
          <cell r="C85">
            <v>477260</v>
          </cell>
          <cell r="D85" t="str">
            <v>56,317     37607       81.61     108</v>
          </cell>
        </row>
        <row r="86">
          <cell r="A86">
            <v>35247</v>
          </cell>
          <cell r="B86">
            <v>13434</v>
          </cell>
          <cell r="C86">
            <v>488027</v>
          </cell>
          <cell r="D86" t="str">
            <v>55,008     36328       80.37     109</v>
          </cell>
        </row>
        <row r="87">
          <cell r="A87">
            <v>35278</v>
          </cell>
          <cell r="B87">
            <v>13321</v>
          </cell>
          <cell r="C87">
            <v>533525</v>
          </cell>
          <cell r="D87" t="str">
            <v>55,413     40052       80.62     108</v>
          </cell>
        </row>
        <row r="88">
          <cell r="A88">
            <v>35309</v>
          </cell>
          <cell r="B88">
            <v>12325</v>
          </cell>
          <cell r="C88">
            <v>530171</v>
          </cell>
          <cell r="D88" t="str">
            <v>61,142     43016       83.22     106</v>
          </cell>
        </row>
        <row r="89">
          <cell r="A89">
            <v>35339</v>
          </cell>
          <cell r="B89">
            <v>12726</v>
          </cell>
          <cell r="C89">
            <v>521037</v>
          </cell>
          <cell r="D89" t="str">
            <v>62,023     40943       82.98     107</v>
          </cell>
        </row>
        <row r="90">
          <cell r="A90">
            <v>35370</v>
          </cell>
          <cell r="B90">
            <v>11561</v>
          </cell>
          <cell r="C90">
            <v>479807</v>
          </cell>
          <cell r="D90" t="str">
            <v>52,446     41503       81.94     108</v>
          </cell>
        </row>
        <row r="91">
          <cell r="A91">
            <v>35400</v>
          </cell>
          <cell r="B91">
            <v>12022</v>
          </cell>
          <cell r="C91">
            <v>478887</v>
          </cell>
          <cell r="D91" t="str">
            <v>58,080     39835       82.85     108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1996</v>
          </cell>
          <cell r="B93">
            <v>167229</v>
          </cell>
          <cell r="C93">
            <v>6352088</v>
          </cell>
          <cell r="D93">
            <v>668820</v>
          </cell>
        </row>
        <row r="95">
          <cell r="A95">
            <v>35431</v>
          </cell>
          <cell r="B95">
            <v>12069</v>
          </cell>
          <cell r="C95">
            <v>439360</v>
          </cell>
          <cell r="D95" t="str">
            <v>61,975     36405       83.70     109</v>
          </cell>
        </row>
        <row r="96">
          <cell r="A96">
            <v>35462</v>
          </cell>
          <cell r="B96">
            <v>10235</v>
          </cell>
          <cell r="C96">
            <v>393843</v>
          </cell>
          <cell r="D96" t="str">
            <v>38,666     38481       79.07     102</v>
          </cell>
        </row>
        <row r="97">
          <cell r="A97">
            <v>35490</v>
          </cell>
          <cell r="B97">
            <v>11004</v>
          </cell>
          <cell r="C97">
            <v>452763</v>
          </cell>
          <cell r="D97" t="str">
            <v>58,220     41146       84.10     104</v>
          </cell>
        </row>
        <row r="98">
          <cell r="A98">
            <v>35521</v>
          </cell>
          <cell r="B98">
            <v>11069</v>
          </cell>
          <cell r="C98">
            <v>446349</v>
          </cell>
          <cell r="D98" t="str">
            <v>59,959     40325       84.42     105</v>
          </cell>
        </row>
        <row r="99">
          <cell r="A99">
            <v>35551</v>
          </cell>
          <cell r="B99">
            <v>10367</v>
          </cell>
          <cell r="C99">
            <v>405335</v>
          </cell>
          <cell r="D99" t="str">
            <v>56,055     39099       84.39     105</v>
          </cell>
        </row>
        <row r="100">
          <cell r="A100">
            <v>35582</v>
          </cell>
          <cell r="B100">
            <v>9423</v>
          </cell>
          <cell r="C100">
            <v>387527</v>
          </cell>
          <cell r="D100" t="str">
            <v>47,453     41126       83.43     106</v>
          </cell>
        </row>
        <row r="101">
          <cell r="A101">
            <v>35612</v>
          </cell>
          <cell r="B101">
            <v>9137</v>
          </cell>
          <cell r="C101">
            <v>412212</v>
          </cell>
          <cell r="D101" t="str">
            <v>60,382     45115       86.86     107</v>
          </cell>
        </row>
        <row r="102">
          <cell r="A102">
            <v>35643</v>
          </cell>
          <cell r="B102">
            <v>10088</v>
          </cell>
          <cell r="C102">
            <v>401075</v>
          </cell>
          <cell r="D102" t="str">
            <v>66,717     39758       86.87     106</v>
          </cell>
        </row>
        <row r="103">
          <cell r="A103">
            <v>35674</v>
          </cell>
          <cell r="B103">
            <v>8846</v>
          </cell>
          <cell r="C103">
            <v>382387</v>
          </cell>
          <cell r="D103" t="str">
            <v>54,010     43228       85.93     105</v>
          </cell>
        </row>
        <row r="104">
          <cell r="A104">
            <v>35704</v>
          </cell>
          <cell r="B104">
            <v>8248</v>
          </cell>
          <cell r="C104">
            <v>397203</v>
          </cell>
          <cell r="D104" t="str">
            <v>48,033     48158       85.34     105</v>
          </cell>
        </row>
        <row r="105">
          <cell r="A105">
            <v>35735</v>
          </cell>
          <cell r="B105">
            <v>7739</v>
          </cell>
          <cell r="C105">
            <v>384029</v>
          </cell>
          <cell r="D105" t="str">
            <v>55,119     49623       87.69     104</v>
          </cell>
        </row>
        <row r="106">
          <cell r="A106">
            <v>35765</v>
          </cell>
          <cell r="B106">
            <v>7895</v>
          </cell>
          <cell r="C106">
            <v>390394</v>
          </cell>
          <cell r="D106" t="str">
            <v>54,945     49449       87.44     103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1997</v>
          </cell>
          <cell r="B108">
            <v>116120</v>
          </cell>
          <cell r="C108">
            <v>4892477</v>
          </cell>
          <cell r="D108">
            <v>661534</v>
          </cell>
        </row>
        <row r="110">
          <cell r="A110">
            <v>35796</v>
          </cell>
          <cell r="B110">
            <v>8549</v>
          </cell>
          <cell r="C110">
            <v>374397</v>
          </cell>
          <cell r="D110" t="str">
            <v>58,471     43795       87.24     101</v>
          </cell>
        </row>
        <row r="111">
          <cell r="A111">
            <v>35827</v>
          </cell>
          <cell r="B111">
            <v>8134</v>
          </cell>
          <cell r="C111">
            <v>344283</v>
          </cell>
          <cell r="D111" t="str">
            <v>52,218     42327       86.52      99</v>
          </cell>
        </row>
        <row r="112">
          <cell r="A112">
            <v>35855</v>
          </cell>
          <cell r="B112">
            <v>8525</v>
          </cell>
          <cell r="C112">
            <v>362778</v>
          </cell>
          <cell r="D112" t="str">
            <v>53,127     42555       86.17     100</v>
          </cell>
        </row>
        <row r="113">
          <cell r="A113">
            <v>35886</v>
          </cell>
          <cell r="B113">
            <v>7289</v>
          </cell>
          <cell r="C113">
            <v>368744</v>
          </cell>
          <cell r="D113" t="str">
            <v>72,485     50590       90.86      99</v>
          </cell>
        </row>
        <row r="114">
          <cell r="A114">
            <v>35916</v>
          </cell>
          <cell r="B114">
            <v>7624</v>
          </cell>
          <cell r="C114">
            <v>374160</v>
          </cell>
          <cell r="D114" t="str">
            <v>58,606     49077       88.49      99</v>
          </cell>
        </row>
        <row r="115">
          <cell r="A115">
            <v>35947</v>
          </cell>
          <cell r="B115">
            <v>7505</v>
          </cell>
          <cell r="C115">
            <v>348236</v>
          </cell>
          <cell r="D115" t="str">
            <v>60,597     46401       88.98      98</v>
          </cell>
        </row>
        <row r="116">
          <cell r="A116">
            <v>35977</v>
          </cell>
          <cell r="B116">
            <v>7044</v>
          </cell>
          <cell r="C116">
            <v>344095</v>
          </cell>
          <cell r="D116" t="str">
            <v>48,903     48850       87.41      97</v>
          </cell>
        </row>
        <row r="117">
          <cell r="A117">
            <v>36008</v>
          </cell>
          <cell r="B117">
            <v>6675</v>
          </cell>
          <cell r="C117">
            <v>323116</v>
          </cell>
          <cell r="D117" t="str">
            <v>45,926     48407       87.31      97</v>
          </cell>
        </row>
        <row r="118">
          <cell r="A118">
            <v>36039</v>
          </cell>
          <cell r="B118">
            <v>6822</v>
          </cell>
          <cell r="C118">
            <v>311377</v>
          </cell>
          <cell r="D118" t="str">
            <v>38,099     45644       84.81      98</v>
          </cell>
        </row>
        <row r="119">
          <cell r="A119">
            <v>36069</v>
          </cell>
          <cell r="B119">
            <v>6295</v>
          </cell>
          <cell r="C119">
            <v>340673</v>
          </cell>
          <cell r="D119" t="str">
            <v>34,263     54119       84.48      95</v>
          </cell>
        </row>
        <row r="120">
          <cell r="A120">
            <v>36100</v>
          </cell>
          <cell r="B120">
            <v>6401</v>
          </cell>
          <cell r="C120">
            <v>314675</v>
          </cell>
          <cell r="D120" t="str">
            <v>31,689     49161       83.20      97</v>
          </cell>
        </row>
        <row r="121">
          <cell r="A121">
            <v>36130</v>
          </cell>
          <cell r="B121">
            <v>6473</v>
          </cell>
          <cell r="C121">
            <v>308722</v>
          </cell>
          <cell r="D121" t="str">
            <v>30,263     47694       82.38      94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1998</v>
          </cell>
          <cell r="B123">
            <v>87336</v>
          </cell>
          <cell r="C123">
            <v>4115256</v>
          </cell>
          <cell r="D123">
            <v>584647</v>
          </cell>
        </row>
        <row r="125">
          <cell r="A125">
            <v>36161</v>
          </cell>
          <cell r="B125">
            <v>7079</v>
          </cell>
          <cell r="C125">
            <v>293984</v>
          </cell>
          <cell r="D125" t="str">
            <v>32,623     41530       82.17      96</v>
          </cell>
        </row>
        <row r="126">
          <cell r="A126">
            <v>36192</v>
          </cell>
          <cell r="B126">
            <v>6526</v>
          </cell>
          <cell r="C126">
            <v>260938</v>
          </cell>
          <cell r="D126" t="str">
            <v>29,039     39985       81.65      93</v>
          </cell>
        </row>
        <row r="127">
          <cell r="A127">
            <v>36220</v>
          </cell>
          <cell r="B127">
            <v>6788</v>
          </cell>
          <cell r="C127">
            <v>296968</v>
          </cell>
          <cell r="D127" t="str">
            <v>35,642     43749       84.00      93</v>
          </cell>
        </row>
        <row r="128">
          <cell r="A128">
            <v>36251</v>
          </cell>
          <cell r="B128">
            <v>6261</v>
          </cell>
          <cell r="C128">
            <v>290252</v>
          </cell>
          <cell r="D128" t="str">
            <v>22,381     46359       78.14      90</v>
          </cell>
        </row>
        <row r="129">
          <cell r="A129">
            <v>36281</v>
          </cell>
          <cell r="B129">
            <v>5163</v>
          </cell>
          <cell r="C129">
            <v>296228</v>
          </cell>
          <cell r="D129" t="str">
            <v>27,249     57376       84.07      92</v>
          </cell>
        </row>
        <row r="130">
          <cell r="A130">
            <v>36312</v>
          </cell>
          <cell r="B130">
            <v>4922</v>
          </cell>
          <cell r="C130">
            <v>270398</v>
          </cell>
          <cell r="D130" t="str">
            <v>29,729     54937       85.80      91</v>
          </cell>
        </row>
        <row r="131">
          <cell r="A131">
            <v>36342</v>
          </cell>
          <cell r="B131">
            <v>5214</v>
          </cell>
          <cell r="C131">
            <v>262726</v>
          </cell>
          <cell r="D131" t="str">
            <v>27,608     50389       84.11      91</v>
          </cell>
        </row>
        <row r="132">
          <cell r="A132">
            <v>36373</v>
          </cell>
          <cell r="B132">
            <v>5721</v>
          </cell>
          <cell r="C132">
            <v>263754</v>
          </cell>
          <cell r="D132" t="str">
            <v>30,436     46103       84.18      92</v>
          </cell>
        </row>
        <row r="133">
          <cell r="A133">
            <v>36404</v>
          </cell>
          <cell r="B133">
            <v>6076</v>
          </cell>
          <cell r="C133">
            <v>294303</v>
          </cell>
          <cell r="D133" t="str">
            <v>28,874     48437       82.62      90</v>
          </cell>
        </row>
        <row r="134">
          <cell r="A134">
            <v>36434</v>
          </cell>
          <cell r="B134">
            <v>7064</v>
          </cell>
          <cell r="C134">
            <v>298677</v>
          </cell>
          <cell r="D134" t="str">
            <v>29,641     42282       80.75      91</v>
          </cell>
        </row>
        <row r="135">
          <cell r="A135">
            <v>36465</v>
          </cell>
          <cell r="B135">
            <v>6359</v>
          </cell>
          <cell r="C135">
            <v>279245</v>
          </cell>
          <cell r="D135" t="str">
            <v>27,914     43914       81.45      90</v>
          </cell>
        </row>
        <row r="136">
          <cell r="A136">
            <v>36495</v>
          </cell>
          <cell r="B136">
            <v>6337</v>
          </cell>
          <cell r="C136">
            <v>279651</v>
          </cell>
          <cell r="D136" t="str">
            <v>27,375     44130       81.20      90</v>
          </cell>
        </row>
        <row r="137">
          <cell r="A137" t="str">
            <v>Totals: __</v>
          </cell>
          <cell r="B137" t="str">
            <v>________</v>
          </cell>
          <cell r="C137" t="str">
            <v>__________</v>
          </cell>
          <cell r="D137" t="str">
            <v>__________</v>
          </cell>
        </row>
        <row r="138">
          <cell r="A138">
            <v>1999</v>
          </cell>
          <cell r="B138">
            <v>73510</v>
          </cell>
          <cell r="C138">
            <v>3387124</v>
          </cell>
          <cell r="D138">
            <v>348511</v>
          </cell>
        </row>
        <row r="140">
          <cell r="A140">
            <v>36526</v>
          </cell>
          <cell r="B140">
            <v>6312</v>
          </cell>
          <cell r="C140">
            <v>250210</v>
          </cell>
          <cell r="D140" t="str">
            <v>23,454     39641       78.79      91</v>
          </cell>
        </row>
        <row r="141">
          <cell r="A141">
            <v>36557</v>
          </cell>
          <cell r="B141">
            <v>5692</v>
          </cell>
          <cell r="C141">
            <v>195344</v>
          </cell>
          <cell r="D141" t="str">
            <v>22,394     34320       79.73      86</v>
          </cell>
        </row>
        <row r="142">
          <cell r="A142">
            <v>36586</v>
          </cell>
          <cell r="B142">
            <v>6962</v>
          </cell>
          <cell r="C142">
            <v>257072</v>
          </cell>
          <cell r="D142" t="str">
            <v>26,456     36926       79.17      90</v>
          </cell>
        </row>
        <row r="143">
          <cell r="A143">
            <v>36617</v>
          </cell>
          <cell r="B143">
            <v>5592</v>
          </cell>
          <cell r="C143">
            <v>237985</v>
          </cell>
          <cell r="D143" t="str">
            <v>21,872     42559       79.64      89</v>
          </cell>
        </row>
        <row r="144">
          <cell r="A144">
            <v>36647</v>
          </cell>
          <cell r="B144">
            <v>5432</v>
          </cell>
          <cell r="C144">
            <v>258922</v>
          </cell>
          <cell r="D144" t="str">
            <v>25,092     47667       82.20      88</v>
          </cell>
        </row>
        <row r="145">
          <cell r="A145">
            <v>36678</v>
          </cell>
          <cell r="B145">
            <v>4346</v>
          </cell>
          <cell r="C145">
            <v>250101</v>
          </cell>
          <cell r="D145" t="str">
            <v>23,323     57548       84.29      89</v>
          </cell>
        </row>
        <row r="146">
          <cell r="A146">
            <v>36708</v>
          </cell>
          <cell r="B146">
            <v>4337</v>
          </cell>
          <cell r="C146">
            <v>237579</v>
          </cell>
          <cell r="D146" t="str">
            <v>20,557     54780       82.58      88</v>
          </cell>
        </row>
        <row r="147">
          <cell r="A147">
            <v>36739</v>
          </cell>
          <cell r="B147">
            <v>3931</v>
          </cell>
          <cell r="C147">
            <v>244435</v>
          </cell>
          <cell r="D147" t="str">
            <v>36,478     62182       90.27      89</v>
          </cell>
        </row>
        <row r="148">
          <cell r="A148">
            <v>36770</v>
          </cell>
          <cell r="B148">
            <v>4170</v>
          </cell>
          <cell r="C148">
            <v>340545</v>
          </cell>
          <cell r="D148" t="str">
            <v>492,062     81666       99.16      87</v>
          </cell>
        </row>
        <row r="149">
          <cell r="A149">
            <v>36800</v>
          </cell>
          <cell r="B149">
            <v>4075</v>
          </cell>
          <cell r="C149">
            <v>268210</v>
          </cell>
          <cell r="D149" t="str">
            <v>18,241     65819       81.74      83</v>
          </cell>
        </row>
        <row r="150">
          <cell r="A150">
            <v>36831</v>
          </cell>
          <cell r="B150">
            <v>4702</v>
          </cell>
          <cell r="C150">
            <v>239561</v>
          </cell>
          <cell r="D150" t="str">
            <v>16,674     50949       78.00      83</v>
          </cell>
        </row>
        <row r="151">
          <cell r="A151">
            <v>36861</v>
          </cell>
          <cell r="B151">
            <v>4295</v>
          </cell>
          <cell r="C151">
            <v>259267</v>
          </cell>
          <cell r="D151" t="str">
            <v>22,679     60365       84.08      83</v>
          </cell>
        </row>
        <row r="152">
          <cell r="A152" t="str">
            <v>Totals: __</v>
          </cell>
          <cell r="B152" t="str">
            <v>________</v>
          </cell>
          <cell r="C152" t="str">
            <v>__________</v>
          </cell>
          <cell r="D152" t="str">
            <v>__________</v>
          </cell>
        </row>
        <row r="153">
          <cell r="A153">
            <v>2000</v>
          </cell>
          <cell r="B153">
            <v>59846</v>
          </cell>
          <cell r="C153">
            <v>3039231</v>
          </cell>
          <cell r="D153">
            <v>749282</v>
          </cell>
        </row>
        <row r="155">
          <cell r="A155">
            <v>36892</v>
          </cell>
          <cell r="B155">
            <v>4721</v>
          </cell>
          <cell r="C155">
            <v>246521</v>
          </cell>
          <cell r="D155" t="str">
            <v>18,526     52218       79.69      83</v>
          </cell>
        </row>
        <row r="156">
          <cell r="A156">
            <v>36923</v>
          </cell>
          <cell r="B156">
            <v>3747</v>
          </cell>
          <cell r="C156">
            <v>212772</v>
          </cell>
          <cell r="D156" t="str">
            <v>18,145     56785       82.88      81</v>
          </cell>
        </row>
        <row r="157">
          <cell r="A157">
            <v>36951</v>
          </cell>
          <cell r="B157">
            <v>4000</v>
          </cell>
          <cell r="C157">
            <v>231652</v>
          </cell>
          <cell r="D157" t="str">
            <v>20,226     57914       83.49      81</v>
          </cell>
        </row>
        <row r="158">
          <cell r="A158">
            <v>36982</v>
          </cell>
          <cell r="B158">
            <v>3174</v>
          </cell>
          <cell r="C158">
            <v>227426</v>
          </cell>
          <cell r="D158" t="str">
            <v>19,672     71653       86.11      80</v>
          </cell>
        </row>
        <row r="159">
          <cell r="A159">
            <v>37012</v>
          </cell>
          <cell r="B159">
            <v>3314</v>
          </cell>
          <cell r="C159">
            <v>225828</v>
          </cell>
          <cell r="D159" t="str">
            <v>20,591     68144       86.14      75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56">
          <cell r="A56">
            <v>34394</v>
          </cell>
          <cell r="B56">
            <v>33659</v>
          </cell>
          <cell r="C56">
            <v>1471162</v>
          </cell>
          <cell r="D56" t="str">
            <v>11,357     43708       25.23     134</v>
          </cell>
        </row>
        <row r="57">
          <cell r="A57">
            <v>34425</v>
          </cell>
          <cell r="B57">
            <v>70961</v>
          </cell>
          <cell r="C57">
            <v>2470439</v>
          </cell>
          <cell r="D57" t="str">
            <v>178,220     34815       71.52     130</v>
          </cell>
        </row>
        <row r="58">
          <cell r="A58">
            <v>34455</v>
          </cell>
          <cell r="B58">
            <v>53367</v>
          </cell>
          <cell r="C58">
            <v>2132711</v>
          </cell>
          <cell r="D58" t="str">
            <v>27,950     39964       34.37     128</v>
          </cell>
        </row>
        <row r="59">
          <cell r="A59">
            <v>34486</v>
          </cell>
          <cell r="B59">
            <v>44955</v>
          </cell>
          <cell r="C59">
            <v>1882359</v>
          </cell>
          <cell r="D59" t="str">
            <v>30,115     41873       40.12     127</v>
          </cell>
        </row>
        <row r="60">
          <cell r="A60">
            <v>34516</v>
          </cell>
          <cell r="B60">
            <v>43128</v>
          </cell>
          <cell r="C60">
            <v>1755399</v>
          </cell>
          <cell r="D60" t="str">
            <v>36,076     40703       45.55     126</v>
          </cell>
        </row>
        <row r="61">
          <cell r="A61">
            <v>34547</v>
          </cell>
          <cell r="B61">
            <v>44363</v>
          </cell>
          <cell r="C61">
            <v>1569911</v>
          </cell>
          <cell r="D61" t="str">
            <v>31,847     35388       41.79     128</v>
          </cell>
        </row>
        <row r="62">
          <cell r="A62">
            <v>34578</v>
          </cell>
          <cell r="B62">
            <v>47319</v>
          </cell>
          <cell r="C62">
            <v>1399586</v>
          </cell>
          <cell r="D62" t="str">
            <v>26,104     29578       35.55     132</v>
          </cell>
        </row>
        <row r="63">
          <cell r="A63">
            <v>34608</v>
          </cell>
          <cell r="B63">
            <v>51937</v>
          </cell>
          <cell r="C63">
            <v>1279162</v>
          </cell>
          <cell r="D63" t="str">
            <v>25,472     24630       32.91     131</v>
          </cell>
        </row>
        <row r="64">
          <cell r="A64">
            <v>34639</v>
          </cell>
          <cell r="B64">
            <v>48719</v>
          </cell>
          <cell r="C64">
            <v>1160617</v>
          </cell>
          <cell r="D64" t="str">
            <v>25,078     23823       33.98     129</v>
          </cell>
        </row>
        <row r="65">
          <cell r="A65">
            <v>34669</v>
          </cell>
          <cell r="B65">
            <v>47831</v>
          </cell>
          <cell r="C65">
            <v>1238736</v>
          </cell>
          <cell r="D65" t="str">
            <v>29,815     25899       38.40     128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1994</v>
          </cell>
          <cell r="B67">
            <v>486239</v>
          </cell>
          <cell r="C67">
            <v>16360082</v>
          </cell>
          <cell r="D67">
            <v>422034</v>
          </cell>
        </row>
        <row r="69">
          <cell r="A69">
            <v>34700</v>
          </cell>
          <cell r="B69">
            <v>47926</v>
          </cell>
          <cell r="C69">
            <v>1179077</v>
          </cell>
          <cell r="D69" t="str">
            <v>28,706     24603       37.46     130</v>
          </cell>
        </row>
        <row r="70">
          <cell r="A70">
            <v>34731</v>
          </cell>
          <cell r="B70">
            <v>40882</v>
          </cell>
          <cell r="C70">
            <v>1080611</v>
          </cell>
          <cell r="D70" t="str">
            <v>26,832     26433       39.63     130</v>
          </cell>
        </row>
        <row r="71">
          <cell r="A71">
            <v>34759</v>
          </cell>
          <cell r="B71">
            <v>43763</v>
          </cell>
          <cell r="C71">
            <v>1161210</v>
          </cell>
          <cell r="D71" t="str">
            <v>35,025     26535       44.45     133</v>
          </cell>
        </row>
        <row r="72">
          <cell r="A72">
            <v>34790</v>
          </cell>
          <cell r="B72">
            <v>44750</v>
          </cell>
          <cell r="C72">
            <v>1001885</v>
          </cell>
          <cell r="D72" t="str">
            <v>39,439     22389       46.85     131</v>
          </cell>
        </row>
        <row r="73">
          <cell r="A73">
            <v>34820</v>
          </cell>
          <cell r="B73">
            <v>47274</v>
          </cell>
          <cell r="C73">
            <v>877192</v>
          </cell>
          <cell r="D73" t="str">
            <v>52,165     18556       52.46     129</v>
          </cell>
        </row>
        <row r="74">
          <cell r="A74">
            <v>34851</v>
          </cell>
          <cell r="B74">
            <v>39809</v>
          </cell>
          <cell r="C74">
            <v>919618</v>
          </cell>
          <cell r="D74" t="str">
            <v>63,518     23101       61.47     130</v>
          </cell>
        </row>
        <row r="75">
          <cell r="A75">
            <v>34881</v>
          </cell>
          <cell r="B75">
            <v>36568</v>
          </cell>
          <cell r="C75">
            <v>902253</v>
          </cell>
          <cell r="D75" t="str">
            <v>57,194     24674       61.00     129</v>
          </cell>
        </row>
        <row r="76">
          <cell r="A76">
            <v>34912</v>
          </cell>
          <cell r="B76">
            <v>36193</v>
          </cell>
          <cell r="C76">
            <v>875086</v>
          </cell>
          <cell r="D76" t="str">
            <v>62,372     24179       63.28     128</v>
          </cell>
        </row>
        <row r="77">
          <cell r="A77">
            <v>34943</v>
          </cell>
          <cell r="B77">
            <v>31827</v>
          </cell>
          <cell r="C77">
            <v>863982</v>
          </cell>
          <cell r="D77" t="str">
            <v>54,679     27147       63.21     125</v>
          </cell>
        </row>
        <row r="78">
          <cell r="A78">
            <v>34973</v>
          </cell>
          <cell r="B78">
            <v>31853</v>
          </cell>
          <cell r="C78">
            <v>853275</v>
          </cell>
          <cell r="D78" t="str">
            <v>54,797     26788       63.24     124</v>
          </cell>
        </row>
        <row r="79">
          <cell r="A79">
            <v>35004</v>
          </cell>
          <cell r="B79">
            <v>28778</v>
          </cell>
          <cell r="C79">
            <v>792562</v>
          </cell>
          <cell r="D79" t="str">
            <v>53,258     27541       64.92     123</v>
          </cell>
        </row>
        <row r="80">
          <cell r="A80">
            <v>35034</v>
          </cell>
          <cell r="B80">
            <v>27990</v>
          </cell>
          <cell r="C80">
            <v>767050</v>
          </cell>
          <cell r="D80" t="str">
            <v>53,635     27405       65.71     124</v>
          </cell>
        </row>
        <row r="81">
          <cell r="A81" t="str">
            <v>Totals: __</v>
          </cell>
          <cell r="B81" t="str">
            <v>________</v>
          </cell>
          <cell r="C81" t="str">
            <v>__________</v>
          </cell>
          <cell r="D81" t="str">
            <v>__________</v>
          </cell>
        </row>
        <row r="82">
          <cell r="A82">
            <v>1995</v>
          </cell>
          <cell r="B82">
            <v>457613</v>
          </cell>
          <cell r="C82">
            <v>11273801</v>
          </cell>
          <cell r="D82">
            <v>581620</v>
          </cell>
        </row>
        <row r="84">
          <cell r="A84">
            <v>35065</v>
          </cell>
          <cell r="B84">
            <v>24846</v>
          </cell>
          <cell r="C84">
            <v>836590</v>
          </cell>
          <cell r="D84" t="str">
            <v>49,816     33672       66.72     122</v>
          </cell>
        </row>
        <row r="85">
          <cell r="A85">
            <v>35096</v>
          </cell>
          <cell r="B85">
            <v>20959</v>
          </cell>
          <cell r="C85">
            <v>777438</v>
          </cell>
          <cell r="D85" t="str">
            <v>44,946     37094       68.20     121</v>
          </cell>
        </row>
        <row r="86">
          <cell r="A86">
            <v>35125</v>
          </cell>
          <cell r="B86">
            <v>20550</v>
          </cell>
          <cell r="C86">
            <v>787850</v>
          </cell>
          <cell r="D86" t="str">
            <v>44,872     38339       68.59     120</v>
          </cell>
        </row>
        <row r="87">
          <cell r="A87">
            <v>35156</v>
          </cell>
          <cell r="B87">
            <v>22178</v>
          </cell>
          <cell r="C87">
            <v>726247</v>
          </cell>
          <cell r="D87" t="str">
            <v>41,252     32747       65.04     120</v>
          </cell>
        </row>
        <row r="88">
          <cell r="A88">
            <v>35186</v>
          </cell>
          <cell r="B88">
            <v>23659</v>
          </cell>
          <cell r="C88">
            <v>762582</v>
          </cell>
          <cell r="D88" t="str">
            <v>43,698     32233       64.88     118</v>
          </cell>
        </row>
        <row r="89">
          <cell r="A89">
            <v>35217</v>
          </cell>
          <cell r="B89">
            <v>21382</v>
          </cell>
          <cell r="C89">
            <v>752697</v>
          </cell>
          <cell r="D89" t="str">
            <v>48,542     35203       69.42     116</v>
          </cell>
        </row>
        <row r="90">
          <cell r="A90">
            <v>35247</v>
          </cell>
          <cell r="B90">
            <v>20744</v>
          </cell>
          <cell r="C90">
            <v>745158</v>
          </cell>
          <cell r="D90" t="str">
            <v>52,197     35922       71.56     115</v>
          </cell>
        </row>
        <row r="91">
          <cell r="A91">
            <v>35278</v>
          </cell>
          <cell r="B91">
            <v>20167</v>
          </cell>
          <cell r="C91">
            <v>727292</v>
          </cell>
          <cell r="D91" t="str">
            <v>51,087     36064       71.70     116</v>
          </cell>
        </row>
        <row r="92">
          <cell r="A92">
            <v>35309</v>
          </cell>
          <cell r="B92">
            <v>18830</v>
          </cell>
          <cell r="C92">
            <v>677850</v>
          </cell>
          <cell r="D92" t="str">
            <v>50,529     35999       72.85     115</v>
          </cell>
        </row>
        <row r="93">
          <cell r="A93">
            <v>35339</v>
          </cell>
          <cell r="B93">
            <v>18383</v>
          </cell>
          <cell r="C93">
            <v>730096</v>
          </cell>
          <cell r="D93" t="str">
            <v>55,065     39716       74.97     115</v>
          </cell>
        </row>
        <row r="94">
          <cell r="A94">
            <v>35370</v>
          </cell>
          <cell r="B94">
            <v>17958</v>
          </cell>
          <cell r="C94">
            <v>712473</v>
          </cell>
          <cell r="D94" t="str">
            <v>49,284     39675       73.29     117</v>
          </cell>
        </row>
        <row r="95">
          <cell r="A95">
            <v>35400</v>
          </cell>
          <cell r="B95">
            <v>17333</v>
          </cell>
          <cell r="C95">
            <v>660108</v>
          </cell>
          <cell r="D95" t="str">
            <v>46,957     38084       73.04     112</v>
          </cell>
        </row>
        <row r="96">
          <cell r="A96" t="str">
            <v>Totals: __</v>
          </cell>
          <cell r="B96" t="str">
            <v>________</v>
          </cell>
          <cell r="C96" t="str">
            <v>__________</v>
          </cell>
          <cell r="D96" t="str">
            <v>__________</v>
          </cell>
        </row>
        <row r="97">
          <cell r="A97">
            <v>1996</v>
          </cell>
          <cell r="B97">
            <v>246989</v>
          </cell>
          <cell r="C97">
            <v>8896381</v>
          </cell>
          <cell r="D97">
            <v>578245</v>
          </cell>
        </row>
        <row r="99">
          <cell r="A99">
            <v>35431</v>
          </cell>
          <cell r="B99">
            <v>16866</v>
          </cell>
          <cell r="C99">
            <v>662108</v>
          </cell>
          <cell r="D99" t="str">
            <v>49,181     39257       74.46     113</v>
          </cell>
        </row>
        <row r="100">
          <cell r="A100">
            <v>35462</v>
          </cell>
          <cell r="B100">
            <v>14374</v>
          </cell>
          <cell r="C100">
            <v>613420</v>
          </cell>
          <cell r="D100" t="str">
            <v>41,147     42676       74.11     114</v>
          </cell>
        </row>
        <row r="101">
          <cell r="A101">
            <v>35490</v>
          </cell>
          <cell r="B101">
            <v>16168</v>
          </cell>
          <cell r="C101">
            <v>650808</v>
          </cell>
          <cell r="D101" t="str">
            <v>41,793     40253       72.11     112</v>
          </cell>
        </row>
        <row r="102">
          <cell r="A102">
            <v>35521</v>
          </cell>
          <cell r="B102">
            <v>15092</v>
          </cell>
          <cell r="C102">
            <v>640988</v>
          </cell>
          <cell r="D102" t="str">
            <v>39,149     42473       72.18     113</v>
          </cell>
        </row>
        <row r="103">
          <cell r="A103">
            <v>35551</v>
          </cell>
          <cell r="B103">
            <v>16092</v>
          </cell>
          <cell r="C103">
            <v>661722</v>
          </cell>
          <cell r="D103" t="str">
            <v>59,609     41122       78.74     109</v>
          </cell>
        </row>
        <row r="104">
          <cell r="A104">
            <v>35582</v>
          </cell>
          <cell r="B104">
            <v>14633</v>
          </cell>
          <cell r="C104">
            <v>609132</v>
          </cell>
          <cell r="D104" t="str">
            <v>56,666     41628       79.48     110</v>
          </cell>
        </row>
        <row r="105">
          <cell r="A105">
            <v>35612</v>
          </cell>
          <cell r="B105">
            <v>13802</v>
          </cell>
          <cell r="C105">
            <v>621404</v>
          </cell>
          <cell r="D105" t="str">
            <v>57,782     45023       80.72     110</v>
          </cell>
        </row>
        <row r="106">
          <cell r="A106">
            <v>35643</v>
          </cell>
          <cell r="B106">
            <v>13044</v>
          </cell>
          <cell r="C106">
            <v>601499</v>
          </cell>
          <cell r="D106" t="str">
            <v>57,410     46114       81.49     109</v>
          </cell>
        </row>
        <row r="107">
          <cell r="A107">
            <v>35674</v>
          </cell>
          <cell r="B107">
            <v>12640</v>
          </cell>
          <cell r="C107">
            <v>576411</v>
          </cell>
          <cell r="D107" t="str">
            <v>55,766     45603       81.52     112</v>
          </cell>
        </row>
        <row r="108">
          <cell r="A108">
            <v>35704</v>
          </cell>
          <cell r="B108">
            <v>12150</v>
          </cell>
          <cell r="C108">
            <v>571220</v>
          </cell>
          <cell r="D108" t="str">
            <v>43,114     47014       78.01     109</v>
          </cell>
        </row>
        <row r="109">
          <cell r="A109">
            <v>35735</v>
          </cell>
          <cell r="B109">
            <v>10841</v>
          </cell>
          <cell r="C109">
            <v>556197</v>
          </cell>
          <cell r="D109" t="str">
            <v>43,685     51305       80.12     109</v>
          </cell>
        </row>
        <row r="110">
          <cell r="A110">
            <v>35765</v>
          </cell>
          <cell r="B110">
            <v>11513</v>
          </cell>
          <cell r="C110">
            <v>554768</v>
          </cell>
          <cell r="D110" t="str">
            <v>54,324     48187       82.51     106</v>
          </cell>
        </row>
        <row r="111">
          <cell r="A111" t="str">
            <v>Totals: __</v>
          </cell>
          <cell r="B111" t="str">
            <v>________</v>
          </cell>
          <cell r="C111" t="str">
            <v>__________</v>
          </cell>
          <cell r="D111" t="str">
            <v>__________</v>
          </cell>
        </row>
        <row r="112">
          <cell r="A112">
            <v>1997</v>
          </cell>
          <cell r="B112">
            <v>167215</v>
          </cell>
          <cell r="C112">
            <v>7319677</v>
          </cell>
          <cell r="D112">
            <v>599626</v>
          </cell>
        </row>
        <row r="114">
          <cell r="A114">
            <v>35796</v>
          </cell>
          <cell r="B114">
            <v>11781</v>
          </cell>
          <cell r="C114">
            <v>558674</v>
          </cell>
          <cell r="D114" t="str">
            <v>54,020     47422       82.10     107</v>
          </cell>
        </row>
        <row r="115">
          <cell r="A115">
            <v>35827</v>
          </cell>
          <cell r="B115">
            <v>11233</v>
          </cell>
          <cell r="C115">
            <v>600790</v>
          </cell>
          <cell r="D115" t="str">
            <v>44,651     53485       79.90     107</v>
          </cell>
        </row>
        <row r="116">
          <cell r="A116">
            <v>35855</v>
          </cell>
          <cell r="B116">
            <v>11888</v>
          </cell>
          <cell r="C116">
            <v>508356</v>
          </cell>
          <cell r="D116" t="str">
            <v>46,102     42763       79.50     105</v>
          </cell>
        </row>
        <row r="117">
          <cell r="A117">
            <v>35886</v>
          </cell>
          <cell r="B117">
            <v>11548</v>
          </cell>
          <cell r="C117">
            <v>509377</v>
          </cell>
          <cell r="D117" t="str">
            <v>44,316     44110       79.33     107</v>
          </cell>
        </row>
        <row r="118">
          <cell r="A118">
            <v>35916</v>
          </cell>
          <cell r="B118">
            <v>11201</v>
          </cell>
          <cell r="C118">
            <v>491079</v>
          </cell>
          <cell r="D118" t="str">
            <v>66,732     43843       85.63     104</v>
          </cell>
        </row>
        <row r="119">
          <cell r="A119">
            <v>35947</v>
          </cell>
          <cell r="B119">
            <v>9609</v>
          </cell>
          <cell r="C119">
            <v>473387</v>
          </cell>
          <cell r="D119" t="str">
            <v>60,553     49265       86.30     106</v>
          </cell>
        </row>
        <row r="120">
          <cell r="A120">
            <v>35977</v>
          </cell>
          <cell r="B120">
            <v>9316</v>
          </cell>
          <cell r="C120">
            <v>457565</v>
          </cell>
          <cell r="D120" t="str">
            <v>60,433     49117       86.64     105</v>
          </cell>
        </row>
        <row r="121">
          <cell r="A121">
            <v>36008</v>
          </cell>
          <cell r="B121">
            <v>9446</v>
          </cell>
          <cell r="C121">
            <v>447990</v>
          </cell>
          <cell r="D121" t="str">
            <v>59,497     47427       86.30     105</v>
          </cell>
        </row>
        <row r="122">
          <cell r="A122">
            <v>36039</v>
          </cell>
          <cell r="B122">
            <v>8839</v>
          </cell>
          <cell r="C122">
            <v>428860</v>
          </cell>
          <cell r="D122" t="str">
            <v>59,256     48520       87.02     104</v>
          </cell>
        </row>
        <row r="123">
          <cell r="A123">
            <v>36069</v>
          </cell>
          <cell r="B123">
            <v>9471</v>
          </cell>
          <cell r="C123">
            <v>440349</v>
          </cell>
          <cell r="D123" t="str">
            <v>40,420     46495       81.02     103</v>
          </cell>
        </row>
        <row r="124">
          <cell r="A124">
            <v>36100</v>
          </cell>
          <cell r="B124">
            <v>8758</v>
          </cell>
          <cell r="C124">
            <v>411919</v>
          </cell>
          <cell r="D124" t="str">
            <v>37,171     47034       80.93     102</v>
          </cell>
        </row>
        <row r="125">
          <cell r="A125">
            <v>36130</v>
          </cell>
          <cell r="B125">
            <v>8506</v>
          </cell>
          <cell r="C125">
            <v>424852</v>
          </cell>
          <cell r="D125" t="str">
            <v>39,190     49948       82.17     102</v>
          </cell>
        </row>
        <row r="126">
          <cell r="A126" t="str">
            <v>Totals: __</v>
          </cell>
          <cell r="B126" t="str">
            <v>________</v>
          </cell>
          <cell r="C126" t="str">
            <v>__________</v>
          </cell>
          <cell r="D126" t="str">
            <v>__________</v>
          </cell>
        </row>
        <row r="127">
          <cell r="A127">
            <v>1998</v>
          </cell>
          <cell r="B127">
            <v>121596</v>
          </cell>
          <cell r="C127">
            <v>5753198</v>
          </cell>
          <cell r="D127">
            <v>612341</v>
          </cell>
        </row>
        <row r="129">
          <cell r="A129">
            <v>36161</v>
          </cell>
          <cell r="B129">
            <v>7857</v>
          </cell>
          <cell r="C129">
            <v>410559</v>
          </cell>
          <cell r="D129" t="str">
            <v>37,497     52254       82.68     102</v>
          </cell>
        </row>
        <row r="130">
          <cell r="A130">
            <v>36192</v>
          </cell>
          <cell r="B130">
            <v>7180</v>
          </cell>
          <cell r="C130">
            <v>369868</v>
          </cell>
          <cell r="D130" t="str">
            <v>33,953     51514       82.54     101</v>
          </cell>
        </row>
        <row r="131">
          <cell r="A131">
            <v>36220</v>
          </cell>
          <cell r="B131">
            <v>7339</v>
          </cell>
          <cell r="C131">
            <v>384458</v>
          </cell>
          <cell r="D131" t="str">
            <v>35,937     52386       83.04     102</v>
          </cell>
        </row>
        <row r="132">
          <cell r="A132">
            <v>36251</v>
          </cell>
          <cell r="B132">
            <v>6555</v>
          </cell>
          <cell r="C132">
            <v>374842</v>
          </cell>
          <cell r="D132" t="str">
            <v>27,564     57185       80.79      98</v>
          </cell>
        </row>
        <row r="133">
          <cell r="A133">
            <v>36281</v>
          </cell>
          <cell r="B133">
            <v>6783</v>
          </cell>
          <cell r="C133">
            <v>414031</v>
          </cell>
          <cell r="D133" t="str">
            <v>30,308     61040       81.71      98</v>
          </cell>
        </row>
        <row r="134">
          <cell r="A134">
            <v>36312</v>
          </cell>
          <cell r="B134">
            <v>6893</v>
          </cell>
          <cell r="C134">
            <v>388025</v>
          </cell>
          <cell r="D134" t="str">
            <v>27,897     56293       80.19      98</v>
          </cell>
        </row>
        <row r="135">
          <cell r="A135">
            <v>36342</v>
          </cell>
          <cell r="B135">
            <v>6880</v>
          </cell>
          <cell r="C135">
            <v>380618</v>
          </cell>
          <cell r="D135" t="str">
            <v>26,085     55323       79.13      99</v>
          </cell>
        </row>
        <row r="136">
          <cell r="A136">
            <v>36373</v>
          </cell>
          <cell r="B136">
            <v>6152</v>
          </cell>
          <cell r="C136">
            <v>372921</v>
          </cell>
          <cell r="D136" t="str">
            <v>27,540     60618       81.74      97</v>
          </cell>
        </row>
        <row r="137">
          <cell r="A137">
            <v>36404</v>
          </cell>
          <cell r="B137">
            <v>6288</v>
          </cell>
          <cell r="C137">
            <v>378811</v>
          </cell>
          <cell r="D137" t="str">
            <v>26,957     60244       81.09     100</v>
          </cell>
        </row>
        <row r="138">
          <cell r="A138">
            <v>36434</v>
          </cell>
          <cell r="B138">
            <v>6754</v>
          </cell>
          <cell r="C138">
            <v>422133</v>
          </cell>
          <cell r="D138" t="str">
            <v>26,394     62502       79.62     101</v>
          </cell>
        </row>
        <row r="139">
          <cell r="A139">
            <v>36465</v>
          </cell>
          <cell r="B139">
            <v>5574</v>
          </cell>
          <cell r="C139">
            <v>399844</v>
          </cell>
          <cell r="D139" t="str">
            <v>26,130     71734       82.42     101</v>
          </cell>
        </row>
        <row r="140">
          <cell r="A140">
            <v>36495</v>
          </cell>
          <cell r="B140">
            <v>6077</v>
          </cell>
          <cell r="C140">
            <v>412072</v>
          </cell>
          <cell r="D140" t="str">
            <v>28,818     67809       82.58      99</v>
          </cell>
        </row>
        <row r="141">
          <cell r="A141" t="str">
            <v>Totals: __</v>
          </cell>
          <cell r="B141" t="str">
            <v>________</v>
          </cell>
          <cell r="C141" t="str">
            <v>__________</v>
          </cell>
          <cell r="D141" t="str">
            <v>__________</v>
          </cell>
        </row>
        <row r="142">
          <cell r="A142">
            <v>1999</v>
          </cell>
          <cell r="B142">
            <v>80332</v>
          </cell>
          <cell r="C142">
            <v>4708182</v>
          </cell>
          <cell r="D142">
            <v>355080</v>
          </cell>
        </row>
        <row r="144">
          <cell r="A144">
            <v>36526</v>
          </cell>
          <cell r="B144">
            <v>5495</v>
          </cell>
          <cell r="C144">
            <v>378519</v>
          </cell>
          <cell r="D144" t="str">
            <v>30,969     68885       84.93      99</v>
          </cell>
        </row>
        <row r="145">
          <cell r="A145">
            <v>36557</v>
          </cell>
          <cell r="B145">
            <v>5160</v>
          </cell>
          <cell r="C145">
            <v>302089</v>
          </cell>
          <cell r="D145" t="str">
            <v>24,620     58545       82.67      92</v>
          </cell>
        </row>
        <row r="146">
          <cell r="A146">
            <v>36586</v>
          </cell>
          <cell r="B146">
            <v>5420</v>
          </cell>
          <cell r="C146">
            <v>379381</v>
          </cell>
          <cell r="D146" t="str">
            <v>33,315     69997       86.01     100</v>
          </cell>
        </row>
        <row r="147">
          <cell r="A147">
            <v>36617</v>
          </cell>
          <cell r="B147">
            <v>5949</v>
          </cell>
          <cell r="C147">
            <v>348749</v>
          </cell>
          <cell r="D147" t="str">
            <v>33,493     58624       84.92      99</v>
          </cell>
        </row>
        <row r="148">
          <cell r="A148">
            <v>36647</v>
          </cell>
          <cell r="B148">
            <v>5882</v>
          </cell>
          <cell r="C148">
            <v>375768</v>
          </cell>
          <cell r="D148" t="str">
            <v>33,390     63885       85.02      98</v>
          </cell>
        </row>
        <row r="149">
          <cell r="A149">
            <v>36678</v>
          </cell>
          <cell r="B149">
            <v>4923</v>
          </cell>
          <cell r="C149">
            <v>349568</v>
          </cell>
          <cell r="D149" t="str">
            <v>28,505     71008       85.27      97</v>
          </cell>
        </row>
        <row r="150">
          <cell r="A150">
            <v>36708</v>
          </cell>
          <cell r="B150">
            <v>4465</v>
          </cell>
          <cell r="C150">
            <v>339641</v>
          </cell>
          <cell r="D150" t="str">
            <v>26,340     76068       85.51      97</v>
          </cell>
        </row>
        <row r="151">
          <cell r="A151">
            <v>36739</v>
          </cell>
          <cell r="B151">
            <v>4849</v>
          </cell>
          <cell r="C151">
            <v>347586</v>
          </cell>
          <cell r="D151" t="str">
            <v>26,781     71682       84.67      97</v>
          </cell>
        </row>
        <row r="152">
          <cell r="A152">
            <v>36770</v>
          </cell>
          <cell r="B152">
            <v>4440</v>
          </cell>
          <cell r="C152">
            <v>329489</v>
          </cell>
          <cell r="D152" t="str">
            <v>27,280     74210       86.00      97</v>
          </cell>
        </row>
        <row r="153">
          <cell r="A153">
            <v>36800</v>
          </cell>
          <cell r="B153">
            <v>4804</v>
          </cell>
          <cell r="C153">
            <v>345220</v>
          </cell>
          <cell r="D153" t="str">
            <v>31,870     71861       86.90      96</v>
          </cell>
        </row>
        <row r="154">
          <cell r="A154">
            <v>36831</v>
          </cell>
          <cell r="B154">
            <v>3697</v>
          </cell>
          <cell r="C154">
            <v>322522</v>
          </cell>
          <cell r="D154" t="str">
            <v>24,116     87239       86.71      96</v>
          </cell>
        </row>
        <row r="155">
          <cell r="A155">
            <v>36861</v>
          </cell>
          <cell r="B155">
            <v>4352</v>
          </cell>
          <cell r="C155">
            <v>325930</v>
          </cell>
          <cell r="D155" t="str">
            <v>28,956     74893       86.93      91</v>
          </cell>
        </row>
        <row r="156">
          <cell r="A156" t="str">
            <v>Totals: __</v>
          </cell>
          <cell r="B156" t="str">
            <v>________</v>
          </cell>
          <cell r="C156" t="str">
            <v>__________</v>
          </cell>
          <cell r="D156" t="str">
            <v>__________</v>
          </cell>
        </row>
        <row r="157">
          <cell r="A157">
            <v>2000</v>
          </cell>
          <cell r="B157">
            <v>59436</v>
          </cell>
          <cell r="C157">
            <v>4144462</v>
          </cell>
          <cell r="D157">
            <v>349635</v>
          </cell>
        </row>
        <row r="159">
          <cell r="A159">
            <v>36892</v>
          </cell>
          <cell r="B159">
            <v>3980</v>
          </cell>
          <cell r="C159">
            <v>317411</v>
          </cell>
          <cell r="D159" t="str">
            <v>31,524     79752       88.79      93</v>
          </cell>
        </row>
        <row r="160">
          <cell r="A160">
            <v>36923</v>
          </cell>
          <cell r="B160">
            <v>3711</v>
          </cell>
          <cell r="C160">
            <v>299107</v>
          </cell>
          <cell r="D160" t="str">
            <v>24,153     80601       86.68      94</v>
          </cell>
        </row>
        <row r="161">
          <cell r="A161">
            <v>36951</v>
          </cell>
          <cell r="B161">
            <v>4513</v>
          </cell>
          <cell r="C161">
            <v>317368</v>
          </cell>
          <cell r="D161" t="str">
            <v>25,637     70324       85.03      93</v>
          </cell>
        </row>
        <row r="162">
          <cell r="A162">
            <v>36982</v>
          </cell>
          <cell r="B162">
            <v>3957</v>
          </cell>
          <cell r="C162">
            <v>297503</v>
          </cell>
          <cell r="D162" t="str">
            <v>24,583     75184       86.14      91</v>
          </cell>
        </row>
        <row r="163">
          <cell r="A163">
            <v>37012</v>
          </cell>
          <cell r="B163">
            <v>3571</v>
          </cell>
          <cell r="C163">
            <v>302692</v>
          </cell>
          <cell r="D163" t="str">
            <v>22,058     84764       86.07      84</v>
          </cell>
        </row>
        <row r="164">
          <cell r="A164" t="str">
            <v>Totals: __</v>
          </cell>
          <cell r="B164" t="str">
            <v>________</v>
          </cell>
          <cell r="C164" t="str">
            <v>__________</v>
          </cell>
          <cell r="D164" t="str">
            <v>__________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64">
          <cell r="A64">
            <v>34425</v>
          </cell>
          <cell r="B64">
            <v>43434</v>
          </cell>
          <cell r="C64">
            <v>1066714</v>
          </cell>
          <cell r="D64" t="str">
            <v>18,132     24560       29.45     159</v>
          </cell>
        </row>
        <row r="65">
          <cell r="A65">
            <v>34455</v>
          </cell>
          <cell r="B65">
            <v>69429</v>
          </cell>
          <cell r="C65">
            <v>2101301</v>
          </cell>
          <cell r="D65" t="str">
            <v>23,971     30266       25.66     151</v>
          </cell>
        </row>
        <row r="66">
          <cell r="A66">
            <v>34486</v>
          </cell>
          <cell r="B66">
            <v>53054</v>
          </cell>
          <cell r="C66">
            <v>1823189</v>
          </cell>
          <cell r="D66" t="str">
            <v>35,517     34365       40.10     150</v>
          </cell>
        </row>
        <row r="67">
          <cell r="A67">
            <v>34516</v>
          </cell>
          <cell r="B67">
            <v>48397</v>
          </cell>
          <cell r="C67">
            <v>1729241</v>
          </cell>
          <cell r="D67" t="str">
            <v>25,594     35731       34.59     147</v>
          </cell>
        </row>
        <row r="68">
          <cell r="A68">
            <v>34547</v>
          </cell>
          <cell r="B68">
            <v>43075</v>
          </cell>
          <cell r="C68">
            <v>1315216</v>
          </cell>
          <cell r="D68" t="str">
            <v>19,966     30534       31.67     142</v>
          </cell>
        </row>
        <row r="69">
          <cell r="A69">
            <v>34578</v>
          </cell>
          <cell r="B69">
            <v>34457</v>
          </cell>
          <cell r="C69">
            <v>1109805</v>
          </cell>
          <cell r="D69" t="str">
            <v>33,227     32209       49.09     143</v>
          </cell>
        </row>
        <row r="70">
          <cell r="A70">
            <v>34608</v>
          </cell>
          <cell r="B70">
            <v>36077</v>
          </cell>
          <cell r="C70">
            <v>1101174</v>
          </cell>
          <cell r="D70" t="str">
            <v>32,194     30523       47.16     142</v>
          </cell>
        </row>
        <row r="71">
          <cell r="A71">
            <v>34639</v>
          </cell>
          <cell r="B71">
            <v>33720</v>
          </cell>
          <cell r="C71">
            <v>1106966</v>
          </cell>
          <cell r="D71" t="str">
            <v>26,531     32829       44.03     144</v>
          </cell>
        </row>
        <row r="72">
          <cell r="A72">
            <v>34669</v>
          </cell>
          <cell r="B72">
            <v>31738</v>
          </cell>
          <cell r="C72">
            <v>1165585</v>
          </cell>
          <cell r="D72" t="str">
            <v>30,447     36726       48.96     143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1994</v>
          </cell>
          <cell r="B74">
            <v>393381</v>
          </cell>
          <cell r="C74">
            <v>12519191</v>
          </cell>
          <cell r="D74">
            <v>245579</v>
          </cell>
        </row>
        <row r="76">
          <cell r="A76">
            <v>34700</v>
          </cell>
          <cell r="B76">
            <v>32640</v>
          </cell>
          <cell r="C76">
            <v>1109778</v>
          </cell>
          <cell r="D76" t="str">
            <v>30,510     34001       48.31     143</v>
          </cell>
        </row>
        <row r="77">
          <cell r="A77">
            <v>34731</v>
          </cell>
          <cell r="B77">
            <v>27589</v>
          </cell>
          <cell r="C77">
            <v>914722</v>
          </cell>
          <cell r="D77" t="str">
            <v>28,929     33156       51.19     142</v>
          </cell>
        </row>
        <row r="78">
          <cell r="A78">
            <v>34759</v>
          </cell>
          <cell r="B78">
            <v>31195</v>
          </cell>
          <cell r="C78">
            <v>956350</v>
          </cell>
          <cell r="D78" t="str">
            <v>28,060     30658       47.35     143</v>
          </cell>
        </row>
        <row r="79">
          <cell r="A79">
            <v>34790</v>
          </cell>
          <cell r="B79">
            <v>30311</v>
          </cell>
          <cell r="C79">
            <v>825785</v>
          </cell>
          <cell r="D79" t="str">
            <v>34,067     27244       52.92     141</v>
          </cell>
        </row>
        <row r="80">
          <cell r="A80">
            <v>34820</v>
          </cell>
          <cell r="B80">
            <v>29667</v>
          </cell>
          <cell r="C80">
            <v>856241</v>
          </cell>
          <cell r="D80" t="str">
            <v>33,236     28862       52.84     141</v>
          </cell>
        </row>
        <row r="81">
          <cell r="A81">
            <v>34851</v>
          </cell>
          <cell r="B81">
            <v>26062</v>
          </cell>
          <cell r="C81">
            <v>814615</v>
          </cell>
          <cell r="D81" t="str">
            <v>37,793     31257       59.19     138</v>
          </cell>
        </row>
        <row r="82">
          <cell r="A82">
            <v>34881</v>
          </cell>
          <cell r="B82">
            <v>28367</v>
          </cell>
          <cell r="C82">
            <v>844305</v>
          </cell>
          <cell r="D82" t="str">
            <v>38,001     29764       57.26     140</v>
          </cell>
        </row>
        <row r="83">
          <cell r="A83">
            <v>34912</v>
          </cell>
          <cell r="B83">
            <v>26605</v>
          </cell>
          <cell r="C83">
            <v>799509</v>
          </cell>
          <cell r="D83" t="str">
            <v>35,636     30052       57.25     137</v>
          </cell>
        </row>
        <row r="84">
          <cell r="A84">
            <v>34943</v>
          </cell>
          <cell r="B84">
            <v>24753</v>
          </cell>
          <cell r="C84">
            <v>727281</v>
          </cell>
          <cell r="D84" t="str">
            <v>47,558     29382       65.77     133</v>
          </cell>
        </row>
        <row r="85">
          <cell r="A85">
            <v>34973</v>
          </cell>
          <cell r="B85">
            <v>24368</v>
          </cell>
          <cell r="C85">
            <v>687863</v>
          </cell>
          <cell r="D85" t="str">
            <v>47,044     28229       65.88     135</v>
          </cell>
        </row>
        <row r="86">
          <cell r="A86">
            <v>35004</v>
          </cell>
          <cell r="B86">
            <v>22693</v>
          </cell>
          <cell r="C86">
            <v>726140</v>
          </cell>
          <cell r="D86" t="str">
            <v>49,407     31999       68.53     130</v>
          </cell>
        </row>
        <row r="87">
          <cell r="A87">
            <v>35034</v>
          </cell>
          <cell r="B87">
            <v>24807</v>
          </cell>
          <cell r="C87">
            <v>739575</v>
          </cell>
          <cell r="D87" t="str">
            <v>40,664     29814       62.11     124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1995</v>
          </cell>
          <cell r="B89">
            <v>329057</v>
          </cell>
          <cell r="C89">
            <v>10002164</v>
          </cell>
          <cell r="D89">
            <v>450905</v>
          </cell>
        </row>
        <row r="91">
          <cell r="A91">
            <v>35065</v>
          </cell>
          <cell r="B91">
            <v>23434</v>
          </cell>
          <cell r="C91">
            <v>685459</v>
          </cell>
          <cell r="D91" t="str">
            <v>49,250     29251       67.76     131</v>
          </cell>
        </row>
        <row r="92">
          <cell r="A92">
            <v>35096</v>
          </cell>
          <cell r="B92">
            <v>22286</v>
          </cell>
          <cell r="C92">
            <v>596604</v>
          </cell>
          <cell r="D92" t="str">
            <v>47,661     26771       68.14     129</v>
          </cell>
        </row>
        <row r="93">
          <cell r="A93">
            <v>35125</v>
          </cell>
          <cell r="B93">
            <v>22907</v>
          </cell>
          <cell r="C93">
            <v>624389</v>
          </cell>
          <cell r="D93" t="str">
            <v>39,427     27258       63.25     131</v>
          </cell>
        </row>
        <row r="94">
          <cell r="A94">
            <v>35156</v>
          </cell>
          <cell r="B94">
            <v>21942</v>
          </cell>
          <cell r="C94">
            <v>621726</v>
          </cell>
          <cell r="D94" t="str">
            <v>37,723     28335       63.22     131</v>
          </cell>
        </row>
        <row r="95">
          <cell r="A95">
            <v>35186</v>
          </cell>
          <cell r="B95">
            <v>21860</v>
          </cell>
          <cell r="C95">
            <v>601642</v>
          </cell>
          <cell r="D95" t="str">
            <v>34,801     27523       61.42     129</v>
          </cell>
        </row>
        <row r="96">
          <cell r="A96">
            <v>35217</v>
          </cell>
          <cell r="B96">
            <v>19171</v>
          </cell>
          <cell r="C96">
            <v>539810</v>
          </cell>
          <cell r="D96" t="str">
            <v>31,287     28158       62.01     131</v>
          </cell>
        </row>
        <row r="97">
          <cell r="A97">
            <v>35247</v>
          </cell>
          <cell r="B97">
            <v>18511</v>
          </cell>
          <cell r="C97">
            <v>575133</v>
          </cell>
          <cell r="D97" t="str">
            <v>34,510     31070       65.09     131</v>
          </cell>
        </row>
        <row r="98">
          <cell r="A98">
            <v>35278</v>
          </cell>
          <cell r="B98">
            <v>18242</v>
          </cell>
          <cell r="C98">
            <v>602579</v>
          </cell>
          <cell r="D98" t="str">
            <v>31,930     33033       63.64     130</v>
          </cell>
        </row>
        <row r="99">
          <cell r="A99">
            <v>35309</v>
          </cell>
          <cell r="B99">
            <v>17125</v>
          </cell>
          <cell r="C99">
            <v>539520</v>
          </cell>
          <cell r="D99" t="str">
            <v>35,829     31505       67.66     129</v>
          </cell>
        </row>
        <row r="100">
          <cell r="A100">
            <v>35339</v>
          </cell>
          <cell r="B100">
            <v>18952</v>
          </cell>
          <cell r="C100">
            <v>559865</v>
          </cell>
          <cell r="D100" t="str">
            <v>37,063     29542       66.17     130</v>
          </cell>
        </row>
        <row r="101">
          <cell r="A101">
            <v>35370</v>
          </cell>
          <cell r="B101">
            <v>17291</v>
          </cell>
          <cell r="C101">
            <v>490982</v>
          </cell>
          <cell r="D101" t="str">
            <v>32,822     28396       65.50     130</v>
          </cell>
        </row>
        <row r="102">
          <cell r="A102">
            <v>35400</v>
          </cell>
          <cell r="B102">
            <v>17310</v>
          </cell>
          <cell r="C102">
            <v>509247</v>
          </cell>
          <cell r="D102" t="str">
            <v>31,460     29420       64.51     128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1996</v>
          </cell>
          <cell r="B104">
            <v>239031</v>
          </cell>
          <cell r="C104">
            <v>6946956</v>
          </cell>
          <cell r="D104">
            <v>443763</v>
          </cell>
        </row>
        <row r="106">
          <cell r="A106">
            <v>35431</v>
          </cell>
          <cell r="B106">
            <v>16448</v>
          </cell>
          <cell r="C106">
            <v>490826</v>
          </cell>
          <cell r="D106" t="str">
            <v>35,374     29842       68.26     128</v>
          </cell>
        </row>
        <row r="107">
          <cell r="A107">
            <v>35462</v>
          </cell>
          <cell r="B107">
            <v>13457</v>
          </cell>
          <cell r="C107">
            <v>438246</v>
          </cell>
          <cell r="D107" t="str">
            <v>31,423     32567       70.02     127</v>
          </cell>
        </row>
        <row r="108">
          <cell r="A108">
            <v>35490</v>
          </cell>
          <cell r="B108">
            <v>13785</v>
          </cell>
          <cell r="C108">
            <v>472134</v>
          </cell>
          <cell r="D108" t="str">
            <v>66,900     34250       82.92     126</v>
          </cell>
        </row>
        <row r="109">
          <cell r="A109">
            <v>35521</v>
          </cell>
          <cell r="B109">
            <v>12213</v>
          </cell>
          <cell r="C109">
            <v>428068</v>
          </cell>
          <cell r="D109" t="str">
            <v>60,414     35051       83.18     126</v>
          </cell>
        </row>
        <row r="110">
          <cell r="A110">
            <v>35551</v>
          </cell>
          <cell r="B110">
            <v>11391</v>
          </cell>
          <cell r="C110">
            <v>440362</v>
          </cell>
          <cell r="D110" t="str">
            <v>62,240     38659       84.53     123</v>
          </cell>
        </row>
        <row r="111">
          <cell r="A111">
            <v>35582</v>
          </cell>
          <cell r="B111">
            <v>9816</v>
          </cell>
          <cell r="C111">
            <v>448078</v>
          </cell>
          <cell r="D111" t="str">
            <v>56,993     45648       85.31     124</v>
          </cell>
        </row>
        <row r="112">
          <cell r="A112">
            <v>35612</v>
          </cell>
          <cell r="B112">
            <v>11160</v>
          </cell>
          <cell r="C112">
            <v>459027</v>
          </cell>
          <cell r="D112" t="str">
            <v>60,413     41132       84.41     123</v>
          </cell>
        </row>
        <row r="113">
          <cell r="A113">
            <v>35643</v>
          </cell>
          <cell r="B113">
            <v>9583</v>
          </cell>
          <cell r="C113">
            <v>451329</v>
          </cell>
          <cell r="D113" t="str">
            <v>55,756     47097       85.33     122</v>
          </cell>
        </row>
        <row r="114">
          <cell r="A114">
            <v>35674</v>
          </cell>
          <cell r="B114">
            <v>9335</v>
          </cell>
          <cell r="C114">
            <v>409298</v>
          </cell>
          <cell r="D114" t="str">
            <v>36,189     43846       79.49     120</v>
          </cell>
        </row>
        <row r="115">
          <cell r="A115">
            <v>35704</v>
          </cell>
          <cell r="B115">
            <v>9230</v>
          </cell>
          <cell r="C115">
            <v>399984</v>
          </cell>
          <cell r="D115" t="str">
            <v>32,215     43336       77.73     115</v>
          </cell>
        </row>
        <row r="116">
          <cell r="A116">
            <v>35735</v>
          </cell>
          <cell r="B116">
            <v>9180</v>
          </cell>
          <cell r="C116">
            <v>372454</v>
          </cell>
          <cell r="D116" t="str">
            <v>33,095     40573       78.29     114</v>
          </cell>
        </row>
        <row r="117">
          <cell r="A117">
            <v>35765</v>
          </cell>
          <cell r="B117">
            <v>8967</v>
          </cell>
          <cell r="C117">
            <v>367350</v>
          </cell>
          <cell r="D117" t="str">
            <v>33,772     40967       79.02     113</v>
          </cell>
        </row>
        <row r="118">
          <cell r="A118" t="str">
            <v>Totals: __</v>
          </cell>
          <cell r="B118" t="str">
            <v>________</v>
          </cell>
          <cell r="C118" t="str">
            <v>__________</v>
          </cell>
          <cell r="D118" t="str">
            <v>__________</v>
          </cell>
        </row>
        <row r="119">
          <cell r="A119">
            <v>1997</v>
          </cell>
          <cell r="B119">
            <v>134565</v>
          </cell>
          <cell r="C119">
            <v>5177156</v>
          </cell>
          <cell r="D119">
            <v>564784</v>
          </cell>
        </row>
        <row r="121">
          <cell r="A121">
            <v>35796</v>
          </cell>
          <cell r="B121">
            <v>9119</v>
          </cell>
          <cell r="C121">
            <v>366785</v>
          </cell>
          <cell r="D121" t="str">
            <v>31,899     40223       77.77     117</v>
          </cell>
        </row>
        <row r="122">
          <cell r="A122">
            <v>35827</v>
          </cell>
          <cell r="B122">
            <v>8027</v>
          </cell>
          <cell r="C122">
            <v>328786</v>
          </cell>
          <cell r="D122" t="str">
            <v>31,146     40961       79.51     117</v>
          </cell>
        </row>
        <row r="123">
          <cell r="A123">
            <v>35855</v>
          </cell>
          <cell r="B123">
            <v>9008</v>
          </cell>
          <cell r="C123">
            <v>349074</v>
          </cell>
          <cell r="D123" t="str">
            <v>55,435     38752       86.02     116</v>
          </cell>
        </row>
        <row r="124">
          <cell r="A124">
            <v>35886</v>
          </cell>
          <cell r="B124">
            <v>8300</v>
          </cell>
          <cell r="C124">
            <v>328185</v>
          </cell>
          <cell r="D124" t="str">
            <v>53,392     39541       86.55     115</v>
          </cell>
        </row>
        <row r="125">
          <cell r="A125">
            <v>35916</v>
          </cell>
          <cell r="B125">
            <v>8532</v>
          </cell>
          <cell r="C125">
            <v>338532</v>
          </cell>
          <cell r="D125" t="str">
            <v>52,607     39678       86.04     116</v>
          </cell>
        </row>
        <row r="126">
          <cell r="A126">
            <v>35947</v>
          </cell>
          <cell r="B126">
            <v>7802</v>
          </cell>
          <cell r="C126">
            <v>340409</v>
          </cell>
          <cell r="D126" t="str">
            <v>54,925     43631       87.56     115</v>
          </cell>
        </row>
        <row r="127">
          <cell r="A127">
            <v>35977</v>
          </cell>
          <cell r="B127">
            <v>7306</v>
          </cell>
          <cell r="C127">
            <v>309604</v>
          </cell>
          <cell r="D127" t="str">
            <v>46,273     42377       86.36     115</v>
          </cell>
        </row>
        <row r="128">
          <cell r="A128">
            <v>36008</v>
          </cell>
          <cell r="B128">
            <v>7472</v>
          </cell>
          <cell r="C128">
            <v>309482</v>
          </cell>
          <cell r="D128" t="str">
            <v>48,987     41419       86.77     109</v>
          </cell>
        </row>
        <row r="129">
          <cell r="A129">
            <v>36039</v>
          </cell>
          <cell r="B129">
            <v>7779</v>
          </cell>
          <cell r="C129">
            <v>293861</v>
          </cell>
          <cell r="D129" t="str">
            <v>48,536     37777       86.19     109</v>
          </cell>
        </row>
        <row r="130">
          <cell r="A130">
            <v>36069</v>
          </cell>
          <cell r="B130">
            <v>7328</v>
          </cell>
          <cell r="C130">
            <v>314935</v>
          </cell>
          <cell r="D130" t="str">
            <v>49,734     42977       87.16     111</v>
          </cell>
        </row>
        <row r="131">
          <cell r="A131">
            <v>36100</v>
          </cell>
          <cell r="B131">
            <v>7379</v>
          </cell>
          <cell r="C131">
            <v>331505</v>
          </cell>
          <cell r="D131" t="str">
            <v>45,389     44926       86.02     115</v>
          </cell>
        </row>
        <row r="132">
          <cell r="A132">
            <v>36130</v>
          </cell>
          <cell r="B132">
            <v>7036</v>
          </cell>
          <cell r="C132">
            <v>402292</v>
          </cell>
          <cell r="D132" t="str">
            <v>44,563     57177       86.36     113</v>
          </cell>
        </row>
        <row r="133">
          <cell r="A133" t="str">
            <v>Totals: __</v>
          </cell>
          <cell r="B133" t="str">
            <v>________</v>
          </cell>
          <cell r="C133" t="str">
            <v>__________</v>
          </cell>
          <cell r="D133" t="str">
            <v>__________</v>
          </cell>
        </row>
        <row r="134">
          <cell r="A134">
            <v>1998</v>
          </cell>
          <cell r="B134">
            <v>95088</v>
          </cell>
          <cell r="C134">
            <v>4013450</v>
          </cell>
          <cell r="D134">
            <v>562886</v>
          </cell>
        </row>
        <row r="136">
          <cell r="A136">
            <v>36161</v>
          </cell>
          <cell r="B136">
            <v>7888</v>
          </cell>
          <cell r="C136">
            <v>349058</v>
          </cell>
          <cell r="D136" t="str">
            <v>51,781     44252       86.78     113</v>
          </cell>
        </row>
        <row r="137">
          <cell r="A137">
            <v>36192</v>
          </cell>
          <cell r="B137">
            <v>6722</v>
          </cell>
          <cell r="C137">
            <v>290870</v>
          </cell>
          <cell r="D137" t="str">
            <v>40,956     43272       85.90     110</v>
          </cell>
        </row>
        <row r="138">
          <cell r="A138">
            <v>36220</v>
          </cell>
          <cell r="B138">
            <v>7763</v>
          </cell>
          <cell r="C138">
            <v>314893</v>
          </cell>
          <cell r="D138" t="str">
            <v>43,946     40564       84.99     111</v>
          </cell>
        </row>
        <row r="139">
          <cell r="A139">
            <v>36251</v>
          </cell>
          <cell r="B139">
            <v>7151</v>
          </cell>
          <cell r="C139">
            <v>296419</v>
          </cell>
          <cell r="D139" t="str">
            <v>36,844     41452       83.75     112</v>
          </cell>
        </row>
        <row r="140">
          <cell r="A140">
            <v>36281</v>
          </cell>
          <cell r="B140">
            <v>7701</v>
          </cell>
          <cell r="C140">
            <v>300651</v>
          </cell>
          <cell r="D140" t="str">
            <v>33,623     39041       81.36     114</v>
          </cell>
        </row>
        <row r="141">
          <cell r="A141">
            <v>36312</v>
          </cell>
          <cell r="B141">
            <v>7487</v>
          </cell>
          <cell r="C141">
            <v>300229</v>
          </cell>
          <cell r="D141" t="str">
            <v>34,982     40101       82.37     109</v>
          </cell>
        </row>
        <row r="142">
          <cell r="A142">
            <v>36342</v>
          </cell>
          <cell r="B142">
            <v>7139</v>
          </cell>
          <cell r="C142">
            <v>274167</v>
          </cell>
          <cell r="D142" t="str">
            <v>44,137     38405       86.08     112</v>
          </cell>
        </row>
        <row r="143">
          <cell r="A143">
            <v>36373</v>
          </cell>
          <cell r="B143">
            <v>6906</v>
          </cell>
          <cell r="C143">
            <v>275190</v>
          </cell>
          <cell r="D143" t="str">
            <v>42,490     39848       86.02     111</v>
          </cell>
        </row>
        <row r="144">
          <cell r="A144">
            <v>36404</v>
          </cell>
          <cell r="B144">
            <v>5454</v>
          </cell>
          <cell r="C144">
            <v>267442</v>
          </cell>
          <cell r="D144" t="str">
            <v>37,555     49036       87.32     113</v>
          </cell>
        </row>
        <row r="145">
          <cell r="A145">
            <v>36434</v>
          </cell>
          <cell r="B145">
            <v>6251</v>
          </cell>
          <cell r="C145">
            <v>274377</v>
          </cell>
          <cell r="D145" t="str">
            <v>23,321     43894       78.86     112</v>
          </cell>
        </row>
        <row r="146">
          <cell r="A146">
            <v>36465</v>
          </cell>
          <cell r="B146">
            <v>6372</v>
          </cell>
          <cell r="C146">
            <v>256229</v>
          </cell>
          <cell r="D146" t="str">
            <v>24,696     40212       79.49     108</v>
          </cell>
        </row>
        <row r="147">
          <cell r="A147">
            <v>36495</v>
          </cell>
          <cell r="B147">
            <v>6770</v>
          </cell>
          <cell r="C147">
            <v>256940</v>
          </cell>
          <cell r="D147" t="str">
            <v>26,240     37953       79.49     109</v>
          </cell>
        </row>
        <row r="148">
          <cell r="A148" t="str">
            <v>Totals: __</v>
          </cell>
          <cell r="B148" t="str">
            <v>________</v>
          </cell>
          <cell r="C148" t="str">
            <v>__________</v>
          </cell>
          <cell r="D148" t="str">
            <v>__________</v>
          </cell>
        </row>
        <row r="149">
          <cell r="A149">
            <v>1999</v>
          </cell>
          <cell r="B149">
            <v>83604</v>
          </cell>
          <cell r="C149">
            <v>3456465</v>
          </cell>
          <cell r="D149">
            <v>440571</v>
          </cell>
        </row>
        <row r="151">
          <cell r="A151">
            <v>36526</v>
          </cell>
          <cell r="B151">
            <v>6432</v>
          </cell>
          <cell r="C151">
            <v>260111</v>
          </cell>
          <cell r="D151" t="str">
            <v>18,590     40441       74.29     111</v>
          </cell>
        </row>
        <row r="152">
          <cell r="A152">
            <v>36557</v>
          </cell>
          <cell r="B152">
            <v>6412</v>
          </cell>
          <cell r="C152">
            <v>208861</v>
          </cell>
          <cell r="D152" t="str">
            <v>13,702     32574       68.12     106</v>
          </cell>
        </row>
        <row r="153">
          <cell r="A153">
            <v>36586</v>
          </cell>
          <cell r="B153">
            <v>7439</v>
          </cell>
          <cell r="C153">
            <v>309592</v>
          </cell>
          <cell r="D153" t="str">
            <v>19,603     41618       72.49     111</v>
          </cell>
        </row>
        <row r="154">
          <cell r="A154">
            <v>36617</v>
          </cell>
          <cell r="B154">
            <v>6788</v>
          </cell>
          <cell r="C154">
            <v>298548</v>
          </cell>
          <cell r="D154" t="str">
            <v>20,515     43982       75.14     111</v>
          </cell>
        </row>
        <row r="155">
          <cell r="A155">
            <v>36647</v>
          </cell>
          <cell r="B155">
            <v>6925</v>
          </cell>
          <cell r="C155">
            <v>301849</v>
          </cell>
          <cell r="D155" t="str">
            <v>20,586     43589       74.83     111</v>
          </cell>
        </row>
        <row r="156">
          <cell r="A156">
            <v>36678</v>
          </cell>
          <cell r="B156">
            <v>6315</v>
          </cell>
          <cell r="C156">
            <v>288530</v>
          </cell>
          <cell r="D156" t="str">
            <v>17,337     45690       73.30     112</v>
          </cell>
        </row>
        <row r="157">
          <cell r="A157">
            <v>36708</v>
          </cell>
          <cell r="B157">
            <v>6359</v>
          </cell>
          <cell r="C157">
            <v>280229</v>
          </cell>
          <cell r="D157" t="str">
            <v>15,756     44069       71.25     111</v>
          </cell>
        </row>
        <row r="158">
          <cell r="A158">
            <v>36739</v>
          </cell>
          <cell r="B158">
            <v>6843</v>
          </cell>
          <cell r="C158">
            <v>277769</v>
          </cell>
          <cell r="D158" t="str">
            <v>15,438     40592       69.29     112</v>
          </cell>
        </row>
        <row r="159">
          <cell r="A159">
            <v>36770</v>
          </cell>
          <cell r="B159">
            <v>7333</v>
          </cell>
          <cell r="C159">
            <v>287011</v>
          </cell>
          <cell r="D159" t="str">
            <v>22,745     39140       75.62     108</v>
          </cell>
        </row>
        <row r="160">
          <cell r="A160">
            <v>36800</v>
          </cell>
          <cell r="B160">
            <v>6299</v>
          </cell>
          <cell r="C160">
            <v>271958</v>
          </cell>
          <cell r="D160" t="str">
            <v>18,548     43175       74.65     106</v>
          </cell>
        </row>
        <row r="161">
          <cell r="A161">
            <v>36831</v>
          </cell>
          <cell r="B161">
            <v>6674</v>
          </cell>
          <cell r="C161">
            <v>268158</v>
          </cell>
          <cell r="D161" t="str">
            <v>21,203     40180       76.06     107</v>
          </cell>
        </row>
        <row r="162">
          <cell r="A162">
            <v>36861</v>
          </cell>
          <cell r="B162">
            <v>6246</v>
          </cell>
          <cell r="C162">
            <v>257289</v>
          </cell>
          <cell r="D162" t="str">
            <v>21,340     41193       77.36     106</v>
          </cell>
        </row>
        <row r="163">
          <cell r="A163" t="str">
            <v>Totals: __</v>
          </cell>
          <cell r="B163" t="str">
            <v>________</v>
          </cell>
          <cell r="C163" t="str">
            <v>__________</v>
          </cell>
          <cell r="D163" t="str">
            <v>__________</v>
          </cell>
        </row>
        <row r="164">
          <cell r="A164">
            <v>2000</v>
          </cell>
          <cell r="B164">
            <v>80065</v>
          </cell>
          <cell r="C164">
            <v>3309905</v>
          </cell>
          <cell r="D164">
            <v>225363</v>
          </cell>
        </row>
        <row r="166">
          <cell r="A166">
            <v>36892</v>
          </cell>
          <cell r="B166">
            <v>7399</v>
          </cell>
          <cell r="C166">
            <v>258648</v>
          </cell>
          <cell r="D166" t="str">
            <v>17,116     34958       69.82     104</v>
          </cell>
        </row>
        <row r="167">
          <cell r="A167">
            <v>36923</v>
          </cell>
          <cell r="B167">
            <v>6389</v>
          </cell>
          <cell r="C167">
            <v>243739</v>
          </cell>
          <cell r="D167" t="str">
            <v>18,127     38150       73.94     104</v>
          </cell>
        </row>
        <row r="168">
          <cell r="A168">
            <v>36951</v>
          </cell>
          <cell r="B168">
            <v>6606</v>
          </cell>
          <cell r="C168">
            <v>280052</v>
          </cell>
          <cell r="D168" t="str">
            <v>19,184     42394       74.39     106</v>
          </cell>
        </row>
        <row r="169">
          <cell r="A169">
            <v>36982</v>
          </cell>
          <cell r="B169">
            <v>6291</v>
          </cell>
          <cell r="C169">
            <v>257847</v>
          </cell>
          <cell r="D169" t="str">
            <v>19,779     40987       75.87     106</v>
          </cell>
        </row>
        <row r="170">
          <cell r="A170">
            <v>37012</v>
          </cell>
          <cell r="B170">
            <v>6252</v>
          </cell>
          <cell r="C170">
            <v>247554</v>
          </cell>
          <cell r="D170" t="str">
            <v>20,762     39596       76.86     100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51">
          <cell r="A51">
            <v>34455</v>
          </cell>
          <cell r="B51">
            <v>26944</v>
          </cell>
          <cell r="C51">
            <v>1176359</v>
          </cell>
          <cell r="D51" t="str">
            <v>3,315     43660       10.96     128</v>
          </cell>
        </row>
        <row r="52">
          <cell r="A52">
            <v>34486</v>
          </cell>
          <cell r="B52">
            <v>68518</v>
          </cell>
          <cell r="C52">
            <v>2054671</v>
          </cell>
          <cell r="D52" t="str">
            <v>17,070     29988       19.94     124</v>
          </cell>
        </row>
        <row r="53">
          <cell r="A53">
            <v>34516</v>
          </cell>
          <cell r="B53">
            <v>73036</v>
          </cell>
          <cell r="C53">
            <v>1988177</v>
          </cell>
          <cell r="D53" t="str">
            <v>17,947     27222       19.73     126</v>
          </cell>
        </row>
        <row r="54">
          <cell r="A54">
            <v>34547</v>
          </cell>
          <cell r="B54">
            <v>65749</v>
          </cell>
          <cell r="C54">
            <v>1709489</v>
          </cell>
          <cell r="D54" t="str">
            <v>20,344     26001       23.63     118</v>
          </cell>
        </row>
        <row r="55">
          <cell r="A55">
            <v>34578</v>
          </cell>
          <cell r="B55">
            <v>49546</v>
          </cell>
          <cell r="C55">
            <v>1416119</v>
          </cell>
          <cell r="D55" t="str">
            <v>13,319     28582       21.19     116</v>
          </cell>
        </row>
        <row r="56">
          <cell r="A56">
            <v>34608</v>
          </cell>
          <cell r="B56">
            <v>63810</v>
          </cell>
          <cell r="C56">
            <v>1379892</v>
          </cell>
          <cell r="D56" t="str">
            <v>20,284     21626       24.12     114</v>
          </cell>
        </row>
        <row r="57">
          <cell r="A57">
            <v>34639</v>
          </cell>
          <cell r="B57">
            <v>59245</v>
          </cell>
          <cell r="C57">
            <v>1252395</v>
          </cell>
          <cell r="D57" t="str">
            <v>18,774     21140       24.06     115</v>
          </cell>
        </row>
        <row r="58">
          <cell r="A58">
            <v>34669</v>
          </cell>
          <cell r="B58">
            <v>53601</v>
          </cell>
          <cell r="C58">
            <v>1167437</v>
          </cell>
          <cell r="D58" t="str">
            <v>17,150     21781       24.24     115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1994</v>
          </cell>
          <cell r="B60">
            <v>460449</v>
          </cell>
          <cell r="C60">
            <v>12144539</v>
          </cell>
          <cell r="D60">
            <v>128203</v>
          </cell>
        </row>
        <row r="62">
          <cell r="A62">
            <v>34700</v>
          </cell>
          <cell r="B62">
            <v>44831</v>
          </cell>
          <cell r="C62">
            <v>1113225</v>
          </cell>
          <cell r="D62" t="str">
            <v>14,513     24832       24.46     114</v>
          </cell>
        </row>
        <row r="63">
          <cell r="A63">
            <v>34731</v>
          </cell>
          <cell r="B63">
            <v>31026</v>
          </cell>
          <cell r="C63">
            <v>971465</v>
          </cell>
          <cell r="D63" t="str">
            <v>12,246     31312       28.30     110</v>
          </cell>
        </row>
        <row r="64">
          <cell r="A64">
            <v>34759</v>
          </cell>
          <cell r="B64">
            <v>32572</v>
          </cell>
          <cell r="C64">
            <v>1027112</v>
          </cell>
          <cell r="D64" t="str">
            <v>18,235     31534       35.89     109</v>
          </cell>
        </row>
        <row r="65">
          <cell r="A65">
            <v>34790</v>
          </cell>
          <cell r="B65">
            <v>27601</v>
          </cell>
          <cell r="C65">
            <v>909188</v>
          </cell>
          <cell r="D65" t="str">
            <v>26,969     32941       49.42     110</v>
          </cell>
        </row>
        <row r="66">
          <cell r="A66">
            <v>34820</v>
          </cell>
          <cell r="B66">
            <v>28386</v>
          </cell>
          <cell r="C66">
            <v>888052</v>
          </cell>
          <cell r="D66" t="str">
            <v>35,673     31285       55.69     106</v>
          </cell>
        </row>
        <row r="67">
          <cell r="A67">
            <v>34851</v>
          </cell>
          <cell r="B67">
            <v>25784</v>
          </cell>
          <cell r="C67">
            <v>847538</v>
          </cell>
          <cell r="D67" t="str">
            <v>43,954     32871       63.03     107</v>
          </cell>
        </row>
        <row r="68">
          <cell r="A68">
            <v>34881</v>
          </cell>
          <cell r="B68">
            <v>27260</v>
          </cell>
          <cell r="C68">
            <v>799924</v>
          </cell>
          <cell r="D68" t="str">
            <v>42,049     29345       60.67     106</v>
          </cell>
        </row>
        <row r="69">
          <cell r="A69">
            <v>34912</v>
          </cell>
          <cell r="B69">
            <v>20612</v>
          </cell>
          <cell r="C69">
            <v>773025</v>
          </cell>
          <cell r="D69" t="str">
            <v>40,871     37504       66.48     113</v>
          </cell>
        </row>
        <row r="70">
          <cell r="A70">
            <v>34943</v>
          </cell>
          <cell r="B70">
            <v>16469</v>
          </cell>
          <cell r="C70">
            <v>748413</v>
          </cell>
          <cell r="D70" t="str">
            <v>34,789     45444       67.87     113</v>
          </cell>
        </row>
        <row r="71">
          <cell r="A71">
            <v>34973</v>
          </cell>
          <cell r="B71">
            <v>14407</v>
          </cell>
          <cell r="C71">
            <v>672434</v>
          </cell>
          <cell r="D71" t="str">
            <v>34,862     46675       70.76     115</v>
          </cell>
        </row>
        <row r="72">
          <cell r="A72">
            <v>35004</v>
          </cell>
          <cell r="B72">
            <v>18894</v>
          </cell>
          <cell r="C72">
            <v>637986</v>
          </cell>
          <cell r="D72" t="str">
            <v>30,766     33767       61.95     110</v>
          </cell>
        </row>
        <row r="73">
          <cell r="A73">
            <v>35034</v>
          </cell>
          <cell r="B73">
            <v>19539</v>
          </cell>
          <cell r="C73">
            <v>660532</v>
          </cell>
          <cell r="D73" t="str">
            <v>38,015     33806       66.05     110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1995</v>
          </cell>
          <cell r="B75">
            <v>307381</v>
          </cell>
          <cell r="C75">
            <v>10048894</v>
          </cell>
          <cell r="D75">
            <v>372942</v>
          </cell>
        </row>
        <row r="77">
          <cell r="A77">
            <v>35065</v>
          </cell>
          <cell r="B77">
            <v>19159</v>
          </cell>
          <cell r="C77">
            <v>653829</v>
          </cell>
          <cell r="D77" t="str">
            <v>38,151     34127       66.57     101</v>
          </cell>
        </row>
        <row r="78">
          <cell r="A78">
            <v>35096</v>
          </cell>
          <cell r="B78">
            <v>17577</v>
          </cell>
          <cell r="C78">
            <v>587618</v>
          </cell>
          <cell r="D78" t="str">
            <v>27,934     33432       61.38     101</v>
          </cell>
        </row>
        <row r="79">
          <cell r="A79">
            <v>35125</v>
          </cell>
          <cell r="B79">
            <v>18802</v>
          </cell>
          <cell r="C79">
            <v>605763</v>
          </cell>
          <cell r="D79" t="str">
            <v>28,313     32219       60.09     100</v>
          </cell>
        </row>
        <row r="80">
          <cell r="A80">
            <v>35156</v>
          </cell>
          <cell r="B80">
            <v>17582</v>
          </cell>
          <cell r="C80">
            <v>570739</v>
          </cell>
          <cell r="D80" t="str">
            <v>29,430     32462       62.60      99</v>
          </cell>
        </row>
        <row r="81">
          <cell r="A81">
            <v>35186</v>
          </cell>
          <cell r="B81">
            <v>17057</v>
          </cell>
          <cell r="C81">
            <v>584383</v>
          </cell>
          <cell r="D81" t="str">
            <v>31,398     34261       64.80     101</v>
          </cell>
        </row>
        <row r="82">
          <cell r="A82">
            <v>35217</v>
          </cell>
          <cell r="B82">
            <v>15699</v>
          </cell>
          <cell r="C82">
            <v>535854</v>
          </cell>
          <cell r="D82" t="str">
            <v>29,674     34134       65.40      98</v>
          </cell>
        </row>
        <row r="83">
          <cell r="A83">
            <v>35247</v>
          </cell>
          <cell r="B83">
            <v>15948</v>
          </cell>
          <cell r="C83">
            <v>551894</v>
          </cell>
          <cell r="D83" t="str">
            <v>31,060     34606       66.07      99</v>
          </cell>
        </row>
        <row r="84">
          <cell r="A84">
            <v>35278</v>
          </cell>
          <cell r="B84">
            <v>14915</v>
          </cell>
          <cell r="C84">
            <v>575043</v>
          </cell>
          <cell r="D84" t="str">
            <v>31,423     38555       67.81      99</v>
          </cell>
        </row>
        <row r="85">
          <cell r="A85">
            <v>35309</v>
          </cell>
          <cell r="B85">
            <v>14080</v>
          </cell>
          <cell r="C85">
            <v>554273</v>
          </cell>
          <cell r="D85" t="str">
            <v>31,655     39366       69.21      97</v>
          </cell>
        </row>
        <row r="86">
          <cell r="A86">
            <v>35339</v>
          </cell>
          <cell r="B86">
            <v>11320</v>
          </cell>
          <cell r="C86">
            <v>543956</v>
          </cell>
          <cell r="D86" t="str">
            <v>31,374     48053       73.49      98</v>
          </cell>
        </row>
        <row r="87">
          <cell r="A87">
            <v>35370</v>
          </cell>
          <cell r="B87">
            <v>10711</v>
          </cell>
          <cell r="C87">
            <v>487141</v>
          </cell>
          <cell r="D87" t="str">
            <v>26,775     45481       71.43      96</v>
          </cell>
        </row>
        <row r="88">
          <cell r="A88">
            <v>35400</v>
          </cell>
          <cell r="B88">
            <v>11723</v>
          </cell>
          <cell r="C88">
            <v>501167</v>
          </cell>
          <cell r="D88" t="str">
            <v>29,375     42751       71.48      99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1996</v>
          </cell>
          <cell r="B90">
            <v>184573</v>
          </cell>
          <cell r="C90">
            <v>6751660</v>
          </cell>
          <cell r="D90">
            <v>366562</v>
          </cell>
        </row>
        <row r="92">
          <cell r="A92">
            <v>35431</v>
          </cell>
          <cell r="B92">
            <v>10761</v>
          </cell>
          <cell r="C92">
            <v>481502</v>
          </cell>
          <cell r="D92" t="str">
            <v>25,951     44746       70.69      97</v>
          </cell>
        </row>
        <row r="93">
          <cell r="A93">
            <v>35462</v>
          </cell>
          <cell r="B93">
            <v>9069</v>
          </cell>
          <cell r="C93">
            <v>428384</v>
          </cell>
          <cell r="D93" t="str">
            <v>24,072     47237       72.64      95</v>
          </cell>
        </row>
        <row r="94">
          <cell r="A94">
            <v>35490</v>
          </cell>
          <cell r="B94">
            <v>10518</v>
          </cell>
          <cell r="C94">
            <v>496937</v>
          </cell>
          <cell r="D94" t="str">
            <v>29,480     47247       73.70      92</v>
          </cell>
        </row>
        <row r="95">
          <cell r="A95">
            <v>35521</v>
          </cell>
          <cell r="B95">
            <v>9763</v>
          </cell>
          <cell r="C95">
            <v>448001</v>
          </cell>
          <cell r="D95" t="str">
            <v>23,907     45888       71.00      93</v>
          </cell>
        </row>
        <row r="96">
          <cell r="A96">
            <v>35551</v>
          </cell>
          <cell r="B96">
            <v>8319</v>
          </cell>
          <cell r="C96">
            <v>447186</v>
          </cell>
          <cell r="D96" t="str">
            <v>25,763     53755       75.59      95</v>
          </cell>
        </row>
        <row r="97">
          <cell r="A97">
            <v>35582</v>
          </cell>
          <cell r="B97">
            <v>8017</v>
          </cell>
          <cell r="C97">
            <v>429520</v>
          </cell>
          <cell r="D97" t="str">
            <v>26,302     53577       76.64      94</v>
          </cell>
        </row>
        <row r="98">
          <cell r="A98">
            <v>35612</v>
          </cell>
          <cell r="B98">
            <v>21840</v>
          </cell>
          <cell r="C98">
            <v>428034</v>
          </cell>
          <cell r="D98" t="str">
            <v>27,803     19599       56.01      94</v>
          </cell>
        </row>
        <row r="99">
          <cell r="A99">
            <v>35643</v>
          </cell>
          <cell r="B99">
            <v>16369</v>
          </cell>
          <cell r="C99">
            <v>417102</v>
          </cell>
          <cell r="D99" t="str">
            <v>27,480     25482       62.67      90</v>
          </cell>
        </row>
        <row r="100">
          <cell r="A100">
            <v>35674</v>
          </cell>
          <cell r="B100">
            <v>14811</v>
          </cell>
          <cell r="C100">
            <v>402468</v>
          </cell>
          <cell r="D100" t="str">
            <v>29,177     27174       66.33      92</v>
          </cell>
        </row>
        <row r="101">
          <cell r="A101">
            <v>35704</v>
          </cell>
          <cell r="B101">
            <v>9385</v>
          </cell>
          <cell r="C101">
            <v>420616</v>
          </cell>
          <cell r="D101" t="str">
            <v>30,959     44818       76.74      90</v>
          </cell>
        </row>
        <row r="102">
          <cell r="A102">
            <v>35735</v>
          </cell>
          <cell r="B102">
            <v>8293</v>
          </cell>
          <cell r="C102">
            <v>388758</v>
          </cell>
          <cell r="D102" t="str">
            <v>28,483     46878       77.45      88</v>
          </cell>
        </row>
        <row r="103">
          <cell r="A103">
            <v>35765</v>
          </cell>
          <cell r="B103">
            <v>7636</v>
          </cell>
          <cell r="C103">
            <v>405413</v>
          </cell>
          <cell r="D103" t="str">
            <v>26,273     53093       77.48      90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1997</v>
          </cell>
          <cell r="B105">
            <v>134781</v>
          </cell>
          <cell r="C105">
            <v>5193921</v>
          </cell>
          <cell r="D105">
            <v>325650</v>
          </cell>
        </row>
        <row r="107">
          <cell r="A107">
            <v>35796</v>
          </cell>
          <cell r="B107">
            <v>8515</v>
          </cell>
          <cell r="C107">
            <v>404579</v>
          </cell>
          <cell r="D107" t="str">
            <v>27,483     47514       76.35      87</v>
          </cell>
        </row>
        <row r="108">
          <cell r="A108">
            <v>35827</v>
          </cell>
          <cell r="B108">
            <v>7657</v>
          </cell>
          <cell r="C108">
            <v>372974</v>
          </cell>
          <cell r="D108" t="str">
            <v>25,318     48711       76.78      85</v>
          </cell>
        </row>
        <row r="109">
          <cell r="A109">
            <v>35855</v>
          </cell>
          <cell r="B109">
            <v>5954</v>
          </cell>
          <cell r="C109">
            <v>403461</v>
          </cell>
          <cell r="D109" t="str">
            <v>28,447     67764       82.69      89</v>
          </cell>
        </row>
        <row r="110">
          <cell r="A110">
            <v>35886</v>
          </cell>
          <cell r="B110">
            <v>6631</v>
          </cell>
          <cell r="C110">
            <v>350169</v>
          </cell>
          <cell r="D110" t="str">
            <v>22,829     52808       77.49      89</v>
          </cell>
        </row>
        <row r="111">
          <cell r="A111">
            <v>35916</v>
          </cell>
          <cell r="B111">
            <v>6036</v>
          </cell>
          <cell r="C111">
            <v>354616</v>
          </cell>
          <cell r="D111" t="str">
            <v>40,252     58751       86.96      87</v>
          </cell>
        </row>
        <row r="112">
          <cell r="A112">
            <v>35947</v>
          </cell>
          <cell r="B112">
            <v>5380</v>
          </cell>
          <cell r="C112">
            <v>332318</v>
          </cell>
          <cell r="D112" t="str">
            <v>41,499     61770       88.52      85</v>
          </cell>
        </row>
        <row r="113">
          <cell r="A113">
            <v>35977</v>
          </cell>
          <cell r="B113">
            <v>5806</v>
          </cell>
          <cell r="C113">
            <v>307443</v>
          </cell>
          <cell r="D113" t="str">
            <v>41,715     52953       87.78      84</v>
          </cell>
        </row>
        <row r="114">
          <cell r="A114">
            <v>36008</v>
          </cell>
          <cell r="B114">
            <v>4875</v>
          </cell>
          <cell r="C114">
            <v>313123</v>
          </cell>
          <cell r="D114" t="str">
            <v>44,369     64231       90.10      83</v>
          </cell>
        </row>
        <row r="115">
          <cell r="A115">
            <v>36039</v>
          </cell>
          <cell r="B115">
            <v>5081</v>
          </cell>
          <cell r="C115">
            <v>314259</v>
          </cell>
          <cell r="D115" t="str">
            <v>39,402     61850       88.58      83</v>
          </cell>
        </row>
        <row r="116">
          <cell r="A116">
            <v>36069</v>
          </cell>
          <cell r="B116">
            <v>7050</v>
          </cell>
          <cell r="C116">
            <v>325973</v>
          </cell>
          <cell r="D116" t="str">
            <v>20,397     46238       74.31      82</v>
          </cell>
        </row>
        <row r="117">
          <cell r="A117">
            <v>36100</v>
          </cell>
          <cell r="B117">
            <v>7484</v>
          </cell>
          <cell r="C117">
            <v>311547</v>
          </cell>
          <cell r="D117" t="str">
            <v>22,240     41629       74.82      80</v>
          </cell>
        </row>
        <row r="118">
          <cell r="A118">
            <v>36130</v>
          </cell>
          <cell r="B118">
            <v>5481</v>
          </cell>
          <cell r="C118">
            <v>304189</v>
          </cell>
          <cell r="D118" t="str">
            <v>20,859     55499       79.19      77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1998</v>
          </cell>
          <cell r="B120">
            <v>75950</v>
          </cell>
          <cell r="C120">
            <v>4094651</v>
          </cell>
          <cell r="D120">
            <v>374810</v>
          </cell>
        </row>
        <row r="122">
          <cell r="A122">
            <v>36161</v>
          </cell>
          <cell r="B122">
            <v>4184</v>
          </cell>
          <cell r="C122">
            <v>286307</v>
          </cell>
          <cell r="D122" t="str">
            <v>19,623     68430       82.43      77</v>
          </cell>
        </row>
        <row r="123">
          <cell r="A123">
            <v>36192</v>
          </cell>
          <cell r="B123">
            <v>4344</v>
          </cell>
          <cell r="C123">
            <v>263521</v>
          </cell>
          <cell r="D123" t="str">
            <v>21,355     60664       83.10      78</v>
          </cell>
        </row>
        <row r="124">
          <cell r="A124">
            <v>36220</v>
          </cell>
          <cell r="B124">
            <v>4985</v>
          </cell>
          <cell r="C124">
            <v>302630</v>
          </cell>
          <cell r="D124" t="str">
            <v>27,445     60709       84.63      73</v>
          </cell>
        </row>
        <row r="125">
          <cell r="A125">
            <v>36251</v>
          </cell>
          <cell r="B125">
            <v>4724</v>
          </cell>
          <cell r="C125">
            <v>286135</v>
          </cell>
          <cell r="D125" t="str">
            <v>25,520     60571       84.38      74</v>
          </cell>
        </row>
        <row r="126">
          <cell r="A126">
            <v>36281</v>
          </cell>
          <cell r="B126">
            <v>4586</v>
          </cell>
          <cell r="C126">
            <v>286107</v>
          </cell>
          <cell r="D126" t="str">
            <v>25,931     62388       84.97      73</v>
          </cell>
        </row>
        <row r="127">
          <cell r="A127">
            <v>36312</v>
          </cell>
          <cell r="B127">
            <v>5189</v>
          </cell>
          <cell r="C127">
            <v>251812</v>
          </cell>
          <cell r="D127" t="str">
            <v>26,152     48529       83.44      73</v>
          </cell>
        </row>
        <row r="128">
          <cell r="A128">
            <v>36342</v>
          </cell>
          <cell r="B128">
            <v>5411</v>
          </cell>
          <cell r="C128">
            <v>274379</v>
          </cell>
          <cell r="D128" t="str">
            <v>27,243     50708       83.43      73</v>
          </cell>
        </row>
        <row r="129">
          <cell r="A129">
            <v>36373</v>
          </cell>
          <cell r="B129">
            <v>5364</v>
          </cell>
          <cell r="C129">
            <v>267355</v>
          </cell>
          <cell r="D129" t="str">
            <v>25,024     49843       82.35      75</v>
          </cell>
        </row>
        <row r="130">
          <cell r="A130">
            <v>36404</v>
          </cell>
          <cell r="B130">
            <v>5136</v>
          </cell>
          <cell r="C130">
            <v>268447</v>
          </cell>
          <cell r="D130" t="str">
            <v>23,849     52268       82.28      75</v>
          </cell>
        </row>
        <row r="131">
          <cell r="A131">
            <v>36434</v>
          </cell>
          <cell r="B131">
            <v>5469</v>
          </cell>
          <cell r="C131">
            <v>273443</v>
          </cell>
          <cell r="D131" t="str">
            <v>24,199     49999       81.57      75</v>
          </cell>
        </row>
        <row r="132">
          <cell r="A132">
            <v>36465</v>
          </cell>
          <cell r="B132">
            <v>4860</v>
          </cell>
          <cell r="C132">
            <v>252209</v>
          </cell>
          <cell r="D132" t="str">
            <v>25,338     51895       83.91      75</v>
          </cell>
        </row>
        <row r="133">
          <cell r="A133">
            <v>36495</v>
          </cell>
          <cell r="B133">
            <v>5283</v>
          </cell>
          <cell r="C133">
            <v>250331</v>
          </cell>
          <cell r="D133" t="str">
            <v>24,726     47385       82.40      75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1999</v>
          </cell>
          <cell r="B135">
            <v>59535</v>
          </cell>
          <cell r="C135">
            <v>3262676</v>
          </cell>
          <cell r="D135">
            <v>296405</v>
          </cell>
        </row>
        <row r="137">
          <cell r="A137">
            <v>36526</v>
          </cell>
          <cell r="B137">
            <v>4745</v>
          </cell>
          <cell r="C137">
            <v>253155</v>
          </cell>
          <cell r="D137" t="str">
            <v>24,672     53352       83.87      76</v>
          </cell>
        </row>
        <row r="138">
          <cell r="A138">
            <v>36557</v>
          </cell>
          <cell r="B138">
            <v>5121</v>
          </cell>
          <cell r="C138">
            <v>183512</v>
          </cell>
          <cell r="D138" t="str">
            <v>15,663     35836       75.36      69</v>
          </cell>
        </row>
        <row r="139">
          <cell r="A139">
            <v>36586</v>
          </cell>
          <cell r="B139">
            <v>6837</v>
          </cell>
          <cell r="C139">
            <v>247612</v>
          </cell>
          <cell r="D139" t="str">
            <v>20,602     36217       75.08      77</v>
          </cell>
        </row>
        <row r="140">
          <cell r="A140">
            <v>36617</v>
          </cell>
          <cell r="B140">
            <v>6074</v>
          </cell>
          <cell r="C140">
            <v>234456</v>
          </cell>
          <cell r="D140" t="str">
            <v>20,753     38600       77.36      77</v>
          </cell>
        </row>
        <row r="141">
          <cell r="A141">
            <v>36647</v>
          </cell>
          <cell r="B141">
            <v>5551</v>
          </cell>
          <cell r="C141">
            <v>235182</v>
          </cell>
          <cell r="D141" t="str">
            <v>19,285     42368       77.65      77</v>
          </cell>
        </row>
        <row r="142">
          <cell r="A142">
            <v>36678</v>
          </cell>
          <cell r="B142">
            <v>6795</v>
          </cell>
          <cell r="C142">
            <v>237655</v>
          </cell>
          <cell r="D142" t="str">
            <v>18,437     34975       73.07      77</v>
          </cell>
        </row>
        <row r="143">
          <cell r="A143">
            <v>36708</v>
          </cell>
          <cell r="B143">
            <v>7821</v>
          </cell>
          <cell r="C143">
            <v>256298</v>
          </cell>
          <cell r="D143" t="str">
            <v>19,021     32771       70.86      76</v>
          </cell>
        </row>
        <row r="144">
          <cell r="A144">
            <v>36739</v>
          </cell>
          <cell r="B144">
            <v>6422</v>
          </cell>
          <cell r="C144">
            <v>247166</v>
          </cell>
          <cell r="D144" t="str">
            <v>17,871     38488       73.56      76</v>
          </cell>
        </row>
        <row r="145">
          <cell r="A145">
            <v>36770</v>
          </cell>
          <cell r="B145">
            <v>5148</v>
          </cell>
          <cell r="C145">
            <v>247714</v>
          </cell>
          <cell r="D145" t="str">
            <v>16,457     48119       76.17      74</v>
          </cell>
        </row>
        <row r="146">
          <cell r="A146">
            <v>36800</v>
          </cell>
          <cell r="B146">
            <v>5628</v>
          </cell>
          <cell r="C146">
            <v>307353</v>
          </cell>
          <cell r="D146" t="str">
            <v>29,858     54612       84.14      74</v>
          </cell>
        </row>
        <row r="147">
          <cell r="A147">
            <v>36831</v>
          </cell>
          <cell r="B147">
            <v>3987</v>
          </cell>
          <cell r="C147">
            <v>292761</v>
          </cell>
          <cell r="D147" t="str">
            <v>27,676     73429       87.41      74</v>
          </cell>
        </row>
        <row r="148">
          <cell r="A148">
            <v>36861</v>
          </cell>
          <cell r="B148">
            <v>3635</v>
          </cell>
          <cell r="C148">
            <v>229000</v>
          </cell>
          <cell r="D148" t="str">
            <v>15,283     62999       80.79      72</v>
          </cell>
        </row>
        <row r="149">
          <cell r="A149" t="str">
            <v>Totals: ___</v>
          </cell>
          <cell r="B149" t="str">
            <v>_______</v>
          </cell>
          <cell r="C149" t="str">
            <v>__________</v>
          </cell>
          <cell r="D149" t="str">
            <v>__________</v>
          </cell>
        </row>
        <row r="150">
          <cell r="A150">
            <v>2000</v>
          </cell>
          <cell r="B150">
            <v>67764</v>
          </cell>
          <cell r="C150">
            <v>2971864</v>
          </cell>
          <cell r="D150">
            <v>245578</v>
          </cell>
        </row>
        <row r="152">
          <cell r="A152">
            <v>36892</v>
          </cell>
          <cell r="B152">
            <v>4752</v>
          </cell>
          <cell r="C152">
            <v>220515</v>
          </cell>
          <cell r="D152" t="str">
            <v>15,283     46405       76.28      73</v>
          </cell>
        </row>
        <row r="153">
          <cell r="A153">
            <v>36923</v>
          </cell>
          <cell r="B153">
            <v>4079</v>
          </cell>
          <cell r="C153">
            <v>215860</v>
          </cell>
          <cell r="D153" t="str">
            <v>13,737     52920       77.10      71</v>
          </cell>
        </row>
        <row r="154">
          <cell r="A154">
            <v>36951</v>
          </cell>
          <cell r="B154">
            <v>3856</v>
          </cell>
          <cell r="C154">
            <v>234163</v>
          </cell>
          <cell r="D154" t="str">
            <v>14,823     60727       79.36      72</v>
          </cell>
        </row>
        <row r="155">
          <cell r="A155">
            <v>36982</v>
          </cell>
          <cell r="B155">
            <v>3756</v>
          </cell>
          <cell r="C155">
            <v>216055</v>
          </cell>
          <cell r="D155" t="str">
            <v>14,914     57523       79.88      73</v>
          </cell>
        </row>
        <row r="156">
          <cell r="A156">
            <v>37012</v>
          </cell>
          <cell r="B156">
            <v>4014</v>
          </cell>
          <cell r="C156">
            <v>208931</v>
          </cell>
          <cell r="D156" t="str">
            <v>14,352     52051       78.14      68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62">
          <cell r="A62">
            <v>34486</v>
          </cell>
          <cell r="B62">
            <v>51994</v>
          </cell>
          <cell r="C62">
            <v>1437014</v>
          </cell>
          <cell r="D62" t="str">
            <v>22,932     27639       30.61     150</v>
          </cell>
        </row>
        <row r="63">
          <cell r="A63">
            <v>34516</v>
          </cell>
          <cell r="B63">
            <v>102275</v>
          </cell>
          <cell r="C63">
            <v>2494617</v>
          </cell>
          <cell r="D63" t="str">
            <v>57,039     24392       35.80     144</v>
          </cell>
        </row>
        <row r="64">
          <cell r="A64">
            <v>34547</v>
          </cell>
          <cell r="B64">
            <v>103264</v>
          </cell>
          <cell r="C64">
            <v>2135081</v>
          </cell>
          <cell r="D64" t="str">
            <v>64,244     20676       38.35     144</v>
          </cell>
        </row>
        <row r="65">
          <cell r="A65">
            <v>34578</v>
          </cell>
          <cell r="B65">
            <v>93043</v>
          </cell>
          <cell r="C65">
            <v>1934258</v>
          </cell>
          <cell r="D65" t="str">
            <v>66,847     20789       41.81     142</v>
          </cell>
        </row>
        <row r="66">
          <cell r="A66">
            <v>34608</v>
          </cell>
          <cell r="B66">
            <v>84001</v>
          </cell>
          <cell r="C66">
            <v>1647055</v>
          </cell>
          <cell r="D66" t="str">
            <v>53,929     19608       39.10     140</v>
          </cell>
        </row>
        <row r="67">
          <cell r="A67">
            <v>34639</v>
          </cell>
          <cell r="B67">
            <v>85991</v>
          </cell>
          <cell r="C67">
            <v>1584149</v>
          </cell>
          <cell r="D67" t="str">
            <v>60,173     18423       41.17     141</v>
          </cell>
        </row>
        <row r="68">
          <cell r="A68">
            <v>34669</v>
          </cell>
          <cell r="B68">
            <v>78173</v>
          </cell>
          <cell r="C68">
            <v>1558198</v>
          </cell>
          <cell r="D68" t="str">
            <v>46,910     19933       37.50     139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1994</v>
          </cell>
          <cell r="B70">
            <v>598741</v>
          </cell>
          <cell r="C70">
            <v>12790372</v>
          </cell>
          <cell r="D70">
            <v>372074</v>
          </cell>
        </row>
        <row r="72">
          <cell r="A72">
            <v>34700</v>
          </cell>
          <cell r="B72">
            <v>67738</v>
          </cell>
          <cell r="C72">
            <v>1398475</v>
          </cell>
          <cell r="D72" t="str">
            <v>78,925     20646       53.81     139</v>
          </cell>
        </row>
        <row r="73">
          <cell r="A73">
            <v>34731</v>
          </cell>
          <cell r="B73">
            <v>61221</v>
          </cell>
          <cell r="C73">
            <v>1204403</v>
          </cell>
          <cell r="D73" t="str">
            <v>67,092     19674       52.29     141</v>
          </cell>
        </row>
        <row r="74">
          <cell r="A74">
            <v>34759</v>
          </cell>
          <cell r="B74">
            <v>64068</v>
          </cell>
          <cell r="C74">
            <v>1298681</v>
          </cell>
          <cell r="D74" t="str">
            <v>82,367     20271       56.25     140</v>
          </cell>
        </row>
        <row r="75">
          <cell r="A75">
            <v>34790</v>
          </cell>
          <cell r="B75">
            <v>56463</v>
          </cell>
          <cell r="C75">
            <v>1125320</v>
          </cell>
          <cell r="D75" t="str">
            <v>73,137     19931       56.43     137</v>
          </cell>
        </row>
        <row r="76">
          <cell r="A76">
            <v>34820</v>
          </cell>
          <cell r="B76">
            <v>51209</v>
          </cell>
          <cell r="C76">
            <v>1026538</v>
          </cell>
          <cell r="D76" t="str">
            <v>67,056     20047       56.70     131</v>
          </cell>
        </row>
        <row r="77">
          <cell r="A77">
            <v>34851</v>
          </cell>
          <cell r="B77">
            <v>40397</v>
          </cell>
          <cell r="C77">
            <v>956784</v>
          </cell>
          <cell r="D77" t="str">
            <v>72,056     23685       64.08     132</v>
          </cell>
        </row>
        <row r="78">
          <cell r="A78">
            <v>34881</v>
          </cell>
          <cell r="B78">
            <v>43355</v>
          </cell>
          <cell r="C78">
            <v>952417</v>
          </cell>
          <cell r="D78" t="str">
            <v>73,818     21968       63.00     133</v>
          </cell>
        </row>
        <row r="79">
          <cell r="A79">
            <v>34912</v>
          </cell>
          <cell r="B79">
            <v>43120</v>
          </cell>
          <cell r="C79">
            <v>860812</v>
          </cell>
          <cell r="D79" t="str">
            <v>67,233     19964       60.93     120</v>
          </cell>
        </row>
        <row r="80">
          <cell r="A80">
            <v>34943</v>
          </cell>
          <cell r="B80">
            <v>37058</v>
          </cell>
          <cell r="C80">
            <v>781780</v>
          </cell>
          <cell r="D80" t="str">
            <v>61,503     21097       62.40     129</v>
          </cell>
        </row>
        <row r="81">
          <cell r="A81">
            <v>34973</v>
          </cell>
          <cell r="B81">
            <v>34787</v>
          </cell>
          <cell r="C81">
            <v>776567</v>
          </cell>
          <cell r="D81" t="str">
            <v>57,745     22324       62.41     132</v>
          </cell>
        </row>
        <row r="82">
          <cell r="A82">
            <v>35004</v>
          </cell>
          <cell r="B82">
            <v>32727</v>
          </cell>
          <cell r="C82">
            <v>733856</v>
          </cell>
          <cell r="D82" t="str">
            <v>60,302     22424       64.82     127</v>
          </cell>
        </row>
        <row r="83">
          <cell r="A83">
            <v>35034</v>
          </cell>
          <cell r="B83">
            <v>29916</v>
          </cell>
          <cell r="C83">
            <v>787943</v>
          </cell>
          <cell r="D83" t="str">
            <v>67,928     26339       69.42     124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1995</v>
          </cell>
          <cell r="B85">
            <v>562059</v>
          </cell>
          <cell r="C85">
            <v>11903576</v>
          </cell>
          <cell r="D85">
            <v>829162</v>
          </cell>
        </row>
        <row r="87">
          <cell r="A87">
            <v>35065</v>
          </cell>
          <cell r="B87">
            <v>27860</v>
          </cell>
          <cell r="C87">
            <v>742956</v>
          </cell>
          <cell r="D87" t="str">
            <v>70,487     26668       71.67     125</v>
          </cell>
        </row>
        <row r="88">
          <cell r="A88">
            <v>35096</v>
          </cell>
          <cell r="B88">
            <v>23304</v>
          </cell>
          <cell r="C88">
            <v>626357</v>
          </cell>
          <cell r="D88" t="str">
            <v>57,077     26878       71.01     123</v>
          </cell>
        </row>
        <row r="89">
          <cell r="A89">
            <v>35125</v>
          </cell>
          <cell r="B89">
            <v>27065</v>
          </cell>
          <cell r="C89">
            <v>663171</v>
          </cell>
          <cell r="D89" t="str">
            <v>62,968     24503       69.94     123</v>
          </cell>
        </row>
        <row r="90">
          <cell r="A90">
            <v>35156</v>
          </cell>
          <cell r="B90">
            <v>27501</v>
          </cell>
          <cell r="C90">
            <v>583752</v>
          </cell>
          <cell r="D90" t="str">
            <v>77,969     21227       73.93     126</v>
          </cell>
        </row>
        <row r="91">
          <cell r="A91">
            <v>35186</v>
          </cell>
          <cell r="B91">
            <v>23973</v>
          </cell>
          <cell r="C91">
            <v>613330</v>
          </cell>
          <cell r="D91" t="str">
            <v>79,492     25585       76.83     124</v>
          </cell>
        </row>
        <row r="92">
          <cell r="A92">
            <v>35217</v>
          </cell>
          <cell r="B92">
            <v>27714</v>
          </cell>
          <cell r="C92">
            <v>552630</v>
          </cell>
          <cell r="D92" t="str">
            <v>64,766     19941       70.03     126</v>
          </cell>
        </row>
        <row r="93">
          <cell r="A93">
            <v>35247</v>
          </cell>
          <cell r="B93">
            <v>26265</v>
          </cell>
          <cell r="C93">
            <v>608605</v>
          </cell>
          <cell r="D93" t="str">
            <v>76,337     23172       74.40     126</v>
          </cell>
        </row>
        <row r="94">
          <cell r="A94">
            <v>35278</v>
          </cell>
          <cell r="B94">
            <v>24447</v>
          </cell>
          <cell r="C94">
            <v>594295</v>
          </cell>
          <cell r="D94" t="str">
            <v>67,204     24310       73.33     123</v>
          </cell>
        </row>
        <row r="95">
          <cell r="A95">
            <v>35309</v>
          </cell>
          <cell r="B95">
            <v>22444</v>
          </cell>
          <cell r="C95">
            <v>553874</v>
          </cell>
          <cell r="D95" t="str">
            <v>49,665     24679       68.87     122</v>
          </cell>
        </row>
        <row r="96">
          <cell r="A96">
            <v>35339</v>
          </cell>
          <cell r="B96">
            <v>21670</v>
          </cell>
          <cell r="C96">
            <v>545538</v>
          </cell>
          <cell r="D96" t="str">
            <v>65,256     25175       75.07     122</v>
          </cell>
        </row>
        <row r="97">
          <cell r="A97">
            <v>35370</v>
          </cell>
          <cell r="B97">
            <v>17830</v>
          </cell>
          <cell r="C97">
            <v>515561</v>
          </cell>
          <cell r="D97" t="str">
            <v>49,390     28916       73.48     120</v>
          </cell>
        </row>
        <row r="98">
          <cell r="A98">
            <v>35400</v>
          </cell>
          <cell r="B98">
            <v>16713</v>
          </cell>
          <cell r="C98">
            <v>536981</v>
          </cell>
          <cell r="D98" t="str">
            <v>45,225     32130       73.02     121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1996</v>
          </cell>
          <cell r="B100">
            <v>286786</v>
          </cell>
          <cell r="C100">
            <v>7137050</v>
          </cell>
          <cell r="D100">
            <v>765836</v>
          </cell>
        </row>
        <row r="102">
          <cell r="A102">
            <v>35431</v>
          </cell>
          <cell r="B102">
            <v>14443</v>
          </cell>
          <cell r="C102">
            <v>511604</v>
          </cell>
          <cell r="D102" t="str">
            <v>51,020     35423       77.94     122</v>
          </cell>
        </row>
        <row r="103">
          <cell r="A103">
            <v>35462</v>
          </cell>
          <cell r="B103">
            <v>12582</v>
          </cell>
          <cell r="C103">
            <v>452925</v>
          </cell>
          <cell r="D103" t="str">
            <v>40,733     35998       76.40     120</v>
          </cell>
        </row>
        <row r="104">
          <cell r="A104">
            <v>35490</v>
          </cell>
          <cell r="B104">
            <v>13120</v>
          </cell>
          <cell r="C104">
            <v>484585</v>
          </cell>
          <cell r="D104" t="str">
            <v>60,740     36935       82.24     118</v>
          </cell>
        </row>
        <row r="105">
          <cell r="A105">
            <v>35521</v>
          </cell>
          <cell r="B105">
            <v>12273</v>
          </cell>
          <cell r="C105">
            <v>453197</v>
          </cell>
          <cell r="D105" t="str">
            <v>45,584     36927       78.79     110</v>
          </cell>
        </row>
        <row r="106">
          <cell r="A106">
            <v>35551</v>
          </cell>
          <cell r="B106">
            <v>14975</v>
          </cell>
          <cell r="C106">
            <v>486879</v>
          </cell>
          <cell r="D106" t="str">
            <v>45,322     32513       75.16     107</v>
          </cell>
        </row>
        <row r="107">
          <cell r="A107">
            <v>35582</v>
          </cell>
          <cell r="B107">
            <v>13481</v>
          </cell>
          <cell r="C107">
            <v>478934</v>
          </cell>
          <cell r="D107" t="str">
            <v>100,730     35527       88.20     117</v>
          </cell>
        </row>
        <row r="108">
          <cell r="A108">
            <v>35612</v>
          </cell>
          <cell r="B108">
            <v>11506</v>
          </cell>
          <cell r="C108">
            <v>467200</v>
          </cell>
          <cell r="D108" t="str">
            <v>117,407     40605       91.07     116</v>
          </cell>
        </row>
        <row r="109">
          <cell r="A109">
            <v>35643</v>
          </cell>
          <cell r="B109">
            <v>10676</v>
          </cell>
          <cell r="C109">
            <v>460013</v>
          </cell>
          <cell r="D109" t="str">
            <v>105,589     43089       90.82     116</v>
          </cell>
        </row>
        <row r="110">
          <cell r="A110">
            <v>35674</v>
          </cell>
          <cell r="B110">
            <v>10521</v>
          </cell>
          <cell r="C110">
            <v>448544</v>
          </cell>
          <cell r="D110" t="str">
            <v>88,254     42634       89.35     113</v>
          </cell>
        </row>
        <row r="111">
          <cell r="A111">
            <v>35704</v>
          </cell>
          <cell r="B111">
            <v>11139</v>
          </cell>
          <cell r="C111">
            <v>474416</v>
          </cell>
          <cell r="D111" t="str">
            <v>44,661     42591       80.04     112</v>
          </cell>
        </row>
        <row r="112">
          <cell r="A112">
            <v>35735</v>
          </cell>
          <cell r="B112">
            <v>11992</v>
          </cell>
          <cell r="C112">
            <v>441762</v>
          </cell>
          <cell r="D112" t="str">
            <v>48,589     36839       80.21     114</v>
          </cell>
        </row>
        <row r="113">
          <cell r="A113">
            <v>35765</v>
          </cell>
          <cell r="B113">
            <v>10204</v>
          </cell>
          <cell r="C113">
            <v>430724</v>
          </cell>
          <cell r="D113" t="str">
            <v>55,741     42212       84.53     112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1997</v>
          </cell>
          <cell r="B115">
            <v>146912</v>
          </cell>
          <cell r="C115">
            <v>5590783</v>
          </cell>
          <cell r="D115">
            <v>804370</v>
          </cell>
        </row>
        <row r="117">
          <cell r="A117">
            <v>35796</v>
          </cell>
          <cell r="B117">
            <v>9307</v>
          </cell>
          <cell r="C117">
            <v>446666</v>
          </cell>
          <cell r="D117" t="str">
            <v>54,455     47993       85.40     113</v>
          </cell>
        </row>
        <row r="118">
          <cell r="A118">
            <v>35827</v>
          </cell>
          <cell r="B118">
            <v>7077</v>
          </cell>
          <cell r="C118">
            <v>373284</v>
          </cell>
          <cell r="D118" t="str">
            <v>32,991     52747       82.34     109</v>
          </cell>
        </row>
        <row r="119">
          <cell r="A119">
            <v>35855</v>
          </cell>
          <cell r="B119">
            <v>8257</v>
          </cell>
          <cell r="C119">
            <v>407440</v>
          </cell>
          <cell r="D119" t="str">
            <v>42,803     49345       83.83     109</v>
          </cell>
        </row>
        <row r="120">
          <cell r="A120">
            <v>35886</v>
          </cell>
          <cell r="B120">
            <v>7862</v>
          </cell>
          <cell r="C120">
            <v>381518</v>
          </cell>
          <cell r="D120" t="str">
            <v>58,581     48527       88.17     107</v>
          </cell>
        </row>
        <row r="121">
          <cell r="A121">
            <v>35916</v>
          </cell>
          <cell r="B121">
            <v>7763</v>
          </cell>
          <cell r="C121">
            <v>378789</v>
          </cell>
          <cell r="D121" t="str">
            <v>54,428     48795       87.52     107</v>
          </cell>
        </row>
        <row r="122">
          <cell r="A122">
            <v>35947</v>
          </cell>
          <cell r="B122">
            <v>7303</v>
          </cell>
          <cell r="C122">
            <v>356165</v>
          </cell>
          <cell r="D122" t="str">
            <v>62,806     48770       89.58     107</v>
          </cell>
        </row>
        <row r="123">
          <cell r="A123">
            <v>35977</v>
          </cell>
          <cell r="B123">
            <v>6428</v>
          </cell>
          <cell r="C123">
            <v>361890</v>
          </cell>
          <cell r="D123" t="str">
            <v>70,379     56300       91.63     108</v>
          </cell>
        </row>
        <row r="124">
          <cell r="A124">
            <v>36008</v>
          </cell>
          <cell r="B124">
            <v>6298</v>
          </cell>
          <cell r="C124">
            <v>349871</v>
          </cell>
          <cell r="D124" t="str">
            <v>63,868     55553       91.02     100</v>
          </cell>
        </row>
        <row r="125">
          <cell r="A125">
            <v>36039</v>
          </cell>
          <cell r="B125">
            <v>6315</v>
          </cell>
          <cell r="C125">
            <v>354947</v>
          </cell>
          <cell r="D125" t="str">
            <v>48,476     56207       88.47      99</v>
          </cell>
        </row>
        <row r="126">
          <cell r="A126">
            <v>36069</v>
          </cell>
          <cell r="B126">
            <v>6402</v>
          </cell>
          <cell r="C126">
            <v>366791</v>
          </cell>
          <cell r="D126" t="str">
            <v>52,549     57294       89.14      98</v>
          </cell>
        </row>
        <row r="127">
          <cell r="A127">
            <v>36100</v>
          </cell>
          <cell r="B127">
            <v>5096</v>
          </cell>
          <cell r="C127">
            <v>343608</v>
          </cell>
          <cell r="D127" t="str">
            <v>67,639     67428       92.99      96</v>
          </cell>
        </row>
        <row r="128">
          <cell r="A128">
            <v>36130</v>
          </cell>
          <cell r="B128">
            <v>4374</v>
          </cell>
          <cell r="C128">
            <v>320923</v>
          </cell>
          <cell r="D128" t="str">
            <v>33,802     73371       88.54      96</v>
          </cell>
        </row>
        <row r="129">
          <cell r="A129" t="str">
            <v>Totals: __</v>
          </cell>
          <cell r="B129" t="str">
            <v>________</v>
          </cell>
          <cell r="C129" t="str">
            <v>__________</v>
          </cell>
          <cell r="D129" t="str">
            <v>__________</v>
          </cell>
        </row>
        <row r="130">
          <cell r="A130">
            <v>1998</v>
          </cell>
          <cell r="B130">
            <v>82482</v>
          </cell>
          <cell r="C130">
            <v>4441892</v>
          </cell>
          <cell r="D130">
            <v>642777</v>
          </cell>
        </row>
        <row r="132">
          <cell r="A132">
            <v>36161</v>
          </cell>
          <cell r="B132">
            <v>6358</v>
          </cell>
          <cell r="C132">
            <v>326400</v>
          </cell>
          <cell r="D132" t="str">
            <v>30,249     51337       82.63      97</v>
          </cell>
        </row>
        <row r="133">
          <cell r="A133">
            <v>36192</v>
          </cell>
          <cell r="B133">
            <v>5566</v>
          </cell>
          <cell r="C133">
            <v>296670</v>
          </cell>
          <cell r="D133" t="str">
            <v>37,678     53301       87.13      95</v>
          </cell>
        </row>
        <row r="134">
          <cell r="A134">
            <v>36220</v>
          </cell>
          <cell r="B134">
            <v>5535</v>
          </cell>
          <cell r="C134">
            <v>335882</v>
          </cell>
          <cell r="D134" t="str">
            <v>47,313     60684       89.53      95</v>
          </cell>
        </row>
        <row r="135">
          <cell r="A135">
            <v>36251</v>
          </cell>
          <cell r="B135">
            <v>4739</v>
          </cell>
          <cell r="C135">
            <v>295551</v>
          </cell>
          <cell r="D135" t="str">
            <v>43,102     62366       90.09      94</v>
          </cell>
        </row>
        <row r="136">
          <cell r="A136">
            <v>36281</v>
          </cell>
          <cell r="B136">
            <v>4631</v>
          </cell>
          <cell r="C136">
            <v>298906</v>
          </cell>
          <cell r="D136" t="str">
            <v>45,787     64545       90.81      99</v>
          </cell>
        </row>
        <row r="137">
          <cell r="A137">
            <v>36312</v>
          </cell>
          <cell r="B137">
            <v>4917</v>
          </cell>
          <cell r="C137">
            <v>292569</v>
          </cell>
          <cell r="D137" t="str">
            <v>45,858     59502       90.32     103</v>
          </cell>
        </row>
        <row r="138">
          <cell r="A138">
            <v>36342</v>
          </cell>
          <cell r="B138">
            <v>4918</v>
          </cell>
          <cell r="C138">
            <v>294777</v>
          </cell>
          <cell r="D138" t="str">
            <v>52,930     59939       91.50     101</v>
          </cell>
        </row>
        <row r="139">
          <cell r="A139">
            <v>36373</v>
          </cell>
          <cell r="B139">
            <v>3658</v>
          </cell>
          <cell r="C139">
            <v>278919</v>
          </cell>
          <cell r="D139" t="str">
            <v>37,478     76250       91.11     102</v>
          </cell>
        </row>
        <row r="140">
          <cell r="A140">
            <v>36404</v>
          </cell>
          <cell r="B140">
            <v>3107</v>
          </cell>
          <cell r="C140">
            <v>276783</v>
          </cell>
          <cell r="D140" t="str">
            <v>22,988     89084       88.09     100</v>
          </cell>
        </row>
        <row r="141">
          <cell r="A141">
            <v>36434</v>
          </cell>
          <cell r="B141">
            <v>5021</v>
          </cell>
          <cell r="C141">
            <v>298356</v>
          </cell>
          <cell r="D141" t="str">
            <v>28,636     59422       85.08      98</v>
          </cell>
        </row>
        <row r="142">
          <cell r="A142">
            <v>36465</v>
          </cell>
          <cell r="B142">
            <v>4310</v>
          </cell>
          <cell r="C142">
            <v>280761</v>
          </cell>
          <cell r="D142" t="str">
            <v>29,049     65142       87.08      98</v>
          </cell>
        </row>
        <row r="143">
          <cell r="A143">
            <v>36495</v>
          </cell>
          <cell r="B143">
            <v>5250</v>
          </cell>
          <cell r="C143">
            <v>305412</v>
          </cell>
          <cell r="D143" t="str">
            <v>30,076     58174       85.14      96</v>
          </cell>
        </row>
        <row r="144">
          <cell r="A144" t="str">
            <v>Totals: __</v>
          </cell>
          <cell r="B144" t="str">
            <v>________</v>
          </cell>
          <cell r="C144" t="str">
            <v>__________</v>
          </cell>
          <cell r="D144" t="str">
            <v>__________</v>
          </cell>
        </row>
        <row r="145">
          <cell r="A145">
            <v>1999</v>
          </cell>
          <cell r="B145">
            <v>58010</v>
          </cell>
          <cell r="C145">
            <v>3580986</v>
          </cell>
          <cell r="D145">
            <v>451144</v>
          </cell>
        </row>
        <row r="147">
          <cell r="A147">
            <v>36526</v>
          </cell>
          <cell r="B147">
            <v>5072</v>
          </cell>
          <cell r="C147">
            <v>297156</v>
          </cell>
          <cell r="D147" t="str">
            <v>35,777     58588       87.58      98</v>
          </cell>
        </row>
        <row r="148">
          <cell r="A148">
            <v>36557</v>
          </cell>
          <cell r="B148">
            <v>4728</v>
          </cell>
          <cell r="C148">
            <v>224931</v>
          </cell>
          <cell r="D148" t="str">
            <v>36,567     47575       88.55      86</v>
          </cell>
        </row>
        <row r="149">
          <cell r="A149">
            <v>36586</v>
          </cell>
          <cell r="B149">
            <v>4564</v>
          </cell>
          <cell r="C149">
            <v>277251</v>
          </cell>
          <cell r="D149" t="str">
            <v>50,024     60748       91.64      91</v>
          </cell>
        </row>
        <row r="150">
          <cell r="A150">
            <v>36617</v>
          </cell>
          <cell r="B150">
            <v>4266</v>
          </cell>
          <cell r="C150">
            <v>238839</v>
          </cell>
          <cell r="D150" t="str">
            <v>35,603     55987       89.30      89</v>
          </cell>
        </row>
        <row r="151">
          <cell r="A151">
            <v>36647</v>
          </cell>
          <cell r="B151">
            <v>3903</v>
          </cell>
          <cell r="C151">
            <v>247501</v>
          </cell>
          <cell r="D151" t="str">
            <v>25,678     63414       86.81      97</v>
          </cell>
        </row>
        <row r="152">
          <cell r="A152">
            <v>36678</v>
          </cell>
          <cell r="B152">
            <v>3749</v>
          </cell>
          <cell r="C152">
            <v>262071</v>
          </cell>
          <cell r="D152" t="str">
            <v>41,689     69905       91.75      97</v>
          </cell>
        </row>
        <row r="153">
          <cell r="A153">
            <v>36708</v>
          </cell>
          <cell r="B153">
            <v>3827</v>
          </cell>
          <cell r="C153">
            <v>249055</v>
          </cell>
          <cell r="D153" t="str">
            <v>35,400     65079       90.24      91</v>
          </cell>
        </row>
        <row r="154">
          <cell r="A154">
            <v>36739</v>
          </cell>
          <cell r="B154">
            <v>3537</v>
          </cell>
          <cell r="C154">
            <v>245801</v>
          </cell>
          <cell r="D154" t="str">
            <v>30,242     69495       89.53      93</v>
          </cell>
        </row>
        <row r="155">
          <cell r="A155">
            <v>36770</v>
          </cell>
          <cell r="B155">
            <v>3606</v>
          </cell>
          <cell r="C155">
            <v>225105</v>
          </cell>
          <cell r="D155" t="str">
            <v>29,329     62426       89.05      92</v>
          </cell>
        </row>
        <row r="156">
          <cell r="A156">
            <v>36800</v>
          </cell>
          <cell r="B156">
            <v>3625</v>
          </cell>
          <cell r="C156">
            <v>272914</v>
          </cell>
          <cell r="D156" t="str">
            <v>26,192     75287       87.84      83</v>
          </cell>
        </row>
        <row r="157">
          <cell r="A157">
            <v>36831</v>
          </cell>
          <cell r="B157">
            <v>2995</v>
          </cell>
          <cell r="C157">
            <v>242976</v>
          </cell>
          <cell r="D157" t="str">
            <v>23,320     81128       88.62      89</v>
          </cell>
        </row>
        <row r="158">
          <cell r="A158">
            <v>36861</v>
          </cell>
          <cell r="B158">
            <v>3349</v>
          </cell>
          <cell r="C158">
            <v>247363</v>
          </cell>
          <cell r="D158" t="str">
            <v>21,894     73862       86.73      83</v>
          </cell>
        </row>
        <row r="159">
          <cell r="A159" t="str">
            <v>Totals: __</v>
          </cell>
          <cell r="B159" t="str">
            <v>________</v>
          </cell>
          <cell r="C159" t="str">
            <v>__________</v>
          </cell>
          <cell r="D159" t="str">
            <v>__________</v>
          </cell>
        </row>
        <row r="160">
          <cell r="A160">
            <v>2000</v>
          </cell>
          <cell r="B160">
            <v>47221</v>
          </cell>
          <cell r="C160">
            <v>3030963</v>
          </cell>
          <cell r="D160">
            <v>391715</v>
          </cell>
        </row>
        <row r="162">
          <cell r="A162">
            <v>36892</v>
          </cell>
          <cell r="B162">
            <v>3646</v>
          </cell>
          <cell r="C162">
            <v>225818</v>
          </cell>
          <cell r="D162" t="str">
            <v>20,503     61936       84.90      77</v>
          </cell>
        </row>
        <row r="163">
          <cell r="A163">
            <v>36923</v>
          </cell>
          <cell r="B163">
            <v>3450</v>
          </cell>
          <cell r="C163">
            <v>195713</v>
          </cell>
          <cell r="D163" t="str">
            <v>15,756     56729       82.04      80</v>
          </cell>
        </row>
        <row r="164">
          <cell r="A164">
            <v>36951</v>
          </cell>
          <cell r="B164">
            <v>3338</v>
          </cell>
          <cell r="C164">
            <v>241070</v>
          </cell>
          <cell r="D164" t="str">
            <v>16,062     72220       82.79      79</v>
          </cell>
        </row>
        <row r="165">
          <cell r="A165">
            <v>36982</v>
          </cell>
          <cell r="B165">
            <v>3179</v>
          </cell>
          <cell r="C165">
            <v>235231</v>
          </cell>
          <cell r="D165" t="str">
            <v>14,920     73996       82.44      79</v>
          </cell>
        </row>
        <row r="166">
          <cell r="A166">
            <v>37012</v>
          </cell>
          <cell r="B166">
            <v>3037</v>
          </cell>
          <cell r="C166">
            <v>269431</v>
          </cell>
          <cell r="D166" t="str">
            <v>15,247     88717       83.39      78</v>
          </cell>
        </row>
        <row r="167">
          <cell r="A167" t="str">
            <v>Totals: __</v>
          </cell>
          <cell r="B167" t="str">
            <v>________</v>
          </cell>
          <cell r="C167" t="str">
            <v>__________</v>
          </cell>
          <cell r="D167" t="str">
            <v>__________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>
        <row r="55">
          <cell r="A55">
            <v>34516</v>
          </cell>
          <cell r="B55">
            <v>33396</v>
          </cell>
          <cell r="C55">
            <v>1129557</v>
          </cell>
          <cell r="D55" t="str">
            <v>4,273     33824       11.34     148</v>
          </cell>
        </row>
        <row r="56">
          <cell r="A56">
            <v>34547</v>
          </cell>
          <cell r="B56">
            <v>71185</v>
          </cell>
          <cell r="C56">
            <v>2183803</v>
          </cell>
          <cell r="D56" t="str">
            <v>13,946     30678       16.38     143</v>
          </cell>
        </row>
        <row r="57">
          <cell r="A57">
            <v>34578</v>
          </cell>
          <cell r="B57">
            <v>62564</v>
          </cell>
          <cell r="C57">
            <v>2097661</v>
          </cell>
          <cell r="D57" t="str">
            <v>12,093     33529       16.20     140</v>
          </cell>
        </row>
        <row r="58">
          <cell r="A58">
            <v>34608</v>
          </cell>
          <cell r="B58">
            <v>54729</v>
          </cell>
          <cell r="C58">
            <v>1936260</v>
          </cell>
          <cell r="D58" t="str">
            <v>10,474     35380       16.06     140</v>
          </cell>
        </row>
        <row r="59">
          <cell r="A59">
            <v>34639</v>
          </cell>
          <cell r="B59">
            <v>49169</v>
          </cell>
          <cell r="C59">
            <v>1699433</v>
          </cell>
          <cell r="D59" t="str">
            <v>9,395     34564       16.04     139</v>
          </cell>
        </row>
        <row r="60">
          <cell r="A60">
            <v>34669</v>
          </cell>
          <cell r="B60">
            <v>44437</v>
          </cell>
          <cell r="C60">
            <v>1602286</v>
          </cell>
          <cell r="D60" t="str">
            <v>9,562     36058       17.71     140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1994</v>
          </cell>
          <cell r="B62">
            <v>315480</v>
          </cell>
          <cell r="C62">
            <v>10649000</v>
          </cell>
          <cell r="D62">
            <v>59743</v>
          </cell>
        </row>
        <row r="64">
          <cell r="A64">
            <v>34700</v>
          </cell>
          <cell r="B64">
            <v>40125</v>
          </cell>
          <cell r="C64">
            <v>1453780</v>
          </cell>
          <cell r="D64" t="str">
            <v>10,830     36232       21.25     132</v>
          </cell>
        </row>
        <row r="65">
          <cell r="A65">
            <v>34731</v>
          </cell>
          <cell r="B65">
            <v>38258</v>
          </cell>
          <cell r="C65">
            <v>1260526</v>
          </cell>
          <cell r="D65" t="str">
            <v>10,390     32949       21.36     132</v>
          </cell>
        </row>
        <row r="66">
          <cell r="A66">
            <v>34759</v>
          </cell>
          <cell r="B66">
            <v>36205</v>
          </cell>
          <cell r="C66">
            <v>1351169</v>
          </cell>
          <cell r="D66" t="str">
            <v>27,211     37320       42.91     130</v>
          </cell>
        </row>
        <row r="67">
          <cell r="A67">
            <v>34790</v>
          </cell>
          <cell r="B67">
            <v>31937</v>
          </cell>
          <cell r="C67">
            <v>1178312</v>
          </cell>
          <cell r="D67" t="str">
            <v>39,142     36895       55.07     126</v>
          </cell>
        </row>
        <row r="68">
          <cell r="A68">
            <v>34820</v>
          </cell>
          <cell r="B68">
            <v>36906</v>
          </cell>
          <cell r="C68">
            <v>1220221</v>
          </cell>
          <cell r="D68" t="str">
            <v>43,077     33063       53.86     127</v>
          </cell>
        </row>
        <row r="69">
          <cell r="A69">
            <v>34851</v>
          </cell>
          <cell r="B69">
            <v>29239</v>
          </cell>
          <cell r="C69">
            <v>1114586</v>
          </cell>
          <cell r="D69" t="str">
            <v>52,184     38120       64.09     124</v>
          </cell>
        </row>
        <row r="70">
          <cell r="A70">
            <v>34881</v>
          </cell>
          <cell r="B70">
            <v>22859</v>
          </cell>
          <cell r="C70">
            <v>1047940</v>
          </cell>
          <cell r="D70" t="str">
            <v>47,713     45844       67.61     122</v>
          </cell>
        </row>
        <row r="71">
          <cell r="A71">
            <v>34912</v>
          </cell>
          <cell r="B71">
            <v>22275</v>
          </cell>
          <cell r="C71">
            <v>997875</v>
          </cell>
          <cell r="D71" t="str">
            <v>50,882     44798       69.55     120</v>
          </cell>
        </row>
        <row r="72">
          <cell r="A72">
            <v>34943</v>
          </cell>
          <cell r="B72">
            <v>23469</v>
          </cell>
          <cell r="C72">
            <v>975611</v>
          </cell>
          <cell r="D72" t="str">
            <v>59,618     41571       71.75     118</v>
          </cell>
        </row>
        <row r="73">
          <cell r="A73">
            <v>34973</v>
          </cell>
          <cell r="B73">
            <v>23310</v>
          </cell>
          <cell r="C73">
            <v>960728</v>
          </cell>
          <cell r="D73" t="str">
            <v>62,834     41216       72.94     119</v>
          </cell>
        </row>
        <row r="74">
          <cell r="A74">
            <v>35004</v>
          </cell>
          <cell r="B74">
            <v>21467</v>
          </cell>
          <cell r="C74">
            <v>974588</v>
          </cell>
          <cell r="D74" t="str">
            <v>59,091     45400       73.35     117</v>
          </cell>
        </row>
        <row r="75">
          <cell r="A75">
            <v>35034</v>
          </cell>
          <cell r="B75">
            <v>20685</v>
          </cell>
          <cell r="C75">
            <v>947299</v>
          </cell>
          <cell r="D75" t="str">
            <v>72,223     45797       77.74     111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1995</v>
          </cell>
          <cell r="B77">
            <v>346735</v>
          </cell>
          <cell r="C77">
            <v>13482635</v>
          </cell>
          <cell r="D77">
            <v>535195</v>
          </cell>
        </row>
        <row r="79">
          <cell r="A79">
            <v>35065</v>
          </cell>
          <cell r="B79">
            <v>19821</v>
          </cell>
          <cell r="C79">
            <v>892157</v>
          </cell>
          <cell r="D79" t="str">
            <v>88,762     45011       81.75     113</v>
          </cell>
        </row>
        <row r="80">
          <cell r="A80">
            <v>35096</v>
          </cell>
          <cell r="B80">
            <v>15808</v>
          </cell>
          <cell r="C80">
            <v>849978</v>
          </cell>
          <cell r="D80" t="str">
            <v>65,136     53769       80.47     112</v>
          </cell>
        </row>
        <row r="81">
          <cell r="A81">
            <v>35125</v>
          </cell>
          <cell r="B81">
            <v>17107</v>
          </cell>
          <cell r="C81">
            <v>865230</v>
          </cell>
          <cell r="D81" t="str">
            <v>61,641     50578       78.28     111</v>
          </cell>
        </row>
        <row r="82">
          <cell r="A82">
            <v>35156</v>
          </cell>
          <cell r="B82">
            <v>15373</v>
          </cell>
          <cell r="C82">
            <v>720020</v>
          </cell>
          <cell r="D82" t="str">
            <v>51,139     46837       76.89     110</v>
          </cell>
        </row>
        <row r="83">
          <cell r="A83">
            <v>35186</v>
          </cell>
          <cell r="B83">
            <v>15877</v>
          </cell>
          <cell r="C83">
            <v>741080</v>
          </cell>
          <cell r="D83" t="str">
            <v>55,733     46677       77.83     110</v>
          </cell>
        </row>
        <row r="84">
          <cell r="A84">
            <v>35217</v>
          </cell>
          <cell r="B84">
            <v>15787</v>
          </cell>
          <cell r="C84">
            <v>752887</v>
          </cell>
          <cell r="D84" t="str">
            <v>52,814     47691       76.99     108</v>
          </cell>
        </row>
        <row r="85">
          <cell r="A85">
            <v>35247</v>
          </cell>
          <cell r="B85">
            <v>14307</v>
          </cell>
          <cell r="C85">
            <v>761126</v>
          </cell>
          <cell r="D85" t="str">
            <v>50,122     53200       77.79     106</v>
          </cell>
        </row>
        <row r="86">
          <cell r="A86">
            <v>35278</v>
          </cell>
          <cell r="B86">
            <v>14103</v>
          </cell>
          <cell r="C86">
            <v>725223</v>
          </cell>
          <cell r="D86" t="str">
            <v>45,628     51424       76.39     104</v>
          </cell>
        </row>
        <row r="87">
          <cell r="A87">
            <v>35309</v>
          </cell>
          <cell r="B87">
            <v>12572</v>
          </cell>
          <cell r="C87">
            <v>686146</v>
          </cell>
          <cell r="D87" t="str">
            <v>43,210     54578       77.46     106</v>
          </cell>
        </row>
        <row r="88">
          <cell r="A88">
            <v>35339</v>
          </cell>
          <cell r="B88">
            <v>13198</v>
          </cell>
          <cell r="C88">
            <v>678942</v>
          </cell>
          <cell r="D88" t="str">
            <v>52,663     51443       79.96     107</v>
          </cell>
        </row>
        <row r="89">
          <cell r="A89">
            <v>35370</v>
          </cell>
          <cell r="B89">
            <v>11598</v>
          </cell>
          <cell r="C89">
            <v>647860</v>
          </cell>
          <cell r="D89" t="str">
            <v>55,045     55860       82.60     104</v>
          </cell>
        </row>
        <row r="90">
          <cell r="A90">
            <v>35400</v>
          </cell>
          <cell r="B90">
            <v>10517</v>
          </cell>
          <cell r="C90">
            <v>625161</v>
          </cell>
          <cell r="D90" t="str">
            <v>52,510     59443       83.31     103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1996</v>
          </cell>
          <cell r="B92">
            <v>176068</v>
          </cell>
          <cell r="C92">
            <v>8945810</v>
          </cell>
          <cell r="D92">
            <v>674403</v>
          </cell>
        </row>
        <row r="94">
          <cell r="A94">
            <v>35431</v>
          </cell>
          <cell r="B94">
            <v>11055</v>
          </cell>
          <cell r="C94">
            <v>629645</v>
          </cell>
          <cell r="D94" t="str">
            <v>54,368     56956       83.10     103</v>
          </cell>
        </row>
        <row r="95">
          <cell r="A95">
            <v>35462</v>
          </cell>
          <cell r="B95">
            <v>9995</v>
          </cell>
          <cell r="C95">
            <v>535827</v>
          </cell>
          <cell r="D95" t="str">
            <v>47,839     53610       82.72     100</v>
          </cell>
        </row>
        <row r="96">
          <cell r="A96">
            <v>35490</v>
          </cell>
          <cell r="B96">
            <v>10100</v>
          </cell>
          <cell r="C96">
            <v>560277</v>
          </cell>
          <cell r="D96" t="str">
            <v>43,599     55473       81.19      96</v>
          </cell>
        </row>
        <row r="97">
          <cell r="A97">
            <v>35521</v>
          </cell>
          <cell r="B97">
            <v>8938</v>
          </cell>
          <cell r="C97">
            <v>532448</v>
          </cell>
          <cell r="D97" t="str">
            <v>44,099     59572       83.15      96</v>
          </cell>
        </row>
        <row r="98">
          <cell r="A98">
            <v>35551</v>
          </cell>
          <cell r="B98">
            <v>9870</v>
          </cell>
          <cell r="C98">
            <v>521660</v>
          </cell>
          <cell r="D98" t="str">
            <v>40,743     52854       80.50      97</v>
          </cell>
        </row>
        <row r="99">
          <cell r="A99">
            <v>35582</v>
          </cell>
          <cell r="B99">
            <v>8849</v>
          </cell>
          <cell r="C99">
            <v>511834</v>
          </cell>
          <cell r="D99" t="str">
            <v>303,962     57841       97.17      99</v>
          </cell>
        </row>
        <row r="100">
          <cell r="A100">
            <v>35612</v>
          </cell>
          <cell r="B100">
            <v>8077</v>
          </cell>
          <cell r="C100">
            <v>524493</v>
          </cell>
          <cell r="D100" t="str">
            <v>263,646     64937       97.03      97</v>
          </cell>
        </row>
        <row r="101">
          <cell r="A101">
            <v>35643</v>
          </cell>
          <cell r="B101">
            <v>6777</v>
          </cell>
          <cell r="C101">
            <v>500348</v>
          </cell>
          <cell r="D101" t="str">
            <v>230,164     73831       97.14      98</v>
          </cell>
        </row>
        <row r="102">
          <cell r="A102">
            <v>35674</v>
          </cell>
          <cell r="B102">
            <v>7879</v>
          </cell>
          <cell r="C102">
            <v>480371</v>
          </cell>
          <cell r="D102" t="str">
            <v>224,609     60969       96.61      98</v>
          </cell>
        </row>
        <row r="103">
          <cell r="A103">
            <v>35704</v>
          </cell>
          <cell r="B103">
            <v>5472</v>
          </cell>
          <cell r="C103">
            <v>479255</v>
          </cell>
          <cell r="D103" t="str">
            <v>40,632     87584       88.13      97</v>
          </cell>
        </row>
        <row r="104">
          <cell r="A104">
            <v>35735</v>
          </cell>
          <cell r="B104">
            <v>5084</v>
          </cell>
          <cell r="C104">
            <v>455748</v>
          </cell>
          <cell r="D104" t="str">
            <v>35,633     89644       87.51      95</v>
          </cell>
        </row>
        <row r="105">
          <cell r="A105">
            <v>35765</v>
          </cell>
          <cell r="B105">
            <v>10613</v>
          </cell>
          <cell r="C105">
            <v>451111</v>
          </cell>
          <cell r="D105" t="str">
            <v>35,022     42506       76.74      93</v>
          </cell>
        </row>
        <row r="106">
          <cell r="A106" t="str">
            <v>Totals: __</v>
          </cell>
          <cell r="B106" t="str">
            <v>________</v>
          </cell>
          <cell r="C106" t="str">
            <v>__________</v>
          </cell>
          <cell r="D106" t="str">
            <v>__________</v>
          </cell>
        </row>
        <row r="107">
          <cell r="A107">
            <v>1997</v>
          </cell>
          <cell r="B107">
            <v>102709</v>
          </cell>
          <cell r="C107">
            <v>6183017</v>
          </cell>
          <cell r="D107">
            <v>1364316</v>
          </cell>
        </row>
        <row r="109">
          <cell r="A109">
            <v>35796</v>
          </cell>
          <cell r="B109">
            <v>6817</v>
          </cell>
          <cell r="C109">
            <v>405765</v>
          </cell>
          <cell r="D109" t="str">
            <v>34,684     59523       83.57      91</v>
          </cell>
        </row>
        <row r="110">
          <cell r="A110">
            <v>35827</v>
          </cell>
          <cell r="B110">
            <v>6103</v>
          </cell>
          <cell r="C110">
            <v>355192</v>
          </cell>
          <cell r="D110" t="str">
            <v>34,116     58200       84.83      92</v>
          </cell>
        </row>
        <row r="111">
          <cell r="A111">
            <v>35855</v>
          </cell>
          <cell r="B111">
            <v>5372</v>
          </cell>
          <cell r="C111">
            <v>396964</v>
          </cell>
          <cell r="D111" t="str">
            <v>36,374     73896       87.13      93</v>
          </cell>
        </row>
        <row r="112">
          <cell r="A112">
            <v>35886</v>
          </cell>
          <cell r="B112">
            <v>6570</v>
          </cell>
          <cell r="C112">
            <v>405212</v>
          </cell>
          <cell r="D112" t="str">
            <v>41,076     61677       86.21      92</v>
          </cell>
        </row>
        <row r="113">
          <cell r="A113">
            <v>35916</v>
          </cell>
          <cell r="B113">
            <v>6336</v>
          </cell>
          <cell r="C113">
            <v>417121</v>
          </cell>
          <cell r="D113" t="str">
            <v>42,689     65834       87.08      92</v>
          </cell>
        </row>
        <row r="114">
          <cell r="A114">
            <v>35947</v>
          </cell>
          <cell r="B114">
            <v>5497</v>
          </cell>
          <cell r="C114">
            <v>379238</v>
          </cell>
          <cell r="D114" t="str">
            <v>36,337     68990       86.86      91</v>
          </cell>
        </row>
        <row r="115">
          <cell r="A115">
            <v>35977</v>
          </cell>
          <cell r="B115">
            <v>5087</v>
          </cell>
          <cell r="C115">
            <v>393644</v>
          </cell>
          <cell r="D115" t="str">
            <v>42,443     77383       89.30      90</v>
          </cell>
        </row>
        <row r="116">
          <cell r="A116">
            <v>36008</v>
          </cell>
          <cell r="B116">
            <v>5102</v>
          </cell>
          <cell r="C116">
            <v>411685</v>
          </cell>
          <cell r="D116" t="str">
            <v>51,018     80691       90.91      91</v>
          </cell>
        </row>
        <row r="117">
          <cell r="A117">
            <v>36039</v>
          </cell>
          <cell r="B117">
            <v>4952</v>
          </cell>
          <cell r="C117">
            <v>383029</v>
          </cell>
          <cell r="D117" t="str">
            <v>49,851     77349       90.96      92</v>
          </cell>
        </row>
        <row r="118">
          <cell r="A118">
            <v>36069</v>
          </cell>
          <cell r="B118">
            <v>5694</v>
          </cell>
          <cell r="C118">
            <v>368420</v>
          </cell>
          <cell r="D118" t="str">
            <v>48,882     64704       89.57      93</v>
          </cell>
        </row>
        <row r="119">
          <cell r="A119">
            <v>36100</v>
          </cell>
          <cell r="B119">
            <v>5929</v>
          </cell>
          <cell r="C119">
            <v>358062</v>
          </cell>
          <cell r="D119" t="str">
            <v>50,421     60392       89.48      90</v>
          </cell>
        </row>
        <row r="120">
          <cell r="A120">
            <v>36130</v>
          </cell>
          <cell r="B120">
            <v>5189</v>
          </cell>
          <cell r="C120">
            <v>365731</v>
          </cell>
          <cell r="D120" t="str">
            <v>46,307     70482       89.92      90</v>
          </cell>
        </row>
        <row r="121">
          <cell r="A121" t="str">
            <v>Totals: __</v>
          </cell>
          <cell r="B121" t="str">
            <v>________</v>
          </cell>
          <cell r="C121" t="str">
            <v>__________</v>
          </cell>
          <cell r="D121" t="str">
            <v>__________</v>
          </cell>
        </row>
        <row r="122">
          <cell r="A122">
            <v>1998</v>
          </cell>
          <cell r="B122">
            <v>68648</v>
          </cell>
          <cell r="C122">
            <v>4640063</v>
          </cell>
          <cell r="D122">
            <v>514198</v>
          </cell>
        </row>
        <row r="124">
          <cell r="A124">
            <v>36161</v>
          </cell>
          <cell r="B124">
            <v>4427</v>
          </cell>
          <cell r="C124">
            <v>353429</v>
          </cell>
          <cell r="D124" t="str">
            <v>40,387     79835       90.12      90</v>
          </cell>
        </row>
        <row r="125">
          <cell r="A125">
            <v>36192</v>
          </cell>
          <cell r="B125">
            <v>3477</v>
          </cell>
          <cell r="C125">
            <v>314571</v>
          </cell>
          <cell r="D125" t="str">
            <v>33,128     90472       90.50      92</v>
          </cell>
        </row>
        <row r="126">
          <cell r="A126">
            <v>36220</v>
          </cell>
          <cell r="B126">
            <v>4111</v>
          </cell>
          <cell r="C126">
            <v>326637</v>
          </cell>
          <cell r="D126" t="str">
            <v>39,001     79455       90.46      89</v>
          </cell>
        </row>
        <row r="127">
          <cell r="A127">
            <v>36251</v>
          </cell>
          <cell r="B127">
            <v>4452</v>
          </cell>
          <cell r="C127">
            <v>315849</v>
          </cell>
          <cell r="D127" t="str">
            <v>36,865     70946       89.22      90</v>
          </cell>
        </row>
        <row r="128">
          <cell r="A128">
            <v>36281</v>
          </cell>
          <cell r="B128">
            <v>4962</v>
          </cell>
          <cell r="C128">
            <v>313076</v>
          </cell>
          <cell r="D128" t="str">
            <v>37,412     63095       88.29      90</v>
          </cell>
        </row>
        <row r="129">
          <cell r="A129">
            <v>36312</v>
          </cell>
          <cell r="B129">
            <v>4191</v>
          </cell>
          <cell r="C129">
            <v>295803</v>
          </cell>
          <cell r="D129" t="str">
            <v>33,327     70581       88.83      91</v>
          </cell>
        </row>
        <row r="130">
          <cell r="A130">
            <v>36342</v>
          </cell>
          <cell r="B130">
            <v>3780</v>
          </cell>
          <cell r="C130">
            <v>316394</v>
          </cell>
          <cell r="D130" t="str">
            <v>32,451     83703       89.57      87</v>
          </cell>
        </row>
        <row r="131">
          <cell r="A131">
            <v>36373</v>
          </cell>
          <cell r="B131">
            <v>3700</v>
          </cell>
          <cell r="C131">
            <v>303853</v>
          </cell>
          <cell r="D131" t="str">
            <v>29,729     82123       88.93      88</v>
          </cell>
        </row>
        <row r="132">
          <cell r="A132">
            <v>36404</v>
          </cell>
          <cell r="B132">
            <v>3569</v>
          </cell>
          <cell r="C132">
            <v>298704</v>
          </cell>
          <cell r="D132" t="str">
            <v>29,169     83695       89.10      88</v>
          </cell>
        </row>
        <row r="133">
          <cell r="A133">
            <v>36434</v>
          </cell>
          <cell r="B133">
            <v>3573</v>
          </cell>
          <cell r="C133">
            <v>300591</v>
          </cell>
          <cell r="D133" t="str">
            <v>31,278     84129       89.75      89</v>
          </cell>
        </row>
        <row r="134">
          <cell r="A134">
            <v>36465</v>
          </cell>
          <cell r="B134">
            <v>4117</v>
          </cell>
          <cell r="C134">
            <v>302688</v>
          </cell>
          <cell r="D134" t="str">
            <v>33,877     73522       89.16      87</v>
          </cell>
        </row>
        <row r="135">
          <cell r="A135">
            <v>36495</v>
          </cell>
          <cell r="B135">
            <v>3174</v>
          </cell>
          <cell r="C135">
            <v>295481</v>
          </cell>
          <cell r="D135" t="str">
            <v>28,191     93095       89.88      86</v>
          </cell>
        </row>
        <row r="136">
          <cell r="A136" t="str">
            <v>Totals: __</v>
          </cell>
          <cell r="B136" t="str">
            <v>________</v>
          </cell>
          <cell r="C136" t="str">
            <v>__________</v>
          </cell>
          <cell r="D136" t="str">
            <v>__________</v>
          </cell>
        </row>
        <row r="137">
          <cell r="A137">
            <v>1999</v>
          </cell>
          <cell r="B137">
            <v>47533</v>
          </cell>
          <cell r="C137">
            <v>3737076</v>
          </cell>
          <cell r="D137">
            <v>404815</v>
          </cell>
        </row>
        <row r="139">
          <cell r="A139">
            <v>36526</v>
          </cell>
          <cell r="B139">
            <v>3306</v>
          </cell>
          <cell r="C139">
            <v>282470</v>
          </cell>
          <cell r="D139" t="str">
            <v>28,395     85442       89.57      83</v>
          </cell>
        </row>
        <row r="140">
          <cell r="A140">
            <v>36557</v>
          </cell>
          <cell r="B140">
            <v>3394</v>
          </cell>
          <cell r="C140">
            <v>257604</v>
          </cell>
          <cell r="D140" t="str">
            <v>25,734     75900       88.35      78</v>
          </cell>
        </row>
        <row r="141">
          <cell r="A141">
            <v>36586</v>
          </cell>
          <cell r="B141">
            <v>3761</v>
          </cell>
          <cell r="C141">
            <v>309891</v>
          </cell>
          <cell r="D141" t="str">
            <v>27,702     82396       88.05      82</v>
          </cell>
        </row>
        <row r="142">
          <cell r="A142">
            <v>36617</v>
          </cell>
          <cell r="B142">
            <v>3163</v>
          </cell>
          <cell r="C142">
            <v>322109</v>
          </cell>
          <cell r="D142" t="str">
            <v>37,601    101837       92.24      83</v>
          </cell>
        </row>
        <row r="143">
          <cell r="A143">
            <v>36647</v>
          </cell>
          <cell r="B143">
            <v>3387</v>
          </cell>
          <cell r="C143">
            <v>325054</v>
          </cell>
          <cell r="D143" t="str">
            <v>35,401     95972       91.27      81</v>
          </cell>
        </row>
        <row r="144">
          <cell r="A144">
            <v>36678</v>
          </cell>
          <cell r="B144">
            <v>2576</v>
          </cell>
          <cell r="C144">
            <v>285545</v>
          </cell>
          <cell r="D144" t="str">
            <v>32,456    110849       92.65      81</v>
          </cell>
        </row>
        <row r="145">
          <cell r="A145">
            <v>36708</v>
          </cell>
          <cell r="B145">
            <v>2698</v>
          </cell>
          <cell r="C145">
            <v>298515</v>
          </cell>
          <cell r="D145" t="str">
            <v>34,346    110644       92.72      80</v>
          </cell>
        </row>
        <row r="146">
          <cell r="A146">
            <v>36739</v>
          </cell>
          <cell r="B146">
            <v>2982</v>
          </cell>
          <cell r="C146">
            <v>277685</v>
          </cell>
          <cell r="D146" t="str">
            <v>32,374     93121       91.57      78</v>
          </cell>
        </row>
        <row r="147">
          <cell r="A147">
            <v>36770</v>
          </cell>
          <cell r="B147">
            <v>2783</v>
          </cell>
          <cell r="C147">
            <v>263369</v>
          </cell>
          <cell r="D147" t="str">
            <v>34,025     94635       92.44      81</v>
          </cell>
        </row>
        <row r="148">
          <cell r="A148">
            <v>36800</v>
          </cell>
          <cell r="B148">
            <v>2462</v>
          </cell>
          <cell r="C148">
            <v>264999</v>
          </cell>
          <cell r="D148" t="str">
            <v>21,547    107636       89.75      76</v>
          </cell>
        </row>
        <row r="149">
          <cell r="A149">
            <v>36831</v>
          </cell>
          <cell r="B149">
            <v>2373</v>
          </cell>
          <cell r="C149">
            <v>241205</v>
          </cell>
          <cell r="D149" t="str">
            <v>17,023    101646       87.77      77</v>
          </cell>
        </row>
        <row r="150">
          <cell r="A150">
            <v>36861</v>
          </cell>
          <cell r="B150">
            <v>2444</v>
          </cell>
          <cell r="C150">
            <v>242574</v>
          </cell>
          <cell r="D150" t="str">
            <v>17,940     99253       88.01      77</v>
          </cell>
        </row>
        <row r="151">
          <cell r="A151" t="str">
            <v>Totals: __</v>
          </cell>
          <cell r="B151" t="str">
            <v>________</v>
          </cell>
          <cell r="C151" t="str">
            <v>__________</v>
          </cell>
          <cell r="D151" t="str">
            <v>__________</v>
          </cell>
        </row>
        <row r="152">
          <cell r="A152">
            <v>2000</v>
          </cell>
          <cell r="B152">
            <v>35329</v>
          </cell>
          <cell r="C152">
            <v>3371020</v>
          </cell>
          <cell r="D152">
            <v>344544</v>
          </cell>
        </row>
        <row r="154">
          <cell r="A154">
            <v>36892</v>
          </cell>
          <cell r="B154">
            <v>2732</v>
          </cell>
          <cell r="C154">
            <v>245607</v>
          </cell>
          <cell r="D154" t="str">
            <v>16,725     89901       85.96      78</v>
          </cell>
        </row>
        <row r="155">
          <cell r="A155">
            <v>36923</v>
          </cell>
          <cell r="B155">
            <v>2399</v>
          </cell>
          <cell r="C155">
            <v>227805</v>
          </cell>
          <cell r="D155" t="str">
            <v>16,571     94959       87.35      77</v>
          </cell>
        </row>
        <row r="156">
          <cell r="A156">
            <v>36951</v>
          </cell>
          <cell r="B156">
            <v>2700</v>
          </cell>
          <cell r="C156">
            <v>247971</v>
          </cell>
          <cell r="D156" t="str">
            <v>16,794     91842       86.15      78</v>
          </cell>
        </row>
        <row r="157">
          <cell r="A157">
            <v>36982</v>
          </cell>
          <cell r="B157">
            <v>2305</v>
          </cell>
          <cell r="C157">
            <v>228931</v>
          </cell>
          <cell r="D157" t="str">
            <v>15,241     99320       86.86      79</v>
          </cell>
        </row>
        <row r="158">
          <cell r="A158">
            <v>37012</v>
          </cell>
          <cell r="B158">
            <v>2073</v>
          </cell>
          <cell r="C158">
            <v>226460</v>
          </cell>
          <cell r="D158" t="str">
            <v>13,816    109243       86.95      74</v>
          </cell>
        </row>
        <row r="159">
          <cell r="A159" t="str">
            <v>Totals: __</v>
          </cell>
          <cell r="B159" t="str">
            <v>________</v>
          </cell>
          <cell r="C159" t="str">
            <v>__________</v>
          </cell>
          <cell r="D159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63">
          <cell r="A63">
            <v>34547</v>
          </cell>
          <cell r="B63">
            <v>28896</v>
          </cell>
          <cell r="C63">
            <v>1001255</v>
          </cell>
          <cell r="D63" t="str">
            <v>9,406     34651       24.56     123</v>
          </cell>
        </row>
        <row r="64">
          <cell r="A64">
            <v>34578</v>
          </cell>
          <cell r="B64">
            <v>39333</v>
          </cell>
          <cell r="C64">
            <v>1790397</v>
          </cell>
          <cell r="D64" t="str">
            <v>20,336     45519       34.08     114</v>
          </cell>
        </row>
        <row r="65">
          <cell r="A65">
            <v>34608</v>
          </cell>
          <cell r="B65">
            <v>40831</v>
          </cell>
          <cell r="C65">
            <v>1606460</v>
          </cell>
          <cell r="D65" t="str">
            <v>36,951     39345       47.51     109</v>
          </cell>
        </row>
        <row r="66">
          <cell r="A66">
            <v>34639</v>
          </cell>
          <cell r="B66">
            <v>37343</v>
          </cell>
          <cell r="C66">
            <v>1430673</v>
          </cell>
          <cell r="D66" t="str">
            <v>26,842     38312       41.82     111</v>
          </cell>
        </row>
        <row r="67">
          <cell r="A67">
            <v>34669</v>
          </cell>
          <cell r="B67">
            <v>34643</v>
          </cell>
          <cell r="C67">
            <v>1156172</v>
          </cell>
          <cell r="D67" t="str">
            <v>31,250     33374       47.43     112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1994</v>
          </cell>
          <cell r="B69">
            <v>181046</v>
          </cell>
          <cell r="C69">
            <v>6984957</v>
          </cell>
          <cell r="D69">
            <v>124785</v>
          </cell>
        </row>
        <row r="71">
          <cell r="A71">
            <v>34700</v>
          </cell>
          <cell r="B71">
            <v>34598</v>
          </cell>
          <cell r="C71">
            <v>1149303</v>
          </cell>
          <cell r="D71" t="str">
            <v>36,945     33219       51.64     110</v>
          </cell>
        </row>
        <row r="72">
          <cell r="A72">
            <v>34731</v>
          </cell>
          <cell r="B72">
            <v>31048</v>
          </cell>
          <cell r="C72">
            <v>964053</v>
          </cell>
          <cell r="D72" t="str">
            <v>25,554     31051       45.15     108</v>
          </cell>
        </row>
        <row r="73">
          <cell r="A73">
            <v>34759</v>
          </cell>
          <cell r="B73">
            <v>36647</v>
          </cell>
          <cell r="C73">
            <v>1001186</v>
          </cell>
          <cell r="D73" t="str">
            <v>38,272     27320       51.08     111</v>
          </cell>
        </row>
        <row r="74">
          <cell r="A74">
            <v>34790</v>
          </cell>
          <cell r="B74">
            <v>36280</v>
          </cell>
          <cell r="C74">
            <v>891073</v>
          </cell>
          <cell r="D74" t="str">
            <v>45,195     24561       55.47     109</v>
          </cell>
        </row>
        <row r="75">
          <cell r="A75">
            <v>34820</v>
          </cell>
          <cell r="B75">
            <v>32757</v>
          </cell>
          <cell r="C75">
            <v>902341</v>
          </cell>
          <cell r="D75" t="str">
            <v>51,033     27547       60.91     110</v>
          </cell>
        </row>
        <row r="76">
          <cell r="A76">
            <v>34851</v>
          </cell>
          <cell r="B76">
            <v>28486</v>
          </cell>
          <cell r="C76">
            <v>880374</v>
          </cell>
          <cell r="D76" t="str">
            <v>220,387     30906       88.55     114</v>
          </cell>
        </row>
        <row r="77">
          <cell r="A77">
            <v>34881</v>
          </cell>
          <cell r="B77">
            <v>27346</v>
          </cell>
          <cell r="C77">
            <v>900413</v>
          </cell>
          <cell r="D77" t="str">
            <v>57,106     32927       67.62     113</v>
          </cell>
        </row>
        <row r="78">
          <cell r="A78">
            <v>34912</v>
          </cell>
          <cell r="B78">
            <v>24708</v>
          </cell>
          <cell r="C78">
            <v>848934</v>
          </cell>
          <cell r="D78" t="str">
            <v>52,641     34359       68.06     111</v>
          </cell>
        </row>
        <row r="79">
          <cell r="A79">
            <v>34943</v>
          </cell>
          <cell r="B79">
            <v>23715</v>
          </cell>
          <cell r="C79">
            <v>833303</v>
          </cell>
          <cell r="D79" t="str">
            <v>53,294     35139       69.20     108</v>
          </cell>
        </row>
        <row r="80">
          <cell r="A80">
            <v>34973</v>
          </cell>
          <cell r="B80">
            <v>24162</v>
          </cell>
          <cell r="C80">
            <v>749962</v>
          </cell>
          <cell r="D80" t="str">
            <v>52,596     31039       68.52     109</v>
          </cell>
        </row>
        <row r="81">
          <cell r="A81">
            <v>35004</v>
          </cell>
          <cell r="B81">
            <v>23979</v>
          </cell>
          <cell r="C81">
            <v>779235</v>
          </cell>
          <cell r="D81" t="str">
            <v>50,302     32497       67.72     109</v>
          </cell>
        </row>
        <row r="82">
          <cell r="A82">
            <v>35034</v>
          </cell>
          <cell r="B82">
            <v>23844</v>
          </cell>
          <cell r="C82">
            <v>715094</v>
          </cell>
          <cell r="D82" t="str">
            <v>51,109     29991       68.19     108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1995</v>
          </cell>
          <cell r="B84">
            <v>347570</v>
          </cell>
          <cell r="C84">
            <v>10615271</v>
          </cell>
          <cell r="D84">
            <v>734434</v>
          </cell>
        </row>
        <row r="86">
          <cell r="A86">
            <v>35065</v>
          </cell>
          <cell r="B86">
            <v>23040</v>
          </cell>
          <cell r="C86">
            <v>715366</v>
          </cell>
          <cell r="D86" t="str">
            <v>48,205     31049       67.66     106</v>
          </cell>
        </row>
        <row r="87">
          <cell r="A87">
            <v>35096</v>
          </cell>
          <cell r="B87">
            <v>19807</v>
          </cell>
          <cell r="C87">
            <v>620768</v>
          </cell>
          <cell r="D87" t="str">
            <v>42,475     31341       68.20     103</v>
          </cell>
        </row>
        <row r="88">
          <cell r="A88">
            <v>35125</v>
          </cell>
          <cell r="B88">
            <v>19787</v>
          </cell>
          <cell r="C88">
            <v>643839</v>
          </cell>
          <cell r="D88" t="str">
            <v>44,542     32539       69.24     104</v>
          </cell>
        </row>
        <row r="89">
          <cell r="A89">
            <v>35156</v>
          </cell>
          <cell r="B89">
            <v>22450</v>
          </cell>
          <cell r="C89">
            <v>575202</v>
          </cell>
          <cell r="D89" t="str">
            <v>42,723     25622       65.55     102</v>
          </cell>
        </row>
        <row r="90">
          <cell r="A90">
            <v>35186</v>
          </cell>
          <cell r="B90">
            <v>25948</v>
          </cell>
          <cell r="C90">
            <v>599075</v>
          </cell>
          <cell r="D90" t="str">
            <v>45,333     23088       63.60     105</v>
          </cell>
        </row>
        <row r="91">
          <cell r="A91">
            <v>35217</v>
          </cell>
          <cell r="B91">
            <v>23700</v>
          </cell>
          <cell r="C91">
            <v>589665</v>
          </cell>
          <cell r="D91" t="str">
            <v>48,147     24881       67.01     107</v>
          </cell>
        </row>
        <row r="92">
          <cell r="A92">
            <v>35247</v>
          </cell>
          <cell r="B92">
            <v>22624</v>
          </cell>
          <cell r="C92">
            <v>550302</v>
          </cell>
          <cell r="D92" t="str">
            <v>47,254     24324       67.62     104</v>
          </cell>
        </row>
        <row r="93">
          <cell r="A93">
            <v>35278</v>
          </cell>
          <cell r="B93">
            <v>21776</v>
          </cell>
          <cell r="C93">
            <v>558831</v>
          </cell>
          <cell r="D93" t="str">
            <v>49,055     25663       69.26     105</v>
          </cell>
        </row>
        <row r="94">
          <cell r="A94">
            <v>35309</v>
          </cell>
          <cell r="B94">
            <v>20606</v>
          </cell>
          <cell r="C94">
            <v>510729</v>
          </cell>
          <cell r="D94" t="str">
            <v>52,044     24786       71.64     106</v>
          </cell>
        </row>
        <row r="95">
          <cell r="A95">
            <v>35339</v>
          </cell>
          <cell r="B95">
            <v>16629</v>
          </cell>
          <cell r="C95">
            <v>482525</v>
          </cell>
          <cell r="D95" t="str">
            <v>53,131     29018       76.16     104</v>
          </cell>
        </row>
        <row r="96">
          <cell r="A96">
            <v>35370</v>
          </cell>
          <cell r="B96">
            <v>16063</v>
          </cell>
          <cell r="C96">
            <v>478048</v>
          </cell>
          <cell r="D96" t="str">
            <v>49,134     29761       75.36     106</v>
          </cell>
        </row>
        <row r="97">
          <cell r="A97">
            <v>35400</v>
          </cell>
          <cell r="B97">
            <v>19434</v>
          </cell>
          <cell r="C97">
            <v>481214</v>
          </cell>
          <cell r="D97" t="str">
            <v>50,120     24762       72.06     104</v>
          </cell>
        </row>
        <row r="98">
          <cell r="A98" t="str">
            <v>Totals: __</v>
          </cell>
          <cell r="B98" t="str">
            <v>________</v>
          </cell>
          <cell r="C98" t="str">
            <v>__________</v>
          </cell>
          <cell r="D98" t="str">
            <v>__________</v>
          </cell>
        </row>
        <row r="99">
          <cell r="A99">
            <v>1996</v>
          </cell>
          <cell r="B99">
            <v>251864</v>
          </cell>
          <cell r="C99">
            <v>6805564</v>
          </cell>
          <cell r="D99">
            <v>572163</v>
          </cell>
        </row>
        <row r="101">
          <cell r="A101">
            <v>35431</v>
          </cell>
          <cell r="B101">
            <v>18079</v>
          </cell>
          <cell r="C101">
            <v>480682</v>
          </cell>
          <cell r="D101" t="str">
            <v>52,276     26588       74.30     101</v>
          </cell>
        </row>
        <row r="102">
          <cell r="A102">
            <v>35462</v>
          </cell>
          <cell r="B102">
            <v>15188</v>
          </cell>
          <cell r="C102">
            <v>417537</v>
          </cell>
          <cell r="D102" t="str">
            <v>42,235     27492       73.55     100</v>
          </cell>
        </row>
        <row r="103">
          <cell r="A103">
            <v>35490</v>
          </cell>
          <cell r="B103">
            <v>15354</v>
          </cell>
          <cell r="C103">
            <v>472752</v>
          </cell>
          <cell r="D103" t="str">
            <v>51,210     30791       76.93     101</v>
          </cell>
        </row>
        <row r="104">
          <cell r="A104">
            <v>35521</v>
          </cell>
          <cell r="B104">
            <v>14497</v>
          </cell>
          <cell r="C104">
            <v>451806</v>
          </cell>
          <cell r="D104" t="str">
            <v>50,777     31166       77.79     101</v>
          </cell>
        </row>
        <row r="105">
          <cell r="A105">
            <v>35551</v>
          </cell>
          <cell r="B105">
            <v>14349</v>
          </cell>
          <cell r="C105">
            <v>445580</v>
          </cell>
          <cell r="D105" t="str">
            <v>41,654     31054       74.38     100</v>
          </cell>
        </row>
        <row r="106">
          <cell r="A106">
            <v>35582</v>
          </cell>
          <cell r="B106">
            <v>14449</v>
          </cell>
          <cell r="C106">
            <v>403840</v>
          </cell>
          <cell r="D106" t="str">
            <v>51,374     27950       78.05      99</v>
          </cell>
        </row>
        <row r="107">
          <cell r="A107">
            <v>35612</v>
          </cell>
          <cell r="B107">
            <v>14815</v>
          </cell>
          <cell r="C107">
            <v>393306</v>
          </cell>
          <cell r="D107" t="str">
            <v>47,532     26548       76.24      98</v>
          </cell>
        </row>
        <row r="108">
          <cell r="A108">
            <v>35643</v>
          </cell>
          <cell r="B108">
            <v>13597</v>
          </cell>
          <cell r="C108">
            <v>397526</v>
          </cell>
          <cell r="D108" t="str">
            <v>44,861     29237       76.74      97</v>
          </cell>
        </row>
        <row r="109">
          <cell r="A109">
            <v>35674</v>
          </cell>
          <cell r="B109">
            <v>12790</v>
          </cell>
          <cell r="C109">
            <v>387302</v>
          </cell>
          <cell r="D109" t="str">
            <v>41,445     30282       76.42      98</v>
          </cell>
        </row>
        <row r="110">
          <cell r="A110">
            <v>35704</v>
          </cell>
          <cell r="B110">
            <v>14062</v>
          </cell>
          <cell r="C110">
            <v>413049</v>
          </cell>
          <cell r="D110" t="str">
            <v>43,791     29374       75.69      98</v>
          </cell>
        </row>
        <row r="111">
          <cell r="A111">
            <v>35735</v>
          </cell>
          <cell r="B111">
            <v>14942</v>
          </cell>
          <cell r="C111">
            <v>408638</v>
          </cell>
          <cell r="D111" t="str">
            <v>47,287     27349       75.99     100</v>
          </cell>
        </row>
        <row r="112">
          <cell r="A112">
            <v>35765</v>
          </cell>
          <cell r="B112">
            <v>15503</v>
          </cell>
          <cell r="C112">
            <v>428714</v>
          </cell>
          <cell r="D112" t="str">
            <v>49,245     27654       76.06     100</v>
          </cell>
        </row>
        <row r="113">
          <cell r="A113" t="str">
            <v>Totals: __</v>
          </cell>
          <cell r="B113" t="str">
            <v>________</v>
          </cell>
          <cell r="C113" t="str">
            <v>__________</v>
          </cell>
          <cell r="D113" t="str">
            <v>__________</v>
          </cell>
        </row>
        <row r="114">
          <cell r="A114">
            <v>1997</v>
          </cell>
          <cell r="B114">
            <v>177625</v>
          </cell>
          <cell r="C114">
            <v>5100732</v>
          </cell>
          <cell r="D114">
            <v>563687</v>
          </cell>
        </row>
        <row r="116">
          <cell r="A116">
            <v>35796</v>
          </cell>
          <cell r="B116">
            <v>14485</v>
          </cell>
          <cell r="C116">
            <v>394035</v>
          </cell>
          <cell r="D116" t="str">
            <v>45,282     27203       75.76      96</v>
          </cell>
        </row>
        <row r="117">
          <cell r="A117">
            <v>35827</v>
          </cell>
          <cell r="B117">
            <v>13364</v>
          </cell>
          <cell r="C117">
            <v>367574</v>
          </cell>
          <cell r="D117" t="str">
            <v>40,904     27505       75.37      97</v>
          </cell>
        </row>
        <row r="118">
          <cell r="A118">
            <v>35855</v>
          </cell>
          <cell r="B118">
            <v>16391</v>
          </cell>
          <cell r="C118">
            <v>435035</v>
          </cell>
          <cell r="D118" t="str">
            <v>45,452     26542       73.50     102</v>
          </cell>
        </row>
        <row r="119">
          <cell r="A119">
            <v>35886</v>
          </cell>
          <cell r="B119">
            <v>15080</v>
          </cell>
          <cell r="C119">
            <v>409436</v>
          </cell>
          <cell r="D119" t="str">
            <v>45,342     27151       75.04     101</v>
          </cell>
        </row>
        <row r="120">
          <cell r="A120">
            <v>35916</v>
          </cell>
          <cell r="B120">
            <v>14847</v>
          </cell>
          <cell r="C120">
            <v>424857</v>
          </cell>
          <cell r="D120" t="str">
            <v>111,213     28616       88.22      98</v>
          </cell>
        </row>
        <row r="121">
          <cell r="A121">
            <v>35947</v>
          </cell>
          <cell r="B121">
            <v>14391</v>
          </cell>
          <cell r="C121">
            <v>415577</v>
          </cell>
          <cell r="D121" t="str">
            <v>120,377     28878       89.32      98</v>
          </cell>
        </row>
        <row r="122">
          <cell r="A122">
            <v>35977</v>
          </cell>
          <cell r="B122">
            <v>13362</v>
          </cell>
          <cell r="C122">
            <v>423349</v>
          </cell>
          <cell r="D122" t="str">
            <v>128,379     31684       90.57      99</v>
          </cell>
        </row>
        <row r="123">
          <cell r="A123">
            <v>36008</v>
          </cell>
          <cell r="B123">
            <v>13056</v>
          </cell>
          <cell r="C123">
            <v>414711</v>
          </cell>
          <cell r="D123" t="str">
            <v>125,378     31765       90.57      99</v>
          </cell>
        </row>
        <row r="124">
          <cell r="A124">
            <v>36039</v>
          </cell>
          <cell r="B124">
            <v>13489</v>
          </cell>
          <cell r="C124">
            <v>420144</v>
          </cell>
          <cell r="D124" t="str">
            <v>114,002     31148       89.42     100</v>
          </cell>
        </row>
        <row r="125">
          <cell r="A125">
            <v>36069</v>
          </cell>
          <cell r="B125">
            <v>13111</v>
          </cell>
          <cell r="C125">
            <v>426829</v>
          </cell>
          <cell r="D125" t="str">
            <v>41,580     32556       76.03     100</v>
          </cell>
        </row>
        <row r="126">
          <cell r="A126">
            <v>36100</v>
          </cell>
          <cell r="B126">
            <v>13236</v>
          </cell>
          <cell r="C126">
            <v>378539</v>
          </cell>
          <cell r="D126" t="str">
            <v>34,645     28600       72.36      97</v>
          </cell>
        </row>
        <row r="127">
          <cell r="A127">
            <v>36130</v>
          </cell>
          <cell r="B127">
            <v>11847</v>
          </cell>
          <cell r="C127">
            <v>474913</v>
          </cell>
          <cell r="D127" t="str">
            <v>39,297     40088       76.84      98</v>
          </cell>
        </row>
        <row r="128">
          <cell r="A128" t="str">
            <v>Totals: __</v>
          </cell>
          <cell r="B128" t="str">
            <v>________</v>
          </cell>
          <cell r="C128" t="str">
            <v>__________</v>
          </cell>
          <cell r="D128" t="str">
            <v>__________</v>
          </cell>
        </row>
        <row r="129">
          <cell r="A129">
            <v>1998</v>
          </cell>
          <cell r="B129">
            <v>166659</v>
          </cell>
          <cell r="C129">
            <v>4984999</v>
          </cell>
          <cell r="D129">
            <v>891851</v>
          </cell>
        </row>
        <row r="131">
          <cell r="A131">
            <v>36161</v>
          </cell>
          <cell r="B131">
            <v>10483</v>
          </cell>
          <cell r="C131">
            <v>459035</v>
          </cell>
          <cell r="D131" t="str">
            <v>36,121     43789       77.51      98</v>
          </cell>
        </row>
        <row r="132">
          <cell r="A132">
            <v>36192</v>
          </cell>
          <cell r="B132">
            <v>9794</v>
          </cell>
          <cell r="C132">
            <v>380989</v>
          </cell>
          <cell r="D132" t="str">
            <v>33,778     38901       77.52      97</v>
          </cell>
        </row>
        <row r="133">
          <cell r="A133">
            <v>36220</v>
          </cell>
          <cell r="B133">
            <v>9791</v>
          </cell>
          <cell r="C133">
            <v>402093</v>
          </cell>
          <cell r="D133" t="str">
            <v>35,394     41068       78.33      97</v>
          </cell>
        </row>
        <row r="134">
          <cell r="A134">
            <v>36251</v>
          </cell>
          <cell r="B134">
            <v>11909</v>
          </cell>
          <cell r="C134">
            <v>366015</v>
          </cell>
          <cell r="D134" t="str">
            <v>30,720     30735       72.06      95</v>
          </cell>
        </row>
        <row r="135">
          <cell r="A135">
            <v>36281</v>
          </cell>
          <cell r="B135">
            <v>11808</v>
          </cell>
          <cell r="C135">
            <v>373372</v>
          </cell>
          <cell r="D135" t="str">
            <v>30,901     31621       72.35      95</v>
          </cell>
        </row>
        <row r="136">
          <cell r="A136">
            <v>36312</v>
          </cell>
          <cell r="B136">
            <v>11232</v>
          </cell>
          <cell r="C136">
            <v>358755</v>
          </cell>
          <cell r="D136" t="str">
            <v>32,665     31941       74.41      96</v>
          </cell>
        </row>
        <row r="137">
          <cell r="A137">
            <v>36342</v>
          </cell>
          <cell r="B137">
            <v>11397</v>
          </cell>
          <cell r="C137">
            <v>365454</v>
          </cell>
          <cell r="D137" t="str">
            <v>37,066     32066       76.48      94</v>
          </cell>
        </row>
        <row r="138">
          <cell r="A138">
            <v>36373</v>
          </cell>
          <cell r="B138">
            <v>10910</v>
          </cell>
          <cell r="C138">
            <v>351372</v>
          </cell>
          <cell r="D138" t="str">
            <v>39,181     32207       78.22      95</v>
          </cell>
        </row>
        <row r="139">
          <cell r="A139">
            <v>36404</v>
          </cell>
          <cell r="B139">
            <v>11041</v>
          </cell>
          <cell r="C139">
            <v>337360</v>
          </cell>
          <cell r="D139" t="str">
            <v>41,902     30556       79.15      97</v>
          </cell>
        </row>
        <row r="140">
          <cell r="A140">
            <v>36434</v>
          </cell>
          <cell r="B140">
            <v>11664</v>
          </cell>
          <cell r="C140">
            <v>354369</v>
          </cell>
          <cell r="D140" t="str">
            <v>42,946     30382       78.64      95</v>
          </cell>
        </row>
        <row r="141">
          <cell r="A141">
            <v>36465</v>
          </cell>
          <cell r="B141">
            <v>11238</v>
          </cell>
          <cell r="C141">
            <v>331162</v>
          </cell>
          <cell r="D141" t="str">
            <v>42,144     29469       78.95      95</v>
          </cell>
        </row>
        <row r="142">
          <cell r="A142">
            <v>36495</v>
          </cell>
          <cell r="B142">
            <v>11670</v>
          </cell>
          <cell r="C142">
            <v>327031</v>
          </cell>
          <cell r="D142" t="str">
            <v>42,525     28024       78.47      95</v>
          </cell>
        </row>
        <row r="143">
          <cell r="A143" t="str">
            <v>Totals: __</v>
          </cell>
          <cell r="B143" t="str">
            <v>________</v>
          </cell>
          <cell r="C143" t="str">
            <v>__________</v>
          </cell>
          <cell r="D143" t="str">
            <v>__________</v>
          </cell>
        </row>
        <row r="144">
          <cell r="A144">
            <v>1999</v>
          </cell>
          <cell r="B144">
            <v>132937</v>
          </cell>
          <cell r="C144">
            <v>4407007</v>
          </cell>
          <cell r="D144">
            <v>445343</v>
          </cell>
        </row>
        <row r="146">
          <cell r="A146">
            <v>36526</v>
          </cell>
          <cell r="B146">
            <v>11390</v>
          </cell>
          <cell r="C146">
            <v>327727</v>
          </cell>
          <cell r="D146" t="str">
            <v>41,002     28774       78.26      94</v>
          </cell>
        </row>
        <row r="147">
          <cell r="A147">
            <v>36557</v>
          </cell>
          <cell r="B147">
            <v>10503</v>
          </cell>
          <cell r="C147">
            <v>275666</v>
          </cell>
          <cell r="D147" t="str">
            <v>35,897     26247       77.36      88</v>
          </cell>
        </row>
        <row r="148">
          <cell r="A148">
            <v>36586</v>
          </cell>
          <cell r="B148">
            <v>11095</v>
          </cell>
          <cell r="C148">
            <v>324863</v>
          </cell>
          <cell r="D148" t="str">
            <v>47,603     29281       81.10      92</v>
          </cell>
        </row>
        <row r="149">
          <cell r="A149">
            <v>36617</v>
          </cell>
          <cell r="B149">
            <v>10634</v>
          </cell>
          <cell r="C149">
            <v>312900</v>
          </cell>
          <cell r="D149" t="str">
            <v>42,492     29425       79.98      93</v>
          </cell>
        </row>
        <row r="150">
          <cell r="A150">
            <v>36647</v>
          </cell>
          <cell r="B150">
            <v>10574</v>
          </cell>
          <cell r="C150">
            <v>306953</v>
          </cell>
          <cell r="D150" t="str">
            <v>45,184     29030       81.04      93</v>
          </cell>
        </row>
        <row r="151">
          <cell r="A151">
            <v>36678</v>
          </cell>
          <cell r="B151">
            <v>10611</v>
          </cell>
          <cell r="C151">
            <v>289232</v>
          </cell>
          <cell r="D151" t="str">
            <v>40,826     27258       79.37      93</v>
          </cell>
        </row>
        <row r="152">
          <cell r="A152">
            <v>36708</v>
          </cell>
          <cell r="B152">
            <v>10328</v>
          </cell>
          <cell r="C152">
            <v>301027</v>
          </cell>
          <cell r="D152" t="str">
            <v>33,796     29147       76.59      93</v>
          </cell>
        </row>
        <row r="153">
          <cell r="A153">
            <v>36739</v>
          </cell>
          <cell r="B153">
            <v>9747</v>
          </cell>
          <cell r="C153">
            <v>288291</v>
          </cell>
          <cell r="D153" t="str">
            <v>40,752     29578       80.70      91</v>
          </cell>
        </row>
        <row r="154">
          <cell r="A154">
            <v>36770</v>
          </cell>
          <cell r="B154">
            <v>9376</v>
          </cell>
          <cell r="C154">
            <v>292055</v>
          </cell>
          <cell r="D154" t="str">
            <v>37,222     31150       79.88      92</v>
          </cell>
        </row>
        <row r="155">
          <cell r="A155">
            <v>36800</v>
          </cell>
          <cell r="B155">
            <v>10197</v>
          </cell>
          <cell r="C155">
            <v>287778</v>
          </cell>
          <cell r="D155" t="str">
            <v>38,419     28222       79.03      91</v>
          </cell>
        </row>
        <row r="156">
          <cell r="A156">
            <v>36831</v>
          </cell>
          <cell r="B156">
            <v>10481</v>
          </cell>
          <cell r="C156">
            <v>278293</v>
          </cell>
          <cell r="D156" t="str">
            <v>36,509     26553       77.70      90</v>
          </cell>
        </row>
        <row r="157">
          <cell r="A157">
            <v>36861</v>
          </cell>
          <cell r="B157">
            <v>10330</v>
          </cell>
          <cell r="C157">
            <v>285575</v>
          </cell>
          <cell r="D157" t="str">
            <v>37,978     27646       78.62      90</v>
          </cell>
        </row>
        <row r="158">
          <cell r="A158" t="str">
            <v>Totals: __</v>
          </cell>
          <cell r="B158" t="str">
            <v>________</v>
          </cell>
          <cell r="C158" t="str">
            <v>__________</v>
          </cell>
          <cell r="D158" t="str">
            <v>__________</v>
          </cell>
        </row>
        <row r="159">
          <cell r="A159">
            <v>2000</v>
          </cell>
          <cell r="B159">
            <v>125266</v>
          </cell>
          <cell r="C159">
            <v>3570360</v>
          </cell>
          <cell r="D159">
            <v>477680</v>
          </cell>
        </row>
        <row r="161">
          <cell r="A161">
            <v>36892</v>
          </cell>
          <cell r="B161">
            <v>11022</v>
          </cell>
          <cell r="C161">
            <v>293217</v>
          </cell>
          <cell r="D161" t="str">
            <v>40,307     26603       78.53      90</v>
          </cell>
        </row>
        <row r="162">
          <cell r="A162">
            <v>36923</v>
          </cell>
          <cell r="B162">
            <v>9947</v>
          </cell>
          <cell r="C162">
            <v>249865</v>
          </cell>
          <cell r="D162" t="str">
            <v>34,945     25120       77.84      89</v>
          </cell>
        </row>
        <row r="163">
          <cell r="A163">
            <v>36951</v>
          </cell>
          <cell r="B163">
            <v>10480</v>
          </cell>
          <cell r="C163">
            <v>275953</v>
          </cell>
          <cell r="D163" t="str">
            <v>38,545     26332       78.62      89</v>
          </cell>
        </row>
        <row r="164">
          <cell r="A164">
            <v>36982</v>
          </cell>
          <cell r="B164">
            <v>10051</v>
          </cell>
          <cell r="C164">
            <v>263401</v>
          </cell>
          <cell r="D164" t="str">
            <v>33,822     26207       77.09      89</v>
          </cell>
        </row>
        <row r="165">
          <cell r="A165">
            <v>37012</v>
          </cell>
          <cell r="B165">
            <v>12985</v>
          </cell>
          <cell r="C165">
            <v>249317</v>
          </cell>
          <cell r="D165" t="str">
            <v>20,875     19201       61.65      79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41-Dec1950"/>
    </sheetNames>
    <sheetDataSet>
      <sheetData sheetId="0">
        <row r="643">
          <cell r="A643">
            <v>34335</v>
          </cell>
          <cell r="B643">
            <v>437445</v>
          </cell>
          <cell r="C643">
            <v>246168</v>
          </cell>
          <cell r="D643" t="str">
            <v>7,989,124       563       94.81    7248</v>
          </cell>
        </row>
        <row r="644">
          <cell r="A644">
            <v>34366</v>
          </cell>
          <cell r="B644">
            <v>395757</v>
          </cell>
          <cell r="C644">
            <v>220542</v>
          </cell>
          <cell r="D644" t="str">
            <v>7,229,639       558       94.81    7193</v>
          </cell>
        </row>
        <row r="645">
          <cell r="A645">
            <v>34394</v>
          </cell>
          <cell r="B645">
            <v>431990</v>
          </cell>
          <cell r="C645">
            <v>244043</v>
          </cell>
          <cell r="D645" t="str">
            <v>7,588,150       565       94.61    7179</v>
          </cell>
        </row>
        <row r="646">
          <cell r="A646">
            <v>34425</v>
          </cell>
          <cell r="B646">
            <v>415372</v>
          </cell>
          <cell r="C646">
            <v>244122</v>
          </cell>
          <cell r="D646" t="str">
            <v>7,238,852       588       94.57    7104</v>
          </cell>
        </row>
        <row r="647">
          <cell r="A647">
            <v>34455</v>
          </cell>
          <cell r="B647">
            <v>427538</v>
          </cell>
          <cell r="C647">
            <v>233863</v>
          </cell>
          <cell r="D647" t="str">
            <v>7,299,345       547       94.47    7160</v>
          </cell>
        </row>
        <row r="648">
          <cell r="A648">
            <v>34486</v>
          </cell>
          <cell r="B648">
            <v>409756</v>
          </cell>
          <cell r="C648">
            <v>231106</v>
          </cell>
          <cell r="D648" t="str">
            <v>7,190,614       565       94.61    7158</v>
          </cell>
        </row>
        <row r="649">
          <cell r="A649">
            <v>34516</v>
          </cell>
          <cell r="B649">
            <v>413086</v>
          </cell>
          <cell r="C649">
            <v>230997</v>
          </cell>
          <cell r="D649" t="str">
            <v>7,240,748       560       94.60    7112</v>
          </cell>
        </row>
        <row r="650">
          <cell r="A650">
            <v>34547</v>
          </cell>
          <cell r="B650">
            <v>413590</v>
          </cell>
          <cell r="C650">
            <v>227524</v>
          </cell>
          <cell r="D650" t="str">
            <v>7,372,137       551       94.69    7022</v>
          </cell>
        </row>
        <row r="651">
          <cell r="A651">
            <v>34578</v>
          </cell>
          <cell r="B651">
            <v>403439</v>
          </cell>
          <cell r="C651">
            <v>216460</v>
          </cell>
          <cell r="D651" t="str">
            <v>6,865,749       537       94.45    7051</v>
          </cell>
        </row>
        <row r="652">
          <cell r="A652">
            <v>34608</v>
          </cell>
          <cell r="B652">
            <v>420412</v>
          </cell>
          <cell r="C652">
            <v>224453</v>
          </cell>
          <cell r="D652" t="str">
            <v>7,125,344       534       94.43    7022</v>
          </cell>
        </row>
        <row r="653">
          <cell r="A653">
            <v>34639</v>
          </cell>
          <cell r="B653">
            <v>411688</v>
          </cell>
          <cell r="C653">
            <v>217234</v>
          </cell>
          <cell r="D653" t="str">
            <v>7,115,262       528       94.53    6981</v>
          </cell>
        </row>
        <row r="654">
          <cell r="A654">
            <v>34669</v>
          </cell>
          <cell r="B654">
            <v>421315</v>
          </cell>
          <cell r="C654">
            <v>211617</v>
          </cell>
          <cell r="D654" t="str">
            <v>7,394,900       503       94.61    6949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  <cell r="D655" t="str">
            <v>__________</v>
          </cell>
        </row>
        <row r="656">
          <cell r="A656">
            <v>1994</v>
          </cell>
          <cell r="B656">
            <v>5001388</v>
          </cell>
          <cell r="C656">
            <v>2748129</v>
          </cell>
          <cell r="D656">
            <v>87649864</v>
          </cell>
        </row>
        <row r="658">
          <cell r="A658">
            <v>34700</v>
          </cell>
          <cell r="B658">
            <v>422736</v>
          </cell>
          <cell r="C658">
            <v>214050</v>
          </cell>
          <cell r="D658" t="str">
            <v>7,217,198       507       94.47    6900</v>
          </cell>
        </row>
        <row r="659">
          <cell r="A659">
            <v>34731</v>
          </cell>
          <cell r="B659">
            <v>384106</v>
          </cell>
          <cell r="C659">
            <v>220507</v>
          </cell>
          <cell r="D659" t="str">
            <v>6,566,743       575       94.47    6866</v>
          </cell>
        </row>
        <row r="660">
          <cell r="A660">
            <v>34759</v>
          </cell>
          <cell r="B660">
            <v>418932</v>
          </cell>
          <cell r="C660">
            <v>226734</v>
          </cell>
          <cell r="D660" t="str">
            <v>7,029,323       542       94.38    6821</v>
          </cell>
        </row>
        <row r="661">
          <cell r="A661">
            <v>34790</v>
          </cell>
          <cell r="B661">
            <v>410479</v>
          </cell>
          <cell r="C661">
            <v>215964</v>
          </cell>
          <cell r="D661" t="str">
            <v>7,053,033       527       94.50    6794</v>
          </cell>
        </row>
        <row r="662">
          <cell r="A662">
            <v>34820</v>
          </cell>
          <cell r="B662">
            <v>412826</v>
          </cell>
          <cell r="C662">
            <v>221775</v>
          </cell>
          <cell r="D662" t="str">
            <v>7,267,894       538       94.63    6774</v>
          </cell>
        </row>
        <row r="663">
          <cell r="A663">
            <v>34851</v>
          </cell>
          <cell r="B663">
            <v>396108</v>
          </cell>
          <cell r="C663">
            <v>224173</v>
          </cell>
          <cell r="D663" t="str">
            <v>6,916,983       566       94.58    6780</v>
          </cell>
        </row>
        <row r="664">
          <cell r="A664">
            <v>34881</v>
          </cell>
          <cell r="B664">
            <v>412765</v>
          </cell>
          <cell r="C664">
            <v>229765</v>
          </cell>
          <cell r="D664" t="str">
            <v>7,078,289       557       94.49    6800</v>
          </cell>
        </row>
        <row r="665">
          <cell r="A665">
            <v>34912</v>
          </cell>
          <cell r="B665">
            <v>401413</v>
          </cell>
          <cell r="C665">
            <v>239208</v>
          </cell>
          <cell r="D665" t="str">
            <v>6,964,117       596       94.55    6822</v>
          </cell>
        </row>
        <row r="666">
          <cell r="A666">
            <v>34943</v>
          </cell>
          <cell r="B666">
            <v>380363</v>
          </cell>
          <cell r="C666">
            <v>217193</v>
          </cell>
          <cell r="D666" t="str">
            <v>6,620,664       572       94.57    6768</v>
          </cell>
        </row>
        <row r="667">
          <cell r="A667">
            <v>34973</v>
          </cell>
          <cell r="B667">
            <v>394718</v>
          </cell>
          <cell r="C667">
            <v>227005</v>
          </cell>
          <cell r="D667" t="str">
            <v>6,851,218       576       94.55    6764</v>
          </cell>
        </row>
        <row r="668">
          <cell r="A668">
            <v>35004</v>
          </cell>
          <cell r="B668">
            <v>397190</v>
          </cell>
          <cell r="C668">
            <v>229960</v>
          </cell>
          <cell r="D668" t="str">
            <v>6,874,888       579       94.54    6780</v>
          </cell>
        </row>
        <row r="669">
          <cell r="A669">
            <v>35034</v>
          </cell>
          <cell r="B669">
            <v>401785</v>
          </cell>
          <cell r="C669">
            <v>226554</v>
          </cell>
          <cell r="D669" t="str">
            <v>7,183,498       564       94.70    6840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  <cell r="D670" t="str">
            <v>__________</v>
          </cell>
        </row>
        <row r="671">
          <cell r="A671">
            <v>1995</v>
          </cell>
          <cell r="B671">
            <v>4833421</v>
          </cell>
          <cell r="C671">
            <v>2692888</v>
          </cell>
          <cell r="D671">
            <v>83623848</v>
          </cell>
        </row>
        <row r="673">
          <cell r="A673">
            <v>35065</v>
          </cell>
          <cell r="B673">
            <v>388497</v>
          </cell>
          <cell r="C673">
            <v>211716</v>
          </cell>
          <cell r="D673" t="str">
            <v>7,088,667       545       94.80    6765</v>
          </cell>
        </row>
        <row r="674">
          <cell r="A674">
            <v>35096</v>
          </cell>
          <cell r="B674">
            <v>370392</v>
          </cell>
          <cell r="C674">
            <v>197972</v>
          </cell>
          <cell r="D674" t="str">
            <v>6,849,979       535       94.87    6779</v>
          </cell>
        </row>
        <row r="675">
          <cell r="A675">
            <v>35125</v>
          </cell>
          <cell r="B675">
            <v>409658</v>
          </cell>
          <cell r="C675">
            <v>202717</v>
          </cell>
          <cell r="D675" t="str">
            <v>7,473,491       495       94.80    6828</v>
          </cell>
        </row>
        <row r="676">
          <cell r="A676">
            <v>35156</v>
          </cell>
          <cell r="B676">
            <v>380509</v>
          </cell>
          <cell r="C676">
            <v>200531</v>
          </cell>
          <cell r="D676" t="str">
            <v>7,151,264       528       94.95    6850</v>
          </cell>
        </row>
        <row r="677">
          <cell r="A677">
            <v>35186</v>
          </cell>
          <cell r="B677">
            <v>389655</v>
          </cell>
          <cell r="C677">
            <v>208939</v>
          </cell>
          <cell r="D677" t="str">
            <v>7,423,117       537       95.01    6857</v>
          </cell>
        </row>
        <row r="678">
          <cell r="A678">
            <v>35217</v>
          </cell>
          <cell r="B678">
            <v>376679</v>
          </cell>
          <cell r="C678">
            <v>192869</v>
          </cell>
          <cell r="D678" t="str">
            <v>7,160,879       513       95.00    6861</v>
          </cell>
        </row>
        <row r="679">
          <cell r="A679">
            <v>35247</v>
          </cell>
          <cell r="B679">
            <v>382614</v>
          </cell>
          <cell r="C679">
            <v>202451</v>
          </cell>
          <cell r="D679" t="str">
            <v>8,171,917       530       95.53    6923</v>
          </cell>
        </row>
        <row r="680">
          <cell r="A680">
            <v>35278</v>
          </cell>
          <cell r="B680">
            <v>378773</v>
          </cell>
          <cell r="C680">
            <v>195803</v>
          </cell>
          <cell r="D680" t="str">
            <v>7,637,836       517       95.28    6859</v>
          </cell>
        </row>
        <row r="681">
          <cell r="A681">
            <v>35309</v>
          </cell>
          <cell r="B681">
            <v>362829</v>
          </cell>
          <cell r="C681">
            <v>180326</v>
          </cell>
          <cell r="D681" t="str">
            <v>7,068,113       497       95.12    6889</v>
          </cell>
        </row>
        <row r="682">
          <cell r="A682">
            <v>35339</v>
          </cell>
          <cell r="B682">
            <v>388599</v>
          </cell>
          <cell r="C682">
            <v>192344</v>
          </cell>
          <cell r="D682" t="str">
            <v>7,643,788       495       95.16    6901</v>
          </cell>
        </row>
        <row r="683">
          <cell r="A683">
            <v>35370</v>
          </cell>
          <cell r="B683">
            <v>371244</v>
          </cell>
          <cell r="C683">
            <v>166791</v>
          </cell>
          <cell r="D683" t="str">
            <v>7,454,704       450       95.26    6848</v>
          </cell>
        </row>
        <row r="684">
          <cell r="A684">
            <v>35400</v>
          </cell>
          <cell r="B684">
            <v>385952</v>
          </cell>
          <cell r="C684">
            <v>165149</v>
          </cell>
          <cell r="D684" t="str">
            <v>7,852,978       428       95.32    6838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  <cell r="D685" t="str">
            <v>__________</v>
          </cell>
        </row>
        <row r="686">
          <cell r="A686">
            <v>1996</v>
          </cell>
          <cell r="B686">
            <v>4585401</v>
          </cell>
          <cell r="C686">
            <v>2317608</v>
          </cell>
          <cell r="D686">
            <v>88976733</v>
          </cell>
        </row>
        <row r="688">
          <cell r="A688">
            <v>35431</v>
          </cell>
          <cell r="B688">
            <v>376923</v>
          </cell>
          <cell r="C688">
            <v>171403</v>
          </cell>
          <cell r="D688" t="str">
            <v>7,526,811       455       95.23    6679</v>
          </cell>
        </row>
        <row r="689">
          <cell r="A689">
            <v>35462</v>
          </cell>
          <cell r="B689">
            <v>349022</v>
          </cell>
          <cell r="C689">
            <v>158515</v>
          </cell>
          <cell r="D689" t="str">
            <v>6,917,795       455       95.20    6693</v>
          </cell>
        </row>
        <row r="690">
          <cell r="A690">
            <v>35490</v>
          </cell>
          <cell r="B690">
            <v>384078</v>
          </cell>
          <cell r="C690">
            <v>171573</v>
          </cell>
          <cell r="D690" t="str">
            <v>7,783,962       447       95.30    6692</v>
          </cell>
        </row>
        <row r="691">
          <cell r="A691">
            <v>35521</v>
          </cell>
          <cell r="B691">
            <v>372740</v>
          </cell>
          <cell r="C691">
            <v>167194</v>
          </cell>
          <cell r="D691" t="str">
            <v>7,524,370       449       95.28    6687</v>
          </cell>
        </row>
        <row r="692">
          <cell r="A692">
            <v>35551</v>
          </cell>
          <cell r="B692">
            <v>378312</v>
          </cell>
          <cell r="C692">
            <v>207576</v>
          </cell>
          <cell r="D692" t="str">
            <v>7,648,263       549       95.29    6619</v>
          </cell>
        </row>
        <row r="693">
          <cell r="A693">
            <v>35582</v>
          </cell>
          <cell r="B693">
            <v>365542</v>
          </cell>
          <cell r="C693">
            <v>211941</v>
          </cell>
          <cell r="D693" t="str">
            <v>7,319,335       580       95.24    6567</v>
          </cell>
        </row>
        <row r="694">
          <cell r="A694">
            <v>35612</v>
          </cell>
          <cell r="B694">
            <v>373186</v>
          </cell>
          <cell r="C694">
            <v>223019</v>
          </cell>
          <cell r="D694" t="str">
            <v>7,459,302       598       95.24    6586</v>
          </cell>
        </row>
        <row r="695">
          <cell r="A695">
            <v>35643</v>
          </cell>
          <cell r="B695">
            <v>369873</v>
          </cell>
          <cell r="C695">
            <v>225628</v>
          </cell>
          <cell r="D695" t="str">
            <v>7,353,954       611       95.21    6636</v>
          </cell>
        </row>
        <row r="696">
          <cell r="A696">
            <v>35674</v>
          </cell>
          <cell r="B696">
            <v>365320</v>
          </cell>
          <cell r="C696">
            <v>213717</v>
          </cell>
          <cell r="D696" t="str">
            <v>7,453,777       586       95.33    6632</v>
          </cell>
        </row>
        <row r="697">
          <cell r="A697">
            <v>35704</v>
          </cell>
          <cell r="B697">
            <v>367658</v>
          </cell>
          <cell r="C697">
            <v>223944</v>
          </cell>
          <cell r="D697" t="str">
            <v>7,446,112       610       95.29    6615</v>
          </cell>
        </row>
        <row r="698">
          <cell r="A698">
            <v>35735</v>
          </cell>
          <cell r="B698">
            <v>359685</v>
          </cell>
          <cell r="C698">
            <v>209830</v>
          </cell>
          <cell r="D698" t="str">
            <v>7,406,743       584       95.37    6550</v>
          </cell>
        </row>
        <row r="699">
          <cell r="A699">
            <v>35765</v>
          </cell>
          <cell r="B699">
            <v>365375</v>
          </cell>
          <cell r="C699">
            <v>210204</v>
          </cell>
          <cell r="D699" t="str">
            <v>7,693,459       576       95.47    6508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  <cell r="D700" t="str">
            <v>__________</v>
          </cell>
        </row>
        <row r="701">
          <cell r="A701">
            <v>1997</v>
          </cell>
          <cell r="B701">
            <v>4427714</v>
          </cell>
          <cell r="C701">
            <v>2394544</v>
          </cell>
          <cell r="D701">
            <v>89533883</v>
          </cell>
        </row>
        <row r="703">
          <cell r="A703">
            <v>35796</v>
          </cell>
          <cell r="B703">
            <v>361772</v>
          </cell>
          <cell r="C703">
            <v>213473</v>
          </cell>
          <cell r="D703" t="str">
            <v>7,660,257       591       95.49    6472</v>
          </cell>
        </row>
        <row r="704">
          <cell r="A704">
            <v>35827</v>
          </cell>
          <cell r="B704">
            <v>323301</v>
          </cell>
          <cell r="C704">
            <v>188500</v>
          </cell>
          <cell r="D704" t="str">
            <v>6,864,878       584       95.50    6450</v>
          </cell>
        </row>
        <row r="705">
          <cell r="A705">
            <v>35855</v>
          </cell>
          <cell r="B705">
            <v>342506</v>
          </cell>
          <cell r="C705">
            <v>208002</v>
          </cell>
          <cell r="D705" t="str">
            <v>7,290,182       608       95.51    6418</v>
          </cell>
        </row>
        <row r="706">
          <cell r="A706">
            <v>35886</v>
          </cell>
          <cell r="B706">
            <v>371705</v>
          </cell>
          <cell r="C706">
            <v>208010</v>
          </cell>
          <cell r="D706" t="str">
            <v>7,517,644       560       95.29    6349</v>
          </cell>
        </row>
        <row r="707">
          <cell r="A707">
            <v>35916</v>
          </cell>
          <cell r="B707">
            <v>390328</v>
          </cell>
          <cell r="C707">
            <v>213425</v>
          </cell>
          <cell r="D707" t="str">
            <v>7,532,480       547       95.07    6313</v>
          </cell>
        </row>
        <row r="708">
          <cell r="A708">
            <v>35947</v>
          </cell>
          <cell r="B708">
            <v>344399</v>
          </cell>
          <cell r="C708">
            <v>200176</v>
          </cell>
          <cell r="D708" t="str">
            <v>6,694,202       582       95.11    6311</v>
          </cell>
        </row>
        <row r="709">
          <cell r="A709">
            <v>35977</v>
          </cell>
          <cell r="B709">
            <v>350592</v>
          </cell>
          <cell r="C709">
            <v>205936</v>
          </cell>
          <cell r="D709" t="str">
            <v>6,708,898       588       95.03    6223</v>
          </cell>
        </row>
        <row r="710">
          <cell r="A710">
            <v>36008</v>
          </cell>
          <cell r="B710">
            <v>349946</v>
          </cell>
          <cell r="C710">
            <v>206101</v>
          </cell>
          <cell r="D710" t="str">
            <v>6,787,310       589       95.10    6284</v>
          </cell>
        </row>
        <row r="711">
          <cell r="A711">
            <v>36039</v>
          </cell>
          <cell r="B711">
            <v>339502</v>
          </cell>
          <cell r="C711">
            <v>199564</v>
          </cell>
          <cell r="D711" t="str">
            <v>6,738,499       588       95.20    6226</v>
          </cell>
        </row>
        <row r="712">
          <cell r="A712">
            <v>36069</v>
          </cell>
          <cell r="B712">
            <v>347359</v>
          </cell>
          <cell r="C712">
            <v>202714</v>
          </cell>
          <cell r="D712" t="str">
            <v>6,883,306       584       95.20    6212</v>
          </cell>
        </row>
        <row r="713">
          <cell r="A713">
            <v>36100</v>
          </cell>
          <cell r="B713">
            <v>326101</v>
          </cell>
          <cell r="C713">
            <v>188498</v>
          </cell>
          <cell r="D713" t="str">
            <v>6,435,585       579       95.18    6123</v>
          </cell>
        </row>
        <row r="714">
          <cell r="A714">
            <v>36130</v>
          </cell>
          <cell r="B714">
            <v>319584</v>
          </cell>
          <cell r="C714">
            <v>190253</v>
          </cell>
          <cell r="D714" t="str">
            <v>6,287,243       596       95.16    6025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  <cell r="D715" t="str">
            <v>__________</v>
          </cell>
        </row>
        <row r="716">
          <cell r="A716">
            <v>1998</v>
          </cell>
          <cell r="B716">
            <v>4167095</v>
          </cell>
          <cell r="C716">
            <v>2424652</v>
          </cell>
          <cell r="D716">
            <v>83400484</v>
          </cell>
        </row>
        <row r="718">
          <cell r="A718">
            <v>36161</v>
          </cell>
          <cell r="B718">
            <v>315097</v>
          </cell>
          <cell r="C718">
            <v>194140</v>
          </cell>
          <cell r="D718" t="str">
            <v>6,157,847       617       95.13    5967</v>
          </cell>
        </row>
        <row r="719">
          <cell r="A719">
            <v>36192</v>
          </cell>
          <cell r="B719">
            <v>282838</v>
          </cell>
          <cell r="C719">
            <v>181172</v>
          </cell>
          <cell r="D719" t="str">
            <v>5,577,741       641       95.17    5884</v>
          </cell>
        </row>
        <row r="720">
          <cell r="A720">
            <v>36220</v>
          </cell>
          <cell r="B720">
            <v>306279</v>
          </cell>
          <cell r="C720">
            <v>200426</v>
          </cell>
          <cell r="D720" t="str">
            <v>6,109,163       655       95.23    5863</v>
          </cell>
        </row>
        <row r="721">
          <cell r="A721">
            <v>36251</v>
          </cell>
          <cell r="B721">
            <v>318404</v>
          </cell>
          <cell r="C721">
            <v>201181</v>
          </cell>
          <cell r="D721" t="str">
            <v>6,673,799       632       95.45    5886</v>
          </cell>
        </row>
        <row r="722">
          <cell r="A722">
            <v>36281</v>
          </cell>
          <cell r="B722">
            <v>328994</v>
          </cell>
          <cell r="C722">
            <v>205586</v>
          </cell>
          <cell r="D722" t="str">
            <v>6,956,370       625       95.48    5827</v>
          </cell>
        </row>
        <row r="723">
          <cell r="A723">
            <v>36312</v>
          </cell>
          <cell r="B723">
            <v>335364</v>
          </cell>
          <cell r="C723">
            <v>202176</v>
          </cell>
          <cell r="D723" t="str">
            <v>6,770,775       603       95.28    5825</v>
          </cell>
        </row>
        <row r="724">
          <cell r="A724">
            <v>36342</v>
          </cell>
          <cell r="B724">
            <v>345109</v>
          </cell>
          <cell r="C724">
            <v>203550</v>
          </cell>
          <cell r="D724" t="str">
            <v>6,997,015       590       95.30    5868</v>
          </cell>
        </row>
        <row r="725">
          <cell r="A725">
            <v>36373</v>
          </cell>
          <cell r="B725">
            <v>329588</v>
          </cell>
          <cell r="C725">
            <v>201416</v>
          </cell>
          <cell r="D725" t="str">
            <v>6,940,102       612       95.47    5897</v>
          </cell>
        </row>
        <row r="726">
          <cell r="A726">
            <v>36404</v>
          </cell>
          <cell r="B726">
            <v>319843</v>
          </cell>
          <cell r="C726">
            <v>196202</v>
          </cell>
          <cell r="D726" t="str">
            <v>6,761,467       614       95.48    5906</v>
          </cell>
        </row>
        <row r="727">
          <cell r="A727">
            <v>36434</v>
          </cell>
          <cell r="B727">
            <v>337581</v>
          </cell>
          <cell r="C727">
            <v>203651</v>
          </cell>
          <cell r="D727" t="str">
            <v>7,116,719       604       95.47    5895</v>
          </cell>
        </row>
        <row r="728">
          <cell r="A728">
            <v>36465</v>
          </cell>
          <cell r="B728">
            <v>351716</v>
          </cell>
          <cell r="C728">
            <v>198181</v>
          </cell>
          <cell r="D728" t="str">
            <v>7,576,981       564       95.56    5860</v>
          </cell>
        </row>
        <row r="729">
          <cell r="A729">
            <v>36495</v>
          </cell>
          <cell r="B729">
            <v>357145</v>
          </cell>
          <cell r="C729">
            <v>206666</v>
          </cell>
          <cell r="D729" t="str">
            <v>7,736,998       579       95.59    5859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  <cell r="D730" t="str">
            <v>__________</v>
          </cell>
        </row>
        <row r="731">
          <cell r="A731">
            <v>1999</v>
          </cell>
          <cell r="B731">
            <v>3927958</v>
          </cell>
          <cell r="C731">
            <v>2394347</v>
          </cell>
          <cell r="D731">
            <v>81374977</v>
          </cell>
        </row>
        <row r="733">
          <cell r="A733">
            <v>36526</v>
          </cell>
          <cell r="B733">
            <v>349907</v>
          </cell>
          <cell r="C733">
            <v>203324</v>
          </cell>
          <cell r="D733" t="str">
            <v>6,837,571       582       95.13    5825</v>
          </cell>
        </row>
        <row r="734">
          <cell r="A734">
            <v>36557</v>
          </cell>
          <cell r="B734">
            <v>334947</v>
          </cell>
          <cell r="C734">
            <v>183684</v>
          </cell>
          <cell r="D734" t="str">
            <v>6,342,978       549       94.98    5831</v>
          </cell>
        </row>
        <row r="735">
          <cell r="A735">
            <v>36586</v>
          </cell>
          <cell r="B735">
            <v>367639</v>
          </cell>
          <cell r="C735">
            <v>180153</v>
          </cell>
          <cell r="D735" t="str">
            <v>7,137,335       491       95.10    5864</v>
          </cell>
        </row>
        <row r="736">
          <cell r="A736">
            <v>36617</v>
          </cell>
          <cell r="B736">
            <v>350702</v>
          </cell>
          <cell r="C736">
            <v>179564</v>
          </cell>
          <cell r="D736" t="str">
            <v>6,735,639       513       95.05    5891</v>
          </cell>
        </row>
        <row r="737">
          <cell r="A737">
            <v>36647</v>
          </cell>
          <cell r="B737">
            <v>356672</v>
          </cell>
          <cell r="C737">
            <v>186423</v>
          </cell>
          <cell r="D737" t="str">
            <v>6,866,613       523       95.06    5865</v>
          </cell>
        </row>
        <row r="738">
          <cell r="A738">
            <v>36678</v>
          </cell>
          <cell r="B738">
            <v>341610</v>
          </cell>
          <cell r="C738">
            <v>188575</v>
          </cell>
          <cell r="D738" t="str">
            <v>6,500,027       553       95.01    5771</v>
          </cell>
        </row>
        <row r="739">
          <cell r="A739">
            <v>36708</v>
          </cell>
          <cell r="B739">
            <v>346444</v>
          </cell>
          <cell r="C739">
            <v>186879</v>
          </cell>
          <cell r="D739" t="str">
            <v>6,705,819       540       95.09    5809</v>
          </cell>
        </row>
        <row r="740">
          <cell r="A740">
            <v>36739</v>
          </cell>
          <cell r="B740">
            <v>342479</v>
          </cell>
          <cell r="C740">
            <v>187600</v>
          </cell>
          <cell r="D740" t="str">
            <v>6,707,167       548       95.14    5754</v>
          </cell>
        </row>
        <row r="741">
          <cell r="A741">
            <v>36770</v>
          </cell>
          <cell r="B741">
            <v>335692</v>
          </cell>
          <cell r="C741">
            <v>179076</v>
          </cell>
          <cell r="D741" t="str">
            <v>6,830,895       534       95.32    5744</v>
          </cell>
        </row>
        <row r="742">
          <cell r="A742">
            <v>36800</v>
          </cell>
          <cell r="B742">
            <v>358358</v>
          </cell>
          <cell r="C742">
            <v>181384</v>
          </cell>
          <cell r="D742" t="str">
            <v>7,032,976       507       95.15    5778</v>
          </cell>
        </row>
        <row r="743">
          <cell r="A743">
            <v>36831</v>
          </cell>
          <cell r="B743">
            <v>361361</v>
          </cell>
          <cell r="C743">
            <v>181404</v>
          </cell>
          <cell r="D743" t="str">
            <v>6,700,921       503       94.88    5699</v>
          </cell>
        </row>
        <row r="744">
          <cell r="A744">
            <v>36861</v>
          </cell>
          <cell r="B744">
            <v>371083</v>
          </cell>
          <cell r="C744">
            <v>179789</v>
          </cell>
          <cell r="D744" t="str">
            <v>6,655,929       485       94.72    5599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  <cell r="D745" t="str">
            <v>__________</v>
          </cell>
        </row>
        <row r="746">
          <cell r="A746">
            <v>2000</v>
          </cell>
          <cell r="B746">
            <v>4216894</v>
          </cell>
          <cell r="C746">
            <v>2217855</v>
          </cell>
          <cell r="D746">
            <v>81053870</v>
          </cell>
        </row>
        <row r="748">
          <cell r="A748">
            <v>36892</v>
          </cell>
          <cell r="B748">
            <v>368048</v>
          </cell>
          <cell r="C748">
            <v>182386</v>
          </cell>
          <cell r="D748" t="str">
            <v>6,752,329       496       94.83    5581</v>
          </cell>
        </row>
        <row r="749">
          <cell r="A749">
            <v>36923</v>
          </cell>
          <cell r="B749">
            <v>310908</v>
          </cell>
          <cell r="C749">
            <v>167127</v>
          </cell>
          <cell r="D749" t="str">
            <v>6,344,088       538       95.33    5551</v>
          </cell>
        </row>
        <row r="750">
          <cell r="A750">
            <v>36951</v>
          </cell>
          <cell r="B750">
            <v>329302</v>
          </cell>
          <cell r="C750">
            <v>178890</v>
          </cell>
          <cell r="D750" t="str">
            <v>6,935,886       544       95.47    5640</v>
          </cell>
        </row>
        <row r="751">
          <cell r="A751">
            <v>36982</v>
          </cell>
          <cell r="B751">
            <v>327618</v>
          </cell>
          <cell r="C751">
            <v>175194</v>
          </cell>
          <cell r="D751" t="str">
            <v>6,655,224       535       95.31    5512</v>
          </cell>
        </row>
        <row r="752">
          <cell r="A752">
            <v>37012</v>
          </cell>
          <cell r="B752">
            <v>313863</v>
          </cell>
          <cell r="C752">
            <v>152994</v>
          </cell>
          <cell r="D752" t="str">
            <v>6,494,827       488       95.39    5008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55">
          <cell r="A55">
            <v>34578</v>
          </cell>
          <cell r="B55">
            <v>49459</v>
          </cell>
          <cell r="C55">
            <v>1006316</v>
          </cell>
          <cell r="D55" t="str">
            <v>35,122     20347       41.52     148</v>
          </cell>
        </row>
        <row r="56">
          <cell r="A56">
            <v>34608</v>
          </cell>
          <cell r="B56">
            <v>91665</v>
          </cell>
          <cell r="C56">
            <v>1979147</v>
          </cell>
          <cell r="D56" t="str">
            <v>78,790     21592       46.22     146</v>
          </cell>
        </row>
        <row r="57">
          <cell r="A57">
            <v>34639</v>
          </cell>
          <cell r="B57">
            <v>79722</v>
          </cell>
          <cell r="C57">
            <v>1731861</v>
          </cell>
          <cell r="D57" t="str">
            <v>73,570     21724       47.99     141</v>
          </cell>
        </row>
        <row r="58">
          <cell r="A58">
            <v>34669</v>
          </cell>
          <cell r="B58">
            <v>71433</v>
          </cell>
          <cell r="C58">
            <v>1735442</v>
          </cell>
          <cell r="D58" t="str">
            <v>71,707     24295       50.10     146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1994</v>
          </cell>
          <cell r="B60">
            <v>292279</v>
          </cell>
          <cell r="C60">
            <v>6452766</v>
          </cell>
          <cell r="D60">
            <v>259189</v>
          </cell>
        </row>
        <row r="62">
          <cell r="A62">
            <v>34700</v>
          </cell>
          <cell r="B62">
            <v>60761</v>
          </cell>
          <cell r="C62">
            <v>1513985</v>
          </cell>
          <cell r="D62" t="str">
            <v>61,916     24918       50.47     145</v>
          </cell>
        </row>
        <row r="63">
          <cell r="A63">
            <v>34731</v>
          </cell>
          <cell r="B63">
            <v>51398</v>
          </cell>
          <cell r="C63">
            <v>1225550</v>
          </cell>
          <cell r="D63" t="str">
            <v>51,319     23845       49.96     142</v>
          </cell>
        </row>
        <row r="64">
          <cell r="A64">
            <v>34759</v>
          </cell>
          <cell r="B64">
            <v>48593</v>
          </cell>
          <cell r="C64">
            <v>1331797</v>
          </cell>
          <cell r="D64" t="str">
            <v>47,575     27408       49.47     143</v>
          </cell>
        </row>
        <row r="65">
          <cell r="A65">
            <v>34790</v>
          </cell>
          <cell r="B65">
            <v>51030</v>
          </cell>
          <cell r="C65">
            <v>1187398</v>
          </cell>
          <cell r="D65" t="str">
            <v>62,129     23269       54.90     143</v>
          </cell>
        </row>
        <row r="66">
          <cell r="A66">
            <v>34820</v>
          </cell>
          <cell r="B66">
            <v>45914</v>
          </cell>
          <cell r="C66">
            <v>1117560</v>
          </cell>
          <cell r="D66" t="str">
            <v>69,044     24341       60.06     140</v>
          </cell>
        </row>
        <row r="67">
          <cell r="A67">
            <v>34851</v>
          </cell>
          <cell r="B67">
            <v>42383</v>
          </cell>
          <cell r="C67">
            <v>1095905</v>
          </cell>
          <cell r="D67" t="str">
            <v>72,607     25858       63.14     143</v>
          </cell>
        </row>
        <row r="68">
          <cell r="A68">
            <v>34881</v>
          </cell>
          <cell r="B68">
            <v>35386</v>
          </cell>
          <cell r="C68">
            <v>1094616</v>
          </cell>
          <cell r="D68" t="str">
            <v>74,251     30934       67.72     141</v>
          </cell>
        </row>
        <row r="69">
          <cell r="A69">
            <v>34912</v>
          </cell>
          <cell r="B69">
            <v>35822</v>
          </cell>
          <cell r="C69">
            <v>1095981</v>
          </cell>
          <cell r="D69" t="str">
            <v>75,820     30596       67.91     141</v>
          </cell>
        </row>
        <row r="70">
          <cell r="A70">
            <v>34943</v>
          </cell>
          <cell r="B70">
            <v>35681</v>
          </cell>
          <cell r="C70">
            <v>1037399</v>
          </cell>
          <cell r="D70" t="str">
            <v>73,857     29075       67.43     139</v>
          </cell>
        </row>
        <row r="71">
          <cell r="A71">
            <v>34973</v>
          </cell>
          <cell r="B71">
            <v>36880</v>
          </cell>
          <cell r="C71">
            <v>940276</v>
          </cell>
          <cell r="D71" t="str">
            <v>71,509     25496       65.97     137</v>
          </cell>
        </row>
        <row r="72">
          <cell r="A72">
            <v>35004</v>
          </cell>
          <cell r="B72">
            <v>35563</v>
          </cell>
          <cell r="C72">
            <v>860078</v>
          </cell>
          <cell r="D72" t="str">
            <v>73,609     24185       67.42     138</v>
          </cell>
        </row>
        <row r="73">
          <cell r="A73">
            <v>35034</v>
          </cell>
          <cell r="B73">
            <v>32375</v>
          </cell>
          <cell r="C73">
            <v>818116</v>
          </cell>
          <cell r="D73" t="str">
            <v>70,137     25270       68.42     138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1995</v>
          </cell>
          <cell r="B75">
            <v>511786</v>
          </cell>
          <cell r="C75">
            <v>13318661</v>
          </cell>
          <cell r="D75">
            <v>803773</v>
          </cell>
        </row>
        <row r="77">
          <cell r="A77">
            <v>35065</v>
          </cell>
          <cell r="B77">
            <v>33178</v>
          </cell>
          <cell r="C77">
            <v>943791</v>
          </cell>
          <cell r="D77" t="str">
            <v>75,719     28447       69.53     135</v>
          </cell>
        </row>
        <row r="78">
          <cell r="A78">
            <v>35096</v>
          </cell>
          <cell r="B78">
            <v>36654</v>
          </cell>
          <cell r="C78">
            <v>858283</v>
          </cell>
          <cell r="D78" t="str">
            <v>71,069     23416       65.97     130</v>
          </cell>
        </row>
        <row r="79">
          <cell r="A79">
            <v>35125</v>
          </cell>
          <cell r="B79">
            <v>44967</v>
          </cell>
          <cell r="C79">
            <v>863014</v>
          </cell>
          <cell r="D79" t="str">
            <v>77,900     19193       63.40     133</v>
          </cell>
        </row>
        <row r="80">
          <cell r="A80">
            <v>35156</v>
          </cell>
          <cell r="B80">
            <v>47997</v>
          </cell>
          <cell r="C80">
            <v>856763</v>
          </cell>
          <cell r="D80" t="str">
            <v>83,923     17851       63.62     135</v>
          </cell>
        </row>
        <row r="81">
          <cell r="A81">
            <v>35186</v>
          </cell>
          <cell r="B81">
            <v>46139</v>
          </cell>
          <cell r="C81">
            <v>854014</v>
          </cell>
          <cell r="D81" t="str">
            <v>96,427     18510       67.64     137</v>
          </cell>
        </row>
        <row r="82">
          <cell r="A82">
            <v>35217</v>
          </cell>
          <cell r="B82">
            <v>40249</v>
          </cell>
          <cell r="C82">
            <v>779615</v>
          </cell>
          <cell r="D82" t="str">
            <v>90,688     19370       69.26     135</v>
          </cell>
        </row>
        <row r="83">
          <cell r="A83">
            <v>35247</v>
          </cell>
          <cell r="B83">
            <v>36217</v>
          </cell>
          <cell r="C83">
            <v>768658</v>
          </cell>
          <cell r="D83" t="str">
            <v>83,600     21224       69.77     134</v>
          </cell>
        </row>
        <row r="84">
          <cell r="A84">
            <v>35278</v>
          </cell>
          <cell r="B84">
            <v>37282</v>
          </cell>
          <cell r="C84">
            <v>763548</v>
          </cell>
          <cell r="D84" t="str">
            <v>83,653     20481       69.17     132</v>
          </cell>
        </row>
        <row r="85">
          <cell r="A85">
            <v>35309</v>
          </cell>
          <cell r="B85">
            <v>32686</v>
          </cell>
          <cell r="C85">
            <v>732495</v>
          </cell>
          <cell r="D85" t="str">
            <v>82,699     22411       71.67     132</v>
          </cell>
        </row>
        <row r="86">
          <cell r="A86">
            <v>35339</v>
          </cell>
          <cell r="B86">
            <v>30863</v>
          </cell>
          <cell r="C86">
            <v>690888</v>
          </cell>
          <cell r="D86" t="str">
            <v>77,700     22386       71.57     133</v>
          </cell>
        </row>
        <row r="87">
          <cell r="A87">
            <v>35370</v>
          </cell>
          <cell r="B87">
            <v>27721</v>
          </cell>
          <cell r="C87">
            <v>676102</v>
          </cell>
          <cell r="D87" t="str">
            <v>77,339     24390       73.61     132</v>
          </cell>
        </row>
        <row r="88">
          <cell r="A88">
            <v>35400</v>
          </cell>
          <cell r="B88">
            <v>29752</v>
          </cell>
          <cell r="C88">
            <v>657920</v>
          </cell>
          <cell r="D88" t="str">
            <v>76,699     22114       72.05     132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1996</v>
          </cell>
          <cell r="B90">
            <v>443705</v>
          </cell>
          <cell r="C90">
            <v>9445091</v>
          </cell>
          <cell r="D90">
            <v>977416</v>
          </cell>
        </row>
        <row r="92">
          <cell r="A92">
            <v>35431</v>
          </cell>
          <cell r="B92">
            <v>29504</v>
          </cell>
          <cell r="C92">
            <v>637594</v>
          </cell>
          <cell r="D92" t="str">
            <v>67,348     21611       69.54     134</v>
          </cell>
        </row>
        <row r="93">
          <cell r="A93">
            <v>35462</v>
          </cell>
          <cell r="B93">
            <v>29443</v>
          </cell>
          <cell r="C93">
            <v>589498</v>
          </cell>
          <cell r="D93" t="str">
            <v>66,053     20022       69.17     132</v>
          </cell>
        </row>
        <row r="94">
          <cell r="A94">
            <v>35490</v>
          </cell>
          <cell r="B94">
            <v>32062</v>
          </cell>
          <cell r="C94">
            <v>619958</v>
          </cell>
          <cell r="D94" t="str">
            <v>62,024     19337       65.92     132</v>
          </cell>
        </row>
        <row r="95">
          <cell r="A95">
            <v>35521</v>
          </cell>
          <cell r="B95">
            <v>29480</v>
          </cell>
          <cell r="C95">
            <v>564429</v>
          </cell>
          <cell r="D95" t="str">
            <v>59,755     19147       66.96     132</v>
          </cell>
        </row>
        <row r="96">
          <cell r="A96">
            <v>35551</v>
          </cell>
          <cell r="B96">
            <v>28916</v>
          </cell>
          <cell r="C96">
            <v>789209</v>
          </cell>
          <cell r="D96" t="str">
            <v>134,050     27294       82.26     131</v>
          </cell>
        </row>
        <row r="97">
          <cell r="A97">
            <v>35582</v>
          </cell>
          <cell r="B97">
            <v>26630</v>
          </cell>
          <cell r="C97">
            <v>614546</v>
          </cell>
          <cell r="D97" t="str">
            <v>94,469     23078       78.01     131</v>
          </cell>
        </row>
        <row r="98">
          <cell r="A98">
            <v>35612</v>
          </cell>
          <cell r="B98">
            <v>25035</v>
          </cell>
          <cell r="C98">
            <v>605194</v>
          </cell>
          <cell r="D98" t="str">
            <v>108,222     24174       81.21     128</v>
          </cell>
        </row>
        <row r="99">
          <cell r="A99">
            <v>35643</v>
          </cell>
          <cell r="B99">
            <v>24350</v>
          </cell>
          <cell r="C99">
            <v>580559</v>
          </cell>
          <cell r="D99" t="str">
            <v>124,927     23843       83.69     131</v>
          </cell>
        </row>
        <row r="100">
          <cell r="A100">
            <v>35674</v>
          </cell>
          <cell r="B100">
            <v>24806</v>
          </cell>
          <cell r="C100">
            <v>527833</v>
          </cell>
          <cell r="D100" t="str">
            <v>97,408     21279       79.70     129</v>
          </cell>
        </row>
        <row r="101">
          <cell r="A101">
            <v>35704</v>
          </cell>
          <cell r="B101">
            <v>24840</v>
          </cell>
          <cell r="C101">
            <v>549271</v>
          </cell>
          <cell r="D101" t="str">
            <v>58,627     22113       70.24     127</v>
          </cell>
        </row>
        <row r="102">
          <cell r="A102">
            <v>35735</v>
          </cell>
          <cell r="B102">
            <v>22930</v>
          </cell>
          <cell r="C102">
            <v>538003</v>
          </cell>
          <cell r="D102" t="str">
            <v>57,307     23463       71.42     126</v>
          </cell>
        </row>
        <row r="103">
          <cell r="A103">
            <v>35765</v>
          </cell>
          <cell r="B103">
            <v>22820</v>
          </cell>
          <cell r="C103">
            <v>516503</v>
          </cell>
          <cell r="D103" t="str">
            <v>64,982     22634       74.01     126</v>
          </cell>
        </row>
        <row r="104">
          <cell r="A104" t="str">
            <v>Totals: __</v>
          </cell>
          <cell r="B104" t="str">
            <v>________</v>
          </cell>
          <cell r="C104" t="str">
            <v>__________</v>
          </cell>
          <cell r="D104" t="str">
            <v>__________</v>
          </cell>
        </row>
        <row r="105">
          <cell r="A105">
            <v>1997</v>
          </cell>
          <cell r="B105">
            <v>320816</v>
          </cell>
          <cell r="C105">
            <v>7132597</v>
          </cell>
          <cell r="D105">
            <v>995172</v>
          </cell>
        </row>
        <row r="107">
          <cell r="A107">
            <v>35796</v>
          </cell>
          <cell r="B107">
            <v>23743</v>
          </cell>
          <cell r="C107">
            <v>522537</v>
          </cell>
          <cell r="D107" t="str">
            <v>63,829     22009       72.89     126</v>
          </cell>
        </row>
        <row r="108">
          <cell r="A108">
            <v>35827</v>
          </cell>
          <cell r="B108">
            <v>19570</v>
          </cell>
          <cell r="C108">
            <v>464034</v>
          </cell>
          <cell r="D108" t="str">
            <v>56,632     23712       74.32     127</v>
          </cell>
        </row>
        <row r="109">
          <cell r="A109">
            <v>35855</v>
          </cell>
          <cell r="B109">
            <v>21991</v>
          </cell>
          <cell r="C109">
            <v>499129</v>
          </cell>
          <cell r="D109" t="str">
            <v>71,093     22697       76.38     127</v>
          </cell>
        </row>
        <row r="110">
          <cell r="A110">
            <v>35886</v>
          </cell>
          <cell r="B110">
            <v>20055</v>
          </cell>
          <cell r="C110">
            <v>468973</v>
          </cell>
          <cell r="D110" t="str">
            <v>69,103     23385       77.51     124</v>
          </cell>
        </row>
        <row r="111">
          <cell r="A111">
            <v>35916</v>
          </cell>
          <cell r="B111">
            <v>19126</v>
          </cell>
          <cell r="C111">
            <v>495323</v>
          </cell>
          <cell r="D111" t="str">
            <v>65,348     25898       77.36     125</v>
          </cell>
        </row>
        <row r="112">
          <cell r="A112">
            <v>35947</v>
          </cell>
          <cell r="B112">
            <v>19175</v>
          </cell>
          <cell r="C112">
            <v>466541</v>
          </cell>
          <cell r="D112" t="str">
            <v>65,952     24331       77.47     124</v>
          </cell>
        </row>
        <row r="113">
          <cell r="A113">
            <v>35977</v>
          </cell>
          <cell r="B113">
            <v>19700</v>
          </cell>
          <cell r="C113">
            <v>461944</v>
          </cell>
          <cell r="D113" t="str">
            <v>68,848     23449       77.75     124</v>
          </cell>
        </row>
        <row r="114">
          <cell r="A114">
            <v>36008</v>
          </cell>
          <cell r="B114">
            <v>19603</v>
          </cell>
          <cell r="C114">
            <v>520894</v>
          </cell>
          <cell r="D114" t="str">
            <v>69,656     26573       78.04     123</v>
          </cell>
        </row>
        <row r="115">
          <cell r="A115">
            <v>36039</v>
          </cell>
          <cell r="B115">
            <v>16551</v>
          </cell>
          <cell r="C115">
            <v>474524</v>
          </cell>
          <cell r="D115" t="str">
            <v>68,001     28671       80.43     123</v>
          </cell>
        </row>
        <row r="116">
          <cell r="A116">
            <v>36069</v>
          </cell>
          <cell r="B116">
            <v>17090</v>
          </cell>
          <cell r="C116">
            <v>442886</v>
          </cell>
          <cell r="D116" t="str">
            <v>66,215     25915       79.49     121</v>
          </cell>
        </row>
        <row r="117">
          <cell r="A117">
            <v>36100</v>
          </cell>
          <cell r="B117">
            <v>15182</v>
          </cell>
          <cell r="C117">
            <v>404024</v>
          </cell>
          <cell r="D117" t="str">
            <v>61,948     26613       80.32     115</v>
          </cell>
        </row>
        <row r="118">
          <cell r="A118">
            <v>36130</v>
          </cell>
          <cell r="B118">
            <v>14878</v>
          </cell>
          <cell r="C118">
            <v>419908</v>
          </cell>
          <cell r="D118" t="str">
            <v>63,523     28224       81.02     115</v>
          </cell>
        </row>
        <row r="119">
          <cell r="A119" t="str">
            <v>Totals: __</v>
          </cell>
          <cell r="B119" t="str">
            <v>________</v>
          </cell>
          <cell r="C119" t="str">
            <v>__________</v>
          </cell>
          <cell r="D119" t="str">
            <v>__________</v>
          </cell>
        </row>
        <row r="120">
          <cell r="A120">
            <v>1998</v>
          </cell>
          <cell r="B120">
            <v>226664</v>
          </cell>
          <cell r="C120">
            <v>5640717</v>
          </cell>
          <cell r="D120">
            <v>790148</v>
          </cell>
        </row>
        <row r="122">
          <cell r="A122">
            <v>36161</v>
          </cell>
          <cell r="B122">
            <v>16579</v>
          </cell>
          <cell r="C122">
            <v>419150</v>
          </cell>
          <cell r="D122" t="str">
            <v>63,548     25282       79.31     118</v>
          </cell>
        </row>
        <row r="123">
          <cell r="A123">
            <v>36192</v>
          </cell>
          <cell r="B123">
            <v>14867</v>
          </cell>
          <cell r="C123">
            <v>361459</v>
          </cell>
          <cell r="D123" t="str">
            <v>56,664     24313       79.22     117</v>
          </cell>
        </row>
        <row r="124">
          <cell r="A124">
            <v>36220</v>
          </cell>
          <cell r="B124">
            <v>16148</v>
          </cell>
          <cell r="C124">
            <v>381537</v>
          </cell>
          <cell r="D124" t="str">
            <v>61,988     23628       79.33     115</v>
          </cell>
        </row>
        <row r="125">
          <cell r="A125">
            <v>36251</v>
          </cell>
          <cell r="B125">
            <v>16638</v>
          </cell>
          <cell r="C125">
            <v>365359</v>
          </cell>
          <cell r="D125" t="str">
            <v>49,436     21960       74.82     112</v>
          </cell>
        </row>
        <row r="126">
          <cell r="A126">
            <v>36281</v>
          </cell>
          <cell r="B126">
            <v>15750</v>
          </cell>
          <cell r="C126">
            <v>379611</v>
          </cell>
          <cell r="D126" t="str">
            <v>23,607     24103       59.98     108</v>
          </cell>
        </row>
        <row r="127">
          <cell r="A127">
            <v>36312</v>
          </cell>
          <cell r="B127">
            <v>14261</v>
          </cell>
          <cell r="C127">
            <v>362594</v>
          </cell>
          <cell r="D127" t="str">
            <v>20,021     25426       58.40     107</v>
          </cell>
        </row>
        <row r="128">
          <cell r="A128">
            <v>36342</v>
          </cell>
          <cell r="B128">
            <v>16223</v>
          </cell>
          <cell r="C128">
            <v>398453</v>
          </cell>
          <cell r="D128" t="str">
            <v>22,847     24561       58.48     109</v>
          </cell>
        </row>
        <row r="129">
          <cell r="A129">
            <v>36373</v>
          </cell>
          <cell r="B129">
            <v>16430</v>
          </cell>
          <cell r="C129">
            <v>363395</v>
          </cell>
          <cell r="D129" t="str">
            <v>23,026     22118       58.36     109</v>
          </cell>
        </row>
        <row r="130">
          <cell r="A130">
            <v>36404</v>
          </cell>
          <cell r="B130">
            <v>15970</v>
          </cell>
          <cell r="C130">
            <v>354813</v>
          </cell>
          <cell r="D130" t="str">
            <v>21,179     22218       57.01     109</v>
          </cell>
        </row>
        <row r="131">
          <cell r="A131">
            <v>36434</v>
          </cell>
          <cell r="B131">
            <v>16889</v>
          </cell>
          <cell r="C131">
            <v>355830</v>
          </cell>
          <cell r="D131" t="str">
            <v>24,313     21069       59.01     108</v>
          </cell>
        </row>
        <row r="132">
          <cell r="A132">
            <v>36465</v>
          </cell>
          <cell r="B132">
            <v>15943</v>
          </cell>
          <cell r="C132">
            <v>346884</v>
          </cell>
          <cell r="D132" t="str">
            <v>29,331     21758       64.79     106</v>
          </cell>
        </row>
        <row r="133">
          <cell r="A133">
            <v>36495</v>
          </cell>
          <cell r="B133">
            <v>17374</v>
          </cell>
          <cell r="C133">
            <v>386811</v>
          </cell>
          <cell r="D133" t="str">
            <v>30,330     22264       63.58     108</v>
          </cell>
        </row>
        <row r="134">
          <cell r="A134" t="str">
            <v>Totals: __</v>
          </cell>
          <cell r="B134" t="str">
            <v>________</v>
          </cell>
          <cell r="C134" t="str">
            <v>__________</v>
          </cell>
          <cell r="D134" t="str">
            <v>__________</v>
          </cell>
        </row>
        <row r="135">
          <cell r="A135">
            <v>1999</v>
          </cell>
          <cell r="B135">
            <v>193072</v>
          </cell>
          <cell r="C135">
            <v>4475896</v>
          </cell>
          <cell r="D135">
            <v>426290</v>
          </cell>
        </row>
        <row r="137">
          <cell r="A137">
            <v>36526</v>
          </cell>
          <cell r="B137">
            <v>18621</v>
          </cell>
          <cell r="C137">
            <v>373772</v>
          </cell>
          <cell r="D137" t="str">
            <v>31,037     20073       62.50     109</v>
          </cell>
        </row>
        <row r="138">
          <cell r="A138">
            <v>36557</v>
          </cell>
          <cell r="B138">
            <v>16590</v>
          </cell>
          <cell r="C138">
            <v>312378</v>
          </cell>
          <cell r="D138" t="str">
            <v>25,852     18830       60.91     103</v>
          </cell>
        </row>
        <row r="139">
          <cell r="A139">
            <v>36586</v>
          </cell>
          <cell r="B139">
            <v>17112</v>
          </cell>
          <cell r="C139">
            <v>343259</v>
          </cell>
          <cell r="D139" t="str">
            <v>30,257     20060       63.88     109</v>
          </cell>
        </row>
        <row r="140">
          <cell r="A140">
            <v>36617</v>
          </cell>
          <cell r="B140">
            <v>15093</v>
          </cell>
          <cell r="C140">
            <v>331107</v>
          </cell>
          <cell r="D140" t="str">
            <v>25,829     21938       63.12     107</v>
          </cell>
        </row>
        <row r="141">
          <cell r="A141">
            <v>36647</v>
          </cell>
          <cell r="B141">
            <v>14899</v>
          </cell>
          <cell r="C141">
            <v>346783</v>
          </cell>
          <cell r="D141" t="str">
            <v>26,647     23276       64.14     107</v>
          </cell>
        </row>
        <row r="142">
          <cell r="A142">
            <v>36678</v>
          </cell>
          <cell r="B142">
            <v>13996</v>
          </cell>
          <cell r="C142">
            <v>320566</v>
          </cell>
          <cell r="D142" t="str">
            <v>24,702     22905       63.83     108</v>
          </cell>
        </row>
        <row r="143">
          <cell r="A143">
            <v>36708</v>
          </cell>
          <cell r="B143">
            <v>14648</v>
          </cell>
          <cell r="C143">
            <v>360805</v>
          </cell>
          <cell r="D143" t="str">
            <v>25,451     24632       63.47     107</v>
          </cell>
        </row>
        <row r="144">
          <cell r="A144">
            <v>36739</v>
          </cell>
          <cell r="B144">
            <v>14434</v>
          </cell>
          <cell r="C144">
            <v>356822</v>
          </cell>
          <cell r="D144" t="str">
            <v>27,731     24721       65.77     104</v>
          </cell>
        </row>
        <row r="145">
          <cell r="A145">
            <v>36770</v>
          </cell>
          <cell r="B145">
            <v>13949</v>
          </cell>
          <cell r="C145">
            <v>334399</v>
          </cell>
          <cell r="D145" t="str">
            <v>26,938     23973       65.88     104</v>
          </cell>
        </row>
        <row r="146">
          <cell r="A146">
            <v>36800</v>
          </cell>
          <cell r="B146">
            <v>14175</v>
          </cell>
          <cell r="C146">
            <v>317034</v>
          </cell>
          <cell r="D146" t="str">
            <v>29,646     22366       67.65     102</v>
          </cell>
        </row>
        <row r="147">
          <cell r="A147">
            <v>36831</v>
          </cell>
          <cell r="B147">
            <v>12638</v>
          </cell>
          <cell r="C147">
            <v>296316</v>
          </cell>
          <cell r="D147" t="str">
            <v>29,174     23447       69.77     101</v>
          </cell>
        </row>
        <row r="148">
          <cell r="A148">
            <v>36861</v>
          </cell>
          <cell r="B148">
            <v>13843</v>
          </cell>
          <cell r="C148">
            <v>322702</v>
          </cell>
          <cell r="D148" t="str">
            <v>37,433     23312       73.00     101</v>
          </cell>
        </row>
        <row r="149">
          <cell r="A149" t="str">
            <v>Totals: __</v>
          </cell>
          <cell r="B149" t="str">
            <v>________</v>
          </cell>
          <cell r="C149" t="str">
            <v>__________</v>
          </cell>
          <cell r="D149" t="str">
            <v>__________</v>
          </cell>
        </row>
        <row r="150">
          <cell r="A150">
            <v>2000</v>
          </cell>
          <cell r="B150">
            <v>179998</v>
          </cell>
          <cell r="C150">
            <v>4015943</v>
          </cell>
          <cell r="D150">
            <v>340697</v>
          </cell>
        </row>
        <row r="152">
          <cell r="A152">
            <v>36892</v>
          </cell>
          <cell r="B152">
            <v>13197</v>
          </cell>
          <cell r="C152">
            <v>301877</v>
          </cell>
          <cell r="D152" t="str">
            <v>33,706     22875       71.86     103</v>
          </cell>
        </row>
        <row r="153">
          <cell r="A153">
            <v>36923</v>
          </cell>
          <cell r="B153">
            <v>12725</v>
          </cell>
          <cell r="C153">
            <v>267271</v>
          </cell>
          <cell r="D153" t="str">
            <v>29,534     21004       69.89     105</v>
          </cell>
        </row>
        <row r="154">
          <cell r="A154">
            <v>36951</v>
          </cell>
          <cell r="B154">
            <v>14575</v>
          </cell>
          <cell r="C154">
            <v>283764</v>
          </cell>
          <cell r="D154" t="str">
            <v>36,643     19470       71.54     104</v>
          </cell>
        </row>
        <row r="155">
          <cell r="A155">
            <v>36982</v>
          </cell>
          <cell r="B155">
            <v>12454</v>
          </cell>
          <cell r="C155">
            <v>290499</v>
          </cell>
          <cell r="D155" t="str">
            <v>30,375     23326       70.92     103</v>
          </cell>
        </row>
        <row r="156">
          <cell r="A156">
            <v>37012</v>
          </cell>
          <cell r="B156">
            <v>12401</v>
          </cell>
          <cell r="C156">
            <v>334307</v>
          </cell>
          <cell r="D156" t="str">
            <v>29,247     26959       70.22     100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55">
          <cell r="A55">
            <v>34608</v>
          </cell>
          <cell r="B55">
            <v>67617</v>
          </cell>
          <cell r="C55">
            <v>981687</v>
          </cell>
          <cell r="D55" t="str">
            <v>16,398     14519       19.52     143</v>
          </cell>
        </row>
        <row r="56">
          <cell r="A56">
            <v>34639</v>
          </cell>
          <cell r="B56">
            <v>90681</v>
          </cell>
          <cell r="C56">
            <v>1651996</v>
          </cell>
          <cell r="D56" t="str">
            <v>89,983     18218       49.81     139</v>
          </cell>
        </row>
        <row r="57">
          <cell r="A57">
            <v>34669</v>
          </cell>
          <cell r="B57">
            <v>73983</v>
          </cell>
          <cell r="C57">
            <v>1574298</v>
          </cell>
          <cell r="D57" t="str">
            <v>26,133     21280       26.10     132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1994</v>
          </cell>
          <cell r="B59">
            <v>232281</v>
          </cell>
          <cell r="C59">
            <v>4207981</v>
          </cell>
          <cell r="D59">
            <v>132514</v>
          </cell>
        </row>
        <row r="61">
          <cell r="A61">
            <v>34700</v>
          </cell>
          <cell r="B61">
            <v>56301</v>
          </cell>
          <cell r="C61">
            <v>1474584</v>
          </cell>
          <cell r="D61" t="str">
            <v>15,818     26192       21.93     132</v>
          </cell>
        </row>
        <row r="62">
          <cell r="A62">
            <v>34731</v>
          </cell>
          <cell r="B62">
            <v>46886</v>
          </cell>
          <cell r="C62">
            <v>1284221</v>
          </cell>
          <cell r="D62" t="str">
            <v>12,798     27391       21.44     133</v>
          </cell>
        </row>
        <row r="63">
          <cell r="A63">
            <v>34759</v>
          </cell>
          <cell r="B63">
            <v>44718</v>
          </cell>
          <cell r="C63">
            <v>1269501</v>
          </cell>
          <cell r="D63" t="str">
            <v>14,387     28390       24.34     128</v>
          </cell>
        </row>
        <row r="64">
          <cell r="A64">
            <v>34790</v>
          </cell>
          <cell r="B64">
            <v>54641</v>
          </cell>
          <cell r="C64">
            <v>1226228</v>
          </cell>
          <cell r="D64" t="str">
            <v>30,726     22442       35.99     125</v>
          </cell>
        </row>
        <row r="65">
          <cell r="A65">
            <v>34820</v>
          </cell>
          <cell r="B65">
            <v>42075</v>
          </cell>
          <cell r="C65">
            <v>1111859</v>
          </cell>
          <cell r="D65" t="str">
            <v>32,054     26426       43.24     128</v>
          </cell>
        </row>
        <row r="66">
          <cell r="A66">
            <v>34851</v>
          </cell>
          <cell r="B66">
            <v>35802</v>
          </cell>
          <cell r="C66">
            <v>973788</v>
          </cell>
          <cell r="D66" t="str">
            <v>42,989     27200       54.56     129</v>
          </cell>
        </row>
        <row r="67">
          <cell r="A67">
            <v>34881</v>
          </cell>
          <cell r="B67">
            <v>39651</v>
          </cell>
          <cell r="C67">
            <v>996082</v>
          </cell>
          <cell r="D67" t="str">
            <v>43,206     25122       52.15     129</v>
          </cell>
        </row>
        <row r="68">
          <cell r="A68">
            <v>34912</v>
          </cell>
          <cell r="B68">
            <v>36512</v>
          </cell>
          <cell r="C68">
            <v>915621</v>
          </cell>
          <cell r="D68" t="str">
            <v>66,923     25078       64.70     127</v>
          </cell>
        </row>
        <row r="69">
          <cell r="A69">
            <v>34943</v>
          </cell>
          <cell r="B69">
            <v>34591</v>
          </cell>
          <cell r="C69">
            <v>879795</v>
          </cell>
          <cell r="D69" t="str">
            <v>67,894     25435       66.25     124</v>
          </cell>
        </row>
        <row r="70">
          <cell r="A70">
            <v>34973</v>
          </cell>
          <cell r="B70">
            <v>27652</v>
          </cell>
          <cell r="C70">
            <v>791492</v>
          </cell>
          <cell r="D70" t="str">
            <v>64,042     28624       69.84     123</v>
          </cell>
        </row>
        <row r="71">
          <cell r="A71">
            <v>35004</v>
          </cell>
          <cell r="B71">
            <v>21970</v>
          </cell>
          <cell r="C71">
            <v>738671</v>
          </cell>
          <cell r="D71" t="str">
            <v>29,736     33622       57.51     117</v>
          </cell>
        </row>
        <row r="72">
          <cell r="A72">
            <v>35034</v>
          </cell>
          <cell r="B72">
            <v>23317</v>
          </cell>
          <cell r="C72">
            <v>708422</v>
          </cell>
          <cell r="D72" t="str">
            <v>30,129     30383       56.37     121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1995</v>
          </cell>
          <cell r="B74">
            <v>464116</v>
          </cell>
          <cell r="C74">
            <v>12370264</v>
          </cell>
          <cell r="D74">
            <v>450702</v>
          </cell>
        </row>
        <row r="76">
          <cell r="A76">
            <v>35065</v>
          </cell>
          <cell r="B76">
            <v>22441</v>
          </cell>
          <cell r="C76">
            <v>682999</v>
          </cell>
          <cell r="D76" t="str">
            <v>31,821     30436       58.64     121</v>
          </cell>
        </row>
        <row r="77">
          <cell r="A77">
            <v>35096</v>
          </cell>
          <cell r="B77">
            <v>20844</v>
          </cell>
          <cell r="C77">
            <v>586813</v>
          </cell>
          <cell r="D77" t="str">
            <v>23,501     28153       53.00     122</v>
          </cell>
        </row>
        <row r="78">
          <cell r="A78">
            <v>35125</v>
          </cell>
          <cell r="B78">
            <v>23885</v>
          </cell>
          <cell r="C78">
            <v>653590</v>
          </cell>
          <cell r="D78" t="str">
            <v>52,255     27365       68.63     122</v>
          </cell>
        </row>
        <row r="79">
          <cell r="A79">
            <v>35156</v>
          </cell>
          <cell r="B79">
            <v>23499</v>
          </cell>
          <cell r="C79">
            <v>621738</v>
          </cell>
          <cell r="D79" t="str">
            <v>47,499     26459       66.90     123</v>
          </cell>
        </row>
        <row r="80">
          <cell r="A80">
            <v>35186</v>
          </cell>
          <cell r="B80">
            <v>21915</v>
          </cell>
          <cell r="C80">
            <v>595275</v>
          </cell>
          <cell r="D80" t="str">
            <v>44,488     27163       67.00     119</v>
          </cell>
        </row>
        <row r="81">
          <cell r="A81">
            <v>35217</v>
          </cell>
          <cell r="B81">
            <v>20824</v>
          </cell>
          <cell r="C81">
            <v>542840</v>
          </cell>
          <cell r="D81" t="str">
            <v>58,675     26068       73.81     117</v>
          </cell>
        </row>
        <row r="82">
          <cell r="A82">
            <v>35247</v>
          </cell>
          <cell r="B82">
            <v>21390</v>
          </cell>
          <cell r="C82">
            <v>551438</v>
          </cell>
          <cell r="D82" t="str">
            <v>73,246     25781       77.40     117</v>
          </cell>
        </row>
        <row r="83">
          <cell r="A83">
            <v>35278</v>
          </cell>
          <cell r="B83">
            <v>20202</v>
          </cell>
          <cell r="C83">
            <v>552123</v>
          </cell>
          <cell r="D83" t="str">
            <v>32,702     27331       61.81     117</v>
          </cell>
        </row>
        <row r="84">
          <cell r="A84">
            <v>35309</v>
          </cell>
          <cell r="B84">
            <v>18951</v>
          </cell>
          <cell r="C84">
            <v>516741</v>
          </cell>
          <cell r="D84" t="str">
            <v>37,583     27268       66.48     115</v>
          </cell>
        </row>
        <row r="85">
          <cell r="A85">
            <v>35339</v>
          </cell>
          <cell r="B85">
            <v>20265</v>
          </cell>
          <cell r="C85">
            <v>529070</v>
          </cell>
          <cell r="D85" t="str">
            <v>46,063     26108       69.45     115</v>
          </cell>
        </row>
        <row r="86">
          <cell r="A86">
            <v>35370</v>
          </cell>
          <cell r="B86">
            <v>18770</v>
          </cell>
          <cell r="C86">
            <v>556137</v>
          </cell>
          <cell r="D86" t="str">
            <v>69,776     29630       78.80     117</v>
          </cell>
        </row>
        <row r="87">
          <cell r="A87">
            <v>35400</v>
          </cell>
          <cell r="B87">
            <v>19476</v>
          </cell>
          <cell r="C87">
            <v>530899</v>
          </cell>
          <cell r="D87" t="str">
            <v>69,791     27260       78.18     116</v>
          </cell>
        </row>
        <row r="88">
          <cell r="A88" t="str">
            <v>Totals: _</v>
          </cell>
          <cell r="B88" t="str">
            <v>_________</v>
          </cell>
          <cell r="C88" t="str">
            <v>__________</v>
          </cell>
          <cell r="D88" t="str">
            <v>__________</v>
          </cell>
        </row>
        <row r="89">
          <cell r="A89">
            <v>1996</v>
          </cell>
          <cell r="B89">
            <v>252462</v>
          </cell>
          <cell r="C89">
            <v>6919663</v>
          </cell>
          <cell r="D89">
            <v>587400</v>
          </cell>
        </row>
        <row r="91">
          <cell r="A91">
            <v>35431</v>
          </cell>
          <cell r="B91">
            <v>17272</v>
          </cell>
          <cell r="C91">
            <v>511677</v>
          </cell>
          <cell r="D91" t="str">
            <v>39,293     29625       69.47     114</v>
          </cell>
        </row>
        <row r="92">
          <cell r="A92">
            <v>35462</v>
          </cell>
          <cell r="B92">
            <v>15456</v>
          </cell>
          <cell r="C92">
            <v>467720</v>
          </cell>
          <cell r="D92" t="str">
            <v>35,209     30262       69.49     114</v>
          </cell>
        </row>
        <row r="93">
          <cell r="A93">
            <v>35490</v>
          </cell>
          <cell r="B93">
            <v>17550</v>
          </cell>
          <cell r="C93">
            <v>468926</v>
          </cell>
          <cell r="D93" t="str">
            <v>27,123     26720       60.71     113</v>
          </cell>
        </row>
        <row r="94">
          <cell r="A94">
            <v>35521</v>
          </cell>
          <cell r="B94">
            <v>16446</v>
          </cell>
          <cell r="C94">
            <v>441141</v>
          </cell>
          <cell r="D94" t="str">
            <v>24,896     26824       60.22     113</v>
          </cell>
        </row>
        <row r="95">
          <cell r="A95">
            <v>35551</v>
          </cell>
          <cell r="B95">
            <v>16026</v>
          </cell>
          <cell r="C95">
            <v>431204</v>
          </cell>
          <cell r="D95" t="str">
            <v>23,935     26907       59.90     112</v>
          </cell>
        </row>
        <row r="96">
          <cell r="A96">
            <v>35582</v>
          </cell>
          <cell r="B96">
            <v>15184</v>
          </cell>
          <cell r="C96">
            <v>415567</v>
          </cell>
          <cell r="D96" t="str">
            <v>22,727     27369       59.95     113</v>
          </cell>
        </row>
        <row r="97">
          <cell r="A97">
            <v>35612</v>
          </cell>
          <cell r="B97">
            <v>15514</v>
          </cell>
          <cell r="C97">
            <v>401467</v>
          </cell>
          <cell r="D97" t="str">
            <v>23,140     25878       59.86     114</v>
          </cell>
        </row>
        <row r="98">
          <cell r="A98">
            <v>35643</v>
          </cell>
          <cell r="B98">
            <v>15173</v>
          </cell>
          <cell r="C98">
            <v>407532</v>
          </cell>
          <cell r="D98" t="str">
            <v>23,067     26860       60.32     111</v>
          </cell>
        </row>
        <row r="99">
          <cell r="A99">
            <v>35674</v>
          </cell>
          <cell r="B99">
            <v>14155</v>
          </cell>
          <cell r="C99">
            <v>397559</v>
          </cell>
          <cell r="D99" t="str">
            <v>26,601     28087       65.27     111</v>
          </cell>
        </row>
        <row r="100">
          <cell r="A100">
            <v>35704</v>
          </cell>
          <cell r="B100">
            <v>15385</v>
          </cell>
          <cell r="C100">
            <v>397470</v>
          </cell>
          <cell r="D100" t="str">
            <v>25,151     25835       62.05     111</v>
          </cell>
        </row>
        <row r="101">
          <cell r="A101">
            <v>35735</v>
          </cell>
          <cell r="B101">
            <v>14546</v>
          </cell>
          <cell r="C101">
            <v>381262</v>
          </cell>
          <cell r="D101" t="str">
            <v>27,231     26211       65.18     113</v>
          </cell>
        </row>
        <row r="102">
          <cell r="A102">
            <v>35765</v>
          </cell>
          <cell r="B102">
            <v>15197</v>
          </cell>
          <cell r="C102">
            <v>401828</v>
          </cell>
          <cell r="D102" t="str">
            <v>28,456     26442       65.19     113</v>
          </cell>
        </row>
        <row r="103">
          <cell r="A103" t="str">
            <v>Totals: _</v>
          </cell>
          <cell r="B103" t="str">
            <v>_________</v>
          </cell>
          <cell r="C103" t="str">
            <v>__________</v>
          </cell>
          <cell r="D103" t="str">
            <v>__________</v>
          </cell>
        </row>
        <row r="104">
          <cell r="A104">
            <v>1997</v>
          </cell>
          <cell r="B104">
            <v>187904</v>
          </cell>
          <cell r="C104">
            <v>5123353</v>
          </cell>
          <cell r="D104">
            <v>326829</v>
          </cell>
        </row>
        <row r="106">
          <cell r="A106">
            <v>35796</v>
          </cell>
          <cell r="B106">
            <v>15443</v>
          </cell>
          <cell r="C106">
            <v>391488</v>
          </cell>
          <cell r="D106" t="str">
            <v>31,030     25351       66.77     110</v>
          </cell>
        </row>
        <row r="107">
          <cell r="A107">
            <v>35827</v>
          </cell>
          <cell r="B107">
            <v>12607</v>
          </cell>
          <cell r="C107">
            <v>337912</v>
          </cell>
          <cell r="D107" t="str">
            <v>25,992     26804       67.34     111</v>
          </cell>
        </row>
        <row r="108">
          <cell r="A108">
            <v>35855</v>
          </cell>
          <cell r="B108">
            <v>13779</v>
          </cell>
          <cell r="C108">
            <v>362263</v>
          </cell>
          <cell r="D108" t="str">
            <v>28,785     26291       67.63     111</v>
          </cell>
        </row>
        <row r="109">
          <cell r="A109">
            <v>35886</v>
          </cell>
          <cell r="B109">
            <v>14734</v>
          </cell>
          <cell r="C109">
            <v>343346</v>
          </cell>
          <cell r="D109" t="str">
            <v>23,884     23303       61.85     112</v>
          </cell>
        </row>
        <row r="110">
          <cell r="A110">
            <v>35916</v>
          </cell>
          <cell r="B110">
            <v>13390</v>
          </cell>
          <cell r="C110">
            <v>347382</v>
          </cell>
          <cell r="D110" t="str">
            <v>69,634     25944       83.87     112</v>
          </cell>
        </row>
        <row r="111">
          <cell r="A111">
            <v>35947</v>
          </cell>
          <cell r="B111">
            <v>12567</v>
          </cell>
          <cell r="C111">
            <v>358245</v>
          </cell>
          <cell r="D111" t="str">
            <v>55,767     28507       81.61     110</v>
          </cell>
        </row>
        <row r="112">
          <cell r="A112">
            <v>35977</v>
          </cell>
          <cell r="B112">
            <v>12022</v>
          </cell>
          <cell r="C112">
            <v>353830</v>
          </cell>
          <cell r="D112" t="str">
            <v>61,543     29432       83.66     110</v>
          </cell>
        </row>
        <row r="113">
          <cell r="A113">
            <v>36008</v>
          </cell>
          <cell r="B113">
            <v>12609</v>
          </cell>
          <cell r="C113">
            <v>337387</v>
          </cell>
          <cell r="D113" t="str">
            <v>73,239     26758       85.31     111</v>
          </cell>
        </row>
        <row r="114">
          <cell r="A114">
            <v>36039</v>
          </cell>
          <cell r="B114">
            <v>12228</v>
          </cell>
          <cell r="C114">
            <v>325265</v>
          </cell>
          <cell r="D114" t="str">
            <v>69,129     26601       84.97     109</v>
          </cell>
        </row>
        <row r="115">
          <cell r="A115">
            <v>36069</v>
          </cell>
          <cell r="B115">
            <v>12348</v>
          </cell>
          <cell r="C115">
            <v>324751</v>
          </cell>
          <cell r="D115" t="str">
            <v>18,812     26300       60.37     108</v>
          </cell>
        </row>
        <row r="116">
          <cell r="A116">
            <v>36100</v>
          </cell>
          <cell r="B116">
            <v>12099</v>
          </cell>
          <cell r="C116">
            <v>312593</v>
          </cell>
          <cell r="D116" t="str">
            <v>21,848     25837       64.36     110</v>
          </cell>
        </row>
        <row r="117">
          <cell r="A117">
            <v>36130</v>
          </cell>
          <cell r="B117">
            <v>10965</v>
          </cell>
          <cell r="C117">
            <v>309804</v>
          </cell>
          <cell r="D117" t="str">
            <v>24,019     28254       68.66     107</v>
          </cell>
        </row>
        <row r="118">
          <cell r="A118" t="str">
            <v>Totals: _</v>
          </cell>
          <cell r="B118" t="str">
            <v>_________</v>
          </cell>
          <cell r="C118" t="str">
            <v>__________</v>
          </cell>
          <cell r="D118" t="str">
            <v>__________</v>
          </cell>
        </row>
        <row r="119">
          <cell r="A119">
            <v>1998</v>
          </cell>
          <cell r="B119">
            <v>154791</v>
          </cell>
          <cell r="C119">
            <v>4104266</v>
          </cell>
          <cell r="D119">
            <v>503682</v>
          </cell>
        </row>
        <row r="121">
          <cell r="A121">
            <v>36161</v>
          </cell>
          <cell r="B121">
            <v>10050</v>
          </cell>
          <cell r="C121">
            <v>301093</v>
          </cell>
          <cell r="D121" t="str">
            <v>21,986     29960       68.63     106</v>
          </cell>
        </row>
        <row r="122">
          <cell r="A122">
            <v>36192</v>
          </cell>
          <cell r="B122">
            <v>8801</v>
          </cell>
          <cell r="C122">
            <v>259487</v>
          </cell>
          <cell r="D122" t="str">
            <v>18,303     29484       67.53     105</v>
          </cell>
        </row>
        <row r="123">
          <cell r="A123">
            <v>36220</v>
          </cell>
          <cell r="B123">
            <v>9321</v>
          </cell>
          <cell r="C123">
            <v>281862</v>
          </cell>
          <cell r="D123" t="str">
            <v>22,871     30240       71.05     106</v>
          </cell>
        </row>
        <row r="124">
          <cell r="A124">
            <v>36251</v>
          </cell>
          <cell r="B124">
            <v>11349</v>
          </cell>
          <cell r="C124">
            <v>278450</v>
          </cell>
          <cell r="D124" t="str">
            <v>21,690     24536       65.65     104</v>
          </cell>
        </row>
        <row r="125">
          <cell r="A125">
            <v>36281</v>
          </cell>
          <cell r="B125">
            <v>11372</v>
          </cell>
          <cell r="C125">
            <v>312026</v>
          </cell>
          <cell r="D125" t="str">
            <v>21,128     27439       65.01     104</v>
          </cell>
        </row>
        <row r="126">
          <cell r="A126">
            <v>36312</v>
          </cell>
          <cell r="B126">
            <v>10293</v>
          </cell>
          <cell r="C126">
            <v>289513</v>
          </cell>
          <cell r="D126" t="str">
            <v>19,713     28128       65.70     102</v>
          </cell>
        </row>
        <row r="127">
          <cell r="A127">
            <v>36342</v>
          </cell>
          <cell r="B127">
            <v>10573</v>
          </cell>
          <cell r="C127">
            <v>281015</v>
          </cell>
          <cell r="D127" t="str">
            <v>19,555     26579       64.91     105</v>
          </cell>
        </row>
        <row r="128">
          <cell r="A128">
            <v>36373</v>
          </cell>
          <cell r="B128">
            <v>10545</v>
          </cell>
          <cell r="C128">
            <v>265590</v>
          </cell>
          <cell r="D128" t="str">
            <v>19,729     25187       65.17     104</v>
          </cell>
        </row>
        <row r="129">
          <cell r="A129">
            <v>36404</v>
          </cell>
          <cell r="B129">
            <v>10261</v>
          </cell>
          <cell r="C129">
            <v>264921</v>
          </cell>
          <cell r="D129" t="str">
            <v>18,602     25819       64.45     105</v>
          </cell>
        </row>
        <row r="130">
          <cell r="A130">
            <v>36434</v>
          </cell>
          <cell r="B130">
            <v>10838</v>
          </cell>
          <cell r="C130">
            <v>282474</v>
          </cell>
          <cell r="D130" t="str">
            <v>18,342     26064       62.86     102</v>
          </cell>
        </row>
        <row r="131">
          <cell r="A131">
            <v>36465</v>
          </cell>
          <cell r="B131">
            <v>10633</v>
          </cell>
          <cell r="C131">
            <v>276503</v>
          </cell>
          <cell r="D131" t="str">
            <v>18,917     26005       64.02     102</v>
          </cell>
        </row>
        <row r="132">
          <cell r="A132">
            <v>36495</v>
          </cell>
          <cell r="B132">
            <v>10953</v>
          </cell>
          <cell r="C132">
            <v>321128</v>
          </cell>
          <cell r="D132" t="str">
            <v>18,991     29319       63.42     101</v>
          </cell>
        </row>
        <row r="133">
          <cell r="A133" t="str">
            <v>Totals: _</v>
          </cell>
          <cell r="B133" t="str">
            <v>_________</v>
          </cell>
          <cell r="C133" t="str">
            <v>__________</v>
          </cell>
          <cell r="D133" t="str">
            <v>__________</v>
          </cell>
        </row>
        <row r="134">
          <cell r="A134">
            <v>1999</v>
          </cell>
          <cell r="B134">
            <v>124989</v>
          </cell>
          <cell r="C134">
            <v>3414062</v>
          </cell>
          <cell r="D134">
            <v>239827</v>
          </cell>
        </row>
        <row r="136">
          <cell r="A136">
            <v>36526</v>
          </cell>
          <cell r="B136">
            <v>10929</v>
          </cell>
          <cell r="C136">
            <v>305763</v>
          </cell>
          <cell r="D136" t="str">
            <v>25,532     27978       70.03      97</v>
          </cell>
        </row>
        <row r="137">
          <cell r="A137">
            <v>36557</v>
          </cell>
          <cell r="B137">
            <v>10441</v>
          </cell>
          <cell r="C137">
            <v>256730</v>
          </cell>
          <cell r="D137" t="str">
            <v>18,017     24589       63.31      96</v>
          </cell>
        </row>
        <row r="138">
          <cell r="A138">
            <v>36586</v>
          </cell>
          <cell r="B138">
            <v>11057</v>
          </cell>
          <cell r="C138">
            <v>262509</v>
          </cell>
          <cell r="D138" t="str">
            <v>17,406     23742       61.15      98</v>
          </cell>
        </row>
        <row r="139">
          <cell r="A139">
            <v>36617</v>
          </cell>
          <cell r="B139">
            <v>10654</v>
          </cell>
          <cell r="C139">
            <v>238662</v>
          </cell>
          <cell r="D139" t="str">
            <v>17,055     22402       61.55      98</v>
          </cell>
        </row>
        <row r="140">
          <cell r="A140">
            <v>36647</v>
          </cell>
          <cell r="B140">
            <v>10084</v>
          </cell>
          <cell r="C140">
            <v>234271</v>
          </cell>
          <cell r="D140" t="str">
            <v>14,945     23232       59.71      96</v>
          </cell>
        </row>
        <row r="141">
          <cell r="A141">
            <v>36678</v>
          </cell>
          <cell r="B141">
            <v>9862</v>
          </cell>
          <cell r="C141">
            <v>235886</v>
          </cell>
          <cell r="D141" t="str">
            <v>14,634     23919       59.74      96</v>
          </cell>
        </row>
        <row r="142">
          <cell r="A142">
            <v>36708</v>
          </cell>
          <cell r="B142">
            <v>9992</v>
          </cell>
          <cell r="C142">
            <v>233753</v>
          </cell>
          <cell r="D142" t="str">
            <v>14,498     23395       59.20      94</v>
          </cell>
        </row>
        <row r="143">
          <cell r="A143">
            <v>36739</v>
          </cell>
          <cell r="B143">
            <v>9844</v>
          </cell>
          <cell r="C143">
            <v>257632</v>
          </cell>
          <cell r="D143" t="str">
            <v>14,905     26172       60.22      94</v>
          </cell>
        </row>
        <row r="144">
          <cell r="A144">
            <v>36770</v>
          </cell>
          <cell r="B144">
            <v>9767</v>
          </cell>
          <cell r="C144">
            <v>264360</v>
          </cell>
          <cell r="D144" t="str">
            <v>17,110     27067       63.66      94</v>
          </cell>
        </row>
        <row r="145">
          <cell r="A145">
            <v>36800</v>
          </cell>
          <cell r="B145">
            <v>11549</v>
          </cell>
          <cell r="C145">
            <v>310796</v>
          </cell>
          <cell r="D145" t="str">
            <v>42,562     26912       78.66      96</v>
          </cell>
        </row>
        <row r="146">
          <cell r="A146">
            <v>36831</v>
          </cell>
          <cell r="B146">
            <v>14977</v>
          </cell>
          <cell r="C146">
            <v>293201</v>
          </cell>
          <cell r="D146" t="str">
            <v>29,819     19577       66.57      93</v>
          </cell>
        </row>
        <row r="147">
          <cell r="A147">
            <v>36861</v>
          </cell>
          <cell r="B147">
            <v>12394</v>
          </cell>
          <cell r="C147">
            <v>264289</v>
          </cell>
          <cell r="D147" t="str">
            <v>33,346     21324       72.90      93</v>
          </cell>
        </row>
        <row r="148">
          <cell r="A148" t="str">
            <v>Totals: _</v>
          </cell>
          <cell r="B148" t="str">
            <v>_________</v>
          </cell>
          <cell r="C148" t="str">
            <v>__________</v>
          </cell>
          <cell r="D148" t="str">
            <v>__________</v>
          </cell>
        </row>
        <row r="149">
          <cell r="A149">
            <v>2000</v>
          </cell>
          <cell r="B149">
            <v>131550</v>
          </cell>
          <cell r="C149">
            <v>3157852</v>
          </cell>
          <cell r="D149">
            <v>259829</v>
          </cell>
        </row>
        <row r="151">
          <cell r="A151">
            <v>36892</v>
          </cell>
          <cell r="B151">
            <v>12880</v>
          </cell>
          <cell r="C151">
            <v>256443</v>
          </cell>
          <cell r="D151" t="str">
            <v>17,479     19911       57.57      95</v>
          </cell>
        </row>
        <row r="152">
          <cell r="A152">
            <v>36923</v>
          </cell>
          <cell r="B152">
            <v>10543</v>
          </cell>
          <cell r="C152">
            <v>238995</v>
          </cell>
          <cell r="D152" t="str">
            <v>14,911     22669       58.58      95</v>
          </cell>
        </row>
        <row r="153">
          <cell r="A153">
            <v>36951</v>
          </cell>
          <cell r="B153">
            <v>11308</v>
          </cell>
          <cell r="C153">
            <v>276781</v>
          </cell>
          <cell r="D153" t="str">
            <v>16,091     24477       58.73      90</v>
          </cell>
        </row>
        <row r="154">
          <cell r="A154">
            <v>36982</v>
          </cell>
          <cell r="B154">
            <v>10964</v>
          </cell>
          <cell r="C154">
            <v>262438</v>
          </cell>
          <cell r="D154" t="str">
            <v>15,661     23937       58.82      92</v>
          </cell>
        </row>
        <row r="155">
          <cell r="A155">
            <v>37012</v>
          </cell>
          <cell r="B155">
            <v>9876</v>
          </cell>
          <cell r="C155">
            <v>256023</v>
          </cell>
          <cell r="D155" t="str">
            <v>15,349     25924       60.85      86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36916</v>
          </cell>
          <cell r="C38">
            <v>1079621</v>
          </cell>
          <cell r="D38" t="str">
            <v>16,062     29246       30.32     121</v>
          </cell>
        </row>
        <row r="39">
          <cell r="A39">
            <v>34669</v>
          </cell>
          <cell r="B39">
            <v>55604</v>
          </cell>
          <cell r="C39">
            <v>1921644</v>
          </cell>
          <cell r="D39" t="str">
            <v>21,854     34560       28.21     114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92520</v>
          </cell>
          <cell r="C41">
            <v>3001265</v>
          </cell>
          <cell r="D41">
            <v>37916</v>
          </cell>
        </row>
        <row r="43">
          <cell r="A43">
            <v>34700</v>
          </cell>
          <cell r="B43">
            <v>46210</v>
          </cell>
          <cell r="C43">
            <v>1653175</v>
          </cell>
          <cell r="D43" t="str">
            <v>27,133     35776       36.99     117</v>
          </cell>
        </row>
        <row r="44">
          <cell r="A44">
            <v>34731</v>
          </cell>
          <cell r="B44">
            <v>43377</v>
          </cell>
          <cell r="C44">
            <v>1288011</v>
          </cell>
          <cell r="D44" t="str">
            <v>33,610     29694       43.66     113</v>
          </cell>
        </row>
        <row r="45">
          <cell r="A45">
            <v>34759</v>
          </cell>
          <cell r="B45">
            <v>44811</v>
          </cell>
          <cell r="C45">
            <v>1428857</v>
          </cell>
          <cell r="D45" t="str">
            <v>37,198     31887       45.36     116</v>
          </cell>
        </row>
        <row r="46">
          <cell r="A46">
            <v>34790</v>
          </cell>
          <cell r="B46">
            <v>35778</v>
          </cell>
          <cell r="C46">
            <v>1241799</v>
          </cell>
          <cell r="D46" t="str">
            <v>45,738     34709       56.11     116</v>
          </cell>
        </row>
        <row r="47">
          <cell r="A47">
            <v>34820</v>
          </cell>
          <cell r="B47">
            <v>30421</v>
          </cell>
          <cell r="C47">
            <v>1170842</v>
          </cell>
          <cell r="D47" t="str">
            <v>52,379     38488       63.26     112</v>
          </cell>
        </row>
        <row r="48">
          <cell r="A48">
            <v>34851</v>
          </cell>
          <cell r="B48">
            <v>24788</v>
          </cell>
          <cell r="C48">
            <v>980112</v>
          </cell>
          <cell r="D48" t="str">
            <v>48,758     39540       66.30     108</v>
          </cell>
        </row>
        <row r="49">
          <cell r="A49">
            <v>34881</v>
          </cell>
          <cell r="B49">
            <v>28739</v>
          </cell>
          <cell r="C49">
            <v>1007973</v>
          </cell>
          <cell r="D49" t="str">
            <v>56,010     35074       66.09     107</v>
          </cell>
        </row>
        <row r="50">
          <cell r="A50">
            <v>34912</v>
          </cell>
          <cell r="B50">
            <v>24211</v>
          </cell>
          <cell r="C50">
            <v>954055</v>
          </cell>
          <cell r="D50" t="str">
            <v>51,306     39406       67.94     110</v>
          </cell>
        </row>
        <row r="51">
          <cell r="A51">
            <v>34943</v>
          </cell>
          <cell r="B51">
            <v>22019</v>
          </cell>
          <cell r="C51">
            <v>853052</v>
          </cell>
          <cell r="D51" t="str">
            <v>47,869     38742       68.49     105</v>
          </cell>
        </row>
        <row r="52">
          <cell r="A52">
            <v>34973</v>
          </cell>
          <cell r="B52">
            <v>21998</v>
          </cell>
          <cell r="C52">
            <v>796215</v>
          </cell>
          <cell r="D52" t="str">
            <v>45,759     36195       67.53     106</v>
          </cell>
        </row>
        <row r="53">
          <cell r="A53">
            <v>35004</v>
          </cell>
          <cell r="B53">
            <v>24236</v>
          </cell>
          <cell r="C53">
            <v>806000</v>
          </cell>
          <cell r="D53" t="str">
            <v>39,504     33257       61.98     105</v>
          </cell>
        </row>
        <row r="54">
          <cell r="A54">
            <v>35034</v>
          </cell>
          <cell r="B54">
            <v>22273</v>
          </cell>
          <cell r="C54">
            <v>811659</v>
          </cell>
          <cell r="D54" t="str">
            <v>44,286     36442       66.54     105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368861</v>
          </cell>
          <cell r="C56">
            <v>12991750</v>
          </cell>
          <cell r="D56">
            <v>529550</v>
          </cell>
        </row>
        <row r="58">
          <cell r="A58">
            <v>35065</v>
          </cell>
          <cell r="B58">
            <v>21031</v>
          </cell>
          <cell r="C58">
            <v>769134</v>
          </cell>
          <cell r="D58" t="str">
            <v>43,801     36572       67.56     106</v>
          </cell>
        </row>
        <row r="59">
          <cell r="A59">
            <v>35096</v>
          </cell>
          <cell r="B59">
            <v>20560</v>
          </cell>
          <cell r="C59">
            <v>732717</v>
          </cell>
          <cell r="D59" t="str">
            <v>34,938     35638       62.95     106</v>
          </cell>
        </row>
        <row r="60">
          <cell r="A60">
            <v>35125</v>
          </cell>
          <cell r="B60">
            <v>22521</v>
          </cell>
          <cell r="C60">
            <v>733670</v>
          </cell>
          <cell r="D60" t="str">
            <v>37,434     32578       62.44     103</v>
          </cell>
        </row>
        <row r="61">
          <cell r="A61">
            <v>35156</v>
          </cell>
          <cell r="B61">
            <v>20356</v>
          </cell>
          <cell r="C61">
            <v>702274</v>
          </cell>
          <cell r="D61" t="str">
            <v>40,238     34500       66.41     102</v>
          </cell>
        </row>
        <row r="62">
          <cell r="A62">
            <v>35186</v>
          </cell>
          <cell r="B62">
            <v>20015</v>
          </cell>
          <cell r="C62">
            <v>739741</v>
          </cell>
          <cell r="D62" t="str">
            <v>49,021     36960       71.01     105</v>
          </cell>
        </row>
        <row r="63">
          <cell r="A63">
            <v>35217</v>
          </cell>
          <cell r="B63">
            <v>17365</v>
          </cell>
          <cell r="C63">
            <v>684561</v>
          </cell>
          <cell r="D63" t="str">
            <v>40,883     39422       70.19     106</v>
          </cell>
        </row>
        <row r="64">
          <cell r="A64">
            <v>35247</v>
          </cell>
          <cell r="B64">
            <v>17066</v>
          </cell>
          <cell r="C64">
            <v>676001</v>
          </cell>
          <cell r="D64" t="str">
            <v>39,144     39611       69.64     105</v>
          </cell>
        </row>
        <row r="65">
          <cell r="A65">
            <v>35278</v>
          </cell>
          <cell r="B65">
            <v>15365</v>
          </cell>
          <cell r="C65">
            <v>660889</v>
          </cell>
          <cell r="D65" t="str">
            <v>38,400     43013       71.42     105</v>
          </cell>
        </row>
        <row r="66">
          <cell r="A66">
            <v>35309</v>
          </cell>
          <cell r="B66">
            <v>13095</v>
          </cell>
          <cell r="C66">
            <v>654115</v>
          </cell>
          <cell r="D66" t="str">
            <v>38,326     49952       74.53     104</v>
          </cell>
        </row>
        <row r="67">
          <cell r="A67">
            <v>35339</v>
          </cell>
          <cell r="B67">
            <v>16301</v>
          </cell>
          <cell r="C67">
            <v>661369</v>
          </cell>
          <cell r="D67" t="str">
            <v>39,876     40573       70.98     104</v>
          </cell>
        </row>
        <row r="68">
          <cell r="A68">
            <v>35370</v>
          </cell>
          <cell r="B68">
            <v>15365</v>
          </cell>
          <cell r="C68">
            <v>599617</v>
          </cell>
          <cell r="D68" t="str">
            <v>36,669     39025       70.47     103</v>
          </cell>
        </row>
        <row r="69">
          <cell r="A69">
            <v>35400</v>
          </cell>
          <cell r="B69">
            <v>16052</v>
          </cell>
          <cell r="C69">
            <v>635022</v>
          </cell>
          <cell r="D69" t="str">
            <v>39,555     39561       71.13     103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215092</v>
          </cell>
          <cell r="C71">
            <v>8249110</v>
          </cell>
          <cell r="D71">
            <v>478285</v>
          </cell>
        </row>
        <row r="73">
          <cell r="A73">
            <v>35431</v>
          </cell>
          <cell r="B73">
            <v>14390</v>
          </cell>
          <cell r="C73">
            <v>604144</v>
          </cell>
          <cell r="D73" t="str">
            <v>41,492     41984       74.25     101</v>
          </cell>
        </row>
        <row r="74">
          <cell r="A74">
            <v>35462</v>
          </cell>
          <cell r="B74">
            <v>13231</v>
          </cell>
          <cell r="C74">
            <v>519309</v>
          </cell>
          <cell r="D74" t="str">
            <v>40,644     39250       75.44     104</v>
          </cell>
        </row>
        <row r="75">
          <cell r="A75">
            <v>35490</v>
          </cell>
          <cell r="B75">
            <v>14048</v>
          </cell>
          <cell r="C75">
            <v>588493</v>
          </cell>
          <cell r="D75" t="str">
            <v>42,976     41892       75.36     104</v>
          </cell>
        </row>
        <row r="76">
          <cell r="A76">
            <v>35521</v>
          </cell>
          <cell r="B76">
            <v>13530</v>
          </cell>
          <cell r="C76">
            <v>553816</v>
          </cell>
          <cell r="D76" t="str">
            <v>38,428     40933       73.96     102</v>
          </cell>
        </row>
        <row r="77">
          <cell r="A77">
            <v>35551</v>
          </cell>
          <cell r="B77">
            <v>12318</v>
          </cell>
          <cell r="C77">
            <v>525114</v>
          </cell>
          <cell r="D77" t="str">
            <v>38,844     42630       75.92     102</v>
          </cell>
        </row>
        <row r="78">
          <cell r="A78">
            <v>35582</v>
          </cell>
          <cell r="B78">
            <v>12646</v>
          </cell>
          <cell r="C78">
            <v>505073</v>
          </cell>
          <cell r="D78" t="str">
            <v>40,641     39940       76.27     102</v>
          </cell>
        </row>
        <row r="79">
          <cell r="A79">
            <v>35612</v>
          </cell>
          <cell r="B79">
            <v>12726</v>
          </cell>
          <cell r="C79">
            <v>505565</v>
          </cell>
          <cell r="D79" t="str">
            <v>41,553     39727       76.55     103</v>
          </cell>
        </row>
        <row r="80">
          <cell r="A80">
            <v>35643</v>
          </cell>
          <cell r="B80">
            <v>12374</v>
          </cell>
          <cell r="C80">
            <v>490931</v>
          </cell>
          <cell r="D80" t="str">
            <v>41,699     39675       77.12      99</v>
          </cell>
        </row>
        <row r="81">
          <cell r="A81">
            <v>35674</v>
          </cell>
          <cell r="B81">
            <v>10745</v>
          </cell>
          <cell r="C81">
            <v>488737</v>
          </cell>
          <cell r="D81" t="str">
            <v>43,776     45486       80.29      99</v>
          </cell>
        </row>
        <row r="82">
          <cell r="A82">
            <v>35704</v>
          </cell>
          <cell r="B82">
            <v>11525</v>
          </cell>
          <cell r="C82">
            <v>498384</v>
          </cell>
          <cell r="D82" t="str">
            <v>46,511     43244       80.14      99</v>
          </cell>
        </row>
        <row r="83">
          <cell r="A83">
            <v>35735</v>
          </cell>
          <cell r="B83">
            <v>9364</v>
          </cell>
          <cell r="C83">
            <v>478495</v>
          </cell>
          <cell r="D83" t="str">
            <v>45,134     51100       82.82      98</v>
          </cell>
        </row>
        <row r="84">
          <cell r="A84">
            <v>35765</v>
          </cell>
          <cell r="B84">
            <v>9518</v>
          </cell>
          <cell r="C84">
            <v>468965</v>
          </cell>
          <cell r="D84" t="str">
            <v>48,703     49272       83.65      97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146415</v>
          </cell>
          <cell r="C86">
            <v>6227026</v>
          </cell>
          <cell r="D86">
            <v>510401</v>
          </cell>
        </row>
        <row r="88">
          <cell r="A88">
            <v>35796</v>
          </cell>
          <cell r="B88">
            <v>8040</v>
          </cell>
          <cell r="C88">
            <v>422512</v>
          </cell>
          <cell r="D88" t="str">
            <v>43,527     52552       84.41      95</v>
          </cell>
        </row>
        <row r="89">
          <cell r="A89">
            <v>35827</v>
          </cell>
          <cell r="B89">
            <v>7461</v>
          </cell>
          <cell r="C89">
            <v>364086</v>
          </cell>
          <cell r="D89" t="str">
            <v>37,873     48799       83.54      94</v>
          </cell>
        </row>
        <row r="90">
          <cell r="A90">
            <v>35855</v>
          </cell>
          <cell r="B90">
            <v>8261</v>
          </cell>
          <cell r="C90">
            <v>417517</v>
          </cell>
          <cell r="D90" t="str">
            <v>39,087     50541       82.55      95</v>
          </cell>
        </row>
        <row r="91">
          <cell r="A91">
            <v>35886</v>
          </cell>
          <cell r="B91">
            <v>8210</v>
          </cell>
          <cell r="C91">
            <v>404563</v>
          </cell>
          <cell r="D91" t="str">
            <v>36,641     49277       81.69      93</v>
          </cell>
        </row>
        <row r="92">
          <cell r="A92">
            <v>35916</v>
          </cell>
          <cell r="B92">
            <v>9670</v>
          </cell>
          <cell r="C92">
            <v>407654</v>
          </cell>
          <cell r="D92" t="str">
            <v>36,324     42157       78.98      95</v>
          </cell>
        </row>
        <row r="93">
          <cell r="A93">
            <v>35947</v>
          </cell>
          <cell r="B93">
            <v>9513</v>
          </cell>
          <cell r="C93">
            <v>391160</v>
          </cell>
          <cell r="D93" t="str">
            <v>34,110     41119       78.19      94</v>
          </cell>
        </row>
        <row r="94">
          <cell r="A94">
            <v>35977</v>
          </cell>
          <cell r="B94">
            <v>8891</v>
          </cell>
          <cell r="C94">
            <v>392120</v>
          </cell>
          <cell r="D94" t="str">
            <v>31,719     44104       78.11      93</v>
          </cell>
        </row>
        <row r="95">
          <cell r="A95">
            <v>36008</v>
          </cell>
          <cell r="B95">
            <v>8628</v>
          </cell>
          <cell r="C95">
            <v>374809</v>
          </cell>
          <cell r="D95" t="str">
            <v>31,388     43442       78.44      91</v>
          </cell>
        </row>
        <row r="96">
          <cell r="A96">
            <v>36039</v>
          </cell>
          <cell r="B96">
            <v>7435</v>
          </cell>
          <cell r="C96">
            <v>356884</v>
          </cell>
          <cell r="D96" t="str">
            <v>32,590     48001       81.42      92</v>
          </cell>
        </row>
        <row r="97">
          <cell r="A97">
            <v>36069</v>
          </cell>
          <cell r="B97">
            <v>8947</v>
          </cell>
          <cell r="C97">
            <v>368485</v>
          </cell>
          <cell r="D97" t="str">
            <v>38,067     41186       80.97      91</v>
          </cell>
        </row>
        <row r="98">
          <cell r="A98">
            <v>36100</v>
          </cell>
          <cell r="B98">
            <v>8094</v>
          </cell>
          <cell r="C98">
            <v>351614</v>
          </cell>
          <cell r="D98" t="str">
            <v>39,396     43442       82.96      93</v>
          </cell>
        </row>
        <row r="99">
          <cell r="A99">
            <v>36130</v>
          </cell>
          <cell r="B99">
            <v>7790</v>
          </cell>
          <cell r="C99">
            <v>368541</v>
          </cell>
          <cell r="D99" t="str">
            <v>39,485     47310       83.52      91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100940</v>
          </cell>
          <cell r="C101">
            <v>4619945</v>
          </cell>
          <cell r="D101">
            <v>440207</v>
          </cell>
        </row>
        <row r="103">
          <cell r="A103">
            <v>36161</v>
          </cell>
          <cell r="B103">
            <v>7561</v>
          </cell>
          <cell r="C103">
            <v>377491</v>
          </cell>
          <cell r="D103" t="str">
            <v>38,610     49927       83.62      91</v>
          </cell>
        </row>
        <row r="104">
          <cell r="A104">
            <v>36192</v>
          </cell>
          <cell r="B104">
            <v>7394</v>
          </cell>
          <cell r="C104">
            <v>357092</v>
          </cell>
          <cell r="D104" t="str">
            <v>37,258     48295       83.44      92</v>
          </cell>
        </row>
        <row r="105">
          <cell r="A105">
            <v>36220</v>
          </cell>
          <cell r="B105">
            <v>8402</v>
          </cell>
          <cell r="C105">
            <v>385973</v>
          </cell>
          <cell r="D105" t="str">
            <v>41,155     45939       83.05      90</v>
          </cell>
        </row>
        <row r="106">
          <cell r="A106">
            <v>36251</v>
          </cell>
          <cell r="B106">
            <v>9132</v>
          </cell>
          <cell r="C106">
            <v>370056</v>
          </cell>
          <cell r="D106" t="str">
            <v>36,018     40523       79.77      92</v>
          </cell>
        </row>
        <row r="107">
          <cell r="A107">
            <v>36281</v>
          </cell>
          <cell r="B107">
            <v>8408</v>
          </cell>
          <cell r="C107">
            <v>393011</v>
          </cell>
          <cell r="D107" t="str">
            <v>44,212     46743       84.02      90</v>
          </cell>
        </row>
        <row r="108">
          <cell r="A108">
            <v>36312</v>
          </cell>
          <cell r="B108">
            <v>6727</v>
          </cell>
          <cell r="C108">
            <v>383625</v>
          </cell>
          <cell r="D108" t="str">
            <v>89,741     57028       93.03      90</v>
          </cell>
        </row>
        <row r="109">
          <cell r="A109">
            <v>36342</v>
          </cell>
          <cell r="B109">
            <v>6351</v>
          </cell>
          <cell r="C109">
            <v>401285</v>
          </cell>
          <cell r="D109" t="str">
            <v>92,566     63185       93.58      91</v>
          </cell>
        </row>
        <row r="110">
          <cell r="A110">
            <v>36373</v>
          </cell>
          <cell r="B110">
            <v>5756</v>
          </cell>
          <cell r="C110">
            <v>379869</v>
          </cell>
          <cell r="D110" t="str">
            <v>90,368     65996       94.01      89</v>
          </cell>
        </row>
        <row r="111">
          <cell r="A111">
            <v>36404</v>
          </cell>
          <cell r="B111">
            <v>5371</v>
          </cell>
          <cell r="C111">
            <v>374361</v>
          </cell>
          <cell r="D111" t="str">
            <v>100,425     69701       94.92      87</v>
          </cell>
        </row>
        <row r="112">
          <cell r="A112">
            <v>36434</v>
          </cell>
          <cell r="B112">
            <v>6091</v>
          </cell>
          <cell r="C112">
            <v>361958</v>
          </cell>
          <cell r="D112" t="str">
            <v>100,378     59426       94.28      89</v>
          </cell>
        </row>
        <row r="113">
          <cell r="A113">
            <v>36465</v>
          </cell>
          <cell r="B113">
            <v>5378</v>
          </cell>
          <cell r="C113">
            <v>337808</v>
          </cell>
          <cell r="D113" t="str">
            <v>82,554     62813       93.88      87</v>
          </cell>
        </row>
        <row r="114">
          <cell r="A114">
            <v>36495</v>
          </cell>
          <cell r="B114">
            <v>5266</v>
          </cell>
          <cell r="C114">
            <v>351058</v>
          </cell>
          <cell r="D114" t="str">
            <v>46,637     66666       89.85      88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81837</v>
          </cell>
          <cell r="C116">
            <v>4473587</v>
          </cell>
          <cell r="D116">
            <v>799922</v>
          </cell>
        </row>
        <row r="118">
          <cell r="A118">
            <v>36526</v>
          </cell>
          <cell r="B118">
            <v>4815</v>
          </cell>
          <cell r="C118">
            <v>385383</v>
          </cell>
          <cell r="D118" t="str">
            <v>56,015     80039       92.08      88</v>
          </cell>
        </row>
        <row r="119">
          <cell r="A119">
            <v>36557</v>
          </cell>
          <cell r="B119">
            <v>4642</v>
          </cell>
          <cell r="C119">
            <v>331369</v>
          </cell>
          <cell r="D119" t="str">
            <v>50,853     71385       91.64      85</v>
          </cell>
        </row>
        <row r="120">
          <cell r="A120">
            <v>36586</v>
          </cell>
          <cell r="B120">
            <v>4808</v>
          </cell>
          <cell r="C120">
            <v>361590</v>
          </cell>
          <cell r="D120" t="str">
            <v>59,404     75206       92.51      86</v>
          </cell>
        </row>
        <row r="121">
          <cell r="A121">
            <v>36617</v>
          </cell>
          <cell r="B121">
            <v>5528</v>
          </cell>
          <cell r="C121">
            <v>332576</v>
          </cell>
          <cell r="D121" t="str">
            <v>55,833     60163       90.99      86</v>
          </cell>
        </row>
        <row r="122">
          <cell r="A122">
            <v>36647</v>
          </cell>
          <cell r="B122">
            <v>5713</v>
          </cell>
          <cell r="C122">
            <v>341723</v>
          </cell>
          <cell r="D122" t="str">
            <v>52,770     59815       90.23      86</v>
          </cell>
        </row>
        <row r="123">
          <cell r="A123">
            <v>36678</v>
          </cell>
          <cell r="B123">
            <v>4536</v>
          </cell>
          <cell r="C123">
            <v>318945</v>
          </cell>
          <cell r="D123" t="str">
            <v>41,347     70315       90.11      85</v>
          </cell>
        </row>
        <row r="124">
          <cell r="A124">
            <v>36708</v>
          </cell>
          <cell r="B124">
            <v>4874</v>
          </cell>
          <cell r="C124">
            <v>327080</v>
          </cell>
          <cell r="D124" t="str">
            <v>45,269     67108       90.28      85</v>
          </cell>
        </row>
        <row r="125">
          <cell r="A125">
            <v>36739</v>
          </cell>
          <cell r="B125">
            <v>3909</v>
          </cell>
          <cell r="C125">
            <v>297821</v>
          </cell>
          <cell r="D125" t="str">
            <v>43,135     76189       91.69      84</v>
          </cell>
        </row>
        <row r="126">
          <cell r="A126">
            <v>36770</v>
          </cell>
          <cell r="B126">
            <v>3707</v>
          </cell>
          <cell r="C126">
            <v>320542</v>
          </cell>
          <cell r="D126" t="str">
            <v>39,848     86470       91.49      84</v>
          </cell>
        </row>
        <row r="127">
          <cell r="A127">
            <v>36800</v>
          </cell>
          <cell r="B127">
            <v>4185</v>
          </cell>
          <cell r="C127">
            <v>290890</v>
          </cell>
          <cell r="D127" t="str">
            <v>36,796     69508       89.79      84</v>
          </cell>
        </row>
        <row r="128">
          <cell r="A128">
            <v>36831</v>
          </cell>
          <cell r="B128">
            <v>3800</v>
          </cell>
          <cell r="C128">
            <v>285240</v>
          </cell>
          <cell r="D128" t="str">
            <v>38,997     75064       91.12      82</v>
          </cell>
        </row>
        <row r="129">
          <cell r="A129">
            <v>36861</v>
          </cell>
          <cell r="B129">
            <v>3234</v>
          </cell>
          <cell r="C129">
            <v>286139</v>
          </cell>
          <cell r="D129" t="str">
            <v>39,223     88479       92.38      82</v>
          </cell>
        </row>
        <row r="130">
          <cell r="A130" t="str">
            <v>Totals: __</v>
          </cell>
          <cell r="B130" t="str">
            <v>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53751</v>
          </cell>
          <cell r="C131">
            <v>3879298</v>
          </cell>
          <cell r="D131">
            <v>559490</v>
          </cell>
        </row>
        <row r="133">
          <cell r="A133">
            <v>36892</v>
          </cell>
          <cell r="B133">
            <v>3758</v>
          </cell>
          <cell r="C133">
            <v>301174</v>
          </cell>
          <cell r="D133" t="str">
            <v>41,992     80143       91.79      84</v>
          </cell>
        </row>
        <row r="134">
          <cell r="A134">
            <v>36923</v>
          </cell>
          <cell r="B134">
            <v>3887</v>
          </cell>
          <cell r="C134">
            <v>266177</v>
          </cell>
          <cell r="D134" t="str">
            <v>38,090     68479       90.74      82</v>
          </cell>
        </row>
        <row r="135">
          <cell r="A135">
            <v>36951</v>
          </cell>
          <cell r="B135">
            <v>4187</v>
          </cell>
          <cell r="C135">
            <v>271994</v>
          </cell>
          <cell r="D135" t="str">
            <v>44,284     64962       91.36      82</v>
          </cell>
        </row>
        <row r="136">
          <cell r="A136">
            <v>36982</v>
          </cell>
          <cell r="B136">
            <v>3544</v>
          </cell>
          <cell r="C136">
            <v>292817</v>
          </cell>
          <cell r="D136" t="str">
            <v>46,465     82624       92.91      80</v>
          </cell>
        </row>
        <row r="137">
          <cell r="A137">
            <v>37012</v>
          </cell>
          <cell r="B137">
            <v>3698</v>
          </cell>
          <cell r="C137">
            <v>281329</v>
          </cell>
          <cell r="D137" t="str">
            <v>50,795     76076       93.21      75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55">
          <cell r="A55">
            <v>34669</v>
          </cell>
          <cell r="B55">
            <v>25312</v>
          </cell>
          <cell r="C55">
            <v>952493</v>
          </cell>
          <cell r="D55" t="str">
            <v>3,868     37631       13.26     126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1994</v>
          </cell>
          <cell r="B57">
            <v>25312</v>
          </cell>
          <cell r="C57">
            <v>952493</v>
          </cell>
          <cell r="D57">
            <v>3868</v>
          </cell>
        </row>
        <row r="59">
          <cell r="A59">
            <v>34700</v>
          </cell>
          <cell r="B59">
            <v>44258</v>
          </cell>
          <cell r="C59">
            <v>1642604</v>
          </cell>
          <cell r="D59" t="str">
            <v>7,574     37115       14.61     118</v>
          </cell>
        </row>
        <row r="60">
          <cell r="A60">
            <v>34731</v>
          </cell>
          <cell r="B60">
            <v>36870</v>
          </cell>
          <cell r="C60">
            <v>1330993</v>
          </cell>
          <cell r="D60" t="str">
            <v>3,177     36100        7.93     118</v>
          </cell>
        </row>
        <row r="61">
          <cell r="A61">
            <v>34759</v>
          </cell>
          <cell r="B61">
            <v>33998</v>
          </cell>
          <cell r="C61">
            <v>1335132</v>
          </cell>
          <cell r="D61" t="str">
            <v>6,566     39271       16.19     116</v>
          </cell>
        </row>
        <row r="62">
          <cell r="A62">
            <v>34790</v>
          </cell>
          <cell r="B62">
            <v>29435</v>
          </cell>
          <cell r="C62">
            <v>1220413</v>
          </cell>
          <cell r="D62" t="str">
            <v>18,621     41462       38.75     115</v>
          </cell>
        </row>
        <row r="63">
          <cell r="A63">
            <v>34820</v>
          </cell>
          <cell r="B63">
            <v>28038</v>
          </cell>
          <cell r="C63">
            <v>1175561</v>
          </cell>
          <cell r="D63" t="str">
            <v>30,548     41928       52.14     115</v>
          </cell>
        </row>
        <row r="64">
          <cell r="A64">
            <v>34851</v>
          </cell>
          <cell r="B64">
            <v>24074</v>
          </cell>
          <cell r="C64">
            <v>1023898</v>
          </cell>
          <cell r="D64" t="str">
            <v>34,258     42532       58.73     113</v>
          </cell>
        </row>
        <row r="65">
          <cell r="A65">
            <v>34881</v>
          </cell>
          <cell r="B65">
            <v>26696</v>
          </cell>
          <cell r="C65">
            <v>987036</v>
          </cell>
          <cell r="D65" t="str">
            <v>32,762     36974       55.10     114</v>
          </cell>
        </row>
        <row r="66">
          <cell r="A66">
            <v>34912</v>
          </cell>
          <cell r="B66">
            <v>25225</v>
          </cell>
          <cell r="C66">
            <v>961074</v>
          </cell>
          <cell r="D66" t="str">
            <v>32,490     38101       56.29     113</v>
          </cell>
        </row>
        <row r="67">
          <cell r="A67">
            <v>34943</v>
          </cell>
          <cell r="B67">
            <v>30555</v>
          </cell>
          <cell r="C67">
            <v>869159</v>
          </cell>
          <cell r="D67" t="str">
            <v>29,227     28446       48.89     112</v>
          </cell>
        </row>
        <row r="68">
          <cell r="A68">
            <v>34973</v>
          </cell>
          <cell r="B68">
            <v>29506</v>
          </cell>
          <cell r="C68">
            <v>862676</v>
          </cell>
          <cell r="D68" t="str">
            <v>34,738     29238       54.07     112</v>
          </cell>
        </row>
        <row r="69">
          <cell r="A69">
            <v>35004</v>
          </cell>
          <cell r="B69">
            <v>25322</v>
          </cell>
          <cell r="C69">
            <v>799602</v>
          </cell>
          <cell r="D69" t="str">
            <v>35,286     31578       58.22     108</v>
          </cell>
        </row>
        <row r="70">
          <cell r="A70">
            <v>35034</v>
          </cell>
          <cell r="B70">
            <v>25744</v>
          </cell>
          <cell r="C70">
            <v>765444</v>
          </cell>
          <cell r="D70" t="str">
            <v>37,815     29733       59.50     108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1995</v>
          </cell>
          <cell r="B72">
            <v>359721</v>
          </cell>
          <cell r="C72">
            <v>12973592</v>
          </cell>
          <cell r="D72">
            <v>303062</v>
          </cell>
        </row>
        <row r="74">
          <cell r="A74">
            <v>35065</v>
          </cell>
          <cell r="B74">
            <v>24592</v>
          </cell>
          <cell r="C74">
            <v>707061</v>
          </cell>
          <cell r="D74" t="str">
            <v>32,867     28752       57.20     107</v>
          </cell>
        </row>
        <row r="75">
          <cell r="A75">
            <v>35096</v>
          </cell>
          <cell r="B75">
            <v>22727</v>
          </cell>
          <cell r="C75">
            <v>676089</v>
          </cell>
          <cell r="D75" t="str">
            <v>31,252     29749       57.90     106</v>
          </cell>
        </row>
        <row r="76">
          <cell r="A76">
            <v>35125</v>
          </cell>
          <cell r="B76">
            <v>25459</v>
          </cell>
          <cell r="C76">
            <v>714912</v>
          </cell>
          <cell r="D76" t="str">
            <v>32,731     28081       56.25     108</v>
          </cell>
        </row>
        <row r="77">
          <cell r="A77">
            <v>35156</v>
          </cell>
          <cell r="B77">
            <v>23460</v>
          </cell>
          <cell r="C77">
            <v>673435</v>
          </cell>
          <cell r="D77" t="str">
            <v>30,918     28706       56.86     107</v>
          </cell>
        </row>
        <row r="78">
          <cell r="A78">
            <v>35186</v>
          </cell>
          <cell r="B78">
            <v>22008</v>
          </cell>
          <cell r="C78">
            <v>721118</v>
          </cell>
          <cell r="D78" t="str">
            <v>31,580     32767       58.93     108</v>
          </cell>
        </row>
        <row r="79">
          <cell r="A79">
            <v>35217</v>
          </cell>
          <cell r="B79">
            <v>21311</v>
          </cell>
          <cell r="C79">
            <v>652211</v>
          </cell>
          <cell r="D79" t="str">
            <v>27,554     30605       56.39     108</v>
          </cell>
        </row>
        <row r="80">
          <cell r="A80">
            <v>35247</v>
          </cell>
          <cell r="B80">
            <v>21385</v>
          </cell>
          <cell r="C80">
            <v>665636</v>
          </cell>
          <cell r="D80" t="str">
            <v>28,538     31127       57.16     108</v>
          </cell>
        </row>
        <row r="81">
          <cell r="A81">
            <v>35278</v>
          </cell>
          <cell r="B81">
            <v>19800</v>
          </cell>
          <cell r="C81">
            <v>640401</v>
          </cell>
          <cell r="D81" t="str">
            <v>30,851     32344       60.91     108</v>
          </cell>
        </row>
        <row r="82">
          <cell r="A82">
            <v>35309</v>
          </cell>
          <cell r="B82">
            <v>17734</v>
          </cell>
          <cell r="C82">
            <v>607834</v>
          </cell>
          <cell r="D82" t="str">
            <v>30,332     34276       63.10     106</v>
          </cell>
        </row>
        <row r="83">
          <cell r="A83">
            <v>35339</v>
          </cell>
          <cell r="B83">
            <v>17294</v>
          </cell>
          <cell r="C83">
            <v>603851</v>
          </cell>
          <cell r="D83" t="str">
            <v>31,046     34917       64.22     104</v>
          </cell>
        </row>
        <row r="84">
          <cell r="A84">
            <v>35370</v>
          </cell>
          <cell r="B84">
            <v>17784</v>
          </cell>
          <cell r="C84">
            <v>557096</v>
          </cell>
          <cell r="D84" t="str">
            <v>28,092     31326       61.23     104</v>
          </cell>
        </row>
        <row r="85">
          <cell r="A85">
            <v>35400</v>
          </cell>
          <cell r="B85">
            <v>16943</v>
          </cell>
          <cell r="C85">
            <v>564244</v>
          </cell>
          <cell r="D85" t="str">
            <v>31,770     33303       65.22     101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1996</v>
          </cell>
          <cell r="B87">
            <v>250497</v>
          </cell>
          <cell r="C87">
            <v>7783888</v>
          </cell>
          <cell r="D87">
            <v>367531</v>
          </cell>
        </row>
        <row r="89">
          <cell r="A89">
            <v>35431</v>
          </cell>
          <cell r="B89">
            <v>16279</v>
          </cell>
          <cell r="C89">
            <v>539762</v>
          </cell>
          <cell r="D89" t="str">
            <v>29,587     33157       64.51     100</v>
          </cell>
        </row>
        <row r="90">
          <cell r="A90">
            <v>35462</v>
          </cell>
          <cell r="B90">
            <v>15285</v>
          </cell>
          <cell r="C90">
            <v>500964</v>
          </cell>
          <cell r="D90" t="str">
            <v>29,236     32775       65.67      98</v>
          </cell>
        </row>
        <row r="91">
          <cell r="A91">
            <v>35490</v>
          </cell>
          <cell r="B91">
            <v>16371</v>
          </cell>
          <cell r="C91">
            <v>519994</v>
          </cell>
          <cell r="D91" t="str">
            <v>31,671     31764       65.92     100</v>
          </cell>
        </row>
        <row r="92">
          <cell r="A92">
            <v>35521</v>
          </cell>
          <cell r="B92">
            <v>14951</v>
          </cell>
          <cell r="C92">
            <v>475739</v>
          </cell>
          <cell r="D92" t="str">
            <v>28,691     31820       65.74      99</v>
          </cell>
        </row>
        <row r="93">
          <cell r="A93">
            <v>35551</v>
          </cell>
          <cell r="B93">
            <v>15672</v>
          </cell>
          <cell r="C93">
            <v>505823</v>
          </cell>
          <cell r="D93" t="str">
            <v>31,730     32276       66.94      97</v>
          </cell>
        </row>
        <row r="94">
          <cell r="A94">
            <v>35582</v>
          </cell>
          <cell r="B94">
            <v>15276</v>
          </cell>
          <cell r="C94">
            <v>476831</v>
          </cell>
          <cell r="D94" t="str">
            <v>25,590     31215       62.62      99</v>
          </cell>
        </row>
        <row r="95">
          <cell r="A95">
            <v>35612</v>
          </cell>
          <cell r="B95">
            <v>16384</v>
          </cell>
          <cell r="C95">
            <v>498364</v>
          </cell>
          <cell r="D95" t="str">
            <v>31,567     30418       65.83      99</v>
          </cell>
        </row>
        <row r="96">
          <cell r="A96">
            <v>35643</v>
          </cell>
          <cell r="B96">
            <v>17185</v>
          </cell>
          <cell r="C96">
            <v>471722</v>
          </cell>
          <cell r="D96" t="str">
            <v>28,309     27450       62.23      97</v>
          </cell>
        </row>
        <row r="97">
          <cell r="A97">
            <v>35674</v>
          </cell>
          <cell r="B97">
            <v>15523</v>
          </cell>
          <cell r="C97">
            <v>434988</v>
          </cell>
          <cell r="D97" t="str">
            <v>28,381     28023       64.64      96</v>
          </cell>
        </row>
        <row r="98">
          <cell r="A98">
            <v>35704</v>
          </cell>
          <cell r="B98">
            <v>16694</v>
          </cell>
          <cell r="C98">
            <v>456742</v>
          </cell>
          <cell r="D98" t="str">
            <v>29,048     27360       63.50      95</v>
          </cell>
        </row>
        <row r="99">
          <cell r="A99">
            <v>35735</v>
          </cell>
          <cell r="B99">
            <v>15888</v>
          </cell>
          <cell r="C99">
            <v>427147</v>
          </cell>
          <cell r="D99" t="str">
            <v>28,390     26885       64.12      95</v>
          </cell>
        </row>
        <row r="100">
          <cell r="A100">
            <v>35765</v>
          </cell>
          <cell r="B100">
            <v>14859</v>
          </cell>
          <cell r="C100">
            <v>417527</v>
          </cell>
          <cell r="D100" t="str">
            <v>31,774     28100       68.14      95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1997</v>
          </cell>
          <cell r="B102">
            <v>190367</v>
          </cell>
          <cell r="C102">
            <v>5725603</v>
          </cell>
          <cell r="D102">
            <v>353974</v>
          </cell>
        </row>
        <row r="104">
          <cell r="A104">
            <v>35796</v>
          </cell>
          <cell r="B104">
            <v>15519</v>
          </cell>
          <cell r="C104">
            <v>442415</v>
          </cell>
          <cell r="D104" t="str">
            <v>31,158     28508       66.75      96</v>
          </cell>
        </row>
        <row r="105">
          <cell r="A105">
            <v>35827</v>
          </cell>
          <cell r="B105">
            <v>13700</v>
          </cell>
          <cell r="C105">
            <v>395354</v>
          </cell>
          <cell r="D105" t="str">
            <v>27,931     28858       67.09      95</v>
          </cell>
        </row>
        <row r="106">
          <cell r="A106">
            <v>35855</v>
          </cell>
          <cell r="B106">
            <v>15326</v>
          </cell>
          <cell r="C106">
            <v>426903</v>
          </cell>
          <cell r="D106" t="str">
            <v>27,661     27855       64.35      94</v>
          </cell>
        </row>
        <row r="107">
          <cell r="A107">
            <v>35886</v>
          </cell>
          <cell r="B107">
            <v>13672</v>
          </cell>
          <cell r="C107">
            <v>399403</v>
          </cell>
          <cell r="D107" t="str">
            <v>31,241     29214       69.56      93</v>
          </cell>
        </row>
        <row r="108">
          <cell r="A108">
            <v>35916</v>
          </cell>
          <cell r="B108">
            <v>13823</v>
          </cell>
          <cell r="C108">
            <v>390375</v>
          </cell>
          <cell r="D108" t="str">
            <v>31,714     28241       69.64      92</v>
          </cell>
        </row>
        <row r="109">
          <cell r="A109">
            <v>35947</v>
          </cell>
          <cell r="B109">
            <v>12913</v>
          </cell>
          <cell r="C109">
            <v>365073</v>
          </cell>
          <cell r="D109" t="str">
            <v>32,852     28272       71.78      94</v>
          </cell>
        </row>
        <row r="110">
          <cell r="A110">
            <v>35977</v>
          </cell>
          <cell r="B110">
            <v>13315</v>
          </cell>
          <cell r="C110">
            <v>391609</v>
          </cell>
          <cell r="D110" t="str">
            <v>33,756     29412       71.71      92</v>
          </cell>
        </row>
        <row r="111">
          <cell r="A111">
            <v>36008</v>
          </cell>
          <cell r="B111">
            <v>12278</v>
          </cell>
          <cell r="C111">
            <v>368430</v>
          </cell>
          <cell r="D111" t="str">
            <v>29,415     30008       70.55      94</v>
          </cell>
        </row>
        <row r="112">
          <cell r="A112">
            <v>36039</v>
          </cell>
          <cell r="B112">
            <v>11879</v>
          </cell>
          <cell r="C112">
            <v>358878</v>
          </cell>
          <cell r="D112" t="str">
            <v>29,001     30212       70.94      93</v>
          </cell>
        </row>
        <row r="113">
          <cell r="A113">
            <v>36069</v>
          </cell>
          <cell r="B113">
            <v>12274</v>
          </cell>
          <cell r="C113">
            <v>348293</v>
          </cell>
          <cell r="D113" t="str">
            <v>30,313     28377       71.18      93</v>
          </cell>
        </row>
        <row r="114">
          <cell r="A114">
            <v>36100</v>
          </cell>
          <cell r="B114">
            <v>12624</v>
          </cell>
          <cell r="C114">
            <v>323724</v>
          </cell>
          <cell r="D114" t="str">
            <v>32,074     25644       71.76      93</v>
          </cell>
        </row>
        <row r="115">
          <cell r="A115">
            <v>36130</v>
          </cell>
          <cell r="B115">
            <v>12513</v>
          </cell>
          <cell r="C115">
            <v>360068</v>
          </cell>
          <cell r="D115" t="str">
            <v>31,276     28776       71.42      93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1998</v>
          </cell>
          <cell r="B117">
            <v>159836</v>
          </cell>
          <cell r="C117">
            <v>4570525</v>
          </cell>
          <cell r="D117">
            <v>368392</v>
          </cell>
        </row>
        <row r="119">
          <cell r="A119">
            <v>36161</v>
          </cell>
          <cell r="B119">
            <v>12105</v>
          </cell>
          <cell r="C119">
            <v>427738</v>
          </cell>
          <cell r="D119" t="str">
            <v>36,026     35336       74.85      94</v>
          </cell>
        </row>
        <row r="120">
          <cell r="A120">
            <v>36192</v>
          </cell>
          <cell r="B120">
            <v>10688</v>
          </cell>
          <cell r="C120">
            <v>366826</v>
          </cell>
          <cell r="D120" t="str">
            <v>31,679     34322       74.77      94</v>
          </cell>
        </row>
        <row r="121">
          <cell r="A121">
            <v>36220</v>
          </cell>
          <cell r="B121">
            <v>11570</v>
          </cell>
          <cell r="C121">
            <v>380614</v>
          </cell>
          <cell r="D121" t="str">
            <v>30,528     32897       72.52      91</v>
          </cell>
        </row>
        <row r="122">
          <cell r="A122">
            <v>36251</v>
          </cell>
          <cell r="B122">
            <v>10873</v>
          </cell>
          <cell r="C122">
            <v>363500</v>
          </cell>
          <cell r="D122" t="str">
            <v>27,312     33432       71.53      91</v>
          </cell>
        </row>
        <row r="123">
          <cell r="A123">
            <v>36281</v>
          </cell>
          <cell r="B123">
            <v>10588</v>
          </cell>
          <cell r="C123">
            <v>369591</v>
          </cell>
          <cell r="D123" t="str">
            <v>33,276     34907       75.86      90</v>
          </cell>
        </row>
        <row r="124">
          <cell r="A124">
            <v>36312</v>
          </cell>
          <cell r="B124">
            <v>10557</v>
          </cell>
          <cell r="C124">
            <v>357852</v>
          </cell>
          <cell r="D124" t="str">
            <v>35,727     33898       77.19      89</v>
          </cell>
        </row>
        <row r="125">
          <cell r="A125">
            <v>36342</v>
          </cell>
          <cell r="B125">
            <v>11145</v>
          </cell>
          <cell r="C125">
            <v>366053</v>
          </cell>
          <cell r="D125" t="str">
            <v>37,971     32845       77.31      90</v>
          </cell>
        </row>
        <row r="126">
          <cell r="A126">
            <v>36373</v>
          </cell>
          <cell r="B126">
            <v>10595</v>
          </cell>
          <cell r="C126">
            <v>357435</v>
          </cell>
          <cell r="D126" t="str">
            <v>31,850     33737       75.04      89</v>
          </cell>
        </row>
        <row r="127">
          <cell r="A127">
            <v>36404</v>
          </cell>
          <cell r="B127">
            <v>9735</v>
          </cell>
          <cell r="C127">
            <v>331138</v>
          </cell>
          <cell r="D127" t="str">
            <v>27,181     34016       73.63      89</v>
          </cell>
        </row>
        <row r="128">
          <cell r="A128">
            <v>36434</v>
          </cell>
          <cell r="B128">
            <v>11169</v>
          </cell>
          <cell r="C128">
            <v>331698</v>
          </cell>
          <cell r="D128" t="str">
            <v>27,907     29699       71.42      90</v>
          </cell>
        </row>
        <row r="129">
          <cell r="A129">
            <v>36465</v>
          </cell>
          <cell r="B129">
            <v>11177</v>
          </cell>
          <cell r="C129">
            <v>321466</v>
          </cell>
          <cell r="D129" t="str">
            <v>27,932     28762       71.42      90</v>
          </cell>
        </row>
        <row r="130">
          <cell r="A130">
            <v>36495</v>
          </cell>
          <cell r="B130">
            <v>12111</v>
          </cell>
          <cell r="C130">
            <v>330293</v>
          </cell>
          <cell r="D130" t="str">
            <v>28,797     27273       70.39      90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1999</v>
          </cell>
          <cell r="B132">
            <v>132313</v>
          </cell>
          <cell r="C132">
            <v>4304204</v>
          </cell>
          <cell r="D132">
            <v>376186</v>
          </cell>
        </row>
        <row r="134">
          <cell r="A134">
            <v>36526</v>
          </cell>
          <cell r="B134">
            <v>12502</v>
          </cell>
          <cell r="C134">
            <v>315277</v>
          </cell>
          <cell r="D134" t="str">
            <v>26,294     25219       67.78      89</v>
          </cell>
        </row>
        <row r="135">
          <cell r="A135">
            <v>36557</v>
          </cell>
          <cell r="B135">
            <v>9045</v>
          </cell>
          <cell r="C135">
            <v>292475</v>
          </cell>
          <cell r="D135" t="str">
            <v>27,037     32336       74.93      85</v>
          </cell>
        </row>
        <row r="136">
          <cell r="A136">
            <v>36586</v>
          </cell>
          <cell r="B136">
            <v>11301</v>
          </cell>
          <cell r="C136">
            <v>373360</v>
          </cell>
          <cell r="D136" t="str">
            <v>33,247     33038       74.63      89</v>
          </cell>
        </row>
        <row r="137">
          <cell r="A137">
            <v>36617</v>
          </cell>
          <cell r="B137">
            <v>10688</v>
          </cell>
          <cell r="C137">
            <v>310340</v>
          </cell>
          <cell r="D137" t="str">
            <v>28,425     29037       72.67      87</v>
          </cell>
        </row>
        <row r="138">
          <cell r="A138">
            <v>36647</v>
          </cell>
          <cell r="B138">
            <v>10819</v>
          </cell>
          <cell r="C138">
            <v>327404</v>
          </cell>
          <cell r="D138" t="str">
            <v>28,506     30262       72.49      87</v>
          </cell>
        </row>
        <row r="139">
          <cell r="A139">
            <v>36678</v>
          </cell>
          <cell r="B139">
            <v>10208</v>
          </cell>
          <cell r="C139">
            <v>314707</v>
          </cell>
          <cell r="D139" t="str">
            <v>25,219     30830       71.19      87</v>
          </cell>
        </row>
        <row r="140">
          <cell r="A140">
            <v>36708</v>
          </cell>
          <cell r="B140">
            <v>10536</v>
          </cell>
          <cell r="C140">
            <v>316865</v>
          </cell>
          <cell r="D140" t="str">
            <v>32,703     30075       75.63      86</v>
          </cell>
        </row>
        <row r="141">
          <cell r="A141">
            <v>36739</v>
          </cell>
          <cell r="B141">
            <v>10855</v>
          </cell>
          <cell r="C141">
            <v>321195</v>
          </cell>
          <cell r="D141" t="str">
            <v>39,274     29590       78.35      86</v>
          </cell>
        </row>
        <row r="142">
          <cell r="A142">
            <v>36770</v>
          </cell>
          <cell r="B142">
            <v>10335</v>
          </cell>
          <cell r="C142">
            <v>309045</v>
          </cell>
          <cell r="D142" t="str">
            <v>36,139     29903       77.76      86</v>
          </cell>
        </row>
        <row r="143">
          <cell r="A143">
            <v>36800</v>
          </cell>
          <cell r="B143">
            <v>10953</v>
          </cell>
          <cell r="C143">
            <v>317813</v>
          </cell>
          <cell r="D143" t="str">
            <v>42,516     29017       79.52      86</v>
          </cell>
        </row>
        <row r="144">
          <cell r="A144">
            <v>36831</v>
          </cell>
          <cell r="B144">
            <v>10276</v>
          </cell>
          <cell r="C144">
            <v>284466</v>
          </cell>
          <cell r="D144" t="str">
            <v>41,259     27683       80.06      86</v>
          </cell>
        </row>
        <row r="145">
          <cell r="A145">
            <v>36861</v>
          </cell>
          <cell r="B145">
            <v>9848</v>
          </cell>
          <cell r="C145">
            <v>299115</v>
          </cell>
          <cell r="D145" t="str">
            <v>36,480     30374       78.74      87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2000</v>
          </cell>
          <cell r="B147">
            <v>127366</v>
          </cell>
          <cell r="C147">
            <v>3782062</v>
          </cell>
          <cell r="D147">
            <v>397099</v>
          </cell>
        </row>
        <row r="149">
          <cell r="A149">
            <v>36892</v>
          </cell>
          <cell r="B149">
            <v>10176</v>
          </cell>
          <cell r="C149">
            <v>330451</v>
          </cell>
          <cell r="D149" t="str">
            <v>38,008     32474       78.88      86</v>
          </cell>
        </row>
        <row r="150">
          <cell r="A150">
            <v>36923</v>
          </cell>
          <cell r="B150">
            <v>9297</v>
          </cell>
          <cell r="C150">
            <v>291612</v>
          </cell>
          <cell r="D150" t="str">
            <v>30,705     31367       76.76      86</v>
          </cell>
        </row>
        <row r="151">
          <cell r="A151">
            <v>36951</v>
          </cell>
          <cell r="B151">
            <v>10269</v>
          </cell>
          <cell r="C151">
            <v>303975</v>
          </cell>
          <cell r="D151" t="str">
            <v>33,849     29602       76.72      86</v>
          </cell>
        </row>
        <row r="152">
          <cell r="A152">
            <v>36982</v>
          </cell>
          <cell r="B152">
            <v>10292</v>
          </cell>
          <cell r="C152">
            <v>297690</v>
          </cell>
          <cell r="D152" t="str">
            <v>31,739     28925       75.51      85</v>
          </cell>
        </row>
        <row r="153">
          <cell r="A153">
            <v>37012</v>
          </cell>
          <cell r="B153">
            <v>9404</v>
          </cell>
          <cell r="C153">
            <v>263040</v>
          </cell>
          <cell r="D153" t="str">
            <v>32,503     27972       77.56      82</v>
          </cell>
        </row>
        <row r="154">
          <cell r="A154" t="str">
            <v>Totals: __</v>
          </cell>
          <cell r="B154" t="str">
            <v>________</v>
          </cell>
          <cell r="C154" t="str">
            <v>__________</v>
          </cell>
          <cell r="D154" t="str">
            <v>__________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48">
          <cell r="A48">
            <v>34700</v>
          </cell>
          <cell r="B48">
            <v>45993</v>
          </cell>
          <cell r="C48">
            <v>1313442</v>
          </cell>
          <cell r="D48" t="str">
            <v>5,556     28558       10.78     149</v>
          </cell>
        </row>
        <row r="49">
          <cell r="A49">
            <v>34731</v>
          </cell>
          <cell r="B49">
            <v>59367</v>
          </cell>
          <cell r="C49">
            <v>1994796</v>
          </cell>
          <cell r="D49" t="str">
            <v>14,658     33602       19.80     142</v>
          </cell>
        </row>
        <row r="50">
          <cell r="A50">
            <v>34759</v>
          </cell>
          <cell r="B50">
            <v>58505</v>
          </cell>
          <cell r="C50">
            <v>1967538</v>
          </cell>
          <cell r="D50" t="str">
            <v>15,910     33631       21.38     146</v>
          </cell>
        </row>
        <row r="51">
          <cell r="A51">
            <v>34790</v>
          </cell>
          <cell r="B51">
            <v>51889</v>
          </cell>
          <cell r="C51">
            <v>1749311</v>
          </cell>
          <cell r="D51" t="str">
            <v>15,590     33713       23.10     145</v>
          </cell>
        </row>
        <row r="52">
          <cell r="A52">
            <v>34820</v>
          </cell>
          <cell r="B52">
            <v>46124</v>
          </cell>
          <cell r="C52">
            <v>1678502</v>
          </cell>
          <cell r="D52" t="str">
            <v>13,894     36392       23.15     147</v>
          </cell>
        </row>
        <row r="53">
          <cell r="A53">
            <v>34851</v>
          </cell>
          <cell r="B53">
            <v>37661</v>
          </cell>
          <cell r="C53">
            <v>1554109</v>
          </cell>
          <cell r="D53" t="str">
            <v>19,215     41266       33.78     149</v>
          </cell>
        </row>
        <row r="54">
          <cell r="A54">
            <v>34881</v>
          </cell>
          <cell r="B54">
            <v>40340</v>
          </cell>
          <cell r="C54">
            <v>1514887</v>
          </cell>
          <cell r="D54" t="str">
            <v>21,976     37553       35.27     151</v>
          </cell>
        </row>
        <row r="55">
          <cell r="A55">
            <v>34912</v>
          </cell>
          <cell r="B55">
            <v>37321</v>
          </cell>
          <cell r="C55">
            <v>1397373</v>
          </cell>
          <cell r="D55" t="str">
            <v>19,689     37443       34.54     146</v>
          </cell>
        </row>
        <row r="56">
          <cell r="A56">
            <v>34943</v>
          </cell>
          <cell r="B56">
            <v>33282</v>
          </cell>
          <cell r="C56">
            <v>1270171</v>
          </cell>
          <cell r="D56" t="str">
            <v>22,051     38164       39.85     146</v>
          </cell>
        </row>
        <row r="57">
          <cell r="A57">
            <v>34973</v>
          </cell>
          <cell r="B57">
            <v>31878</v>
          </cell>
          <cell r="C57">
            <v>1178385</v>
          </cell>
          <cell r="D57" t="str">
            <v>30,603     36966       48.98     148</v>
          </cell>
        </row>
        <row r="58">
          <cell r="A58">
            <v>35004</v>
          </cell>
          <cell r="B58">
            <v>30803</v>
          </cell>
          <cell r="C58">
            <v>1124748</v>
          </cell>
          <cell r="D58" t="str">
            <v>34,874     36515       53.10     146</v>
          </cell>
        </row>
        <row r="59">
          <cell r="A59">
            <v>35034</v>
          </cell>
          <cell r="B59">
            <v>30723</v>
          </cell>
          <cell r="C59">
            <v>1113639</v>
          </cell>
          <cell r="D59" t="str">
            <v>42,847     36248       58.24     143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503886</v>
          </cell>
          <cell r="C61">
            <v>17856901</v>
          </cell>
          <cell r="D61">
            <v>256863</v>
          </cell>
        </row>
        <row r="63">
          <cell r="A63">
            <v>35065</v>
          </cell>
          <cell r="B63">
            <v>31947</v>
          </cell>
          <cell r="C63">
            <v>1045288</v>
          </cell>
          <cell r="D63" t="str">
            <v>45,137     32720       58.56     143</v>
          </cell>
        </row>
        <row r="64">
          <cell r="A64">
            <v>35096</v>
          </cell>
          <cell r="B64">
            <v>30657</v>
          </cell>
          <cell r="C64">
            <v>998295</v>
          </cell>
          <cell r="D64" t="str">
            <v>47,237     32564       60.64     139</v>
          </cell>
        </row>
        <row r="65">
          <cell r="A65">
            <v>35125</v>
          </cell>
          <cell r="B65">
            <v>33403</v>
          </cell>
          <cell r="C65">
            <v>1065597</v>
          </cell>
          <cell r="D65" t="str">
            <v>50,572     31902       60.22     140</v>
          </cell>
        </row>
        <row r="66">
          <cell r="A66">
            <v>35156</v>
          </cell>
          <cell r="B66">
            <v>30430</v>
          </cell>
          <cell r="C66">
            <v>953821</v>
          </cell>
          <cell r="D66" t="str">
            <v>59,963     31345       66.34     143</v>
          </cell>
        </row>
        <row r="67">
          <cell r="A67">
            <v>35186</v>
          </cell>
          <cell r="B67">
            <v>28879</v>
          </cell>
          <cell r="C67">
            <v>949306</v>
          </cell>
          <cell r="D67" t="str">
            <v>56,285     32872       66.09     144</v>
          </cell>
        </row>
        <row r="68">
          <cell r="A68">
            <v>35217</v>
          </cell>
          <cell r="B68">
            <v>28341</v>
          </cell>
          <cell r="C68">
            <v>863416</v>
          </cell>
          <cell r="D68" t="str">
            <v>50,155     30466       63.89     145</v>
          </cell>
        </row>
        <row r="69">
          <cell r="A69">
            <v>35247</v>
          </cell>
          <cell r="B69">
            <v>28936</v>
          </cell>
          <cell r="C69">
            <v>920160</v>
          </cell>
          <cell r="D69" t="str">
            <v>54,569     31800       65.35     145</v>
          </cell>
        </row>
        <row r="70">
          <cell r="A70">
            <v>35278</v>
          </cell>
          <cell r="B70">
            <v>28767</v>
          </cell>
          <cell r="C70">
            <v>906068</v>
          </cell>
          <cell r="D70" t="str">
            <v>52,634     31497       64.66     144</v>
          </cell>
        </row>
        <row r="71">
          <cell r="A71">
            <v>35309</v>
          </cell>
          <cell r="B71">
            <v>25321</v>
          </cell>
          <cell r="C71">
            <v>829114</v>
          </cell>
          <cell r="D71" t="str">
            <v>48,022     32745       65.48     143</v>
          </cell>
        </row>
        <row r="72">
          <cell r="A72">
            <v>35339</v>
          </cell>
          <cell r="B72">
            <v>26666</v>
          </cell>
          <cell r="C72">
            <v>803131</v>
          </cell>
          <cell r="D72" t="str">
            <v>53,760     30119       66.84     143</v>
          </cell>
        </row>
        <row r="73">
          <cell r="A73">
            <v>35370</v>
          </cell>
          <cell r="B73">
            <v>26225</v>
          </cell>
          <cell r="C73">
            <v>775933</v>
          </cell>
          <cell r="D73" t="str">
            <v>51,364     29588       66.20     142</v>
          </cell>
        </row>
        <row r="74">
          <cell r="A74">
            <v>35400</v>
          </cell>
          <cell r="B74">
            <v>26675</v>
          </cell>
          <cell r="C74">
            <v>805751</v>
          </cell>
          <cell r="D74" t="str">
            <v>58,214     30207       68.58     141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346247</v>
          </cell>
          <cell r="C76">
            <v>10915880</v>
          </cell>
          <cell r="D76">
            <v>627912</v>
          </cell>
        </row>
        <row r="78">
          <cell r="A78">
            <v>35431</v>
          </cell>
          <cell r="B78">
            <v>22509</v>
          </cell>
          <cell r="C78">
            <v>767358</v>
          </cell>
          <cell r="D78" t="str">
            <v>54,366     34092       70.72     143</v>
          </cell>
        </row>
        <row r="79">
          <cell r="A79">
            <v>35462</v>
          </cell>
          <cell r="B79">
            <v>21167</v>
          </cell>
          <cell r="C79">
            <v>675516</v>
          </cell>
          <cell r="D79" t="str">
            <v>40,557     31914       65.71     140</v>
          </cell>
        </row>
        <row r="80">
          <cell r="A80">
            <v>35490</v>
          </cell>
          <cell r="B80">
            <v>23796</v>
          </cell>
          <cell r="C80">
            <v>775671</v>
          </cell>
          <cell r="D80" t="str">
            <v>46,638     32597       66.22     142</v>
          </cell>
        </row>
        <row r="81">
          <cell r="A81">
            <v>35521</v>
          </cell>
          <cell r="B81">
            <v>22577</v>
          </cell>
          <cell r="C81">
            <v>692068</v>
          </cell>
          <cell r="D81" t="str">
            <v>42,568     30654       65.34     139</v>
          </cell>
        </row>
        <row r="82">
          <cell r="A82">
            <v>35551</v>
          </cell>
          <cell r="B82">
            <v>21950</v>
          </cell>
          <cell r="C82">
            <v>685721</v>
          </cell>
          <cell r="D82" t="str">
            <v>49,857     31241       69.43     142</v>
          </cell>
        </row>
        <row r="83">
          <cell r="A83">
            <v>35582</v>
          </cell>
          <cell r="B83">
            <v>22025</v>
          </cell>
          <cell r="C83">
            <v>664390</v>
          </cell>
          <cell r="D83" t="str">
            <v>55,391     30166       71.55     141</v>
          </cell>
        </row>
        <row r="84">
          <cell r="A84">
            <v>35612</v>
          </cell>
          <cell r="B84">
            <v>19318</v>
          </cell>
          <cell r="C84">
            <v>651494</v>
          </cell>
          <cell r="D84" t="str">
            <v>63,284     33725       76.61     139</v>
          </cell>
        </row>
        <row r="85">
          <cell r="A85">
            <v>35643</v>
          </cell>
          <cell r="B85">
            <v>18044</v>
          </cell>
          <cell r="C85">
            <v>628445</v>
          </cell>
          <cell r="D85" t="str">
            <v>77,018     34829       81.02     139</v>
          </cell>
        </row>
        <row r="86">
          <cell r="A86">
            <v>35674</v>
          </cell>
          <cell r="B86">
            <v>17991</v>
          </cell>
          <cell r="C86">
            <v>600661</v>
          </cell>
          <cell r="D86" t="str">
            <v>57,980     33387       76.32     141</v>
          </cell>
        </row>
        <row r="87">
          <cell r="A87">
            <v>35704</v>
          </cell>
          <cell r="B87">
            <v>18050</v>
          </cell>
          <cell r="C87">
            <v>610719</v>
          </cell>
          <cell r="D87" t="str">
            <v>46,429     33835       72.01     143</v>
          </cell>
        </row>
        <row r="88">
          <cell r="A88">
            <v>35735</v>
          </cell>
          <cell r="B88">
            <v>16379</v>
          </cell>
          <cell r="C88">
            <v>588906</v>
          </cell>
          <cell r="D88" t="str">
            <v>37,548     35955       69.63     142</v>
          </cell>
        </row>
        <row r="89">
          <cell r="A89">
            <v>35765</v>
          </cell>
          <cell r="B89">
            <v>15820</v>
          </cell>
          <cell r="C89">
            <v>544323</v>
          </cell>
          <cell r="D89" t="str">
            <v>32,437     34408       67.22     141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239626</v>
          </cell>
          <cell r="C91">
            <v>7885272</v>
          </cell>
          <cell r="D91">
            <v>604073</v>
          </cell>
        </row>
        <row r="93">
          <cell r="A93">
            <v>35796</v>
          </cell>
          <cell r="B93">
            <v>14843</v>
          </cell>
          <cell r="C93">
            <v>545055</v>
          </cell>
          <cell r="D93" t="str">
            <v>36,610     36722       71.15     140</v>
          </cell>
        </row>
        <row r="94">
          <cell r="A94">
            <v>35827</v>
          </cell>
          <cell r="B94">
            <v>13028</v>
          </cell>
          <cell r="C94">
            <v>488926</v>
          </cell>
          <cell r="D94" t="str">
            <v>35,890     37529       73.37     137</v>
          </cell>
        </row>
        <row r="95">
          <cell r="A95">
            <v>35855</v>
          </cell>
          <cell r="B95">
            <v>14055</v>
          </cell>
          <cell r="C95">
            <v>535734</v>
          </cell>
          <cell r="D95" t="str">
            <v>36,287     38117       72.08     138</v>
          </cell>
        </row>
        <row r="96">
          <cell r="A96">
            <v>35886</v>
          </cell>
          <cell r="B96">
            <v>14676</v>
          </cell>
          <cell r="C96">
            <v>515375</v>
          </cell>
          <cell r="D96" t="str">
            <v>39,404     35117       72.86     140</v>
          </cell>
        </row>
        <row r="97">
          <cell r="A97">
            <v>35916</v>
          </cell>
          <cell r="B97">
            <v>14366</v>
          </cell>
          <cell r="C97">
            <v>536801</v>
          </cell>
          <cell r="D97" t="str">
            <v>40,663     37367       73.89     139</v>
          </cell>
        </row>
        <row r="98">
          <cell r="A98">
            <v>35947</v>
          </cell>
          <cell r="B98">
            <v>14650</v>
          </cell>
          <cell r="C98">
            <v>493770</v>
          </cell>
          <cell r="D98" t="str">
            <v>37,151     33705       71.72     139</v>
          </cell>
        </row>
        <row r="99">
          <cell r="A99">
            <v>35977</v>
          </cell>
          <cell r="B99">
            <v>12889</v>
          </cell>
          <cell r="C99">
            <v>493006</v>
          </cell>
          <cell r="D99" t="str">
            <v>31,829     38251       71.18     139</v>
          </cell>
        </row>
        <row r="100">
          <cell r="A100">
            <v>36008</v>
          </cell>
          <cell r="B100">
            <v>12691</v>
          </cell>
          <cell r="C100">
            <v>479089</v>
          </cell>
          <cell r="D100" t="str">
            <v>29,795     37751       70.13     138</v>
          </cell>
        </row>
        <row r="101">
          <cell r="A101">
            <v>36039</v>
          </cell>
          <cell r="B101">
            <v>12421</v>
          </cell>
          <cell r="C101">
            <v>446244</v>
          </cell>
          <cell r="D101" t="str">
            <v>31,737     35927       71.87     139</v>
          </cell>
        </row>
        <row r="102">
          <cell r="A102">
            <v>36069</v>
          </cell>
          <cell r="B102">
            <v>10852</v>
          </cell>
          <cell r="C102">
            <v>466737</v>
          </cell>
          <cell r="D102" t="str">
            <v>30,203     43010       73.57     135</v>
          </cell>
        </row>
        <row r="103">
          <cell r="A103">
            <v>36100</v>
          </cell>
          <cell r="B103">
            <v>10194</v>
          </cell>
          <cell r="C103">
            <v>457978</v>
          </cell>
          <cell r="D103" t="str">
            <v>29,966     44927       74.62     137</v>
          </cell>
        </row>
        <row r="104">
          <cell r="A104">
            <v>36130</v>
          </cell>
          <cell r="B104">
            <v>10095</v>
          </cell>
          <cell r="C104">
            <v>444208</v>
          </cell>
          <cell r="D104" t="str">
            <v>28,539     44003       73.87     136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154760</v>
          </cell>
          <cell r="C106">
            <v>5902923</v>
          </cell>
          <cell r="D106">
            <v>408074</v>
          </cell>
        </row>
        <row r="108">
          <cell r="A108">
            <v>36161</v>
          </cell>
          <cell r="B108">
            <v>9768</v>
          </cell>
          <cell r="C108">
            <v>419231</v>
          </cell>
          <cell r="D108" t="str">
            <v>28,433     42919       74.43     136</v>
          </cell>
        </row>
        <row r="109">
          <cell r="A109">
            <v>36192</v>
          </cell>
          <cell r="B109">
            <v>9318</v>
          </cell>
          <cell r="C109">
            <v>388617</v>
          </cell>
          <cell r="D109" t="str">
            <v>26,294     41707       73.83     130</v>
          </cell>
        </row>
        <row r="110">
          <cell r="A110">
            <v>36220</v>
          </cell>
          <cell r="B110">
            <v>9124</v>
          </cell>
          <cell r="C110">
            <v>429050</v>
          </cell>
          <cell r="D110" t="str">
            <v>24,181     47025       72.60     128</v>
          </cell>
        </row>
        <row r="111">
          <cell r="A111">
            <v>36251</v>
          </cell>
          <cell r="B111">
            <v>8903</v>
          </cell>
          <cell r="C111">
            <v>420633</v>
          </cell>
          <cell r="D111" t="str">
            <v>25,247     47247       73.93     125</v>
          </cell>
        </row>
        <row r="112">
          <cell r="A112">
            <v>36281</v>
          </cell>
          <cell r="B112">
            <v>8530</v>
          </cell>
          <cell r="C112">
            <v>443460</v>
          </cell>
          <cell r="D112" t="str">
            <v>25,957     51989       75.27     125</v>
          </cell>
        </row>
        <row r="113">
          <cell r="A113">
            <v>36312</v>
          </cell>
          <cell r="B113">
            <v>8595</v>
          </cell>
          <cell r="C113">
            <v>400692</v>
          </cell>
          <cell r="D113" t="str">
            <v>28,951     46620       77.11     129</v>
          </cell>
        </row>
        <row r="114">
          <cell r="A114">
            <v>36342</v>
          </cell>
          <cell r="B114">
            <v>8532</v>
          </cell>
          <cell r="C114">
            <v>407374</v>
          </cell>
          <cell r="D114" t="str">
            <v>30,748     47747       78.28     126</v>
          </cell>
        </row>
        <row r="115">
          <cell r="A115">
            <v>36373</v>
          </cell>
          <cell r="B115">
            <v>7840</v>
          </cell>
          <cell r="C115">
            <v>394384</v>
          </cell>
          <cell r="D115" t="str">
            <v>24,758     50305       75.95     125</v>
          </cell>
        </row>
        <row r="116">
          <cell r="A116">
            <v>36404</v>
          </cell>
          <cell r="B116">
            <v>7814</v>
          </cell>
          <cell r="C116">
            <v>392330</v>
          </cell>
          <cell r="D116" t="str">
            <v>27,586     50209       77.93     124</v>
          </cell>
        </row>
        <row r="117">
          <cell r="A117">
            <v>36434</v>
          </cell>
          <cell r="B117">
            <v>7996</v>
          </cell>
          <cell r="C117">
            <v>423276</v>
          </cell>
          <cell r="D117" t="str">
            <v>33,139     52936       80.56     123</v>
          </cell>
        </row>
        <row r="118">
          <cell r="A118">
            <v>36465</v>
          </cell>
          <cell r="B118">
            <v>9201</v>
          </cell>
          <cell r="C118">
            <v>386999</v>
          </cell>
          <cell r="D118" t="str">
            <v>29,238     42061       76.06     122</v>
          </cell>
        </row>
        <row r="119">
          <cell r="A119">
            <v>36495</v>
          </cell>
          <cell r="B119">
            <v>9569</v>
          </cell>
          <cell r="C119">
            <v>439841</v>
          </cell>
          <cell r="D119" t="str">
            <v>33,520     45966       77.79     123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105190</v>
          </cell>
          <cell r="C121">
            <v>4945887</v>
          </cell>
          <cell r="D121">
            <v>338052</v>
          </cell>
        </row>
        <row r="123">
          <cell r="A123">
            <v>36526</v>
          </cell>
          <cell r="B123">
            <v>9174</v>
          </cell>
          <cell r="C123">
            <v>411524</v>
          </cell>
          <cell r="D123" t="str">
            <v>43,846     44858       82.70     122</v>
          </cell>
        </row>
        <row r="124">
          <cell r="A124">
            <v>36557</v>
          </cell>
          <cell r="B124">
            <v>8605</v>
          </cell>
          <cell r="C124">
            <v>378297</v>
          </cell>
          <cell r="D124" t="str">
            <v>47,902     43963       84.77     120</v>
          </cell>
        </row>
        <row r="125">
          <cell r="A125">
            <v>36586</v>
          </cell>
          <cell r="B125">
            <v>8437</v>
          </cell>
          <cell r="C125">
            <v>441267</v>
          </cell>
          <cell r="D125" t="str">
            <v>47,550     52302       84.93     124</v>
          </cell>
        </row>
        <row r="126">
          <cell r="A126">
            <v>36617</v>
          </cell>
          <cell r="B126">
            <v>8128</v>
          </cell>
          <cell r="C126">
            <v>470422</v>
          </cell>
          <cell r="D126" t="str">
            <v>46,859     57877       85.22     124</v>
          </cell>
        </row>
        <row r="127">
          <cell r="A127">
            <v>36647</v>
          </cell>
          <cell r="B127">
            <v>8313</v>
          </cell>
          <cell r="C127">
            <v>462508</v>
          </cell>
          <cell r="D127" t="str">
            <v>53,818     55637       86.62     125</v>
          </cell>
        </row>
        <row r="128">
          <cell r="A128">
            <v>36678</v>
          </cell>
          <cell r="B128">
            <v>6433</v>
          </cell>
          <cell r="C128">
            <v>420821</v>
          </cell>
          <cell r="D128" t="str">
            <v>25,320     65416       79.74     125</v>
          </cell>
        </row>
        <row r="129">
          <cell r="A129">
            <v>36708</v>
          </cell>
          <cell r="B129">
            <v>6112</v>
          </cell>
          <cell r="C129">
            <v>443299</v>
          </cell>
          <cell r="D129" t="str">
            <v>24,871     72530       80.27     124</v>
          </cell>
        </row>
        <row r="130">
          <cell r="A130">
            <v>36739</v>
          </cell>
          <cell r="B130">
            <v>9182</v>
          </cell>
          <cell r="C130">
            <v>478182</v>
          </cell>
          <cell r="D130" t="str">
            <v>25,705     52079       73.68     122</v>
          </cell>
        </row>
        <row r="131">
          <cell r="A131">
            <v>36770</v>
          </cell>
          <cell r="B131">
            <v>8436</v>
          </cell>
          <cell r="C131">
            <v>441152</v>
          </cell>
          <cell r="D131" t="str">
            <v>26,680     52294       75.98     121</v>
          </cell>
        </row>
        <row r="132">
          <cell r="A132">
            <v>36800</v>
          </cell>
          <cell r="B132">
            <v>7644</v>
          </cell>
          <cell r="C132">
            <v>443528</v>
          </cell>
          <cell r="D132" t="str">
            <v>28,367     58024       78.77     120</v>
          </cell>
        </row>
        <row r="133">
          <cell r="A133">
            <v>36831</v>
          </cell>
          <cell r="B133">
            <v>6834</v>
          </cell>
          <cell r="C133">
            <v>411676</v>
          </cell>
          <cell r="D133" t="str">
            <v>27,855     60240       80.30     123</v>
          </cell>
        </row>
        <row r="134">
          <cell r="A134">
            <v>36861</v>
          </cell>
          <cell r="B134">
            <v>6953</v>
          </cell>
          <cell r="C134">
            <v>374142</v>
          </cell>
          <cell r="D134" t="str">
            <v>26,562     53811       79.25     118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94251</v>
          </cell>
          <cell r="C136">
            <v>5176818</v>
          </cell>
          <cell r="D136">
            <v>425335</v>
          </cell>
        </row>
        <row r="138">
          <cell r="A138">
            <v>36892</v>
          </cell>
          <cell r="B138">
            <v>6816</v>
          </cell>
          <cell r="C138">
            <v>389564</v>
          </cell>
          <cell r="D138" t="str">
            <v>31,906     57155       82.40     121</v>
          </cell>
        </row>
        <row r="139">
          <cell r="A139">
            <v>36923</v>
          </cell>
          <cell r="B139">
            <v>6253</v>
          </cell>
          <cell r="C139">
            <v>363262</v>
          </cell>
          <cell r="D139" t="str">
            <v>25,742     58095       80.46     117</v>
          </cell>
        </row>
        <row r="140">
          <cell r="A140">
            <v>36951</v>
          </cell>
          <cell r="B140">
            <v>7267</v>
          </cell>
          <cell r="C140">
            <v>412199</v>
          </cell>
          <cell r="D140" t="str">
            <v>31,336     56723       81.18     118</v>
          </cell>
        </row>
        <row r="141">
          <cell r="A141">
            <v>36982</v>
          </cell>
          <cell r="B141">
            <v>6961</v>
          </cell>
          <cell r="C141">
            <v>431394</v>
          </cell>
          <cell r="D141" t="str">
            <v>31,765     61973       82.02     120</v>
          </cell>
        </row>
        <row r="142">
          <cell r="A142">
            <v>37012</v>
          </cell>
          <cell r="B142">
            <v>5566</v>
          </cell>
          <cell r="C142">
            <v>436551</v>
          </cell>
          <cell r="D142" t="str">
            <v>29,576     78432       84.16     111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54">
          <cell r="A54">
            <v>34731</v>
          </cell>
          <cell r="B54">
            <v>34904</v>
          </cell>
          <cell r="C54">
            <v>892420</v>
          </cell>
          <cell r="D54" t="str">
            <v>19,945     25568       36.36     124</v>
          </cell>
        </row>
        <row r="55">
          <cell r="A55">
            <v>34759</v>
          </cell>
          <cell r="B55">
            <v>49051</v>
          </cell>
          <cell r="C55">
            <v>1416224</v>
          </cell>
          <cell r="D55" t="str">
            <v>17,757     28873       26.58     118</v>
          </cell>
        </row>
        <row r="56">
          <cell r="A56">
            <v>34790</v>
          </cell>
          <cell r="B56">
            <v>41555</v>
          </cell>
          <cell r="C56">
            <v>1244404</v>
          </cell>
          <cell r="D56" t="str">
            <v>18,407     29946       30.70     113</v>
          </cell>
        </row>
        <row r="57">
          <cell r="A57">
            <v>34820</v>
          </cell>
          <cell r="B57">
            <v>33874</v>
          </cell>
          <cell r="C57">
            <v>1209488</v>
          </cell>
          <cell r="D57" t="str">
            <v>19,249     35706       36.23     113</v>
          </cell>
        </row>
        <row r="58">
          <cell r="A58">
            <v>34851</v>
          </cell>
          <cell r="B58">
            <v>31079</v>
          </cell>
          <cell r="C58">
            <v>1057504</v>
          </cell>
          <cell r="D58" t="str">
            <v>19,165     34027       38.14     109</v>
          </cell>
        </row>
        <row r="59">
          <cell r="A59">
            <v>34881</v>
          </cell>
          <cell r="B59">
            <v>25530</v>
          </cell>
          <cell r="C59">
            <v>1010161</v>
          </cell>
          <cell r="D59" t="str">
            <v>17,521     39568       40.70     108</v>
          </cell>
        </row>
        <row r="60">
          <cell r="A60">
            <v>34912</v>
          </cell>
          <cell r="B60">
            <v>22233</v>
          </cell>
          <cell r="C60">
            <v>929907</v>
          </cell>
          <cell r="D60" t="str">
            <v>16,134     41826       42.05     110</v>
          </cell>
        </row>
        <row r="61">
          <cell r="A61">
            <v>34943</v>
          </cell>
          <cell r="B61">
            <v>21642</v>
          </cell>
          <cell r="C61">
            <v>945548</v>
          </cell>
          <cell r="D61" t="str">
            <v>16,928     43691       43.89     110</v>
          </cell>
        </row>
        <row r="62">
          <cell r="A62">
            <v>34973</v>
          </cell>
          <cell r="B62">
            <v>21738</v>
          </cell>
          <cell r="C62">
            <v>848504</v>
          </cell>
          <cell r="D62" t="str">
            <v>27,185     39034       55.57     111</v>
          </cell>
        </row>
        <row r="63">
          <cell r="A63">
            <v>35004</v>
          </cell>
          <cell r="B63">
            <v>32305</v>
          </cell>
          <cell r="C63">
            <v>818456</v>
          </cell>
          <cell r="D63" t="str">
            <v>35,290     25336       52.21     110</v>
          </cell>
        </row>
        <row r="64">
          <cell r="A64">
            <v>35034</v>
          </cell>
          <cell r="B64">
            <v>30213</v>
          </cell>
          <cell r="C64">
            <v>807306</v>
          </cell>
          <cell r="D64" t="str">
            <v>35,793     26721       54.23     111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344124</v>
          </cell>
          <cell r="C66">
            <v>11179922</v>
          </cell>
          <cell r="D66">
            <v>243374</v>
          </cell>
        </row>
        <row r="68">
          <cell r="A68">
            <v>35065</v>
          </cell>
          <cell r="B68">
            <v>28724</v>
          </cell>
          <cell r="C68">
            <v>794652</v>
          </cell>
          <cell r="D68" t="str">
            <v>33,499     27666       53.84     111</v>
          </cell>
        </row>
        <row r="69">
          <cell r="A69">
            <v>35096</v>
          </cell>
          <cell r="B69">
            <v>22826</v>
          </cell>
          <cell r="C69">
            <v>702623</v>
          </cell>
          <cell r="D69" t="str">
            <v>28,090     30782       55.17     107</v>
          </cell>
        </row>
        <row r="70">
          <cell r="A70">
            <v>35125</v>
          </cell>
          <cell r="B70">
            <v>21629</v>
          </cell>
          <cell r="C70">
            <v>702230</v>
          </cell>
          <cell r="D70" t="str">
            <v>27,552     32468       56.02     106</v>
          </cell>
        </row>
        <row r="71">
          <cell r="A71">
            <v>35156</v>
          </cell>
          <cell r="B71">
            <v>22568</v>
          </cell>
          <cell r="C71">
            <v>647824</v>
          </cell>
          <cell r="D71" t="str">
            <v>31,619     28706       58.35     103</v>
          </cell>
        </row>
        <row r="72">
          <cell r="A72">
            <v>35186</v>
          </cell>
          <cell r="B72">
            <v>22085</v>
          </cell>
          <cell r="C72">
            <v>678586</v>
          </cell>
          <cell r="D72" t="str">
            <v>40,229     30727       64.56     104</v>
          </cell>
        </row>
        <row r="73">
          <cell r="A73">
            <v>35217</v>
          </cell>
          <cell r="B73">
            <v>19187</v>
          </cell>
          <cell r="C73">
            <v>626587</v>
          </cell>
          <cell r="D73" t="str">
            <v>36,265     32657       65.40     105</v>
          </cell>
        </row>
        <row r="74">
          <cell r="A74">
            <v>35247</v>
          </cell>
          <cell r="B74">
            <v>18068</v>
          </cell>
          <cell r="C74">
            <v>619996</v>
          </cell>
          <cell r="D74" t="str">
            <v>40,769     34315       69.29     104</v>
          </cell>
        </row>
        <row r="75">
          <cell r="A75">
            <v>35278</v>
          </cell>
          <cell r="B75">
            <v>17937</v>
          </cell>
          <cell r="C75">
            <v>603294</v>
          </cell>
          <cell r="D75" t="str">
            <v>50,115     33635       73.64     109</v>
          </cell>
        </row>
        <row r="76">
          <cell r="A76">
            <v>35309</v>
          </cell>
          <cell r="B76">
            <v>16431</v>
          </cell>
          <cell r="C76">
            <v>553584</v>
          </cell>
          <cell r="D76" t="str">
            <v>37,988     33692       69.81     107</v>
          </cell>
        </row>
        <row r="77">
          <cell r="A77">
            <v>35339</v>
          </cell>
          <cell r="B77">
            <v>16943</v>
          </cell>
          <cell r="C77">
            <v>562393</v>
          </cell>
          <cell r="D77" t="str">
            <v>37,529     33194       68.90     105</v>
          </cell>
        </row>
        <row r="78">
          <cell r="A78">
            <v>35370</v>
          </cell>
          <cell r="B78">
            <v>15771</v>
          </cell>
          <cell r="C78">
            <v>526998</v>
          </cell>
          <cell r="D78" t="str">
            <v>33,882     33416       68.24     104</v>
          </cell>
        </row>
        <row r="79">
          <cell r="A79">
            <v>35400</v>
          </cell>
          <cell r="B79">
            <v>16174</v>
          </cell>
          <cell r="C79">
            <v>500846</v>
          </cell>
          <cell r="D79" t="str">
            <v>32,678     30967       66.89     102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238343</v>
          </cell>
          <cell r="C81">
            <v>7519613</v>
          </cell>
          <cell r="D81">
            <v>430215</v>
          </cell>
        </row>
        <row r="83">
          <cell r="A83">
            <v>35431</v>
          </cell>
          <cell r="B83">
            <v>15449</v>
          </cell>
          <cell r="C83">
            <v>489276</v>
          </cell>
          <cell r="D83" t="str">
            <v>30,141     31671       66.11     101</v>
          </cell>
        </row>
        <row r="84">
          <cell r="A84">
            <v>35462</v>
          </cell>
          <cell r="B84">
            <v>13692</v>
          </cell>
          <cell r="C84">
            <v>432692</v>
          </cell>
          <cell r="D84" t="str">
            <v>25,556     31602       65.11      99</v>
          </cell>
        </row>
        <row r="85">
          <cell r="A85">
            <v>35490</v>
          </cell>
          <cell r="B85">
            <v>15081</v>
          </cell>
          <cell r="C85">
            <v>480953</v>
          </cell>
          <cell r="D85" t="str">
            <v>34,277     31892       69.45      99</v>
          </cell>
        </row>
        <row r="86">
          <cell r="A86">
            <v>35521</v>
          </cell>
          <cell r="B86">
            <v>13572</v>
          </cell>
          <cell r="C86">
            <v>463150</v>
          </cell>
          <cell r="D86" t="str">
            <v>39,106     34126       74.24      97</v>
          </cell>
        </row>
        <row r="87">
          <cell r="A87">
            <v>35551</v>
          </cell>
          <cell r="B87">
            <v>15763</v>
          </cell>
          <cell r="C87">
            <v>458212</v>
          </cell>
          <cell r="D87" t="str">
            <v>68,535     29069       81.30      99</v>
          </cell>
        </row>
        <row r="88">
          <cell r="A88">
            <v>35582</v>
          </cell>
          <cell r="B88">
            <v>10687</v>
          </cell>
          <cell r="C88">
            <v>434768</v>
          </cell>
          <cell r="D88" t="str">
            <v>58,010     40682       84.44     101</v>
          </cell>
        </row>
        <row r="89">
          <cell r="A89">
            <v>35612</v>
          </cell>
          <cell r="B89">
            <v>11862</v>
          </cell>
          <cell r="C89">
            <v>421183</v>
          </cell>
          <cell r="D89" t="str">
            <v>66,559     35507       84.87      99</v>
          </cell>
        </row>
        <row r="90">
          <cell r="A90">
            <v>35643</v>
          </cell>
          <cell r="B90">
            <v>14084</v>
          </cell>
          <cell r="C90">
            <v>413358</v>
          </cell>
          <cell r="D90" t="str">
            <v>71,487     29350       83.54      97</v>
          </cell>
        </row>
        <row r="91">
          <cell r="A91">
            <v>35674</v>
          </cell>
          <cell r="B91">
            <v>12876</v>
          </cell>
          <cell r="C91">
            <v>401406</v>
          </cell>
          <cell r="D91" t="str">
            <v>66,014     31175       83.68      96</v>
          </cell>
        </row>
        <row r="92">
          <cell r="A92">
            <v>35704</v>
          </cell>
          <cell r="B92">
            <v>12410</v>
          </cell>
          <cell r="C92">
            <v>411651</v>
          </cell>
          <cell r="D92" t="str">
            <v>67,603     33171       84.49      93</v>
          </cell>
        </row>
        <row r="93">
          <cell r="A93">
            <v>35735</v>
          </cell>
          <cell r="B93">
            <v>12776</v>
          </cell>
          <cell r="C93">
            <v>384902</v>
          </cell>
          <cell r="D93" t="str">
            <v>41,716     30127       76.55      92</v>
          </cell>
        </row>
        <row r="94">
          <cell r="A94">
            <v>35765</v>
          </cell>
          <cell r="B94">
            <v>12750</v>
          </cell>
          <cell r="C94">
            <v>379756</v>
          </cell>
          <cell r="D94" t="str">
            <v>60,853     29785       82.68      95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161002</v>
          </cell>
          <cell r="C96">
            <v>5171307</v>
          </cell>
          <cell r="D96">
            <v>629857</v>
          </cell>
        </row>
        <row r="98">
          <cell r="A98">
            <v>35796</v>
          </cell>
          <cell r="B98">
            <v>13234</v>
          </cell>
          <cell r="C98">
            <v>389830</v>
          </cell>
          <cell r="D98" t="str">
            <v>90,262     29457       87.21      93</v>
          </cell>
        </row>
        <row r="99">
          <cell r="A99">
            <v>35827</v>
          </cell>
          <cell r="B99">
            <v>10269</v>
          </cell>
          <cell r="C99">
            <v>308048</v>
          </cell>
          <cell r="D99" t="str">
            <v>52,200     29998       83.56      93</v>
          </cell>
        </row>
        <row r="100">
          <cell r="A100">
            <v>35855</v>
          </cell>
          <cell r="B100">
            <v>9709</v>
          </cell>
          <cell r="C100">
            <v>361592</v>
          </cell>
          <cell r="D100" t="str">
            <v>51,205     37243       84.06      90</v>
          </cell>
        </row>
        <row r="101">
          <cell r="A101">
            <v>35886</v>
          </cell>
          <cell r="B101">
            <v>7994</v>
          </cell>
          <cell r="C101">
            <v>344142</v>
          </cell>
          <cell r="D101" t="str">
            <v>45,020     43051       84.92      87</v>
          </cell>
        </row>
        <row r="102">
          <cell r="A102">
            <v>35916</v>
          </cell>
          <cell r="B102">
            <v>7961</v>
          </cell>
          <cell r="C102">
            <v>339744</v>
          </cell>
          <cell r="D102" t="str">
            <v>38,718     42677       82.95      89</v>
          </cell>
        </row>
        <row r="103">
          <cell r="A103">
            <v>35947</v>
          </cell>
          <cell r="B103">
            <v>6721</v>
          </cell>
          <cell r="C103">
            <v>321696</v>
          </cell>
          <cell r="D103" t="str">
            <v>40,495     47865       85.77      89</v>
          </cell>
        </row>
        <row r="104">
          <cell r="A104">
            <v>35977</v>
          </cell>
          <cell r="B104">
            <v>6534</v>
          </cell>
          <cell r="C104">
            <v>335982</v>
          </cell>
          <cell r="D104" t="str">
            <v>37,181     51421       85.05      88</v>
          </cell>
        </row>
        <row r="105">
          <cell r="A105">
            <v>36008</v>
          </cell>
          <cell r="B105">
            <v>7564</v>
          </cell>
          <cell r="C105">
            <v>341078</v>
          </cell>
          <cell r="D105" t="str">
            <v>39,330     45093       83.87      87</v>
          </cell>
        </row>
        <row r="106">
          <cell r="A106">
            <v>36039</v>
          </cell>
          <cell r="B106">
            <v>6270</v>
          </cell>
          <cell r="C106">
            <v>327675</v>
          </cell>
          <cell r="D106" t="str">
            <v>47,775     52261       88.40      88</v>
          </cell>
        </row>
        <row r="107">
          <cell r="A107">
            <v>36069</v>
          </cell>
          <cell r="B107">
            <v>6164</v>
          </cell>
          <cell r="C107">
            <v>332752</v>
          </cell>
          <cell r="D107" t="str">
            <v>51,224     53984       89.26      88</v>
          </cell>
        </row>
        <row r="108">
          <cell r="A108">
            <v>36100</v>
          </cell>
          <cell r="B108">
            <v>5253</v>
          </cell>
          <cell r="C108">
            <v>333139</v>
          </cell>
          <cell r="D108" t="str">
            <v>44,079     63419       89.35      88</v>
          </cell>
        </row>
        <row r="109">
          <cell r="A109">
            <v>36130</v>
          </cell>
          <cell r="B109">
            <v>5242</v>
          </cell>
          <cell r="C109">
            <v>326573</v>
          </cell>
          <cell r="D109" t="str">
            <v>38,489     62300       88.01      89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92915</v>
          </cell>
          <cell r="C111">
            <v>4062251</v>
          </cell>
          <cell r="D111">
            <v>575978</v>
          </cell>
        </row>
        <row r="113">
          <cell r="A113">
            <v>36161</v>
          </cell>
          <cell r="B113">
            <v>6563</v>
          </cell>
          <cell r="C113">
            <v>320393</v>
          </cell>
          <cell r="D113" t="str">
            <v>43,908     48819       87.00      88</v>
          </cell>
        </row>
        <row r="114">
          <cell r="A114">
            <v>36192</v>
          </cell>
          <cell r="B114">
            <v>5480</v>
          </cell>
          <cell r="C114">
            <v>277791</v>
          </cell>
          <cell r="D114" t="str">
            <v>41,860     50692       88.42      88</v>
          </cell>
        </row>
        <row r="115">
          <cell r="A115">
            <v>36220</v>
          </cell>
          <cell r="B115">
            <v>4713</v>
          </cell>
          <cell r="C115">
            <v>307681</v>
          </cell>
          <cell r="D115" t="str">
            <v>42,445     65284       90.01      88</v>
          </cell>
        </row>
        <row r="116">
          <cell r="A116">
            <v>36251</v>
          </cell>
          <cell r="B116">
            <v>6154</v>
          </cell>
          <cell r="C116">
            <v>285370</v>
          </cell>
          <cell r="D116" t="str">
            <v>16,306     46372       72.60      89</v>
          </cell>
        </row>
        <row r="117">
          <cell r="A117">
            <v>36281</v>
          </cell>
          <cell r="B117">
            <v>5162</v>
          </cell>
          <cell r="C117">
            <v>279288</v>
          </cell>
          <cell r="D117" t="str">
            <v>16,314     54105       75.96      88</v>
          </cell>
        </row>
        <row r="118">
          <cell r="A118">
            <v>36312</v>
          </cell>
          <cell r="B118">
            <v>5642</v>
          </cell>
          <cell r="C118">
            <v>265630</v>
          </cell>
          <cell r="D118" t="str">
            <v>17,329     47081       75.44      87</v>
          </cell>
        </row>
        <row r="119">
          <cell r="A119">
            <v>36342</v>
          </cell>
          <cell r="B119">
            <v>5287</v>
          </cell>
          <cell r="C119">
            <v>277371</v>
          </cell>
          <cell r="D119" t="str">
            <v>16,337     52463       75.55      88</v>
          </cell>
        </row>
        <row r="120">
          <cell r="A120">
            <v>36373</v>
          </cell>
          <cell r="B120">
            <v>4415</v>
          </cell>
          <cell r="C120">
            <v>278298</v>
          </cell>
          <cell r="D120" t="str">
            <v>15,325     63035       77.63      89</v>
          </cell>
        </row>
        <row r="121">
          <cell r="A121">
            <v>36404</v>
          </cell>
          <cell r="B121">
            <v>4921</v>
          </cell>
          <cell r="C121">
            <v>273439</v>
          </cell>
          <cell r="D121" t="str">
            <v>14,875     55566       75.14      88</v>
          </cell>
        </row>
        <row r="122">
          <cell r="A122">
            <v>36434</v>
          </cell>
          <cell r="B122">
            <v>9324</v>
          </cell>
          <cell r="C122">
            <v>274107</v>
          </cell>
          <cell r="D122" t="str">
            <v>17,015     29399       64.60      87</v>
          </cell>
        </row>
        <row r="123">
          <cell r="A123">
            <v>36465</v>
          </cell>
          <cell r="B123">
            <v>8573</v>
          </cell>
          <cell r="C123">
            <v>259328</v>
          </cell>
          <cell r="D123" t="str">
            <v>13,725     30250       61.55      85</v>
          </cell>
        </row>
        <row r="124">
          <cell r="A124">
            <v>36495</v>
          </cell>
          <cell r="B124">
            <v>8644</v>
          </cell>
          <cell r="C124">
            <v>270316</v>
          </cell>
          <cell r="D124" t="str">
            <v>14,130     31273       62.04      84</v>
          </cell>
        </row>
        <row r="125">
          <cell r="A125" t="str">
            <v>Totals: __</v>
          </cell>
          <cell r="B125" t="str">
            <v>________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74878</v>
          </cell>
          <cell r="C126">
            <v>3369012</v>
          </cell>
          <cell r="D126">
            <v>269569</v>
          </cell>
        </row>
        <row r="128">
          <cell r="A128">
            <v>36526</v>
          </cell>
          <cell r="B128">
            <v>7595</v>
          </cell>
          <cell r="C128">
            <v>265446</v>
          </cell>
          <cell r="D128" t="str">
            <v>15,313     34951       66.85      84</v>
          </cell>
        </row>
        <row r="129">
          <cell r="A129">
            <v>36557</v>
          </cell>
          <cell r="B129">
            <v>7410</v>
          </cell>
          <cell r="C129">
            <v>211787</v>
          </cell>
          <cell r="D129" t="str">
            <v>14,967     28582       66.89      78</v>
          </cell>
        </row>
        <row r="130">
          <cell r="A130">
            <v>36586</v>
          </cell>
          <cell r="B130">
            <v>7441</v>
          </cell>
          <cell r="C130">
            <v>249951</v>
          </cell>
          <cell r="D130" t="str">
            <v>17,497     33592       70.16      84</v>
          </cell>
        </row>
        <row r="131">
          <cell r="A131">
            <v>36617</v>
          </cell>
          <cell r="B131">
            <v>5848</v>
          </cell>
          <cell r="C131">
            <v>233373</v>
          </cell>
          <cell r="D131" t="str">
            <v>22,917     39907       79.67      86</v>
          </cell>
        </row>
        <row r="132">
          <cell r="A132">
            <v>36647</v>
          </cell>
          <cell r="B132">
            <v>7215</v>
          </cell>
          <cell r="C132">
            <v>236133</v>
          </cell>
          <cell r="D132" t="str">
            <v>23,322     32729       76.37      83</v>
          </cell>
        </row>
        <row r="133">
          <cell r="A133">
            <v>36678</v>
          </cell>
          <cell r="B133">
            <v>6474</v>
          </cell>
          <cell r="C133">
            <v>227972</v>
          </cell>
          <cell r="D133" t="str">
            <v>23,250     35214       78.22      80</v>
          </cell>
        </row>
        <row r="134">
          <cell r="A134">
            <v>36708</v>
          </cell>
          <cell r="B134">
            <v>6267</v>
          </cell>
          <cell r="C134">
            <v>229646</v>
          </cell>
          <cell r="D134" t="str">
            <v>21,911     36644       77.76      80</v>
          </cell>
        </row>
        <row r="135">
          <cell r="A135">
            <v>36739</v>
          </cell>
          <cell r="B135">
            <v>5241</v>
          </cell>
          <cell r="C135">
            <v>227029</v>
          </cell>
          <cell r="D135" t="str">
            <v>20,287     43318       79.47      82</v>
          </cell>
        </row>
        <row r="136">
          <cell r="A136">
            <v>36770</v>
          </cell>
          <cell r="B136">
            <v>6088</v>
          </cell>
          <cell r="C136">
            <v>226970</v>
          </cell>
          <cell r="D136" t="str">
            <v>21,529     37282       77.96      81</v>
          </cell>
        </row>
        <row r="137">
          <cell r="A137">
            <v>36800</v>
          </cell>
          <cell r="B137">
            <v>5821</v>
          </cell>
          <cell r="C137">
            <v>229068</v>
          </cell>
          <cell r="D137" t="str">
            <v>21,739     39353       78.88      82</v>
          </cell>
        </row>
        <row r="138">
          <cell r="A138">
            <v>36831</v>
          </cell>
          <cell r="B138">
            <v>5637</v>
          </cell>
          <cell r="C138">
            <v>196057</v>
          </cell>
          <cell r="D138" t="str">
            <v>12,949     34781       69.67      80</v>
          </cell>
        </row>
        <row r="139">
          <cell r="A139">
            <v>36861</v>
          </cell>
          <cell r="B139">
            <v>4828</v>
          </cell>
          <cell r="C139">
            <v>211205</v>
          </cell>
          <cell r="D139" t="str">
            <v>12,908     43746       72.78      77</v>
          </cell>
        </row>
        <row r="140">
          <cell r="A140" t="str">
            <v>Totals: __</v>
          </cell>
          <cell r="B140" t="str">
            <v>________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75865</v>
          </cell>
          <cell r="C141">
            <v>2744637</v>
          </cell>
          <cell r="D141">
            <v>228589</v>
          </cell>
        </row>
        <row r="143">
          <cell r="A143">
            <v>36892</v>
          </cell>
          <cell r="B143">
            <v>5377</v>
          </cell>
          <cell r="C143">
            <v>250206</v>
          </cell>
          <cell r="D143" t="str">
            <v>15,314     46533       74.01      80</v>
          </cell>
        </row>
        <row r="144">
          <cell r="A144">
            <v>36923</v>
          </cell>
          <cell r="B144">
            <v>4742</v>
          </cell>
          <cell r="C144">
            <v>311094</v>
          </cell>
          <cell r="D144" t="str">
            <v>20,788     65604       81.43      82</v>
          </cell>
        </row>
        <row r="145">
          <cell r="A145">
            <v>36951</v>
          </cell>
          <cell r="B145">
            <v>5148</v>
          </cell>
          <cell r="C145">
            <v>371750</v>
          </cell>
          <cell r="D145" t="str">
            <v>23,842     72213       82.24      81</v>
          </cell>
        </row>
        <row r="146">
          <cell r="A146">
            <v>36982</v>
          </cell>
          <cell r="B146">
            <v>6110</v>
          </cell>
          <cell r="C146">
            <v>372753</v>
          </cell>
          <cell r="D146" t="str">
            <v>23,773     61008       79.55      82</v>
          </cell>
        </row>
        <row r="147">
          <cell r="A147">
            <v>37012</v>
          </cell>
          <cell r="B147">
            <v>5481</v>
          </cell>
          <cell r="C147">
            <v>274588</v>
          </cell>
          <cell r="D147" t="str">
            <v>12,958     50099       70.27      76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46281</v>
          </cell>
          <cell r="C37">
            <v>750013</v>
          </cell>
          <cell r="D37" t="str">
            <v>7,966     16206       14.68     111</v>
          </cell>
        </row>
        <row r="38">
          <cell r="A38">
            <v>34790</v>
          </cell>
          <cell r="B38">
            <v>78036</v>
          </cell>
          <cell r="C38">
            <v>1600817</v>
          </cell>
          <cell r="D38" t="str">
            <v>33,499     20514       30.03     103</v>
          </cell>
        </row>
        <row r="39">
          <cell r="A39">
            <v>34820</v>
          </cell>
          <cell r="B39">
            <v>61839</v>
          </cell>
          <cell r="C39">
            <v>1513334</v>
          </cell>
          <cell r="D39" t="str">
            <v>30,459     24473       33.00     102</v>
          </cell>
        </row>
        <row r="40">
          <cell r="A40">
            <v>34851</v>
          </cell>
          <cell r="B40">
            <v>48589</v>
          </cell>
          <cell r="C40">
            <v>1330096</v>
          </cell>
          <cell r="D40" t="str">
            <v>23,979     27375       33.04     101</v>
          </cell>
        </row>
        <row r="41">
          <cell r="A41">
            <v>34881</v>
          </cell>
          <cell r="B41">
            <v>46345</v>
          </cell>
          <cell r="C41">
            <v>1197111</v>
          </cell>
          <cell r="D41" t="str">
            <v>23,294     25831       33.45     101</v>
          </cell>
        </row>
        <row r="42">
          <cell r="A42">
            <v>34912</v>
          </cell>
          <cell r="B42">
            <v>39990</v>
          </cell>
          <cell r="C42">
            <v>1127991</v>
          </cell>
          <cell r="D42" t="str">
            <v>23,443     28207       36.96     100</v>
          </cell>
        </row>
        <row r="43">
          <cell r="A43">
            <v>34943</v>
          </cell>
          <cell r="B43">
            <v>34146</v>
          </cell>
          <cell r="C43">
            <v>1007065</v>
          </cell>
          <cell r="D43" t="str">
            <v>24,740     29493       42.01      98</v>
          </cell>
        </row>
        <row r="44">
          <cell r="A44">
            <v>34973</v>
          </cell>
          <cell r="B44">
            <v>35786</v>
          </cell>
          <cell r="C44">
            <v>997486</v>
          </cell>
          <cell r="D44" t="str">
            <v>39,076     27874       52.20     101</v>
          </cell>
        </row>
        <row r="45">
          <cell r="A45">
            <v>35004</v>
          </cell>
          <cell r="B45">
            <v>39920</v>
          </cell>
          <cell r="C45">
            <v>959185</v>
          </cell>
          <cell r="D45" t="str">
            <v>49,823     24028       55.52     100</v>
          </cell>
        </row>
        <row r="46">
          <cell r="A46">
            <v>35034</v>
          </cell>
          <cell r="B46">
            <v>42389</v>
          </cell>
          <cell r="C46">
            <v>945677</v>
          </cell>
          <cell r="D46" t="str">
            <v>59,319     22310       58.32      97</v>
          </cell>
        </row>
        <row r="47">
          <cell r="A47" t="str">
            <v>Totals: __</v>
          </cell>
          <cell r="B47" t="str">
            <v>________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473321</v>
          </cell>
          <cell r="C48">
            <v>11428775</v>
          </cell>
          <cell r="D48">
            <v>315598</v>
          </cell>
        </row>
        <row r="50">
          <cell r="A50">
            <v>35065</v>
          </cell>
          <cell r="B50">
            <v>35784</v>
          </cell>
          <cell r="C50">
            <v>841194</v>
          </cell>
          <cell r="D50" t="str">
            <v>41,359     23508       53.61      96</v>
          </cell>
        </row>
        <row r="51">
          <cell r="A51">
            <v>35096</v>
          </cell>
          <cell r="B51">
            <v>32965</v>
          </cell>
          <cell r="C51">
            <v>768077</v>
          </cell>
          <cell r="D51" t="str">
            <v>36,851     23300       52.78      94</v>
          </cell>
        </row>
        <row r="52">
          <cell r="A52">
            <v>35125</v>
          </cell>
          <cell r="B52">
            <v>36122</v>
          </cell>
          <cell r="C52">
            <v>804160</v>
          </cell>
          <cell r="D52" t="str">
            <v>43,396     22263       54.57      94</v>
          </cell>
        </row>
        <row r="53">
          <cell r="A53">
            <v>35156</v>
          </cell>
          <cell r="B53">
            <v>30860</v>
          </cell>
          <cell r="C53">
            <v>714057</v>
          </cell>
          <cell r="D53" t="str">
            <v>47,304     23139       60.52      94</v>
          </cell>
        </row>
        <row r="54">
          <cell r="A54">
            <v>35186</v>
          </cell>
          <cell r="B54">
            <v>31209</v>
          </cell>
          <cell r="C54">
            <v>726154</v>
          </cell>
          <cell r="D54" t="str">
            <v>43,391     23268       58.16      91</v>
          </cell>
        </row>
        <row r="55">
          <cell r="A55">
            <v>35217</v>
          </cell>
          <cell r="B55">
            <v>26984</v>
          </cell>
          <cell r="C55">
            <v>653579</v>
          </cell>
          <cell r="D55" t="str">
            <v>48,552     24221       64.28      95</v>
          </cell>
        </row>
        <row r="56">
          <cell r="A56">
            <v>35247</v>
          </cell>
          <cell r="B56">
            <v>28340</v>
          </cell>
          <cell r="C56">
            <v>661230</v>
          </cell>
          <cell r="D56" t="str">
            <v>52,025     23333       64.74      92</v>
          </cell>
        </row>
        <row r="57">
          <cell r="A57">
            <v>35278</v>
          </cell>
          <cell r="B57">
            <v>27003</v>
          </cell>
          <cell r="C57">
            <v>634416</v>
          </cell>
          <cell r="D57" t="str">
            <v>60,379     23495       69.10      91</v>
          </cell>
        </row>
        <row r="58">
          <cell r="A58">
            <v>35309</v>
          </cell>
          <cell r="B58">
            <v>26151</v>
          </cell>
          <cell r="C58">
            <v>590197</v>
          </cell>
          <cell r="D58" t="str">
            <v>43,999     22569       62.72      89</v>
          </cell>
        </row>
        <row r="59">
          <cell r="A59">
            <v>35339</v>
          </cell>
          <cell r="B59">
            <v>25561</v>
          </cell>
          <cell r="C59">
            <v>576250</v>
          </cell>
          <cell r="D59" t="str">
            <v>44,784     22545       63.66      91</v>
          </cell>
        </row>
        <row r="60">
          <cell r="A60">
            <v>35370</v>
          </cell>
          <cell r="B60">
            <v>24225</v>
          </cell>
          <cell r="C60">
            <v>559997</v>
          </cell>
          <cell r="D60" t="str">
            <v>37,410     23117       60.70      91</v>
          </cell>
        </row>
        <row r="61">
          <cell r="A61">
            <v>35400</v>
          </cell>
          <cell r="B61">
            <v>23200</v>
          </cell>
          <cell r="C61">
            <v>557269</v>
          </cell>
          <cell r="D61" t="str">
            <v>41,737     24021       64.27      92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348404</v>
          </cell>
          <cell r="C63">
            <v>8086580</v>
          </cell>
          <cell r="D63">
            <v>541187</v>
          </cell>
        </row>
        <row r="65">
          <cell r="A65">
            <v>35431</v>
          </cell>
          <cell r="B65">
            <v>22866</v>
          </cell>
          <cell r="C65">
            <v>520292</v>
          </cell>
          <cell r="D65" t="str">
            <v>36,244     22754       61.32      91</v>
          </cell>
        </row>
        <row r="66">
          <cell r="A66">
            <v>35462</v>
          </cell>
          <cell r="B66">
            <v>20528</v>
          </cell>
          <cell r="C66">
            <v>454733</v>
          </cell>
          <cell r="D66" t="str">
            <v>31,935     22152       60.87      88</v>
          </cell>
        </row>
        <row r="67">
          <cell r="A67">
            <v>35490</v>
          </cell>
          <cell r="B67">
            <v>21132</v>
          </cell>
          <cell r="C67">
            <v>486512</v>
          </cell>
          <cell r="D67" t="str">
            <v>33,281     23023       61.16      90</v>
          </cell>
        </row>
        <row r="68">
          <cell r="A68">
            <v>35521</v>
          </cell>
          <cell r="B68">
            <v>20567</v>
          </cell>
          <cell r="C68">
            <v>462904</v>
          </cell>
          <cell r="D68" t="str">
            <v>30,965     22508       60.09      88</v>
          </cell>
        </row>
        <row r="69">
          <cell r="A69">
            <v>35551</v>
          </cell>
          <cell r="B69">
            <v>22095</v>
          </cell>
          <cell r="C69">
            <v>475896</v>
          </cell>
          <cell r="D69" t="str">
            <v>33,921     21539       60.56      89</v>
          </cell>
        </row>
        <row r="70">
          <cell r="A70">
            <v>35582</v>
          </cell>
          <cell r="B70">
            <v>19649</v>
          </cell>
          <cell r="C70">
            <v>431175</v>
          </cell>
          <cell r="D70" t="str">
            <v>61,579     21944       75.81      87</v>
          </cell>
        </row>
        <row r="71">
          <cell r="A71">
            <v>35612</v>
          </cell>
          <cell r="B71">
            <v>20551</v>
          </cell>
          <cell r="C71">
            <v>457963</v>
          </cell>
          <cell r="D71" t="str">
            <v>62,073     22285       75.13      88</v>
          </cell>
        </row>
        <row r="72">
          <cell r="A72">
            <v>35643</v>
          </cell>
          <cell r="B72">
            <v>21363</v>
          </cell>
          <cell r="C72">
            <v>449215</v>
          </cell>
          <cell r="D72" t="str">
            <v>72,601     21028       77.26      87</v>
          </cell>
        </row>
        <row r="73">
          <cell r="A73">
            <v>35674</v>
          </cell>
          <cell r="B73">
            <v>19995</v>
          </cell>
          <cell r="C73">
            <v>436154</v>
          </cell>
          <cell r="D73" t="str">
            <v>99,444     21814       83.26      86</v>
          </cell>
        </row>
        <row r="74">
          <cell r="A74">
            <v>35704</v>
          </cell>
          <cell r="B74">
            <v>19643</v>
          </cell>
          <cell r="C74">
            <v>424379</v>
          </cell>
          <cell r="D74" t="str">
            <v>27,984     21605       58.76      87</v>
          </cell>
        </row>
        <row r="75">
          <cell r="A75">
            <v>35735</v>
          </cell>
          <cell r="B75">
            <v>18600</v>
          </cell>
          <cell r="C75">
            <v>393442</v>
          </cell>
          <cell r="D75" t="str">
            <v>28,507     21153       60.52      87</v>
          </cell>
        </row>
        <row r="76">
          <cell r="A76">
            <v>35765</v>
          </cell>
          <cell r="B76">
            <v>18968</v>
          </cell>
          <cell r="C76">
            <v>411625</v>
          </cell>
          <cell r="D76" t="str">
            <v>28,678     21702       60.19      82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245957</v>
          </cell>
          <cell r="C78">
            <v>5404290</v>
          </cell>
          <cell r="D78">
            <v>547212</v>
          </cell>
        </row>
        <row r="80">
          <cell r="A80">
            <v>35796</v>
          </cell>
          <cell r="B80">
            <v>17861</v>
          </cell>
          <cell r="C80">
            <v>369821</v>
          </cell>
          <cell r="D80" t="str">
            <v>24,002     20706       57.33      79</v>
          </cell>
        </row>
        <row r="81">
          <cell r="A81">
            <v>35827</v>
          </cell>
          <cell r="B81">
            <v>15936</v>
          </cell>
          <cell r="C81">
            <v>327560</v>
          </cell>
          <cell r="D81" t="str">
            <v>19,694     20555       55.27      76</v>
          </cell>
        </row>
        <row r="82">
          <cell r="A82">
            <v>35855</v>
          </cell>
          <cell r="B82">
            <v>19795</v>
          </cell>
          <cell r="C82">
            <v>373431</v>
          </cell>
          <cell r="D82" t="str">
            <v>26,057     18865       56.83      83</v>
          </cell>
        </row>
        <row r="83">
          <cell r="A83">
            <v>35886</v>
          </cell>
          <cell r="B83">
            <v>18447</v>
          </cell>
          <cell r="C83">
            <v>337764</v>
          </cell>
          <cell r="D83" t="str">
            <v>21,958     18310       54.34      80</v>
          </cell>
        </row>
        <row r="84">
          <cell r="A84">
            <v>35916</v>
          </cell>
          <cell r="B84">
            <v>17478</v>
          </cell>
          <cell r="C84">
            <v>347825</v>
          </cell>
          <cell r="D84" t="str">
            <v>65,830     19901       79.02      81</v>
          </cell>
        </row>
        <row r="85">
          <cell r="A85">
            <v>35947</v>
          </cell>
          <cell r="B85">
            <v>16663</v>
          </cell>
          <cell r="C85">
            <v>327969</v>
          </cell>
          <cell r="D85" t="str">
            <v>68,119     19683       80.35      80</v>
          </cell>
        </row>
        <row r="86">
          <cell r="A86">
            <v>35977</v>
          </cell>
          <cell r="B86">
            <v>16128</v>
          </cell>
          <cell r="C86">
            <v>294350</v>
          </cell>
          <cell r="D86" t="str">
            <v>61,825     18251       79.31      76</v>
          </cell>
        </row>
        <row r="87">
          <cell r="A87">
            <v>36008</v>
          </cell>
          <cell r="B87">
            <v>15978</v>
          </cell>
          <cell r="C87">
            <v>305557</v>
          </cell>
          <cell r="D87" t="str">
            <v>64,436     19124       80.13      78</v>
          </cell>
        </row>
        <row r="88">
          <cell r="A88">
            <v>36039</v>
          </cell>
          <cell r="B88">
            <v>15217</v>
          </cell>
          <cell r="C88">
            <v>301896</v>
          </cell>
          <cell r="D88" t="str">
            <v>62,053     19840       80.31      77</v>
          </cell>
        </row>
        <row r="89">
          <cell r="A89">
            <v>36069</v>
          </cell>
          <cell r="B89">
            <v>16210</v>
          </cell>
          <cell r="C89">
            <v>330965</v>
          </cell>
          <cell r="D89" t="str">
            <v>18,385     20418       53.14      79</v>
          </cell>
        </row>
        <row r="90">
          <cell r="A90">
            <v>36100</v>
          </cell>
          <cell r="B90">
            <v>16116</v>
          </cell>
          <cell r="C90">
            <v>308598</v>
          </cell>
          <cell r="D90" t="str">
            <v>18,053     19149       52.83      80</v>
          </cell>
        </row>
        <row r="91">
          <cell r="A91">
            <v>36130</v>
          </cell>
          <cell r="B91">
            <v>14916</v>
          </cell>
          <cell r="C91">
            <v>310163</v>
          </cell>
          <cell r="D91" t="str">
            <v>18,085     20794       54.80      79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200745</v>
          </cell>
          <cell r="C93">
            <v>3935899</v>
          </cell>
          <cell r="D93">
            <v>468497</v>
          </cell>
        </row>
        <row r="95">
          <cell r="A95">
            <v>36161</v>
          </cell>
          <cell r="B95">
            <v>14860</v>
          </cell>
          <cell r="C95">
            <v>300896</v>
          </cell>
          <cell r="D95" t="str">
            <v>16,394     20249       52.45      77</v>
          </cell>
        </row>
        <row r="96">
          <cell r="A96">
            <v>36192</v>
          </cell>
          <cell r="B96">
            <v>13401</v>
          </cell>
          <cell r="C96">
            <v>308644</v>
          </cell>
          <cell r="D96" t="str">
            <v>14,865     23032       52.59      78</v>
          </cell>
        </row>
        <row r="97">
          <cell r="A97">
            <v>36220</v>
          </cell>
          <cell r="B97">
            <v>14694</v>
          </cell>
          <cell r="C97">
            <v>341353</v>
          </cell>
          <cell r="D97" t="str">
            <v>19,615     23231       57.17      79</v>
          </cell>
        </row>
        <row r="98">
          <cell r="A98">
            <v>36251</v>
          </cell>
          <cell r="B98">
            <v>13627</v>
          </cell>
          <cell r="C98">
            <v>290357</v>
          </cell>
          <cell r="D98" t="str">
            <v>20,756     21308       60.37      78</v>
          </cell>
        </row>
        <row r="99">
          <cell r="A99">
            <v>36281</v>
          </cell>
          <cell r="B99">
            <v>14114</v>
          </cell>
          <cell r="C99">
            <v>292456</v>
          </cell>
          <cell r="D99" t="str">
            <v>26,139     20721       64.94      78</v>
          </cell>
        </row>
        <row r="100">
          <cell r="A100">
            <v>36312</v>
          </cell>
          <cell r="B100">
            <v>13587</v>
          </cell>
          <cell r="C100">
            <v>280567</v>
          </cell>
          <cell r="D100" t="str">
            <v>24,396     20650       64.23      79</v>
          </cell>
        </row>
        <row r="101">
          <cell r="A101">
            <v>36342</v>
          </cell>
          <cell r="B101">
            <v>15351</v>
          </cell>
          <cell r="C101">
            <v>282434</v>
          </cell>
          <cell r="D101" t="str">
            <v>24,524     18399       61.50      78</v>
          </cell>
        </row>
        <row r="102">
          <cell r="A102">
            <v>36373</v>
          </cell>
          <cell r="B102">
            <v>16385</v>
          </cell>
          <cell r="C102">
            <v>287217</v>
          </cell>
          <cell r="D102" t="str">
            <v>24,929     17530       60.34      80</v>
          </cell>
        </row>
        <row r="103">
          <cell r="A103">
            <v>36404</v>
          </cell>
          <cell r="B103">
            <v>15854</v>
          </cell>
          <cell r="C103">
            <v>265677</v>
          </cell>
          <cell r="D103" t="str">
            <v>33,919     16758       68.15      79</v>
          </cell>
        </row>
        <row r="104">
          <cell r="A104">
            <v>36434</v>
          </cell>
          <cell r="B104">
            <v>16565</v>
          </cell>
          <cell r="C104">
            <v>269848</v>
          </cell>
          <cell r="D104" t="str">
            <v>38,515     16291       69.93      77</v>
          </cell>
        </row>
        <row r="105">
          <cell r="A105">
            <v>36465</v>
          </cell>
          <cell r="B105">
            <v>15344</v>
          </cell>
          <cell r="C105">
            <v>243201</v>
          </cell>
          <cell r="D105" t="str">
            <v>43,496     15850       73.92      77</v>
          </cell>
        </row>
        <row r="106">
          <cell r="A106">
            <v>36495</v>
          </cell>
          <cell r="B106">
            <v>14748</v>
          </cell>
          <cell r="C106">
            <v>243644</v>
          </cell>
          <cell r="D106" t="str">
            <v>43,005     16521       74.46      79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178530</v>
          </cell>
          <cell r="C108">
            <v>3406294</v>
          </cell>
          <cell r="D108">
            <v>330553</v>
          </cell>
        </row>
        <row r="110">
          <cell r="A110">
            <v>36526</v>
          </cell>
          <cell r="B110">
            <v>17328</v>
          </cell>
          <cell r="C110">
            <v>244005</v>
          </cell>
          <cell r="D110" t="str">
            <v>41,848     14082       70.72      78</v>
          </cell>
        </row>
        <row r="111">
          <cell r="A111">
            <v>36557</v>
          </cell>
          <cell r="B111">
            <v>14239</v>
          </cell>
          <cell r="C111">
            <v>185846</v>
          </cell>
          <cell r="D111" t="str">
            <v>39,488     13052       73.50      71</v>
          </cell>
        </row>
        <row r="112">
          <cell r="A112">
            <v>36586</v>
          </cell>
          <cell r="B112">
            <v>16336</v>
          </cell>
          <cell r="C112">
            <v>240618</v>
          </cell>
          <cell r="D112" t="str">
            <v>39,804     14730       70.90      74</v>
          </cell>
        </row>
        <row r="113">
          <cell r="A113">
            <v>36617</v>
          </cell>
          <cell r="B113">
            <v>15784</v>
          </cell>
          <cell r="C113">
            <v>231777</v>
          </cell>
          <cell r="D113" t="str">
            <v>18,659     14685       54.17      74</v>
          </cell>
        </row>
        <row r="114">
          <cell r="A114">
            <v>36647</v>
          </cell>
          <cell r="B114">
            <v>15412</v>
          </cell>
          <cell r="C114">
            <v>237533</v>
          </cell>
          <cell r="D114" t="str">
            <v>15,280     15413       49.78      74</v>
          </cell>
        </row>
        <row r="115">
          <cell r="A115">
            <v>36678</v>
          </cell>
          <cell r="B115">
            <v>13933</v>
          </cell>
          <cell r="C115">
            <v>236589</v>
          </cell>
          <cell r="D115" t="str">
            <v>14,329     16981       50.70      76</v>
          </cell>
        </row>
        <row r="116">
          <cell r="A116">
            <v>36708</v>
          </cell>
          <cell r="B116">
            <v>14391</v>
          </cell>
          <cell r="C116">
            <v>238496</v>
          </cell>
          <cell r="D116" t="str">
            <v>14,059     16573       49.42      76</v>
          </cell>
        </row>
        <row r="117">
          <cell r="A117">
            <v>36739</v>
          </cell>
          <cell r="B117">
            <v>14435</v>
          </cell>
          <cell r="C117">
            <v>230614</v>
          </cell>
          <cell r="D117" t="str">
            <v>13,498     15977       48.32      76</v>
          </cell>
        </row>
        <row r="118">
          <cell r="A118">
            <v>36770</v>
          </cell>
          <cell r="B118">
            <v>14278</v>
          </cell>
          <cell r="C118">
            <v>214174</v>
          </cell>
          <cell r="D118" t="str">
            <v>13,275     15001       48.18      77</v>
          </cell>
        </row>
        <row r="119">
          <cell r="A119">
            <v>36800</v>
          </cell>
          <cell r="B119">
            <v>14687</v>
          </cell>
          <cell r="C119">
            <v>222282</v>
          </cell>
          <cell r="D119" t="str">
            <v>13,382     15135       47.68      77</v>
          </cell>
        </row>
        <row r="120">
          <cell r="A120">
            <v>36831</v>
          </cell>
          <cell r="B120">
            <v>13266</v>
          </cell>
          <cell r="C120">
            <v>205535</v>
          </cell>
          <cell r="D120" t="str">
            <v>15,662     15494       54.14      77</v>
          </cell>
        </row>
        <row r="121">
          <cell r="A121">
            <v>36861</v>
          </cell>
          <cell r="B121">
            <v>13709</v>
          </cell>
          <cell r="C121">
            <v>201431</v>
          </cell>
          <cell r="D121" t="str">
            <v>14,797     14694       51.91      79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177798</v>
          </cell>
          <cell r="C123">
            <v>2688900</v>
          </cell>
          <cell r="D123">
            <v>254081</v>
          </cell>
        </row>
        <row r="125">
          <cell r="A125">
            <v>36892</v>
          </cell>
          <cell r="B125">
            <v>14170</v>
          </cell>
          <cell r="C125">
            <v>247518</v>
          </cell>
          <cell r="D125" t="str">
            <v>15,590     17468       52.39      78</v>
          </cell>
        </row>
        <row r="126">
          <cell r="A126">
            <v>36923</v>
          </cell>
          <cell r="B126">
            <v>12666</v>
          </cell>
          <cell r="C126">
            <v>221525</v>
          </cell>
          <cell r="D126" t="str">
            <v>14,235     17490       52.92      78</v>
          </cell>
        </row>
        <row r="127">
          <cell r="A127">
            <v>36951</v>
          </cell>
          <cell r="B127">
            <v>14245</v>
          </cell>
          <cell r="C127">
            <v>229736</v>
          </cell>
          <cell r="D127" t="str">
            <v>15,825     16128       52.63      78</v>
          </cell>
        </row>
        <row r="128">
          <cell r="A128">
            <v>36982</v>
          </cell>
          <cell r="B128">
            <v>13206</v>
          </cell>
          <cell r="C128">
            <v>214044</v>
          </cell>
          <cell r="D128" t="str">
            <v>14,684     16209       52.65      77</v>
          </cell>
        </row>
        <row r="129">
          <cell r="A129">
            <v>37012</v>
          </cell>
          <cell r="B129">
            <v>14606</v>
          </cell>
          <cell r="C129">
            <v>209943</v>
          </cell>
          <cell r="D129" t="str">
            <v>17,524     14374       54.54      76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59">
          <cell r="A59">
            <v>34790</v>
          </cell>
          <cell r="B59">
            <v>39666</v>
          </cell>
          <cell r="C59">
            <v>807337</v>
          </cell>
          <cell r="D59" t="str">
            <v>2,903     20354        6.82     110</v>
          </cell>
        </row>
        <row r="60">
          <cell r="A60">
            <v>34820</v>
          </cell>
          <cell r="B60">
            <v>55652</v>
          </cell>
          <cell r="C60">
            <v>1394450</v>
          </cell>
          <cell r="D60" t="str">
            <v>15,763     25057       22.07     103</v>
          </cell>
        </row>
        <row r="61">
          <cell r="A61">
            <v>34851</v>
          </cell>
          <cell r="B61">
            <v>48999</v>
          </cell>
          <cell r="C61">
            <v>1327664</v>
          </cell>
          <cell r="D61" t="str">
            <v>10,065     27096       17.04     107</v>
          </cell>
        </row>
        <row r="62">
          <cell r="A62">
            <v>34881</v>
          </cell>
          <cell r="B62">
            <v>43066</v>
          </cell>
          <cell r="C62">
            <v>1177548</v>
          </cell>
          <cell r="D62" t="str">
            <v>8,407     27343       16.33     106</v>
          </cell>
        </row>
        <row r="63">
          <cell r="A63">
            <v>34912</v>
          </cell>
          <cell r="B63">
            <v>36306</v>
          </cell>
          <cell r="C63">
            <v>1084516</v>
          </cell>
          <cell r="D63" t="str">
            <v>9,590     29872       20.90     104</v>
          </cell>
        </row>
        <row r="64">
          <cell r="A64">
            <v>34943</v>
          </cell>
          <cell r="B64">
            <v>30551</v>
          </cell>
          <cell r="C64">
            <v>952708</v>
          </cell>
          <cell r="D64" t="str">
            <v>13,881     31185       31.24     103</v>
          </cell>
        </row>
        <row r="65">
          <cell r="A65">
            <v>34973</v>
          </cell>
          <cell r="B65">
            <v>33778</v>
          </cell>
          <cell r="C65">
            <v>954890</v>
          </cell>
          <cell r="D65" t="str">
            <v>42,398     28270       55.66     103</v>
          </cell>
        </row>
        <row r="66">
          <cell r="A66">
            <v>35004</v>
          </cell>
          <cell r="B66">
            <v>30009</v>
          </cell>
          <cell r="C66">
            <v>884503</v>
          </cell>
          <cell r="D66" t="str">
            <v>51,732     29475       63.29     104</v>
          </cell>
        </row>
        <row r="67">
          <cell r="A67">
            <v>35034</v>
          </cell>
          <cell r="B67">
            <v>29581</v>
          </cell>
          <cell r="C67">
            <v>877606</v>
          </cell>
          <cell r="D67" t="str">
            <v>61,764     29668       67.62     103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1995</v>
          </cell>
          <cell r="B69">
            <v>347608</v>
          </cell>
          <cell r="C69">
            <v>9461222</v>
          </cell>
          <cell r="D69">
            <v>216503</v>
          </cell>
        </row>
        <row r="71">
          <cell r="A71">
            <v>35065</v>
          </cell>
          <cell r="B71">
            <v>26515</v>
          </cell>
          <cell r="C71">
            <v>868827</v>
          </cell>
          <cell r="D71" t="str">
            <v>60,845     32768       69.65     101</v>
          </cell>
        </row>
        <row r="72">
          <cell r="A72">
            <v>35096</v>
          </cell>
          <cell r="B72">
            <v>21351</v>
          </cell>
          <cell r="C72">
            <v>779311</v>
          </cell>
          <cell r="D72" t="str">
            <v>64,975     36500       75.27      97</v>
          </cell>
        </row>
        <row r="73">
          <cell r="A73">
            <v>35125</v>
          </cell>
          <cell r="B73">
            <v>23221</v>
          </cell>
          <cell r="C73">
            <v>786404</v>
          </cell>
          <cell r="D73" t="str">
            <v>66,982     33867       74.26      99</v>
          </cell>
        </row>
        <row r="74">
          <cell r="A74">
            <v>35156</v>
          </cell>
          <cell r="B74">
            <v>20968</v>
          </cell>
          <cell r="C74">
            <v>718149</v>
          </cell>
          <cell r="D74" t="str">
            <v>51,896     34250       71.22     100</v>
          </cell>
        </row>
        <row r="75">
          <cell r="A75">
            <v>35186</v>
          </cell>
          <cell r="B75">
            <v>20358</v>
          </cell>
          <cell r="C75">
            <v>707231</v>
          </cell>
          <cell r="D75" t="str">
            <v>53,300     34740       72.36     100</v>
          </cell>
        </row>
        <row r="76">
          <cell r="A76">
            <v>35217</v>
          </cell>
          <cell r="B76">
            <v>18615</v>
          </cell>
          <cell r="C76">
            <v>624382</v>
          </cell>
          <cell r="D76" t="str">
            <v>49,557     33542       72.69     100</v>
          </cell>
        </row>
        <row r="77">
          <cell r="A77">
            <v>35247</v>
          </cell>
          <cell r="B77">
            <v>18648</v>
          </cell>
          <cell r="C77">
            <v>617911</v>
          </cell>
          <cell r="D77" t="str">
            <v>50,041     33136       72.85      98</v>
          </cell>
        </row>
        <row r="78">
          <cell r="A78">
            <v>35278</v>
          </cell>
          <cell r="B78">
            <v>16956</v>
          </cell>
          <cell r="C78">
            <v>627036</v>
          </cell>
          <cell r="D78" t="str">
            <v>53,533     36981       75.95      98</v>
          </cell>
        </row>
        <row r="79">
          <cell r="A79">
            <v>35309</v>
          </cell>
          <cell r="B79">
            <v>16431</v>
          </cell>
          <cell r="C79">
            <v>578216</v>
          </cell>
          <cell r="D79" t="str">
            <v>51,220     35191       75.71      96</v>
          </cell>
        </row>
        <row r="80">
          <cell r="A80">
            <v>35339</v>
          </cell>
          <cell r="B80">
            <v>18591</v>
          </cell>
          <cell r="C80">
            <v>630290</v>
          </cell>
          <cell r="D80" t="str">
            <v>61,469     33903       76.78     102</v>
          </cell>
        </row>
        <row r="81">
          <cell r="A81">
            <v>35370</v>
          </cell>
          <cell r="B81">
            <v>19718</v>
          </cell>
          <cell r="C81">
            <v>617765</v>
          </cell>
          <cell r="D81" t="str">
            <v>57,117     31331       74.34     101</v>
          </cell>
        </row>
        <row r="82">
          <cell r="A82">
            <v>35400</v>
          </cell>
          <cell r="B82">
            <v>18305</v>
          </cell>
          <cell r="C82">
            <v>601352</v>
          </cell>
          <cell r="D82" t="str">
            <v>52,262     32852       74.06      98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1996</v>
          </cell>
          <cell r="B84">
            <v>239677</v>
          </cell>
          <cell r="C84">
            <v>8156874</v>
          </cell>
          <cell r="D84">
            <v>673197</v>
          </cell>
        </row>
        <row r="86">
          <cell r="A86">
            <v>35431</v>
          </cell>
          <cell r="B86">
            <v>17184</v>
          </cell>
          <cell r="C86">
            <v>577363</v>
          </cell>
          <cell r="D86" t="str">
            <v>57,459     33599       76.98      99</v>
          </cell>
        </row>
        <row r="87">
          <cell r="A87">
            <v>35462</v>
          </cell>
          <cell r="B87">
            <v>14771</v>
          </cell>
          <cell r="C87">
            <v>499989</v>
          </cell>
          <cell r="D87" t="str">
            <v>51,072     33850       77.57      98</v>
          </cell>
        </row>
        <row r="88">
          <cell r="A88">
            <v>35490</v>
          </cell>
          <cell r="B88">
            <v>16263</v>
          </cell>
          <cell r="C88">
            <v>539330</v>
          </cell>
          <cell r="D88" t="str">
            <v>46,118     33164       73.93      97</v>
          </cell>
        </row>
        <row r="89">
          <cell r="A89">
            <v>35521</v>
          </cell>
          <cell r="B89">
            <v>16963</v>
          </cell>
          <cell r="C89">
            <v>522223</v>
          </cell>
          <cell r="D89" t="str">
            <v>43,969     30787       72.16      96</v>
          </cell>
        </row>
        <row r="90">
          <cell r="A90">
            <v>35551</v>
          </cell>
          <cell r="B90">
            <v>18624</v>
          </cell>
          <cell r="C90">
            <v>525072</v>
          </cell>
          <cell r="D90" t="str">
            <v>55,233     28194       74.78      97</v>
          </cell>
        </row>
        <row r="91">
          <cell r="A91">
            <v>35582</v>
          </cell>
          <cell r="B91">
            <v>16017</v>
          </cell>
          <cell r="C91">
            <v>482603</v>
          </cell>
          <cell r="D91" t="str">
            <v>50,212     30131       75.82      97</v>
          </cell>
        </row>
        <row r="92">
          <cell r="A92">
            <v>35612</v>
          </cell>
          <cell r="B92">
            <v>15785</v>
          </cell>
          <cell r="C92">
            <v>475568</v>
          </cell>
          <cell r="D92" t="str">
            <v>46,564     30128       74.68      98</v>
          </cell>
        </row>
        <row r="93">
          <cell r="A93">
            <v>35643</v>
          </cell>
          <cell r="B93">
            <v>15371</v>
          </cell>
          <cell r="C93">
            <v>469813</v>
          </cell>
          <cell r="D93" t="str">
            <v>57,120     30565       78.80      96</v>
          </cell>
        </row>
        <row r="94">
          <cell r="A94">
            <v>35674</v>
          </cell>
          <cell r="B94">
            <v>14418</v>
          </cell>
          <cell r="C94">
            <v>434376</v>
          </cell>
          <cell r="D94" t="str">
            <v>53,122     30128       78.65      97</v>
          </cell>
        </row>
        <row r="95">
          <cell r="A95">
            <v>35704</v>
          </cell>
          <cell r="B95">
            <v>14324</v>
          </cell>
          <cell r="C95">
            <v>453181</v>
          </cell>
          <cell r="D95" t="str">
            <v>54,798     31638       79.28      96</v>
          </cell>
        </row>
        <row r="96">
          <cell r="A96">
            <v>35735</v>
          </cell>
          <cell r="B96">
            <v>13915</v>
          </cell>
          <cell r="C96">
            <v>434300</v>
          </cell>
          <cell r="D96" t="str">
            <v>58,267     31211       80.72      96</v>
          </cell>
        </row>
        <row r="97">
          <cell r="A97">
            <v>35765</v>
          </cell>
          <cell r="B97">
            <v>14122</v>
          </cell>
          <cell r="C97">
            <v>459886</v>
          </cell>
          <cell r="D97" t="str">
            <v>62,937     32566       81.67      98</v>
          </cell>
        </row>
        <row r="98">
          <cell r="A98" t="str">
            <v>Totals: __</v>
          </cell>
          <cell r="B98" t="str">
            <v>________</v>
          </cell>
          <cell r="C98" t="str">
            <v>__________</v>
          </cell>
          <cell r="D98" t="str">
            <v>__________</v>
          </cell>
        </row>
        <row r="99">
          <cell r="A99">
            <v>1997</v>
          </cell>
          <cell r="B99">
            <v>187757</v>
          </cell>
          <cell r="C99">
            <v>5873704</v>
          </cell>
          <cell r="D99">
            <v>636871</v>
          </cell>
        </row>
        <row r="101">
          <cell r="A101">
            <v>35796</v>
          </cell>
          <cell r="B101">
            <v>14215</v>
          </cell>
          <cell r="C101">
            <v>446545</v>
          </cell>
          <cell r="D101" t="str">
            <v>64,869     31414       82.03      98</v>
          </cell>
        </row>
        <row r="102">
          <cell r="A102">
            <v>35827</v>
          </cell>
          <cell r="B102">
            <v>12564</v>
          </cell>
          <cell r="C102">
            <v>386502</v>
          </cell>
          <cell r="D102" t="str">
            <v>51,782     30763       80.47      99</v>
          </cell>
        </row>
        <row r="103">
          <cell r="A103">
            <v>35855</v>
          </cell>
          <cell r="B103">
            <v>13845</v>
          </cell>
          <cell r="C103">
            <v>421996</v>
          </cell>
          <cell r="D103" t="str">
            <v>58,439     30481       80.85      97</v>
          </cell>
        </row>
        <row r="104">
          <cell r="A104">
            <v>35886</v>
          </cell>
          <cell r="B104">
            <v>13536</v>
          </cell>
          <cell r="C104">
            <v>401924</v>
          </cell>
          <cell r="D104" t="str">
            <v>54,249     29693       80.03      96</v>
          </cell>
        </row>
        <row r="105">
          <cell r="A105">
            <v>35916</v>
          </cell>
          <cell r="B105">
            <v>13994</v>
          </cell>
          <cell r="C105">
            <v>400177</v>
          </cell>
          <cell r="D105" t="str">
            <v>60,091     28597       81.11      94</v>
          </cell>
        </row>
        <row r="106">
          <cell r="A106">
            <v>35947</v>
          </cell>
          <cell r="B106">
            <v>12930</v>
          </cell>
          <cell r="C106">
            <v>381145</v>
          </cell>
          <cell r="D106" t="str">
            <v>50,306     29478       79.55      95</v>
          </cell>
        </row>
        <row r="107">
          <cell r="A107">
            <v>35977</v>
          </cell>
          <cell r="B107">
            <v>12728</v>
          </cell>
          <cell r="C107">
            <v>397805</v>
          </cell>
          <cell r="D107" t="str">
            <v>53,998     31255       80.92      95</v>
          </cell>
        </row>
        <row r="108">
          <cell r="A108">
            <v>36008</v>
          </cell>
          <cell r="B108">
            <v>12912</v>
          </cell>
          <cell r="C108">
            <v>382638</v>
          </cell>
          <cell r="D108" t="str">
            <v>53,320     29635       80.50      95</v>
          </cell>
        </row>
        <row r="109">
          <cell r="A109">
            <v>36039</v>
          </cell>
          <cell r="B109">
            <v>12051</v>
          </cell>
          <cell r="C109">
            <v>353901</v>
          </cell>
          <cell r="D109" t="str">
            <v>53,057     29367       81.49      94</v>
          </cell>
        </row>
        <row r="110">
          <cell r="A110">
            <v>36069</v>
          </cell>
          <cell r="B110">
            <v>12074</v>
          </cell>
          <cell r="C110">
            <v>355623</v>
          </cell>
          <cell r="D110" t="str">
            <v>47,375     29454       79.69      94</v>
          </cell>
        </row>
        <row r="111">
          <cell r="A111">
            <v>36100</v>
          </cell>
          <cell r="B111">
            <v>11899</v>
          </cell>
          <cell r="C111">
            <v>334288</v>
          </cell>
          <cell r="D111" t="str">
            <v>49,704     28094       80.68      94</v>
          </cell>
        </row>
        <row r="112">
          <cell r="A112">
            <v>36130</v>
          </cell>
          <cell r="B112">
            <v>12040</v>
          </cell>
          <cell r="C112">
            <v>330604</v>
          </cell>
          <cell r="D112" t="str">
            <v>45,895     27459       79.22      93</v>
          </cell>
        </row>
        <row r="113">
          <cell r="A113" t="str">
            <v>Totals: __</v>
          </cell>
          <cell r="B113" t="str">
            <v>________</v>
          </cell>
          <cell r="C113" t="str">
            <v>__________</v>
          </cell>
          <cell r="D113" t="str">
            <v>__________</v>
          </cell>
        </row>
        <row r="114">
          <cell r="A114">
            <v>1998</v>
          </cell>
          <cell r="B114">
            <v>154788</v>
          </cell>
          <cell r="C114">
            <v>4593148</v>
          </cell>
          <cell r="D114">
            <v>643085</v>
          </cell>
        </row>
        <row r="116">
          <cell r="A116">
            <v>36161</v>
          </cell>
          <cell r="B116">
            <v>12158</v>
          </cell>
          <cell r="C116">
            <v>344604</v>
          </cell>
          <cell r="D116" t="str">
            <v>44,568     28344       78.57      93</v>
          </cell>
        </row>
        <row r="117">
          <cell r="A117">
            <v>36192</v>
          </cell>
          <cell r="B117">
            <v>10784</v>
          </cell>
          <cell r="C117">
            <v>315578</v>
          </cell>
          <cell r="D117" t="str">
            <v>41,994     29264       79.57      95</v>
          </cell>
        </row>
        <row r="118">
          <cell r="A118">
            <v>36220</v>
          </cell>
          <cell r="B118">
            <v>11708</v>
          </cell>
          <cell r="C118">
            <v>341950</v>
          </cell>
          <cell r="D118" t="str">
            <v>46,823     29207       80.00      94</v>
          </cell>
        </row>
        <row r="119">
          <cell r="A119">
            <v>36251</v>
          </cell>
          <cell r="B119">
            <v>11881</v>
          </cell>
          <cell r="C119">
            <v>312965</v>
          </cell>
          <cell r="D119" t="str">
            <v>44,809     26342       79.04      94</v>
          </cell>
        </row>
        <row r="120">
          <cell r="A120">
            <v>36281</v>
          </cell>
          <cell r="B120">
            <v>11302</v>
          </cell>
          <cell r="C120">
            <v>320939</v>
          </cell>
          <cell r="D120" t="str">
            <v>47,354     28397       80.73      91</v>
          </cell>
        </row>
        <row r="121">
          <cell r="A121">
            <v>36312</v>
          </cell>
          <cell r="B121">
            <v>11035</v>
          </cell>
          <cell r="C121">
            <v>307401</v>
          </cell>
          <cell r="D121" t="str">
            <v>47,282     27857       81.08      93</v>
          </cell>
        </row>
        <row r="122">
          <cell r="A122">
            <v>36342</v>
          </cell>
          <cell r="B122">
            <v>10845</v>
          </cell>
          <cell r="C122">
            <v>309277</v>
          </cell>
          <cell r="D122" t="str">
            <v>45,562     28518       80.77      92</v>
          </cell>
        </row>
        <row r="123">
          <cell r="A123">
            <v>36373</v>
          </cell>
          <cell r="B123">
            <v>10762</v>
          </cell>
          <cell r="C123">
            <v>298048</v>
          </cell>
          <cell r="D123" t="str">
            <v>50,919     27695       82.55      93</v>
          </cell>
        </row>
        <row r="124">
          <cell r="A124">
            <v>36404</v>
          </cell>
          <cell r="B124">
            <v>10362</v>
          </cell>
          <cell r="C124">
            <v>311450</v>
          </cell>
          <cell r="D124" t="str">
            <v>46,259     30057       81.70      93</v>
          </cell>
        </row>
        <row r="125">
          <cell r="A125">
            <v>36434</v>
          </cell>
          <cell r="B125">
            <v>11611</v>
          </cell>
          <cell r="C125">
            <v>329432</v>
          </cell>
          <cell r="D125" t="str">
            <v>54,841     28373       82.53      95</v>
          </cell>
        </row>
        <row r="126">
          <cell r="A126">
            <v>36465</v>
          </cell>
          <cell r="B126">
            <v>11120</v>
          </cell>
          <cell r="C126">
            <v>306324</v>
          </cell>
          <cell r="D126" t="str">
            <v>48,281     27548       81.28      95</v>
          </cell>
        </row>
        <row r="127">
          <cell r="A127">
            <v>36495</v>
          </cell>
          <cell r="B127">
            <v>11703</v>
          </cell>
          <cell r="C127">
            <v>306619</v>
          </cell>
          <cell r="D127" t="str">
            <v>54,289     26201       82.27      95</v>
          </cell>
        </row>
        <row r="128">
          <cell r="A128" t="str">
            <v>Totals: __</v>
          </cell>
          <cell r="B128" t="str">
            <v>________</v>
          </cell>
          <cell r="C128" t="str">
            <v>__________</v>
          </cell>
          <cell r="D128" t="str">
            <v>__________</v>
          </cell>
        </row>
        <row r="129">
          <cell r="A129">
            <v>1999</v>
          </cell>
          <cell r="B129">
            <v>135271</v>
          </cell>
          <cell r="C129">
            <v>3804587</v>
          </cell>
          <cell r="D129">
            <v>572981</v>
          </cell>
        </row>
        <row r="131">
          <cell r="A131">
            <v>36526</v>
          </cell>
          <cell r="B131">
            <v>11471</v>
          </cell>
          <cell r="C131">
            <v>282626</v>
          </cell>
          <cell r="D131" t="str">
            <v>50,830     24639       81.59      94</v>
          </cell>
        </row>
        <row r="132">
          <cell r="A132">
            <v>36557</v>
          </cell>
          <cell r="B132">
            <v>9599</v>
          </cell>
          <cell r="C132">
            <v>239354</v>
          </cell>
          <cell r="D132" t="str">
            <v>42,336     24936       81.52      88</v>
          </cell>
        </row>
        <row r="133">
          <cell r="A133">
            <v>36586</v>
          </cell>
          <cell r="B133">
            <v>11616</v>
          </cell>
          <cell r="C133">
            <v>255764</v>
          </cell>
          <cell r="D133" t="str">
            <v>48,094     22019       80.55      93</v>
          </cell>
        </row>
        <row r="134">
          <cell r="A134">
            <v>36617</v>
          </cell>
          <cell r="B134">
            <v>10735</v>
          </cell>
          <cell r="C134">
            <v>257817</v>
          </cell>
          <cell r="D134" t="str">
            <v>37,296     24017       77.65      91</v>
          </cell>
        </row>
        <row r="135">
          <cell r="A135">
            <v>36647</v>
          </cell>
          <cell r="B135">
            <v>10594</v>
          </cell>
          <cell r="C135">
            <v>275265</v>
          </cell>
          <cell r="D135" t="str">
            <v>40,637     25984       79.32      93</v>
          </cell>
        </row>
        <row r="136">
          <cell r="A136">
            <v>36678</v>
          </cell>
          <cell r="B136">
            <v>10642</v>
          </cell>
          <cell r="C136">
            <v>253569</v>
          </cell>
          <cell r="D136" t="str">
            <v>37,204     23828       77.76      92</v>
          </cell>
        </row>
        <row r="137">
          <cell r="A137">
            <v>36708</v>
          </cell>
          <cell r="B137">
            <v>10999</v>
          </cell>
          <cell r="C137">
            <v>262090</v>
          </cell>
          <cell r="D137" t="str">
            <v>39,001     23829       78.00      92</v>
          </cell>
        </row>
        <row r="138">
          <cell r="A138">
            <v>36739</v>
          </cell>
          <cell r="B138">
            <v>10819</v>
          </cell>
          <cell r="C138">
            <v>268629</v>
          </cell>
          <cell r="D138" t="str">
            <v>41,365     24830       79.27      92</v>
          </cell>
        </row>
        <row r="139">
          <cell r="A139">
            <v>36770</v>
          </cell>
          <cell r="B139">
            <v>10664</v>
          </cell>
          <cell r="C139">
            <v>275326</v>
          </cell>
          <cell r="D139" t="str">
            <v>45,208     25819       80.91      93</v>
          </cell>
        </row>
        <row r="140">
          <cell r="A140">
            <v>36800</v>
          </cell>
          <cell r="B140">
            <v>10952</v>
          </cell>
          <cell r="C140">
            <v>277222</v>
          </cell>
          <cell r="D140" t="str">
            <v>44,681     25313       80.31      93</v>
          </cell>
        </row>
        <row r="141">
          <cell r="A141">
            <v>36831</v>
          </cell>
          <cell r="B141">
            <v>11067</v>
          </cell>
          <cell r="C141">
            <v>279689</v>
          </cell>
          <cell r="D141" t="str">
            <v>40,572     25273       78.57      92</v>
          </cell>
        </row>
        <row r="142">
          <cell r="A142">
            <v>36861</v>
          </cell>
          <cell r="B142">
            <v>10045</v>
          </cell>
          <cell r="C142">
            <v>269549</v>
          </cell>
          <cell r="D142" t="str">
            <v>39,427     26835       79.70      91</v>
          </cell>
        </row>
        <row r="143">
          <cell r="A143" t="str">
            <v>Totals: __</v>
          </cell>
          <cell r="B143" t="str">
            <v>________</v>
          </cell>
          <cell r="C143" t="str">
            <v>__________</v>
          </cell>
          <cell r="D143" t="str">
            <v>__________</v>
          </cell>
        </row>
        <row r="144">
          <cell r="A144">
            <v>2000</v>
          </cell>
          <cell r="B144">
            <v>129203</v>
          </cell>
          <cell r="C144">
            <v>3196900</v>
          </cell>
          <cell r="D144">
            <v>506651</v>
          </cell>
        </row>
        <row r="146">
          <cell r="A146">
            <v>36892</v>
          </cell>
          <cell r="B146">
            <v>10623</v>
          </cell>
          <cell r="C146">
            <v>280662</v>
          </cell>
          <cell r="D146" t="str">
            <v>43,336     26421       80.31      92</v>
          </cell>
        </row>
        <row r="147">
          <cell r="A147">
            <v>36923</v>
          </cell>
          <cell r="B147">
            <v>9488</v>
          </cell>
          <cell r="C147">
            <v>249366</v>
          </cell>
          <cell r="D147" t="str">
            <v>46,604     26283       83.08      91</v>
          </cell>
        </row>
        <row r="148">
          <cell r="A148">
            <v>36951</v>
          </cell>
          <cell r="B148">
            <v>10541</v>
          </cell>
          <cell r="C148">
            <v>272723</v>
          </cell>
          <cell r="D148" t="str">
            <v>40,515     25873       79.35      92</v>
          </cell>
        </row>
        <row r="149">
          <cell r="A149">
            <v>36982</v>
          </cell>
          <cell r="B149">
            <v>10036</v>
          </cell>
          <cell r="C149">
            <v>265776</v>
          </cell>
          <cell r="D149" t="str">
            <v>42,691     26483       80.97      93</v>
          </cell>
        </row>
        <row r="150">
          <cell r="A150">
            <v>37012</v>
          </cell>
          <cell r="B150">
            <v>9617</v>
          </cell>
          <cell r="C150">
            <v>264364</v>
          </cell>
          <cell r="D150" t="str">
            <v>42,426     27490       81.52      86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60">
          <cell r="A60">
            <v>34820</v>
          </cell>
          <cell r="B60">
            <v>49550</v>
          </cell>
          <cell r="C60">
            <v>1298050</v>
          </cell>
          <cell r="D60" t="str">
            <v>4,661     26197        8.60     164</v>
          </cell>
        </row>
        <row r="61">
          <cell r="A61">
            <v>34851</v>
          </cell>
          <cell r="B61">
            <v>87218</v>
          </cell>
          <cell r="C61">
            <v>2097750</v>
          </cell>
          <cell r="D61" t="str">
            <v>12,239     24052       12.31     168</v>
          </cell>
        </row>
        <row r="62">
          <cell r="A62">
            <v>34881</v>
          </cell>
          <cell r="B62">
            <v>80453</v>
          </cell>
          <cell r="C62">
            <v>1824756</v>
          </cell>
          <cell r="D62" t="str">
            <v>20,607     22682       20.39     175</v>
          </cell>
        </row>
        <row r="63">
          <cell r="A63">
            <v>34912</v>
          </cell>
          <cell r="B63">
            <v>76007</v>
          </cell>
          <cell r="C63">
            <v>1695746</v>
          </cell>
          <cell r="D63" t="str">
            <v>18,346     22311       19.44     179</v>
          </cell>
        </row>
        <row r="64">
          <cell r="A64">
            <v>34943</v>
          </cell>
          <cell r="B64">
            <v>59918</v>
          </cell>
          <cell r="C64">
            <v>1443449</v>
          </cell>
          <cell r="D64" t="str">
            <v>17,928     24091       23.03     178</v>
          </cell>
        </row>
        <row r="65">
          <cell r="A65">
            <v>34973</v>
          </cell>
          <cell r="B65">
            <v>62739</v>
          </cell>
          <cell r="C65">
            <v>1362099</v>
          </cell>
          <cell r="D65" t="str">
            <v>31,429     21711       33.38     188</v>
          </cell>
        </row>
        <row r="66">
          <cell r="A66">
            <v>35004</v>
          </cell>
          <cell r="B66">
            <v>49523</v>
          </cell>
          <cell r="C66">
            <v>1208389</v>
          </cell>
          <cell r="D66" t="str">
            <v>37,405     24401       43.03     190</v>
          </cell>
        </row>
        <row r="67">
          <cell r="A67">
            <v>35034</v>
          </cell>
          <cell r="B67">
            <v>46862</v>
          </cell>
          <cell r="C67">
            <v>1171539</v>
          </cell>
          <cell r="D67" t="str">
            <v>44,543     25000       48.73     189</v>
          </cell>
        </row>
        <row r="68">
          <cell r="A68" t="str">
            <v>Totals: _</v>
          </cell>
          <cell r="B68" t="str">
            <v>_________</v>
          </cell>
          <cell r="C68" t="str">
            <v>__________</v>
          </cell>
          <cell r="D68" t="str">
            <v>__________</v>
          </cell>
        </row>
        <row r="69">
          <cell r="A69">
            <v>1995</v>
          </cell>
          <cell r="B69">
            <v>512270</v>
          </cell>
          <cell r="C69">
            <v>12101778</v>
          </cell>
          <cell r="D69">
            <v>187158</v>
          </cell>
        </row>
        <row r="71">
          <cell r="A71">
            <v>35065</v>
          </cell>
          <cell r="B71">
            <v>43726</v>
          </cell>
          <cell r="C71">
            <v>1121369</v>
          </cell>
          <cell r="D71" t="str">
            <v>43,912     25646       50.11     191</v>
          </cell>
        </row>
        <row r="72">
          <cell r="A72">
            <v>35096</v>
          </cell>
          <cell r="B72">
            <v>37174</v>
          </cell>
          <cell r="C72">
            <v>1009523</v>
          </cell>
          <cell r="D72" t="str">
            <v>36,902     27157       49.82     188</v>
          </cell>
        </row>
        <row r="73">
          <cell r="A73">
            <v>35125</v>
          </cell>
          <cell r="B73">
            <v>40041</v>
          </cell>
          <cell r="C73">
            <v>1019107</v>
          </cell>
          <cell r="D73" t="str">
            <v>57,788     25452       59.07     187</v>
          </cell>
        </row>
        <row r="74">
          <cell r="A74">
            <v>35156</v>
          </cell>
          <cell r="B74">
            <v>38904</v>
          </cell>
          <cell r="C74">
            <v>943662</v>
          </cell>
          <cell r="D74" t="str">
            <v>69,695     24257       64.18     189</v>
          </cell>
        </row>
        <row r="75">
          <cell r="A75">
            <v>35186</v>
          </cell>
          <cell r="B75">
            <v>33746</v>
          </cell>
          <cell r="C75">
            <v>922979</v>
          </cell>
          <cell r="D75" t="str">
            <v>79,288     27351       70.15     190</v>
          </cell>
        </row>
        <row r="76">
          <cell r="A76">
            <v>35217</v>
          </cell>
          <cell r="B76">
            <v>34665</v>
          </cell>
          <cell r="C76">
            <v>848401</v>
          </cell>
          <cell r="D76" t="str">
            <v>84,383     24475       70.88     172</v>
          </cell>
        </row>
        <row r="77">
          <cell r="A77">
            <v>35247</v>
          </cell>
          <cell r="B77">
            <v>34055</v>
          </cell>
          <cell r="C77">
            <v>862675</v>
          </cell>
          <cell r="D77" t="str">
            <v>84,793     25332       71.35     173</v>
          </cell>
        </row>
        <row r="78">
          <cell r="A78">
            <v>35278</v>
          </cell>
          <cell r="B78">
            <v>30781</v>
          </cell>
          <cell r="C78">
            <v>846999</v>
          </cell>
          <cell r="D78" t="str">
            <v>83,616     27517       73.09     186</v>
          </cell>
        </row>
        <row r="79">
          <cell r="A79">
            <v>35309</v>
          </cell>
          <cell r="B79">
            <v>29175</v>
          </cell>
          <cell r="C79">
            <v>818418</v>
          </cell>
          <cell r="D79" t="str">
            <v>87,184     28053       74.93     183</v>
          </cell>
        </row>
        <row r="80">
          <cell r="A80">
            <v>35339</v>
          </cell>
          <cell r="B80">
            <v>27649</v>
          </cell>
          <cell r="C80">
            <v>752175</v>
          </cell>
          <cell r="D80" t="str">
            <v>78,110     27205       73.86     194</v>
          </cell>
        </row>
        <row r="81">
          <cell r="A81">
            <v>35370</v>
          </cell>
          <cell r="B81">
            <v>19917</v>
          </cell>
          <cell r="C81">
            <v>766000</v>
          </cell>
          <cell r="D81" t="str">
            <v>58,934     38460       74.74     181</v>
          </cell>
        </row>
        <row r="82">
          <cell r="A82">
            <v>35400</v>
          </cell>
          <cell r="B82">
            <v>21980</v>
          </cell>
          <cell r="C82">
            <v>733703</v>
          </cell>
          <cell r="D82" t="str">
            <v>68,070     33381       75.59     193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  <row r="84">
          <cell r="A84">
            <v>1996</v>
          </cell>
          <cell r="B84">
            <v>391813</v>
          </cell>
          <cell r="C84">
            <v>10645011</v>
          </cell>
          <cell r="D84">
            <v>832675</v>
          </cell>
        </row>
        <row r="86">
          <cell r="A86">
            <v>35431</v>
          </cell>
          <cell r="B86">
            <v>25086</v>
          </cell>
          <cell r="C86">
            <v>686402</v>
          </cell>
          <cell r="D86" t="str">
            <v>58,516     27362       69.99     189</v>
          </cell>
        </row>
        <row r="87">
          <cell r="A87">
            <v>35462</v>
          </cell>
          <cell r="B87">
            <v>18144</v>
          </cell>
          <cell r="C87">
            <v>596212</v>
          </cell>
          <cell r="D87" t="str">
            <v>55,593     32861       75.39     155</v>
          </cell>
        </row>
        <row r="88">
          <cell r="A88">
            <v>35490</v>
          </cell>
          <cell r="B88">
            <v>20865</v>
          </cell>
          <cell r="C88">
            <v>684439</v>
          </cell>
          <cell r="D88" t="str">
            <v>65,425     32804       75.82     156</v>
          </cell>
        </row>
        <row r="89">
          <cell r="A89">
            <v>35521</v>
          </cell>
          <cell r="B89">
            <v>18958</v>
          </cell>
          <cell r="C89">
            <v>614867</v>
          </cell>
          <cell r="D89" t="str">
            <v>69,001     32434       78.45     156</v>
          </cell>
        </row>
        <row r="90">
          <cell r="A90">
            <v>35551</v>
          </cell>
          <cell r="B90">
            <v>19679</v>
          </cell>
          <cell r="C90">
            <v>639132</v>
          </cell>
          <cell r="D90" t="str">
            <v>95,658     32478       82.94     156</v>
          </cell>
        </row>
        <row r="91">
          <cell r="A91">
            <v>35582</v>
          </cell>
          <cell r="B91">
            <v>18308</v>
          </cell>
          <cell r="C91">
            <v>610449</v>
          </cell>
          <cell r="D91" t="str">
            <v>82,899     33344       81.91     178</v>
          </cell>
        </row>
        <row r="92">
          <cell r="A92">
            <v>35612</v>
          </cell>
          <cell r="B92">
            <v>18494</v>
          </cell>
          <cell r="C92">
            <v>615588</v>
          </cell>
          <cell r="D92" t="str">
            <v>91,411     33286       83.17     178</v>
          </cell>
        </row>
        <row r="93">
          <cell r="A93">
            <v>35643</v>
          </cell>
          <cell r="B93">
            <v>17445</v>
          </cell>
          <cell r="C93">
            <v>597303</v>
          </cell>
          <cell r="D93" t="str">
            <v>88,316     34240       83.51     178</v>
          </cell>
        </row>
        <row r="94">
          <cell r="A94">
            <v>35674</v>
          </cell>
          <cell r="B94">
            <v>17536</v>
          </cell>
          <cell r="C94">
            <v>555853</v>
          </cell>
          <cell r="D94" t="str">
            <v>96,727     31698       84.65     176</v>
          </cell>
        </row>
        <row r="95">
          <cell r="A95">
            <v>35704</v>
          </cell>
          <cell r="B95">
            <v>18043</v>
          </cell>
          <cell r="C95">
            <v>546936</v>
          </cell>
          <cell r="D95" t="str">
            <v>83,915     30313       82.30     174</v>
          </cell>
        </row>
        <row r="96">
          <cell r="A96">
            <v>35735</v>
          </cell>
          <cell r="B96">
            <v>17894</v>
          </cell>
          <cell r="C96">
            <v>538317</v>
          </cell>
          <cell r="D96" t="str">
            <v>68,333     30084       79.25     172</v>
          </cell>
        </row>
        <row r="97">
          <cell r="A97">
            <v>35765</v>
          </cell>
          <cell r="B97">
            <v>19155</v>
          </cell>
          <cell r="C97">
            <v>480855</v>
          </cell>
          <cell r="D97" t="str">
            <v>86,540     25104       81.88     172</v>
          </cell>
        </row>
        <row r="98">
          <cell r="A98" t="str">
            <v>Totals: _</v>
          </cell>
          <cell r="B98" t="str">
            <v>_________</v>
          </cell>
          <cell r="C98" t="str">
            <v>__________</v>
          </cell>
          <cell r="D98" t="str">
            <v>__________</v>
          </cell>
        </row>
        <row r="99">
          <cell r="A99">
            <v>1997</v>
          </cell>
          <cell r="B99">
            <v>229607</v>
          </cell>
          <cell r="C99">
            <v>7166353</v>
          </cell>
          <cell r="D99">
            <v>942334</v>
          </cell>
        </row>
        <row r="101">
          <cell r="A101">
            <v>35796</v>
          </cell>
          <cell r="B101">
            <v>19960</v>
          </cell>
          <cell r="C101">
            <v>502949</v>
          </cell>
          <cell r="D101" t="str">
            <v>93,317     25198       82.38     169</v>
          </cell>
        </row>
        <row r="102">
          <cell r="A102">
            <v>35827</v>
          </cell>
          <cell r="B102">
            <v>17052</v>
          </cell>
          <cell r="C102">
            <v>427529</v>
          </cell>
          <cell r="D102" t="str">
            <v>94,347     25073       84.69     170</v>
          </cell>
        </row>
        <row r="103">
          <cell r="A103">
            <v>35855</v>
          </cell>
          <cell r="B103">
            <v>18863</v>
          </cell>
          <cell r="C103">
            <v>504377</v>
          </cell>
          <cell r="D103" t="str">
            <v>95,749     26739       83.54     168</v>
          </cell>
        </row>
        <row r="104">
          <cell r="A104">
            <v>35886</v>
          </cell>
          <cell r="B104">
            <v>22694</v>
          </cell>
          <cell r="C104">
            <v>522846</v>
          </cell>
          <cell r="D104" t="str">
            <v>111,355     23039       83.07     167</v>
          </cell>
        </row>
        <row r="105">
          <cell r="A105">
            <v>35916</v>
          </cell>
          <cell r="B105">
            <v>19120</v>
          </cell>
          <cell r="C105">
            <v>528631</v>
          </cell>
          <cell r="D105" t="str">
            <v>105,727     27649       84.69     168</v>
          </cell>
        </row>
        <row r="106">
          <cell r="A106">
            <v>35947</v>
          </cell>
          <cell r="B106">
            <v>15108</v>
          </cell>
          <cell r="C106">
            <v>459783</v>
          </cell>
          <cell r="D106" t="str">
            <v>84,455     30434       84.83     169</v>
          </cell>
        </row>
        <row r="107">
          <cell r="A107">
            <v>35977</v>
          </cell>
          <cell r="B107">
            <v>16856</v>
          </cell>
          <cell r="C107">
            <v>464612</v>
          </cell>
          <cell r="D107" t="str">
            <v>87,032     27564       83.77     165</v>
          </cell>
        </row>
        <row r="108">
          <cell r="A108">
            <v>36008</v>
          </cell>
          <cell r="B108">
            <v>16040</v>
          </cell>
          <cell r="C108">
            <v>457977</v>
          </cell>
          <cell r="D108" t="str">
            <v>87,177     28553       84.46     164</v>
          </cell>
        </row>
        <row r="109">
          <cell r="A109">
            <v>36039</v>
          </cell>
          <cell r="B109">
            <v>15008</v>
          </cell>
          <cell r="C109">
            <v>441658</v>
          </cell>
          <cell r="D109" t="str">
            <v>85,735     29429       85.10     163</v>
          </cell>
        </row>
        <row r="110">
          <cell r="A110">
            <v>36069</v>
          </cell>
          <cell r="B110">
            <v>16539</v>
          </cell>
          <cell r="C110">
            <v>431075</v>
          </cell>
          <cell r="D110" t="str">
            <v>91,155     26065       84.64     164</v>
          </cell>
        </row>
        <row r="111">
          <cell r="A111">
            <v>36100</v>
          </cell>
          <cell r="B111">
            <v>17144</v>
          </cell>
          <cell r="C111">
            <v>428276</v>
          </cell>
          <cell r="D111" t="str">
            <v>97,067     24982       84.99     163</v>
          </cell>
        </row>
        <row r="112">
          <cell r="A112">
            <v>36130</v>
          </cell>
          <cell r="B112">
            <v>16320</v>
          </cell>
          <cell r="C112">
            <v>412915</v>
          </cell>
          <cell r="D112" t="str">
            <v>97,896     25302       85.71     139</v>
          </cell>
        </row>
        <row r="113">
          <cell r="A113" t="str">
            <v>Totals: _</v>
          </cell>
          <cell r="B113" t="str">
            <v>_________</v>
          </cell>
          <cell r="C113" t="str">
            <v>__________</v>
          </cell>
          <cell r="D113" t="str">
            <v>__________</v>
          </cell>
        </row>
        <row r="114">
          <cell r="A114">
            <v>1998</v>
          </cell>
          <cell r="B114">
            <v>210704</v>
          </cell>
          <cell r="C114">
            <v>5582628</v>
          </cell>
          <cell r="D114">
            <v>1131012</v>
          </cell>
        </row>
        <row r="116">
          <cell r="A116">
            <v>36161</v>
          </cell>
          <cell r="B116">
            <v>15152</v>
          </cell>
          <cell r="C116">
            <v>396193</v>
          </cell>
          <cell r="D116" t="str">
            <v>88,065     26148       85.32     138</v>
          </cell>
        </row>
        <row r="117">
          <cell r="A117">
            <v>36192</v>
          </cell>
          <cell r="B117">
            <v>13747</v>
          </cell>
          <cell r="C117">
            <v>360278</v>
          </cell>
          <cell r="D117" t="str">
            <v>82,624     26208       85.74     139</v>
          </cell>
        </row>
        <row r="118">
          <cell r="A118">
            <v>36220</v>
          </cell>
          <cell r="B118">
            <v>13129</v>
          </cell>
          <cell r="C118">
            <v>366420</v>
          </cell>
          <cell r="D118" t="str">
            <v>86,214     27910       86.78     140</v>
          </cell>
        </row>
        <row r="119">
          <cell r="A119">
            <v>36251</v>
          </cell>
          <cell r="B119">
            <v>12410</v>
          </cell>
          <cell r="C119">
            <v>368103</v>
          </cell>
          <cell r="D119" t="str">
            <v>79,396     29662       86.48     140</v>
          </cell>
        </row>
        <row r="120">
          <cell r="A120">
            <v>36281</v>
          </cell>
          <cell r="B120">
            <v>14085</v>
          </cell>
          <cell r="C120">
            <v>386338</v>
          </cell>
          <cell r="D120" t="str">
            <v>84,775     27430       85.75     141</v>
          </cell>
        </row>
        <row r="121">
          <cell r="A121">
            <v>36312</v>
          </cell>
          <cell r="B121">
            <v>12761</v>
          </cell>
          <cell r="C121">
            <v>373782</v>
          </cell>
          <cell r="D121" t="str">
            <v>89,955     29291       87.58     161</v>
          </cell>
        </row>
        <row r="122">
          <cell r="A122">
            <v>36342</v>
          </cell>
          <cell r="B122">
            <v>12169</v>
          </cell>
          <cell r="C122">
            <v>371015</v>
          </cell>
          <cell r="D122" t="str">
            <v>80,217     30489       86.83     159</v>
          </cell>
        </row>
        <row r="123">
          <cell r="A123">
            <v>36373</v>
          </cell>
          <cell r="B123">
            <v>12458</v>
          </cell>
          <cell r="C123">
            <v>368586</v>
          </cell>
          <cell r="D123" t="str">
            <v>85,794     29587       87.32     161</v>
          </cell>
        </row>
        <row r="124">
          <cell r="A124">
            <v>36404</v>
          </cell>
          <cell r="B124">
            <v>12159</v>
          </cell>
          <cell r="C124">
            <v>347718</v>
          </cell>
          <cell r="D124" t="str">
            <v>84,648     28598       87.44     161</v>
          </cell>
        </row>
        <row r="125">
          <cell r="A125">
            <v>36434</v>
          </cell>
          <cell r="B125">
            <v>12130</v>
          </cell>
          <cell r="C125">
            <v>350303</v>
          </cell>
          <cell r="D125" t="str">
            <v>90,985     28880       88.24     160</v>
          </cell>
        </row>
        <row r="126">
          <cell r="A126">
            <v>36465</v>
          </cell>
          <cell r="B126">
            <v>11894</v>
          </cell>
          <cell r="C126">
            <v>338280</v>
          </cell>
          <cell r="D126" t="str">
            <v>100,709     28442       89.44     158</v>
          </cell>
        </row>
        <row r="127">
          <cell r="A127">
            <v>36495</v>
          </cell>
          <cell r="B127">
            <v>14991</v>
          </cell>
          <cell r="C127">
            <v>339172</v>
          </cell>
          <cell r="D127" t="str">
            <v>92,742     22626       86.09     160</v>
          </cell>
        </row>
        <row r="128">
          <cell r="A128" t="str">
            <v>Totals: _</v>
          </cell>
          <cell r="B128" t="str">
            <v>_________</v>
          </cell>
          <cell r="C128" t="str">
            <v>__________</v>
          </cell>
          <cell r="D128" t="str">
            <v>__________</v>
          </cell>
        </row>
        <row r="129">
          <cell r="A129">
            <v>1999</v>
          </cell>
          <cell r="B129">
            <v>157085</v>
          </cell>
          <cell r="C129">
            <v>4366188</v>
          </cell>
          <cell r="D129">
            <v>1046124</v>
          </cell>
        </row>
        <row r="131">
          <cell r="A131">
            <v>36526</v>
          </cell>
          <cell r="B131">
            <v>13278</v>
          </cell>
          <cell r="C131">
            <v>337191</v>
          </cell>
          <cell r="D131" t="str">
            <v>38,210     25395       74.21     159</v>
          </cell>
        </row>
        <row r="132">
          <cell r="A132">
            <v>36557</v>
          </cell>
          <cell r="B132">
            <v>12619</v>
          </cell>
          <cell r="C132">
            <v>277457</v>
          </cell>
          <cell r="D132" t="str">
            <v>29,044     21988       69.71     155</v>
          </cell>
        </row>
        <row r="133">
          <cell r="A133">
            <v>36586</v>
          </cell>
          <cell r="B133">
            <v>13009</v>
          </cell>
          <cell r="C133">
            <v>324743</v>
          </cell>
          <cell r="D133" t="str">
            <v>37,757     24963       74.37     159</v>
          </cell>
        </row>
        <row r="134">
          <cell r="A134">
            <v>36617</v>
          </cell>
          <cell r="B134">
            <v>11449</v>
          </cell>
          <cell r="C134">
            <v>317752</v>
          </cell>
          <cell r="D134" t="str">
            <v>31,884     27754       73.58     160</v>
          </cell>
        </row>
        <row r="135">
          <cell r="A135">
            <v>36647</v>
          </cell>
          <cell r="B135">
            <v>11564</v>
          </cell>
          <cell r="C135">
            <v>378467</v>
          </cell>
          <cell r="D135" t="str">
            <v>40,710     32729       77.88     158</v>
          </cell>
        </row>
        <row r="136">
          <cell r="A136">
            <v>36678</v>
          </cell>
          <cell r="B136">
            <v>10793</v>
          </cell>
          <cell r="C136">
            <v>350159</v>
          </cell>
          <cell r="D136" t="str">
            <v>39,924     32444       78.72     154</v>
          </cell>
        </row>
        <row r="137">
          <cell r="A137">
            <v>36708</v>
          </cell>
          <cell r="B137">
            <v>9988</v>
          </cell>
          <cell r="C137">
            <v>334218</v>
          </cell>
          <cell r="D137" t="str">
            <v>37,809     33462       79.10     154</v>
          </cell>
        </row>
        <row r="138">
          <cell r="A138">
            <v>36739</v>
          </cell>
          <cell r="B138">
            <v>9665</v>
          </cell>
          <cell r="C138">
            <v>342504</v>
          </cell>
          <cell r="D138" t="str">
            <v>39,369     35438       80.29     133</v>
          </cell>
        </row>
        <row r="139">
          <cell r="A139">
            <v>36770</v>
          </cell>
          <cell r="B139">
            <v>9824</v>
          </cell>
          <cell r="C139">
            <v>316255</v>
          </cell>
          <cell r="D139" t="str">
            <v>36,145     32193       78.63     132</v>
          </cell>
        </row>
        <row r="140">
          <cell r="A140">
            <v>36800</v>
          </cell>
          <cell r="B140">
            <v>9999</v>
          </cell>
          <cell r="C140">
            <v>338521</v>
          </cell>
          <cell r="D140" t="str">
            <v>35,368     33856       77.96     152</v>
          </cell>
        </row>
        <row r="141">
          <cell r="A141">
            <v>36831</v>
          </cell>
          <cell r="B141">
            <v>8353</v>
          </cell>
          <cell r="C141">
            <v>304429</v>
          </cell>
          <cell r="D141" t="str">
            <v>32,776     36446       79.69     151</v>
          </cell>
        </row>
        <row r="142">
          <cell r="A142">
            <v>36861</v>
          </cell>
          <cell r="B142">
            <v>8841</v>
          </cell>
          <cell r="C142">
            <v>294096</v>
          </cell>
          <cell r="D142" t="str">
            <v>30,767     33266       77.68     151</v>
          </cell>
        </row>
        <row r="143">
          <cell r="A143" t="str">
            <v>Totals: _</v>
          </cell>
          <cell r="B143" t="str">
            <v>_________</v>
          </cell>
          <cell r="C143" t="str">
            <v>__________</v>
          </cell>
          <cell r="D143" t="str">
            <v>__________</v>
          </cell>
        </row>
        <row r="144">
          <cell r="A144">
            <v>2000</v>
          </cell>
          <cell r="B144">
            <v>129382</v>
          </cell>
          <cell r="C144">
            <v>3915792</v>
          </cell>
          <cell r="D144">
            <v>429763</v>
          </cell>
        </row>
        <row r="146">
          <cell r="A146">
            <v>36892</v>
          </cell>
          <cell r="B146">
            <v>9343</v>
          </cell>
          <cell r="C146">
            <v>311687</v>
          </cell>
          <cell r="D146" t="str">
            <v>33,104     33361       77.99     151</v>
          </cell>
        </row>
        <row r="147">
          <cell r="A147">
            <v>36923</v>
          </cell>
          <cell r="B147">
            <v>7417</v>
          </cell>
          <cell r="C147">
            <v>271408</v>
          </cell>
          <cell r="D147" t="str">
            <v>30,270     36593       80.32     125</v>
          </cell>
        </row>
        <row r="148">
          <cell r="A148">
            <v>36951</v>
          </cell>
          <cell r="B148">
            <v>8537</v>
          </cell>
          <cell r="C148">
            <v>305027</v>
          </cell>
          <cell r="D148" t="str">
            <v>34,051     35730       79.95     145</v>
          </cell>
        </row>
        <row r="149">
          <cell r="A149">
            <v>36982</v>
          </cell>
          <cell r="B149">
            <v>7622</v>
          </cell>
          <cell r="C149">
            <v>281864</v>
          </cell>
          <cell r="D149" t="str">
            <v>32,267     36981       80.89     145</v>
          </cell>
        </row>
        <row r="150">
          <cell r="A150">
            <v>37012</v>
          </cell>
          <cell r="B150">
            <v>8549</v>
          </cell>
          <cell r="C150">
            <v>287218</v>
          </cell>
          <cell r="D150" t="str">
            <v>37,341     33597       81.37     142</v>
          </cell>
        </row>
        <row r="151">
          <cell r="A151" t="str">
            <v>Totals: _</v>
          </cell>
          <cell r="B151" t="str">
            <v>_________</v>
          </cell>
          <cell r="C151" t="str">
            <v>__________</v>
          </cell>
          <cell r="D151" t="str">
            <v>__________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55">
          <cell r="A55">
            <v>34851</v>
          </cell>
          <cell r="B55">
            <v>25646</v>
          </cell>
          <cell r="C55">
            <v>1131852</v>
          </cell>
          <cell r="D55" t="str">
            <v>2,878     44134       10.09     105</v>
          </cell>
        </row>
        <row r="56">
          <cell r="A56">
            <v>34881</v>
          </cell>
          <cell r="B56">
            <v>44230</v>
          </cell>
          <cell r="C56">
            <v>1724610</v>
          </cell>
          <cell r="D56" t="str">
            <v>35,514     38992       44.54     102</v>
          </cell>
        </row>
        <row r="57">
          <cell r="A57">
            <v>34912</v>
          </cell>
          <cell r="B57">
            <v>37907</v>
          </cell>
          <cell r="C57">
            <v>1491145</v>
          </cell>
          <cell r="D57" t="str">
            <v>33,172     39337       46.67      99</v>
          </cell>
        </row>
        <row r="58">
          <cell r="A58">
            <v>34943</v>
          </cell>
          <cell r="B58">
            <v>30286</v>
          </cell>
          <cell r="C58">
            <v>1280294</v>
          </cell>
          <cell r="D58" t="str">
            <v>33,578     42274       52.58     100</v>
          </cell>
        </row>
        <row r="59">
          <cell r="A59">
            <v>34973</v>
          </cell>
          <cell r="B59">
            <v>27735</v>
          </cell>
          <cell r="C59">
            <v>1052845</v>
          </cell>
          <cell r="D59" t="str">
            <v>38,341     37961       58.03      98</v>
          </cell>
        </row>
        <row r="60">
          <cell r="A60">
            <v>35004</v>
          </cell>
          <cell r="B60">
            <v>22956</v>
          </cell>
          <cell r="C60">
            <v>995635</v>
          </cell>
          <cell r="D60" t="str">
            <v>51,476     43372       69.16      97</v>
          </cell>
        </row>
        <row r="61">
          <cell r="A61">
            <v>35034</v>
          </cell>
          <cell r="B61">
            <v>23038</v>
          </cell>
          <cell r="C61">
            <v>1031699</v>
          </cell>
          <cell r="D61" t="str">
            <v>55,229     44783       70.56      96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211798</v>
          </cell>
          <cell r="C63">
            <v>8708080</v>
          </cell>
          <cell r="D63">
            <v>250188</v>
          </cell>
        </row>
        <row r="65">
          <cell r="A65">
            <v>35065</v>
          </cell>
          <cell r="B65">
            <v>22524</v>
          </cell>
          <cell r="C65">
            <v>954207</v>
          </cell>
          <cell r="D65" t="str">
            <v>55,211     42365       71.02      97</v>
          </cell>
        </row>
        <row r="66">
          <cell r="A66">
            <v>35096</v>
          </cell>
          <cell r="B66">
            <v>21415</v>
          </cell>
          <cell r="C66">
            <v>900544</v>
          </cell>
          <cell r="D66" t="str">
            <v>53,827     42053       71.54      97</v>
          </cell>
        </row>
        <row r="67">
          <cell r="A67">
            <v>35125</v>
          </cell>
          <cell r="B67">
            <v>26935</v>
          </cell>
          <cell r="C67">
            <v>894428</v>
          </cell>
          <cell r="D67" t="str">
            <v>65,677     33207       70.92      95</v>
          </cell>
        </row>
        <row r="68">
          <cell r="A68">
            <v>35156</v>
          </cell>
          <cell r="B68">
            <v>22147</v>
          </cell>
          <cell r="C68">
            <v>765837</v>
          </cell>
          <cell r="D68" t="str">
            <v>71,471     34580       76.34      96</v>
          </cell>
        </row>
        <row r="69">
          <cell r="A69">
            <v>35186</v>
          </cell>
          <cell r="B69">
            <v>20655</v>
          </cell>
          <cell r="C69">
            <v>760630</v>
          </cell>
          <cell r="D69" t="str">
            <v>68,741     36826       76.89      93</v>
          </cell>
        </row>
        <row r="70">
          <cell r="A70">
            <v>35217</v>
          </cell>
          <cell r="B70">
            <v>18530</v>
          </cell>
          <cell r="C70">
            <v>716343</v>
          </cell>
          <cell r="D70" t="str">
            <v>66,984     38659       78.33      92</v>
          </cell>
        </row>
        <row r="71">
          <cell r="A71">
            <v>35247</v>
          </cell>
          <cell r="B71">
            <v>14728</v>
          </cell>
          <cell r="C71">
            <v>721829</v>
          </cell>
          <cell r="D71" t="str">
            <v>66,850     49011       81.95      92</v>
          </cell>
        </row>
        <row r="72">
          <cell r="A72">
            <v>35278</v>
          </cell>
          <cell r="B72">
            <v>13637</v>
          </cell>
          <cell r="C72">
            <v>687701</v>
          </cell>
          <cell r="D72" t="str">
            <v>66,506     50430       82.98      91</v>
          </cell>
        </row>
        <row r="73">
          <cell r="A73">
            <v>35309</v>
          </cell>
          <cell r="B73">
            <v>12412</v>
          </cell>
          <cell r="C73">
            <v>652748</v>
          </cell>
          <cell r="D73" t="str">
            <v>60,780     52591       83.04      91</v>
          </cell>
        </row>
        <row r="74">
          <cell r="A74">
            <v>35339</v>
          </cell>
          <cell r="B74">
            <v>15168</v>
          </cell>
          <cell r="C74">
            <v>737730</v>
          </cell>
          <cell r="D74" t="str">
            <v>104,886     48638       87.37      91</v>
          </cell>
        </row>
        <row r="75">
          <cell r="A75">
            <v>35370</v>
          </cell>
          <cell r="B75">
            <v>14808</v>
          </cell>
          <cell r="C75">
            <v>671421</v>
          </cell>
          <cell r="D75" t="str">
            <v>124,919     45342       89.40      92</v>
          </cell>
        </row>
        <row r="76">
          <cell r="A76">
            <v>35400</v>
          </cell>
          <cell r="B76">
            <v>14836</v>
          </cell>
          <cell r="C76">
            <v>682506</v>
          </cell>
          <cell r="D76" t="str">
            <v>114,078     46004       88.49      91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217795</v>
          </cell>
          <cell r="C78">
            <v>9145924</v>
          </cell>
          <cell r="D78">
            <v>919930</v>
          </cell>
        </row>
        <row r="80">
          <cell r="A80">
            <v>35431</v>
          </cell>
          <cell r="B80">
            <v>13777</v>
          </cell>
          <cell r="C80">
            <v>632928</v>
          </cell>
          <cell r="D80" t="str">
            <v>109,128     45941       88.79      93</v>
          </cell>
        </row>
        <row r="81">
          <cell r="A81">
            <v>35462</v>
          </cell>
          <cell r="B81">
            <v>11743</v>
          </cell>
          <cell r="C81">
            <v>545463</v>
          </cell>
          <cell r="D81" t="str">
            <v>101,426     46451       89.62      91</v>
          </cell>
        </row>
        <row r="82">
          <cell r="A82">
            <v>35490</v>
          </cell>
          <cell r="B82">
            <v>14084</v>
          </cell>
          <cell r="C82">
            <v>590094</v>
          </cell>
          <cell r="D82" t="str">
            <v>117,400     41899       89.29      91</v>
          </cell>
        </row>
        <row r="83">
          <cell r="A83">
            <v>35521</v>
          </cell>
          <cell r="B83">
            <v>12805</v>
          </cell>
          <cell r="C83">
            <v>540028</v>
          </cell>
          <cell r="D83" t="str">
            <v>117,445     42174       90.17      92</v>
          </cell>
        </row>
        <row r="84">
          <cell r="A84">
            <v>35551</v>
          </cell>
          <cell r="B84">
            <v>12628</v>
          </cell>
          <cell r="C84">
            <v>553899</v>
          </cell>
          <cell r="D84" t="str">
            <v>122,503     43863       90.65      91</v>
          </cell>
        </row>
        <row r="85">
          <cell r="A85">
            <v>35582</v>
          </cell>
          <cell r="B85">
            <v>12073</v>
          </cell>
          <cell r="C85">
            <v>502692</v>
          </cell>
          <cell r="D85" t="str">
            <v>171,114     41638       93.41      90</v>
          </cell>
        </row>
        <row r="86">
          <cell r="A86">
            <v>35612</v>
          </cell>
          <cell r="B86">
            <v>10696</v>
          </cell>
          <cell r="C86">
            <v>473995</v>
          </cell>
          <cell r="D86" t="str">
            <v>165,585     44316       93.93      89</v>
          </cell>
        </row>
        <row r="87">
          <cell r="A87">
            <v>35643</v>
          </cell>
          <cell r="B87">
            <v>9830</v>
          </cell>
          <cell r="C87">
            <v>481269</v>
          </cell>
          <cell r="D87" t="str">
            <v>151,981     48960       93.93      90</v>
          </cell>
        </row>
        <row r="88">
          <cell r="A88">
            <v>35674</v>
          </cell>
          <cell r="B88">
            <v>10223</v>
          </cell>
          <cell r="C88">
            <v>478741</v>
          </cell>
          <cell r="D88" t="str">
            <v>141,033     46830       93.24      87</v>
          </cell>
        </row>
        <row r="89">
          <cell r="A89">
            <v>35704</v>
          </cell>
          <cell r="B89">
            <v>10154</v>
          </cell>
          <cell r="C89">
            <v>449670</v>
          </cell>
          <cell r="D89" t="str">
            <v>106,557     44286       91.30      87</v>
          </cell>
        </row>
        <row r="90">
          <cell r="A90">
            <v>35735</v>
          </cell>
          <cell r="B90">
            <v>9467</v>
          </cell>
          <cell r="C90">
            <v>454021</v>
          </cell>
          <cell r="D90" t="str">
            <v>103,203     47959       91.60      88</v>
          </cell>
        </row>
        <row r="91">
          <cell r="A91">
            <v>35765</v>
          </cell>
          <cell r="B91">
            <v>9132</v>
          </cell>
          <cell r="C91">
            <v>450853</v>
          </cell>
          <cell r="D91" t="str">
            <v>102,904     49371       91.85      89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136612</v>
          </cell>
          <cell r="C93">
            <v>6153653</v>
          </cell>
          <cell r="D93">
            <v>1510279</v>
          </cell>
        </row>
        <row r="95">
          <cell r="A95">
            <v>35796</v>
          </cell>
          <cell r="B95">
            <v>9238</v>
          </cell>
          <cell r="C95">
            <v>442097</v>
          </cell>
          <cell r="D95" t="str">
            <v>107,990     47857       92.12      85</v>
          </cell>
        </row>
        <row r="96">
          <cell r="A96">
            <v>35827</v>
          </cell>
          <cell r="B96">
            <v>7983</v>
          </cell>
          <cell r="C96">
            <v>409211</v>
          </cell>
          <cell r="D96" t="str">
            <v>99,410     51261       92.57      85</v>
          </cell>
        </row>
        <row r="97">
          <cell r="A97">
            <v>35855</v>
          </cell>
          <cell r="B97">
            <v>8133</v>
          </cell>
          <cell r="C97">
            <v>444544</v>
          </cell>
          <cell r="D97" t="str">
            <v>100,758     54660       92.53      88</v>
          </cell>
        </row>
        <row r="98">
          <cell r="A98">
            <v>35886</v>
          </cell>
          <cell r="B98">
            <v>7464</v>
          </cell>
          <cell r="C98">
            <v>422082</v>
          </cell>
          <cell r="D98" t="str">
            <v>102,185     56550       93.19      87</v>
          </cell>
        </row>
        <row r="99">
          <cell r="A99">
            <v>35916</v>
          </cell>
          <cell r="B99">
            <v>7982</v>
          </cell>
          <cell r="C99">
            <v>415692</v>
          </cell>
          <cell r="D99" t="str">
            <v>95,525     52079       92.29      89</v>
          </cell>
        </row>
        <row r="100">
          <cell r="A100">
            <v>35947</v>
          </cell>
          <cell r="B100">
            <v>6478</v>
          </cell>
          <cell r="C100">
            <v>382602</v>
          </cell>
          <cell r="D100" t="str">
            <v>75,556     59062       92.10      88</v>
          </cell>
        </row>
        <row r="101">
          <cell r="A101">
            <v>35977</v>
          </cell>
          <cell r="B101">
            <v>7117</v>
          </cell>
          <cell r="C101">
            <v>362179</v>
          </cell>
          <cell r="D101" t="str">
            <v>102,826     50890       93.53      87</v>
          </cell>
        </row>
        <row r="102">
          <cell r="A102">
            <v>36008</v>
          </cell>
          <cell r="B102">
            <v>6592</v>
          </cell>
          <cell r="C102">
            <v>346188</v>
          </cell>
          <cell r="D102" t="str">
            <v>105,358     52517       94.11      88</v>
          </cell>
        </row>
        <row r="103">
          <cell r="A103">
            <v>36039</v>
          </cell>
          <cell r="B103">
            <v>5935</v>
          </cell>
          <cell r="C103">
            <v>327107</v>
          </cell>
          <cell r="D103" t="str">
            <v>89,861     55115       93.80      87</v>
          </cell>
        </row>
        <row r="104">
          <cell r="A104">
            <v>36069</v>
          </cell>
          <cell r="B104">
            <v>8260</v>
          </cell>
          <cell r="C104">
            <v>393169</v>
          </cell>
          <cell r="D104" t="str">
            <v>104,580     47600       92.68      88</v>
          </cell>
        </row>
        <row r="105">
          <cell r="A105">
            <v>36100</v>
          </cell>
          <cell r="B105">
            <v>5720</v>
          </cell>
          <cell r="C105">
            <v>340686</v>
          </cell>
          <cell r="D105" t="str">
            <v>77,007     59561       93.09      83</v>
          </cell>
        </row>
        <row r="106">
          <cell r="A106">
            <v>36130</v>
          </cell>
          <cell r="B106">
            <v>5798</v>
          </cell>
          <cell r="C106">
            <v>345512</v>
          </cell>
          <cell r="D106" t="str">
            <v>67,591     59592       92.10      85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86700</v>
          </cell>
          <cell r="C108">
            <v>4631069</v>
          </cell>
          <cell r="D108">
            <v>1128647</v>
          </cell>
        </row>
        <row r="110">
          <cell r="A110">
            <v>36161</v>
          </cell>
          <cell r="B110">
            <v>6812</v>
          </cell>
          <cell r="C110">
            <v>332494</v>
          </cell>
          <cell r="D110" t="str">
            <v>63,008     48811       90.24      82</v>
          </cell>
        </row>
        <row r="111">
          <cell r="A111">
            <v>36192</v>
          </cell>
          <cell r="B111">
            <v>5026</v>
          </cell>
          <cell r="C111">
            <v>287137</v>
          </cell>
          <cell r="D111" t="str">
            <v>67,979     57131       93.12      82</v>
          </cell>
        </row>
        <row r="112">
          <cell r="A112">
            <v>36220</v>
          </cell>
          <cell r="B112">
            <v>4805</v>
          </cell>
          <cell r="C112">
            <v>306933</v>
          </cell>
          <cell r="D112" t="str">
            <v>61,491     63878       92.75      81</v>
          </cell>
        </row>
        <row r="113">
          <cell r="A113">
            <v>36251</v>
          </cell>
          <cell r="B113">
            <v>5608</v>
          </cell>
          <cell r="C113">
            <v>295684</v>
          </cell>
          <cell r="D113" t="str">
            <v>93,643     52726       94.35      78</v>
          </cell>
        </row>
        <row r="114">
          <cell r="A114">
            <v>36281</v>
          </cell>
          <cell r="B114">
            <v>5291</v>
          </cell>
          <cell r="C114">
            <v>319467</v>
          </cell>
          <cell r="D114" t="str">
            <v>65,745     60380       92.55      76</v>
          </cell>
        </row>
        <row r="115">
          <cell r="A115">
            <v>36312</v>
          </cell>
          <cell r="B115">
            <v>5440</v>
          </cell>
          <cell r="C115">
            <v>290112</v>
          </cell>
          <cell r="D115" t="str">
            <v>90,389     53330       94.32      79</v>
          </cell>
        </row>
        <row r="116">
          <cell r="A116">
            <v>36342</v>
          </cell>
          <cell r="B116">
            <v>6136</v>
          </cell>
          <cell r="C116">
            <v>299281</v>
          </cell>
          <cell r="D116" t="str">
            <v>82,003     48775       93.04      76</v>
          </cell>
        </row>
        <row r="117">
          <cell r="A117">
            <v>36373</v>
          </cell>
          <cell r="B117">
            <v>6135</v>
          </cell>
          <cell r="C117">
            <v>278528</v>
          </cell>
          <cell r="D117" t="str">
            <v>86,469     45400       93.38      76</v>
          </cell>
        </row>
        <row r="118">
          <cell r="A118">
            <v>36404</v>
          </cell>
          <cell r="B118">
            <v>5975</v>
          </cell>
          <cell r="C118">
            <v>288675</v>
          </cell>
          <cell r="D118" t="str">
            <v>83,993     48314       93.36      76</v>
          </cell>
        </row>
        <row r="119">
          <cell r="A119">
            <v>36434</v>
          </cell>
          <cell r="B119">
            <v>6303</v>
          </cell>
          <cell r="C119">
            <v>354289</v>
          </cell>
          <cell r="D119" t="str">
            <v>85,807     56210       93.16      77</v>
          </cell>
        </row>
        <row r="120">
          <cell r="A120">
            <v>36465</v>
          </cell>
          <cell r="B120">
            <v>7025</v>
          </cell>
          <cell r="C120">
            <v>334719</v>
          </cell>
          <cell r="D120" t="str">
            <v>86,121     47647       92.46      78</v>
          </cell>
        </row>
        <row r="121">
          <cell r="A121">
            <v>36495</v>
          </cell>
          <cell r="B121">
            <v>5854</v>
          </cell>
          <cell r="C121">
            <v>313138</v>
          </cell>
          <cell r="D121" t="str">
            <v>75,769     53492       92.83      78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70410</v>
          </cell>
          <cell r="C123">
            <v>3700457</v>
          </cell>
          <cell r="D123">
            <v>942417</v>
          </cell>
        </row>
        <row r="125">
          <cell r="A125">
            <v>36526</v>
          </cell>
          <cell r="B125">
            <v>5389</v>
          </cell>
          <cell r="C125">
            <v>285205</v>
          </cell>
          <cell r="D125" t="str">
            <v>89,043     52924       94.29      78</v>
          </cell>
        </row>
        <row r="126">
          <cell r="A126">
            <v>36557</v>
          </cell>
          <cell r="B126">
            <v>4913</v>
          </cell>
          <cell r="C126">
            <v>238251</v>
          </cell>
          <cell r="D126" t="str">
            <v>76,478     48494       93.96      73</v>
          </cell>
        </row>
        <row r="127">
          <cell r="A127">
            <v>36586</v>
          </cell>
          <cell r="B127">
            <v>5630</v>
          </cell>
          <cell r="C127">
            <v>271757</v>
          </cell>
          <cell r="D127" t="str">
            <v>85,805     48270       93.84      77</v>
          </cell>
        </row>
        <row r="128">
          <cell r="A128">
            <v>36617</v>
          </cell>
          <cell r="B128">
            <v>5278</v>
          </cell>
          <cell r="C128">
            <v>287808</v>
          </cell>
          <cell r="D128" t="str">
            <v>82,415     54530       93.98      76</v>
          </cell>
        </row>
        <row r="129">
          <cell r="A129">
            <v>36647</v>
          </cell>
          <cell r="B129">
            <v>5081</v>
          </cell>
          <cell r="C129">
            <v>276500</v>
          </cell>
          <cell r="D129" t="str">
            <v>98,029     54419       95.07      75</v>
          </cell>
        </row>
        <row r="130">
          <cell r="A130">
            <v>36678</v>
          </cell>
          <cell r="B130">
            <v>4677</v>
          </cell>
          <cell r="C130">
            <v>262810</v>
          </cell>
          <cell r="D130" t="str">
            <v>94,556     56193       95.29      75</v>
          </cell>
        </row>
        <row r="131">
          <cell r="A131">
            <v>36708</v>
          </cell>
          <cell r="B131">
            <v>4313</v>
          </cell>
          <cell r="C131">
            <v>264452</v>
          </cell>
          <cell r="D131" t="str">
            <v>96,126     61316       95.71      75</v>
          </cell>
        </row>
        <row r="132">
          <cell r="A132">
            <v>36739</v>
          </cell>
          <cell r="B132">
            <v>3875</v>
          </cell>
          <cell r="C132">
            <v>271013</v>
          </cell>
          <cell r="D132" t="str">
            <v>95,900     69939       96.12      72</v>
          </cell>
        </row>
        <row r="133">
          <cell r="A133">
            <v>36770</v>
          </cell>
          <cell r="B133">
            <v>3427</v>
          </cell>
          <cell r="C133">
            <v>239619</v>
          </cell>
          <cell r="D133" t="str">
            <v>90,214     69921       96.34      74</v>
          </cell>
        </row>
        <row r="134">
          <cell r="A134">
            <v>36800</v>
          </cell>
          <cell r="B134">
            <v>4328</v>
          </cell>
          <cell r="C134">
            <v>255454</v>
          </cell>
          <cell r="D134" t="str">
            <v>94,585     59024       95.62      72</v>
          </cell>
        </row>
        <row r="135">
          <cell r="A135">
            <v>36831</v>
          </cell>
          <cell r="B135">
            <v>3695</v>
          </cell>
          <cell r="C135">
            <v>243509</v>
          </cell>
          <cell r="D135" t="str">
            <v>85,474     65903       95.86      72</v>
          </cell>
        </row>
        <row r="136">
          <cell r="A136">
            <v>36861</v>
          </cell>
          <cell r="B136">
            <v>4060</v>
          </cell>
          <cell r="C136">
            <v>246939</v>
          </cell>
          <cell r="D136" t="str">
            <v>94,615     60823       95.89      73</v>
          </cell>
        </row>
        <row r="137">
          <cell r="A137" t="str">
            <v>Totals: __</v>
          </cell>
          <cell r="B137" t="str">
            <v>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54666</v>
          </cell>
          <cell r="C138">
            <v>3143317</v>
          </cell>
          <cell r="D138">
            <v>1083240</v>
          </cell>
        </row>
        <row r="140">
          <cell r="A140">
            <v>36892</v>
          </cell>
          <cell r="B140">
            <v>3688</v>
          </cell>
          <cell r="C140">
            <v>239354</v>
          </cell>
          <cell r="D140" t="str">
            <v>87,921     64901       95.97      74</v>
          </cell>
        </row>
        <row r="141">
          <cell r="A141">
            <v>36923</v>
          </cell>
          <cell r="B141">
            <v>3717</v>
          </cell>
          <cell r="C141">
            <v>213895</v>
          </cell>
          <cell r="D141" t="str">
            <v>85,235     57546       95.82      75</v>
          </cell>
        </row>
        <row r="142">
          <cell r="A142">
            <v>36951</v>
          </cell>
          <cell r="B142">
            <v>3902</v>
          </cell>
          <cell r="C142">
            <v>255831</v>
          </cell>
          <cell r="D142" t="str">
            <v>89,379     65565       95.82      75</v>
          </cell>
        </row>
        <row r="143">
          <cell r="A143">
            <v>36982</v>
          </cell>
          <cell r="B143">
            <v>3655</v>
          </cell>
          <cell r="C143">
            <v>242596</v>
          </cell>
          <cell r="D143" t="str">
            <v>72,464     66374       95.20      73</v>
          </cell>
        </row>
        <row r="144">
          <cell r="A144">
            <v>37012</v>
          </cell>
          <cell r="B144">
            <v>3812</v>
          </cell>
          <cell r="C144">
            <v>232572</v>
          </cell>
          <cell r="D144" t="str">
            <v>88,779     61011       95.88      71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51-Dec1955"/>
    </sheetNames>
    <sheetDataSet>
      <sheetData sheetId="0">
        <row r="654">
          <cell r="A654">
            <v>34335</v>
          </cell>
          <cell r="B654">
            <v>326264</v>
          </cell>
          <cell r="C654">
            <v>634821</v>
          </cell>
        </row>
        <row r="655">
          <cell r="A655">
            <v>34366</v>
          </cell>
          <cell r="B655">
            <v>295205</v>
          </cell>
          <cell r="C655">
            <v>585968</v>
          </cell>
        </row>
        <row r="656">
          <cell r="A656">
            <v>34394</v>
          </cell>
          <cell r="B656">
            <v>327686</v>
          </cell>
          <cell r="C656">
            <v>668776</v>
          </cell>
        </row>
        <row r="657">
          <cell r="A657">
            <v>34425</v>
          </cell>
          <cell r="B657">
            <v>310929</v>
          </cell>
          <cell r="C657">
            <v>652889</v>
          </cell>
        </row>
        <row r="658">
          <cell r="A658">
            <v>34455</v>
          </cell>
          <cell r="B658">
            <v>316475</v>
          </cell>
          <cell r="C658">
            <v>655593</v>
          </cell>
        </row>
        <row r="659">
          <cell r="A659">
            <v>34486</v>
          </cell>
          <cell r="B659">
            <v>299677</v>
          </cell>
          <cell r="C659">
            <v>613505</v>
          </cell>
        </row>
        <row r="660">
          <cell r="A660">
            <v>34516</v>
          </cell>
          <cell r="B660">
            <v>308720</v>
          </cell>
          <cell r="C660">
            <v>617919</v>
          </cell>
        </row>
        <row r="661">
          <cell r="A661">
            <v>34547</v>
          </cell>
          <cell r="B661">
            <v>305620</v>
          </cell>
          <cell r="C661">
            <v>620659</v>
          </cell>
        </row>
        <row r="662">
          <cell r="A662">
            <v>34578</v>
          </cell>
          <cell r="B662">
            <v>293901</v>
          </cell>
          <cell r="C662">
            <v>588278</v>
          </cell>
        </row>
        <row r="663">
          <cell r="A663">
            <v>34608</v>
          </cell>
          <cell r="B663">
            <v>302366</v>
          </cell>
          <cell r="C663">
            <v>613881</v>
          </cell>
        </row>
        <row r="664">
          <cell r="A664">
            <v>34639</v>
          </cell>
          <cell r="B664">
            <v>304397</v>
          </cell>
          <cell r="C664">
            <v>578477</v>
          </cell>
        </row>
        <row r="665">
          <cell r="A665">
            <v>34669</v>
          </cell>
          <cell r="B665">
            <v>306164</v>
          </cell>
          <cell r="C665">
            <v>610061</v>
          </cell>
        </row>
        <row r="666">
          <cell r="A666" t="str">
            <v>Totals:</v>
          </cell>
          <cell r="B666" t="str">
            <v>__________</v>
          </cell>
          <cell r="C666" t="str">
            <v>__________</v>
          </cell>
        </row>
        <row r="667">
          <cell r="A667">
            <v>1994</v>
          </cell>
          <cell r="B667">
            <v>3697404</v>
          </cell>
          <cell r="C667">
            <v>7440827</v>
          </cell>
        </row>
        <row r="669">
          <cell r="A669">
            <v>34700</v>
          </cell>
          <cell r="B669">
            <v>319963</v>
          </cell>
          <cell r="C669">
            <v>607869</v>
          </cell>
        </row>
        <row r="670">
          <cell r="A670">
            <v>34731</v>
          </cell>
          <cell r="B670">
            <v>286110</v>
          </cell>
          <cell r="C670">
            <v>569489</v>
          </cell>
        </row>
        <row r="671">
          <cell r="A671">
            <v>34759</v>
          </cell>
          <cell r="B671">
            <v>304920</v>
          </cell>
          <cell r="C671">
            <v>602881</v>
          </cell>
        </row>
        <row r="672">
          <cell r="A672">
            <v>34790</v>
          </cell>
          <cell r="B672">
            <v>301064</v>
          </cell>
          <cell r="C672">
            <v>600562</v>
          </cell>
        </row>
        <row r="673">
          <cell r="A673">
            <v>34820</v>
          </cell>
          <cell r="B673">
            <v>299595</v>
          </cell>
          <cell r="C673">
            <v>625207</v>
          </cell>
        </row>
        <row r="674">
          <cell r="A674">
            <v>34851</v>
          </cell>
          <cell r="B674">
            <v>287663</v>
          </cell>
          <cell r="C674">
            <v>612432</v>
          </cell>
        </row>
        <row r="675">
          <cell r="A675">
            <v>34881</v>
          </cell>
          <cell r="B675">
            <v>292587</v>
          </cell>
          <cell r="C675">
            <v>636023</v>
          </cell>
        </row>
        <row r="676">
          <cell r="A676">
            <v>34912</v>
          </cell>
          <cell r="B676">
            <v>298324</v>
          </cell>
          <cell r="C676">
            <v>616463</v>
          </cell>
        </row>
        <row r="677">
          <cell r="A677">
            <v>34943</v>
          </cell>
          <cell r="B677">
            <v>291303</v>
          </cell>
          <cell r="C677">
            <v>588998</v>
          </cell>
        </row>
        <row r="678">
          <cell r="A678">
            <v>34973</v>
          </cell>
          <cell r="B678">
            <v>314103</v>
          </cell>
          <cell r="C678">
            <v>637737</v>
          </cell>
        </row>
        <row r="679">
          <cell r="A679">
            <v>35004</v>
          </cell>
          <cell r="B679">
            <v>308644</v>
          </cell>
          <cell r="C679">
            <v>628824</v>
          </cell>
        </row>
        <row r="680">
          <cell r="A680">
            <v>35034</v>
          </cell>
          <cell r="B680">
            <v>312811</v>
          </cell>
          <cell r="C680">
            <v>650189</v>
          </cell>
        </row>
        <row r="681">
          <cell r="A681" t="str">
            <v>Totals:</v>
          </cell>
          <cell r="B681" t="str">
            <v>__________</v>
          </cell>
          <cell r="C681" t="str">
            <v>__________</v>
          </cell>
        </row>
        <row r="682">
          <cell r="A682">
            <v>1995</v>
          </cell>
          <cell r="B682">
            <v>3617087</v>
          </cell>
          <cell r="C682">
            <v>7376674</v>
          </cell>
        </row>
        <row r="684">
          <cell r="A684">
            <v>35065</v>
          </cell>
          <cell r="B684">
            <v>302760</v>
          </cell>
          <cell r="C684">
            <v>631047</v>
          </cell>
        </row>
        <row r="685">
          <cell r="A685">
            <v>35096</v>
          </cell>
          <cell r="B685">
            <v>289743</v>
          </cell>
          <cell r="C685">
            <v>620163</v>
          </cell>
        </row>
        <row r="686">
          <cell r="A686">
            <v>35125</v>
          </cell>
          <cell r="B686">
            <v>315329</v>
          </cell>
          <cell r="C686">
            <v>699319</v>
          </cell>
        </row>
        <row r="687">
          <cell r="A687">
            <v>35156</v>
          </cell>
          <cell r="B687">
            <v>297088</v>
          </cell>
          <cell r="C687">
            <v>680510</v>
          </cell>
        </row>
        <row r="688">
          <cell r="A688">
            <v>35186</v>
          </cell>
          <cell r="B688">
            <v>308192</v>
          </cell>
          <cell r="C688">
            <v>713883</v>
          </cell>
        </row>
        <row r="689">
          <cell r="A689">
            <v>35217</v>
          </cell>
          <cell r="B689">
            <v>292082</v>
          </cell>
          <cell r="C689">
            <v>690843</v>
          </cell>
        </row>
        <row r="690">
          <cell r="A690">
            <v>35247</v>
          </cell>
          <cell r="B690">
            <v>300050</v>
          </cell>
          <cell r="C690">
            <v>699342</v>
          </cell>
        </row>
        <row r="691">
          <cell r="A691">
            <v>35278</v>
          </cell>
          <cell r="B691">
            <v>299118</v>
          </cell>
          <cell r="C691">
            <v>548301</v>
          </cell>
        </row>
        <row r="692">
          <cell r="A692">
            <v>35309</v>
          </cell>
          <cell r="B692">
            <v>287755</v>
          </cell>
          <cell r="C692">
            <v>688002</v>
          </cell>
        </row>
        <row r="693">
          <cell r="A693">
            <v>35339</v>
          </cell>
          <cell r="B693">
            <v>294576</v>
          </cell>
          <cell r="C693">
            <v>693152</v>
          </cell>
        </row>
        <row r="694">
          <cell r="A694">
            <v>35370</v>
          </cell>
          <cell r="B694">
            <v>282132</v>
          </cell>
          <cell r="C694">
            <v>642942</v>
          </cell>
        </row>
        <row r="695">
          <cell r="A695">
            <v>35400</v>
          </cell>
          <cell r="B695">
            <v>291072</v>
          </cell>
          <cell r="C695">
            <v>645770</v>
          </cell>
        </row>
        <row r="696">
          <cell r="A696" t="str">
            <v>Totals:</v>
          </cell>
          <cell r="B696" t="str">
            <v>__________</v>
          </cell>
          <cell r="C696" t="str">
            <v>__________</v>
          </cell>
        </row>
        <row r="697">
          <cell r="A697">
            <v>1996</v>
          </cell>
          <cell r="B697">
            <v>3559897</v>
          </cell>
          <cell r="C697">
            <v>7953274</v>
          </cell>
        </row>
        <row r="699">
          <cell r="A699">
            <v>35431</v>
          </cell>
          <cell r="B699">
            <v>288044</v>
          </cell>
          <cell r="C699">
            <v>600452</v>
          </cell>
        </row>
        <row r="700">
          <cell r="A700">
            <v>35462</v>
          </cell>
          <cell r="B700">
            <v>270694</v>
          </cell>
          <cell r="C700">
            <v>553360</v>
          </cell>
        </row>
        <row r="701">
          <cell r="A701">
            <v>35490</v>
          </cell>
          <cell r="B701">
            <v>297445</v>
          </cell>
          <cell r="C701">
            <v>654644</v>
          </cell>
        </row>
        <row r="702">
          <cell r="A702">
            <v>35521</v>
          </cell>
          <cell r="B702">
            <v>289692</v>
          </cell>
          <cell r="C702">
            <v>657436</v>
          </cell>
        </row>
        <row r="703">
          <cell r="A703">
            <v>35551</v>
          </cell>
          <cell r="B703">
            <v>296665</v>
          </cell>
          <cell r="C703">
            <v>668200</v>
          </cell>
        </row>
        <row r="704">
          <cell r="A704">
            <v>35582</v>
          </cell>
          <cell r="B704">
            <v>281788</v>
          </cell>
          <cell r="C704">
            <v>628574</v>
          </cell>
        </row>
        <row r="705">
          <cell r="A705">
            <v>35612</v>
          </cell>
          <cell r="B705">
            <v>293489</v>
          </cell>
          <cell r="C705">
            <v>631659</v>
          </cell>
        </row>
        <row r="706">
          <cell r="A706">
            <v>35643</v>
          </cell>
          <cell r="B706">
            <v>292396</v>
          </cell>
          <cell r="C706">
            <v>646169</v>
          </cell>
        </row>
        <row r="707">
          <cell r="A707">
            <v>35674</v>
          </cell>
          <cell r="B707">
            <v>285883</v>
          </cell>
          <cell r="C707">
            <v>623275</v>
          </cell>
        </row>
        <row r="708">
          <cell r="A708">
            <v>35704</v>
          </cell>
          <cell r="B708">
            <v>293442</v>
          </cell>
          <cell r="C708">
            <v>641000</v>
          </cell>
        </row>
        <row r="709">
          <cell r="A709">
            <v>35735</v>
          </cell>
          <cell r="B709">
            <v>282024</v>
          </cell>
          <cell r="C709">
            <v>590464</v>
          </cell>
        </row>
        <row r="710">
          <cell r="A710">
            <v>35765</v>
          </cell>
          <cell r="B710">
            <v>280158</v>
          </cell>
          <cell r="C710">
            <v>582185</v>
          </cell>
        </row>
        <row r="711">
          <cell r="A711" t="str">
            <v>Totals:</v>
          </cell>
          <cell r="B711" t="str">
            <v>__________</v>
          </cell>
          <cell r="C711" t="str">
            <v>__________</v>
          </cell>
        </row>
        <row r="712">
          <cell r="A712">
            <v>1997</v>
          </cell>
          <cell r="B712">
            <v>3451720</v>
          </cell>
          <cell r="C712">
            <v>7477418</v>
          </cell>
        </row>
        <row r="714">
          <cell r="A714">
            <v>35796</v>
          </cell>
          <cell r="B714">
            <v>275988</v>
          </cell>
          <cell r="C714">
            <v>578546</v>
          </cell>
        </row>
        <row r="715">
          <cell r="A715">
            <v>35827</v>
          </cell>
          <cell r="B715">
            <v>252889</v>
          </cell>
          <cell r="C715">
            <v>517020</v>
          </cell>
        </row>
        <row r="716">
          <cell r="A716">
            <v>35855</v>
          </cell>
          <cell r="B716">
            <v>280354</v>
          </cell>
          <cell r="C716">
            <v>570364</v>
          </cell>
        </row>
        <row r="717">
          <cell r="A717">
            <v>35886</v>
          </cell>
          <cell r="B717">
            <v>262849</v>
          </cell>
          <cell r="C717">
            <v>555942</v>
          </cell>
        </row>
        <row r="718">
          <cell r="A718">
            <v>35916</v>
          </cell>
          <cell r="B718">
            <v>266803</v>
          </cell>
          <cell r="C718">
            <v>526207</v>
          </cell>
        </row>
        <row r="719">
          <cell r="A719">
            <v>35947</v>
          </cell>
          <cell r="B719">
            <v>232573</v>
          </cell>
          <cell r="C719">
            <v>497630</v>
          </cell>
        </row>
        <row r="720">
          <cell r="A720">
            <v>35977</v>
          </cell>
          <cell r="B720">
            <v>236113</v>
          </cell>
          <cell r="C720">
            <v>494889</v>
          </cell>
        </row>
        <row r="721">
          <cell r="A721">
            <v>36008</v>
          </cell>
          <cell r="B721">
            <v>232517</v>
          </cell>
          <cell r="C721">
            <v>498999</v>
          </cell>
        </row>
        <row r="722">
          <cell r="A722">
            <v>36039</v>
          </cell>
          <cell r="B722">
            <v>223526</v>
          </cell>
          <cell r="C722">
            <v>484347</v>
          </cell>
        </row>
        <row r="723">
          <cell r="A723">
            <v>36069</v>
          </cell>
          <cell r="B723">
            <v>239044</v>
          </cell>
          <cell r="C723">
            <v>507386</v>
          </cell>
        </row>
        <row r="724">
          <cell r="A724">
            <v>36100</v>
          </cell>
          <cell r="B724">
            <v>221896</v>
          </cell>
          <cell r="C724">
            <v>464221</v>
          </cell>
        </row>
        <row r="725">
          <cell r="A725">
            <v>36130</v>
          </cell>
          <cell r="B725">
            <v>207128</v>
          </cell>
          <cell r="C725">
            <v>456916</v>
          </cell>
        </row>
        <row r="726">
          <cell r="A726" t="str">
            <v>Totals:</v>
          </cell>
          <cell r="B726" t="str">
            <v>__________</v>
          </cell>
          <cell r="C726" t="str">
            <v>__________</v>
          </cell>
        </row>
        <row r="727">
          <cell r="A727">
            <v>1998</v>
          </cell>
          <cell r="B727">
            <v>2931680</v>
          </cell>
          <cell r="C727">
            <v>6152467</v>
          </cell>
        </row>
        <row r="729">
          <cell r="A729">
            <v>36161</v>
          </cell>
          <cell r="B729">
            <v>205611</v>
          </cell>
          <cell r="C729">
            <v>446300</v>
          </cell>
        </row>
        <row r="730">
          <cell r="A730">
            <v>36192</v>
          </cell>
          <cell r="B730">
            <v>184198</v>
          </cell>
          <cell r="C730">
            <v>408217</v>
          </cell>
        </row>
        <row r="731">
          <cell r="A731">
            <v>36220</v>
          </cell>
          <cell r="B731">
            <v>209001</v>
          </cell>
          <cell r="C731">
            <v>429560</v>
          </cell>
        </row>
        <row r="732">
          <cell r="A732">
            <v>36251</v>
          </cell>
          <cell r="B732">
            <v>211302</v>
          </cell>
          <cell r="C732">
            <v>470800</v>
          </cell>
        </row>
        <row r="733">
          <cell r="A733">
            <v>36281</v>
          </cell>
          <cell r="B733">
            <v>218131</v>
          </cell>
          <cell r="C733">
            <v>480746</v>
          </cell>
        </row>
        <row r="734">
          <cell r="A734">
            <v>36312</v>
          </cell>
          <cell r="B734">
            <v>206352</v>
          </cell>
          <cell r="C734">
            <v>462832</v>
          </cell>
        </row>
        <row r="735">
          <cell r="A735">
            <v>36342</v>
          </cell>
          <cell r="B735">
            <v>215587</v>
          </cell>
          <cell r="C735">
            <v>490420</v>
          </cell>
        </row>
        <row r="736">
          <cell r="A736">
            <v>36373</v>
          </cell>
          <cell r="B736">
            <v>214972</v>
          </cell>
          <cell r="C736">
            <v>501744</v>
          </cell>
        </row>
        <row r="737">
          <cell r="A737">
            <v>36404</v>
          </cell>
          <cell r="B737">
            <v>215295</v>
          </cell>
          <cell r="C737">
            <v>479530</v>
          </cell>
        </row>
        <row r="738">
          <cell r="A738">
            <v>36434</v>
          </cell>
          <cell r="B738">
            <v>230570</v>
          </cell>
          <cell r="C738">
            <v>515864</v>
          </cell>
        </row>
        <row r="739">
          <cell r="A739">
            <v>36465</v>
          </cell>
          <cell r="B739">
            <v>219195</v>
          </cell>
          <cell r="C739">
            <v>479925</v>
          </cell>
        </row>
        <row r="740">
          <cell r="A740">
            <v>36495</v>
          </cell>
          <cell r="B740">
            <v>227173</v>
          </cell>
          <cell r="C740">
            <v>479322</v>
          </cell>
        </row>
        <row r="741">
          <cell r="A741" t="str">
            <v>Totals:</v>
          </cell>
          <cell r="B741" t="str">
            <v>__________</v>
          </cell>
          <cell r="C741" t="str">
            <v>__________</v>
          </cell>
        </row>
        <row r="742">
          <cell r="A742">
            <v>1999</v>
          </cell>
          <cell r="B742">
            <v>2557387</v>
          </cell>
          <cell r="C742">
            <v>5645260</v>
          </cell>
        </row>
        <row r="744">
          <cell r="A744">
            <v>36526</v>
          </cell>
          <cell r="B744">
            <v>230852</v>
          </cell>
          <cell r="C744">
            <v>485880</v>
          </cell>
        </row>
        <row r="745">
          <cell r="A745">
            <v>36557</v>
          </cell>
          <cell r="B745">
            <v>224876</v>
          </cell>
          <cell r="C745">
            <v>450268</v>
          </cell>
        </row>
        <row r="746">
          <cell r="A746">
            <v>36586</v>
          </cell>
          <cell r="B746">
            <v>226242</v>
          </cell>
          <cell r="C746">
            <v>494382</v>
          </cell>
        </row>
        <row r="747">
          <cell r="A747">
            <v>36617</v>
          </cell>
          <cell r="B747">
            <v>210610</v>
          </cell>
          <cell r="C747">
            <v>464837</v>
          </cell>
        </row>
        <row r="748">
          <cell r="A748">
            <v>36647</v>
          </cell>
          <cell r="B748">
            <v>212553</v>
          </cell>
          <cell r="C748">
            <v>460995</v>
          </cell>
        </row>
        <row r="749">
          <cell r="A749">
            <v>36678</v>
          </cell>
          <cell r="B749">
            <v>208054</v>
          </cell>
          <cell r="C749">
            <v>462293</v>
          </cell>
        </row>
        <row r="750">
          <cell r="A750">
            <v>36708</v>
          </cell>
          <cell r="B750">
            <v>212109</v>
          </cell>
          <cell r="C750">
            <v>465522</v>
          </cell>
        </row>
        <row r="751">
          <cell r="A751">
            <v>36739</v>
          </cell>
          <cell r="B751">
            <v>218311</v>
          </cell>
          <cell r="C751">
            <v>470833</v>
          </cell>
        </row>
        <row r="752">
          <cell r="A752">
            <v>36770</v>
          </cell>
          <cell r="B752">
            <v>210116</v>
          </cell>
          <cell r="C752">
            <v>432115</v>
          </cell>
        </row>
        <row r="753">
          <cell r="A753">
            <v>36800</v>
          </cell>
          <cell r="B753">
            <v>219958</v>
          </cell>
          <cell r="C753">
            <v>475918</v>
          </cell>
        </row>
        <row r="754">
          <cell r="A754">
            <v>36831</v>
          </cell>
          <cell r="B754">
            <v>208366</v>
          </cell>
          <cell r="C754">
            <v>422028</v>
          </cell>
        </row>
        <row r="755">
          <cell r="A755">
            <v>36861</v>
          </cell>
          <cell r="B755">
            <v>206733</v>
          </cell>
          <cell r="C755">
            <v>411341</v>
          </cell>
        </row>
        <row r="756">
          <cell r="A756" t="str">
            <v>Totals:</v>
          </cell>
          <cell r="B756" t="str">
            <v>__________</v>
          </cell>
          <cell r="C756" t="str">
            <v>__________</v>
          </cell>
        </row>
        <row r="757">
          <cell r="A757">
            <v>2000</v>
          </cell>
          <cell r="B757">
            <v>2588780</v>
          </cell>
          <cell r="C757">
            <v>5496412</v>
          </cell>
        </row>
        <row r="759">
          <cell r="A759">
            <v>36892</v>
          </cell>
          <cell r="B759">
            <v>209515</v>
          </cell>
          <cell r="C759">
            <v>413729</v>
          </cell>
        </row>
        <row r="760">
          <cell r="A760">
            <v>36923</v>
          </cell>
          <cell r="B760">
            <v>196496</v>
          </cell>
          <cell r="C760">
            <v>373374</v>
          </cell>
        </row>
        <row r="761">
          <cell r="A761">
            <v>36951</v>
          </cell>
          <cell r="B761">
            <v>211634</v>
          </cell>
          <cell r="C761">
            <v>403153</v>
          </cell>
        </row>
        <row r="762">
          <cell r="A762">
            <v>36982</v>
          </cell>
          <cell r="B762">
            <v>206954</v>
          </cell>
          <cell r="C762">
            <v>410406</v>
          </cell>
        </row>
        <row r="763">
          <cell r="A763">
            <v>37012</v>
          </cell>
          <cell r="B763">
            <v>185009</v>
          </cell>
          <cell r="C763">
            <v>421392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>
        <row r="53">
          <cell r="A53">
            <v>34881</v>
          </cell>
          <cell r="B53">
            <v>64796</v>
          </cell>
          <cell r="C53">
            <v>1053990</v>
          </cell>
          <cell r="D53" t="str">
            <v>3,180     16267        4.68     127</v>
          </cell>
        </row>
        <row r="54">
          <cell r="A54">
            <v>34912</v>
          </cell>
          <cell r="B54">
            <v>79613</v>
          </cell>
          <cell r="C54">
            <v>1788031</v>
          </cell>
          <cell r="D54" t="str">
            <v>8,867     22460       10.02     121</v>
          </cell>
        </row>
        <row r="55">
          <cell r="A55">
            <v>34943</v>
          </cell>
          <cell r="B55">
            <v>58890</v>
          </cell>
          <cell r="C55">
            <v>1460623</v>
          </cell>
          <cell r="D55" t="str">
            <v>10,099     24803       14.64     119</v>
          </cell>
        </row>
        <row r="56">
          <cell r="A56">
            <v>34973</v>
          </cell>
          <cell r="B56">
            <v>55308</v>
          </cell>
          <cell r="C56">
            <v>1397385</v>
          </cell>
          <cell r="D56" t="str">
            <v>15,688     25266       22.10     120</v>
          </cell>
        </row>
        <row r="57">
          <cell r="A57">
            <v>35004</v>
          </cell>
          <cell r="B57">
            <v>50286</v>
          </cell>
          <cell r="C57">
            <v>1214078</v>
          </cell>
          <cell r="D57" t="str">
            <v>20,579     24144       29.04     121</v>
          </cell>
        </row>
        <row r="58">
          <cell r="A58">
            <v>35034</v>
          </cell>
          <cell r="B58">
            <v>47641</v>
          </cell>
          <cell r="C58">
            <v>1185600</v>
          </cell>
          <cell r="D58" t="str">
            <v>18,277     24887       27.73     116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356534</v>
          </cell>
          <cell r="C60">
            <v>8099707</v>
          </cell>
          <cell r="D60">
            <v>76690</v>
          </cell>
        </row>
        <row r="62">
          <cell r="A62">
            <v>35065</v>
          </cell>
          <cell r="B62">
            <v>42071</v>
          </cell>
          <cell r="C62">
            <v>1120812</v>
          </cell>
          <cell r="D62" t="str">
            <v>18,518     26641       30.56     120</v>
          </cell>
        </row>
        <row r="63">
          <cell r="A63">
            <v>35096</v>
          </cell>
          <cell r="B63">
            <v>43916</v>
          </cell>
          <cell r="C63">
            <v>957945</v>
          </cell>
          <cell r="D63" t="str">
            <v>17,496     21814       28.49     117</v>
          </cell>
        </row>
        <row r="64">
          <cell r="A64">
            <v>35125</v>
          </cell>
          <cell r="B64">
            <v>48406</v>
          </cell>
          <cell r="C64">
            <v>999512</v>
          </cell>
          <cell r="D64" t="str">
            <v>28,572     20649       37.12     119</v>
          </cell>
        </row>
        <row r="65">
          <cell r="A65">
            <v>35156</v>
          </cell>
          <cell r="B65">
            <v>50388</v>
          </cell>
          <cell r="C65">
            <v>874996</v>
          </cell>
          <cell r="D65" t="str">
            <v>40,635     17366       44.64     115</v>
          </cell>
        </row>
        <row r="66">
          <cell r="A66">
            <v>35186</v>
          </cell>
          <cell r="B66">
            <v>45879</v>
          </cell>
          <cell r="C66">
            <v>828586</v>
          </cell>
          <cell r="D66" t="str">
            <v>39,924     18061       46.53     115</v>
          </cell>
        </row>
        <row r="67">
          <cell r="A67">
            <v>35217</v>
          </cell>
          <cell r="B67">
            <v>39390</v>
          </cell>
          <cell r="C67">
            <v>786948</v>
          </cell>
          <cell r="D67" t="str">
            <v>44,416     19979       53.00     118</v>
          </cell>
        </row>
        <row r="68">
          <cell r="A68">
            <v>35247</v>
          </cell>
          <cell r="B68">
            <v>39939</v>
          </cell>
          <cell r="C68">
            <v>787669</v>
          </cell>
          <cell r="D68" t="str">
            <v>44,445     19722       52.67     116</v>
          </cell>
        </row>
        <row r="69">
          <cell r="A69">
            <v>35278</v>
          </cell>
          <cell r="B69">
            <v>39345</v>
          </cell>
          <cell r="C69">
            <v>791903</v>
          </cell>
          <cell r="D69" t="str">
            <v>33,786     20128       46.20     114</v>
          </cell>
        </row>
        <row r="70">
          <cell r="A70">
            <v>35309</v>
          </cell>
          <cell r="B70">
            <v>36585</v>
          </cell>
          <cell r="C70">
            <v>689879</v>
          </cell>
          <cell r="D70" t="str">
            <v>39,308     18857       51.79     114</v>
          </cell>
        </row>
        <row r="71">
          <cell r="A71">
            <v>35339</v>
          </cell>
          <cell r="B71">
            <v>35136</v>
          </cell>
          <cell r="C71">
            <v>669363</v>
          </cell>
          <cell r="D71" t="str">
            <v>39,922     19051       53.19     114</v>
          </cell>
        </row>
        <row r="72">
          <cell r="A72">
            <v>35370</v>
          </cell>
          <cell r="B72">
            <v>34071</v>
          </cell>
          <cell r="C72">
            <v>592125</v>
          </cell>
          <cell r="D72" t="str">
            <v>39,642     17380       53.78     114</v>
          </cell>
        </row>
        <row r="73">
          <cell r="A73">
            <v>35400</v>
          </cell>
          <cell r="B73">
            <v>35752</v>
          </cell>
          <cell r="C73">
            <v>635473</v>
          </cell>
          <cell r="D73" t="str">
            <v>47,958     17775       57.29     113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490878</v>
          </cell>
          <cell r="C75">
            <v>9735211</v>
          </cell>
          <cell r="D75">
            <v>434622</v>
          </cell>
        </row>
        <row r="77">
          <cell r="A77">
            <v>35431</v>
          </cell>
          <cell r="B77">
            <v>34561</v>
          </cell>
          <cell r="C77">
            <v>640256</v>
          </cell>
          <cell r="D77" t="str">
            <v>47,759     18526       58.02     112</v>
          </cell>
        </row>
        <row r="78">
          <cell r="A78">
            <v>35462</v>
          </cell>
          <cell r="B78">
            <v>32785</v>
          </cell>
          <cell r="C78">
            <v>583749</v>
          </cell>
          <cell r="D78" t="str">
            <v>46,693     17806       58.75     111</v>
          </cell>
        </row>
        <row r="79">
          <cell r="A79">
            <v>35490</v>
          </cell>
          <cell r="B79">
            <v>36899</v>
          </cell>
          <cell r="C79">
            <v>633679</v>
          </cell>
          <cell r="D79" t="str">
            <v>47,410     17174       56.23     113</v>
          </cell>
        </row>
        <row r="80">
          <cell r="A80">
            <v>35521</v>
          </cell>
          <cell r="B80">
            <v>33888</v>
          </cell>
          <cell r="C80">
            <v>587446</v>
          </cell>
          <cell r="D80" t="str">
            <v>47,177     17335       58.20     113</v>
          </cell>
        </row>
        <row r="81">
          <cell r="A81">
            <v>35551</v>
          </cell>
          <cell r="B81">
            <v>34567</v>
          </cell>
          <cell r="C81">
            <v>595197</v>
          </cell>
          <cell r="D81" t="str">
            <v>45,917     17219       57.05     113</v>
          </cell>
        </row>
        <row r="82">
          <cell r="A82">
            <v>35582</v>
          </cell>
          <cell r="B82">
            <v>30311</v>
          </cell>
          <cell r="C82">
            <v>566837</v>
          </cell>
          <cell r="D82" t="str">
            <v>44,856     18701       59.68     115</v>
          </cell>
        </row>
        <row r="83">
          <cell r="A83">
            <v>35612</v>
          </cell>
          <cell r="B83">
            <v>29956</v>
          </cell>
          <cell r="C83">
            <v>561747</v>
          </cell>
          <cell r="D83" t="str">
            <v>47,504     18753       61.33     114</v>
          </cell>
        </row>
        <row r="84">
          <cell r="A84">
            <v>35643</v>
          </cell>
          <cell r="B84">
            <v>29244</v>
          </cell>
          <cell r="C84">
            <v>545506</v>
          </cell>
          <cell r="D84" t="str">
            <v>46,637     18654       61.46     116</v>
          </cell>
        </row>
        <row r="85">
          <cell r="A85">
            <v>35674</v>
          </cell>
          <cell r="B85">
            <v>28422</v>
          </cell>
          <cell r="C85">
            <v>510342</v>
          </cell>
          <cell r="D85" t="str">
            <v>48,004     17956       62.81     116</v>
          </cell>
        </row>
        <row r="86">
          <cell r="A86">
            <v>35704</v>
          </cell>
          <cell r="B86">
            <v>27751</v>
          </cell>
          <cell r="C86">
            <v>520626</v>
          </cell>
          <cell r="D86" t="str">
            <v>41,407     18761       59.87     115</v>
          </cell>
        </row>
        <row r="87">
          <cell r="A87">
            <v>35735</v>
          </cell>
          <cell r="B87">
            <v>27210</v>
          </cell>
          <cell r="C87">
            <v>508832</v>
          </cell>
          <cell r="D87" t="str">
            <v>40,958     18701       60.08     112</v>
          </cell>
        </row>
        <row r="88">
          <cell r="A88">
            <v>35765</v>
          </cell>
          <cell r="B88">
            <v>27492</v>
          </cell>
          <cell r="C88">
            <v>515416</v>
          </cell>
          <cell r="D88" t="str">
            <v>37,966     18748       58.00     115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373086</v>
          </cell>
          <cell r="C90">
            <v>6769633</v>
          </cell>
          <cell r="D90">
            <v>542288</v>
          </cell>
        </row>
        <row r="92">
          <cell r="A92">
            <v>35796</v>
          </cell>
          <cell r="B92">
            <v>28423</v>
          </cell>
          <cell r="C92">
            <v>559309</v>
          </cell>
          <cell r="D92" t="str">
            <v>52,662     19679       64.95     116</v>
          </cell>
        </row>
        <row r="93">
          <cell r="A93">
            <v>35827</v>
          </cell>
          <cell r="B93">
            <v>32375</v>
          </cell>
          <cell r="C93">
            <v>513085</v>
          </cell>
          <cell r="D93" t="str">
            <v>45,464     15849       58.41     115</v>
          </cell>
        </row>
        <row r="94">
          <cell r="A94">
            <v>35855</v>
          </cell>
          <cell r="B94">
            <v>32752</v>
          </cell>
          <cell r="C94">
            <v>514687</v>
          </cell>
          <cell r="D94" t="str">
            <v>43,867     15715       57.25     113</v>
          </cell>
        </row>
        <row r="95">
          <cell r="A95">
            <v>35886</v>
          </cell>
          <cell r="B95">
            <v>28431</v>
          </cell>
          <cell r="C95">
            <v>506658</v>
          </cell>
          <cell r="D95" t="str">
            <v>6,226,758     17821       99.55     114</v>
          </cell>
        </row>
        <row r="96">
          <cell r="A96">
            <v>35916</v>
          </cell>
          <cell r="B96">
            <v>26991</v>
          </cell>
          <cell r="C96">
            <v>508734</v>
          </cell>
          <cell r="D96" t="str">
            <v>46,524     18849       63.29     112</v>
          </cell>
        </row>
        <row r="97">
          <cell r="A97">
            <v>35947</v>
          </cell>
          <cell r="B97">
            <v>24814</v>
          </cell>
          <cell r="C97">
            <v>473894</v>
          </cell>
          <cell r="D97" t="str">
            <v>47,375     19098       65.63     112</v>
          </cell>
        </row>
        <row r="98">
          <cell r="A98">
            <v>35977</v>
          </cell>
          <cell r="B98">
            <v>24857</v>
          </cell>
          <cell r="C98">
            <v>479505</v>
          </cell>
          <cell r="D98" t="str">
            <v>58,107     19291       70.04     110</v>
          </cell>
        </row>
        <row r="99">
          <cell r="A99">
            <v>36008</v>
          </cell>
          <cell r="B99">
            <v>23236</v>
          </cell>
          <cell r="C99">
            <v>466973</v>
          </cell>
          <cell r="D99" t="str">
            <v>53,103     20097       69.56     111</v>
          </cell>
        </row>
        <row r="100">
          <cell r="A100">
            <v>36039</v>
          </cell>
          <cell r="B100">
            <v>21461</v>
          </cell>
          <cell r="C100">
            <v>432210</v>
          </cell>
          <cell r="D100" t="str">
            <v>44,795     20140       67.61     110</v>
          </cell>
        </row>
        <row r="101">
          <cell r="A101">
            <v>36069</v>
          </cell>
          <cell r="B101">
            <v>23304</v>
          </cell>
          <cell r="C101">
            <v>442201</v>
          </cell>
          <cell r="D101" t="str">
            <v>49,263     18976       67.89     107</v>
          </cell>
        </row>
        <row r="102">
          <cell r="A102">
            <v>36100</v>
          </cell>
          <cell r="B102">
            <v>21290</v>
          </cell>
          <cell r="C102">
            <v>421955</v>
          </cell>
          <cell r="D102" t="str">
            <v>43,967     19820       67.38     107</v>
          </cell>
        </row>
        <row r="103">
          <cell r="A103">
            <v>36130</v>
          </cell>
          <cell r="B103">
            <v>21399</v>
          </cell>
          <cell r="C103">
            <v>435584</v>
          </cell>
          <cell r="D103" t="str">
            <v>33,673     20356       61.14     107</v>
          </cell>
        </row>
        <row r="104">
          <cell r="A104" t="str">
            <v>Totals: __</v>
          </cell>
          <cell r="B104" t="str">
            <v>________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309333</v>
          </cell>
          <cell r="C105">
            <v>5754795</v>
          </cell>
          <cell r="D105">
            <v>6745558</v>
          </cell>
        </row>
        <row r="107">
          <cell r="A107">
            <v>36161</v>
          </cell>
          <cell r="B107">
            <v>21686</v>
          </cell>
          <cell r="C107">
            <v>434092</v>
          </cell>
          <cell r="D107" t="str">
            <v>36,824     20018       62.94     107</v>
          </cell>
        </row>
        <row r="108">
          <cell r="A108">
            <v>36192</v>
          </cell>
          <cell r="B108">
            <v>18027</v>
          </cell>
          <cell r="C108">
            <v>425320</v>
          </cell>
          <cell r="D108" t="str">
            <v>50,307     23594       73.62     108</v>
          </cell>
        </row>
        <row r="109">
          <cell r="A109">
            <v>36220</v>
          </cell>
          <cell r="B109">
            <v>18274</v>
          </cell>
          <cell r="C109">
            <v>463019</v>
          </cell>
          <cell r="D109" t="str">
            <v>47,057     25338       72.03     105</v>
          </cell>
        </row>
        <row r="110">
          <cell r="A110">
            <v>36251</v>
          </cell>
          <cell r="B110">
            <v>15915</v>
          </cell>
          <cell r="C110">
            <v>410923</v>
          </cell>
          <cell r="D110" t="str">
            <v>39,473     25820       71.27     105</v>
          </cell>
        </row>
        <row r="111">
          <cell r="A111">
            <v>36281</v>
          </cell>
          <cell r="B111">
            <v>17056</v>
          </cell>
          <cell r="C111">
            <v>412678</v>
          </cell>
          <cell r="D111" t="str">
            <v>40,634     24196       70.44     104</v>
          </cell>
        </row>
        <row r="112">
          <cell r="A112">
            <v>36312</v>
          </cell>
          <cell r="B112">
            <v>15601</v>
          </cell>
          <cell r="C112">
            <v>424558</v>
          </cell>
          <cell r="D112" t="str">
            <v>25,508     27214       62.05     103</v>
          </cell>
        </row>
        <row r="113">
          <cell r="A113">
            <v>36342</v>
          </cell>
          <cell r="B113">
            <v>16912</v>
          </cell>
          <cell r="C113">
            <v>457659</v>
          </cell>
          <cell r="D113" t="str">
            <v>34,550     27062       67.14     105</v>
          </cell>
        </row>
        <row r="114">
          <cell r="A114">
            <v>36373</v>
          </cell>
          <cell r="B114">
            <v>15528</v>
          </cell>
          <cell r="C114">
            <v>416304</v>
          </cell>
          <cell r="D114" t="str">
            <v>24,261     26810       60.97     100</v>
          </cell>
        </row>
        <row r="115">
          <cell r="A115">
            <v>36404</v>
          </cell>
          <cell r="B115">
            <v>14561</v>
          </cell>
          <cell r="C115">
            <v>472027</v>
          </cell>
          <cell r="D115" t="str">
            <v>25,635     32418       63.78     101</v>
          </cell>
        </row>
        <row r="116">
          <cell r="A116">
            <v>36434</v>
          </cell>
          <cell r="B116">
            <v>16299</v>
          </cell>
          <cell r="C116">
            <v>452936</v>
          </cell>
          <cell r="D116" t="str">
            <v>25,331     27790       60.85     102</v>
          </cell>
        </row>
        <row r="117">
          <cell r="A117">
            <v>36465</v>
          </cell>
          <cell r="B117">
            <v>14161</v>
          </cell>
          <cell r="C117">
            <v>419095</v>
          </cell>
          <cell r="D117" t="str">
            <v>24,066     29596       62.96     100</v>
          </cell>
        </row>
        <row r="118">
          <cell r="A118">
            <v>36495</v>
          </cell>
          <cell r="B118">
            <v>15172</v>
          </cell>
          <cell r="C118">
            <v>422489</v>
          </cell>
          <cell r="D118" t="str">
            <v>21,752     27847       58.91      99</v>
          </cell>
        </row>
        <row r="119">
          <cell r="A119" t="str">
            <v>Totals: __</v>
          </cell>
          <cell r="B119" t="str">
            <v>________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199192</v>
          </cell>
          <cell r="C120">
            <v>5211100</v>
          </cell>
          <cell r="D120">
            <v>395398</v>
          </cell>
        </row>
        <row r="122">
          <cell r="A122">
            <v>36526</v>
          </cell>
          <cell r="B122">
            <v>14653</v>
          </cell>
          <cell r="C122">
            <v>417823</v>
          </cell>
          <cell r="D122" t="str">
            <v>24,167     28515       62.25      99</v>
          </cell>
        </row>
        <row r="123">
          <cell r="A123">
            <v>36557</v>
          </cell>
          <cell r="B123">
            <v>15829</v>
          </cell>
          <cell r="C123">
            <v>384127</v>
          </cell>
          <cell r="D123" t="str">
            <v>29,716     24268       65.25      97</v>
          </cell>
        </row>
        <row r="124">
          <cell r="A124">
            <v>36586</v>
          </cell>
          <cell r="B124">
            <v>16000</v>
          </cell>
          <cell r="C124">
            <v>409423</v>
          </cell>
          <cell r="D124" t="str">
            <v>27,810     25589       63.48      98</v>
          </cell>
        </row>
        <row r="125">
          <cell r="A125">
            <v>36617</v>
          </cell>
          <cell r="B125">
            <v>14688</v>
          </cell>
          <cell r="C125">
            <v>424117</v>
          </cell>
          <cell r="D125" t="str">
            <v>25,016     28876       63.01      97</v>
          </cell>
        </row>
        <row r="126">
          <cell r="A126">
            <v>36647</v>
          </cell>
          <cell r="B126">
            <v>14136</v>
          </cell>
          <cell r="C126">
            <v>426303</v>
          </cell>
          <cell r="D126" t="str">
            <v>18,758     30158       57.03      97</v>
          </cell>
        </row>
        <row r="127">
          <cell r="A127">
            <v>36678</v>
          </cell>
          <cell r="B127">
            <v>14134</v>
          </cell>
          <cell r="C127">
            <v>431979</v>
          </cell>
          <cell r="D127" t="str">
            <v>22,780     30564       61.71     100</v>
          </cell>
        </row>
        <row r="128">
          <cell r="A128">
            <v>36708</v>
          </cell>
          <cell r="B128">
            <v>17445</v>
          </cell>
          <cell r="C128">
            <v>492285</v>
          </cell>
          <cell r="D128" t="str">
            <v>23,622     28220       57.52      97</v>
          </cell>
        </row>
        <row r="129">
          <cell r="A129">
            <v>36739</v>
          </cell>
          <cell r="B129">
            <v>14390</v>
          </cell>
          <cell r="C129">
            <v>459337</v>
          </cell>
          <cell r="D129" t="str">
            <v>21,302     31921       59.68      98</v>
          </cell>
        </row>
        <row r="130">
          <cell r="A130">
            <v>36770</v>
          </cell>
          <cell r="B130">
            <v>13048</v>
          </cell>
          <cell r="C130">
            <v>429088</v>
          </cell>
          <cell r="D130" t="str">
            <v>18,601     32886       58.77      96</v>
          </cell>
        </row>
        <row r="131">
          <cell r="A131">
            <v>36800</v>
          </cell>
          <cell r="B131">
            <v>12990</v>
          </cell>
          <cell r="C131">
            <v>398616</v>
          </cell>
          <cell r="D131" t="str">
            <v>19,806     30687       60.39      97</v>
          </cell>
        </row>
        <row r="132">
          <cell r="A132">
            <v>36831</v>
          </cell>
          <cell r="B132">
            <v>12251</v>
          </cell>
          <cell r="C132">
            <v>370117</v>
          </cell>
          <cell r="D132" t="str">
            <v>19,323     30212       61.20      95</v>
          </cell>
        </row>
        <row r="133">
          <cell r="A133">
            <v>36861</v>
          </cell>
          <cell r="B133">
            <v>10495</v>
          </cell>
          <cell r="C133">
            <v>362961</v>
          </cell>
          <cell r="D133" t="str">
            <v>19,863     34585       65.43      94</v>
          </cell>
        </row>
        <row r="134">
          <cell r="A134" t="str">
            <v>Totals: __</v>
          </cell>
          <cell r="B134" t="str">
            <v>________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170059</v>
          </cell>
          <cell r="C135">
            <v>5006176</v>
          </cell>
          <cell r="D135">
            <v>270764</v>
          </cell>
        </row>
        <row r="137">
          <cell r="A137">
            <v>36892</v>
          </cell>
          <cell r="B137">
            <v>12146</v>
          </cell>
          <cell r="C137">
            <v>357020</v>
          </cell>
          <cell r="D137" t="str">
            <v>18,845     29395       60.81      97</v>
          </cell>
        </row>
        <row r="138">
          <cell r="A138">
            <v>36923</v>
          </cell>
          <cell r="B138">
            <v>10346</v>
          </cell>
          <cell r="C138">
            <v>325823</v>
          </cell>
          <cell r="D138" t="str">
            <v>21,756     31493       67.77      96</v>
          </cell>
        </row>
        <row r="139">
          <cell r="A139">
            <v>36951</v>
          </cell>
          <cell r="B139">
            <v>9784</v>
          </cell>
          <cell r="C139">
            <v>330155</v>
          </cell>
          <cell r="D139" t="str">
            <v>16,890     33745       63.32      95</v>
          </cell>
        </row>
        <row r="140">
          <cell r="A140">
            <v>36982</v>
          </cell>
          <cell r="B140">
            <v>9393</v>
          </cell>
          <cell r="C140">
            <v>324113</v>
          </cell>
          <cell r="D140" t="str">
            <v>15,884     34506       62.84      97</v>
          </cell>
        </row>
        <row r="141">
          <cell r="A141">
            <v>37012</v>
          </cell>
          <cell r="B141">
            <v>10458</v>
          </cell>
          <cell r="C141">
            <v>319738</v>
          </cell>
          <cell r="D141" t="str">
            <v>17,718     30574       62.88      94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61">
          <cell r="A61">
            <v>34912</v>
          </cell>
          <cell r="B61">
            <v>64201</v>
          </cell>
          <cell r="C61">
            <v>1284795</v>
          </cell>
          <cell r="D61" t="str">
            <v>8,250     20013       11.39     123</v>
          </cell>
        </row>
        <row r="62">
          <cell r="A62">
            <v>34943</v>
          </cell>
          <cell r="B62">
            <v>87880</v>
          </cell>
          <cell r="C62">
            <v>2183996</v>
          </cell>
          <cell r="D62" t="str">
            <v>121,481     24853       58.02     119</v>
          </cell>
        </row>
        <row r="63">
          <cell r="A63">
            <v>34973</v>
          </cell>
          <cell r="B63">
            <v>86930</v>
          </cell>
          <cell r="C63">
            <v>2089692</v>
          </cell>
          <cell r="D63" t="str">
            <v>119,010     24039       57.79     117</v>
          </cell>
        </row>
        <row r="64">
          <cell r="A64">
            <v>35004</v>
          </cell>
          <cell r="B64">
            <v>80527</v>
          </cell>
          <cell r="C64">
            <v>1983597</v>
          </cell>
          <cell r="D64" t="str">
            <v>134,142     24633       62.49     119</v>
          </cell>
        </row>
        <row r="65">
          <cell r="A65">
            <v>35034</v>
          </cell>
          <cell r="B65">
            <v>67794</v>
          </cell>
          <cell r="C65">
            <v>1724796</v>
          </cell>
          <cell r="D65" t="str">
            <v>94,490     25442       58.23     115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1995</v>
          </cell>
          <cell r="B67">
            <v>387332</v>
          </cell>
          <cell r="C67">
            <v>9266876</v>
          </cell>
          <cell r="D67">
            <v>477373</v>
          </cell>
        </row>
        <row r="69">
          <cell r="A69">
            <v>35065</v>
          </cell>
          <cell r="B69">
            <v>58664</v>
          </cell>
          <cell r="C69">
            <v>1567346</v>
          </cell>
          <cell r="D69" t="str">
            <v>77,247     26718       56.84     120</v>
          </cell>
        </row>
        <row r="70">
          <cell r="A70">
            <v>35096</v>
          </cell>
          <cell r="B70">
            <v>53077</v>
          </cell>
          <cell r="C70">
            <v>1454488</v>
          </cell>
          <cell r="D70" t="str">
            <v>56,821     27404       51.70     118</v>
          </cell>
        </row>
        <row r="71">
          <cell r="A71">
            <v>35125</v>
          </cell>
          <cell r="B71">
            <v>55385</v>
          </cell>
          <cell r="C71">
            <v>1514137</v>
          </cell>
          <cell r="D71" t="str">
            <v>58,950     27339       51.56     116</v>
          </cell>
        </row>
        <row r="72">
          <cell r="A72">
            <v>35156</v>
          </cell>
          <cell r="B72">
            <v>53774</v>
          </cell>
          <cell r="C72">
            <v>1425424</v>
          </cell>
          <cell r="D72" t="str">
            <v>96,814     26508       64.29     117</v>
          </cell>
        </row>
        <row r="73">
          <cell r="A73">
            <v>35186</v>
          </cell>
          <cell r="B73">
            <v>48768</v>
          </cell>
          <cell r="C73">
            <v>1374219</v>
          </cell>
          <cell r="D73" t="str">
            <v>100,865     28179       67.41     114</v>
          </cell>
        </row>
        <row r="74">
          <cell r="A74">
            <v>35217</v>
          </cell>
          <cell r="B74">
            <v>39142</v>
          </cell>
          <cell r="C74">
            <v>1253075</v>
          </cell>
          <cell r="D74" t="str">
            <v>86,812     32014       68.92     114</v>
          </cell>
        </row>
        <row r="75">
          <cell r="A75">
            <v>35247</v>
          </cell>
          <cell r="B75">
            <v>39777</v>
          </cell>
          <cell r="C75">
            <v>1198288</v>
          </cell>
          <cell r="D75" t="str">
            <v>89,463     30126       69.22     113</v>
          </cell>
        </row>
        <row r="76">
          <cell r="A76">
            <v>35278</v>
          </cell>
          <cell r="B76">
            <v>38114</v>
          </cell>
          <cell r="C76">
            <v>997094</v>
          </cell>
          <cell r="D76" t="str">
            <v>81,629     26161       68.17     114</v>
          </cell>
        </row>
        <row r="77">
          <cell r="A77">
            <v>35309</v>
          </cell>
          <cell r="B77">
            <v>32335</v>
          </cell>
          <cell r="C77">
            <v>1025876</v>
          </cell>
          <cell r="D77" t="str">
            <v>74,129     31727       69.63     113</v>
          </cell>
        </row>
        <row r="78">
          <cell r="A78">
            <v>35339</v>
          </cell>
          <cell r="B78">
            <v>29982</v>
          </cell>
          <cell r="C78">
            <v>975144</v>
          </cell>
          <cell r="D78" t="str">
            <v>74,172     32525       71.21     111</v>
          </cell>
        </row>
        <row r="79">
          <cell r="A79">
            <v>35370</v>
          </cell>
          <cell r="B79">
            <v>24421</v>
          </cell>
          <cell r="C79">
            <v>918132</v>
          </cell>
          <cell r="D79" t="str">
            <v>59,365     37597       70.85     109</v>
          </cell>
        </row>
        <row r="80">
          <cell r="A80">
            <v>35400</v>
          </cell>
          <cell r="B80">
            <v>22630</v>
          </cell>
          <cell r="C80">
            <v>925563</v>
          </cell>
          <cell r="D80" t="str">
            <v>52,671     40900       69.95     107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1996</v>
          </cell>
          <cell r="B82">
            <v>496069</v>
          </cell>
          <cell r="C82">
            <v>14628786</v>
          </cell>
          <cell r="D82">
            <v>908938</v>
          </cell>
        </row>
        <row r="84">
          <cell r="A84">
            <v>35431</v>
          </cell>
          <cell r="B84">
            <v>23208</v>
          </cell>
          <cell r="C84">
            <v>871888</v>
          </cell>
          <cell r="D84" t="str">
            <v>52,903     37569       69.51     105</v>
          </cell>
        </row>
        <row r="85">
          <cell r="A85">
            <v>35462</v>
          </cell>
          <cell r="B85">
            <v>21047</v>
          </cell>
          <cell r="C85">
            <v>780306</v>
          </cell>
          <cell r="D85" t="str">
            <v>47,240     37075       69.18     105</v>
          </cell>
        </row>
        <row r="86">
          <cell r="A86">
            <v>35490</v>
          </cell>
          <cell r="B86">
            <v>22427</v>
          </cell>
          <cell r="C86">
            <v>864681</v>
          </cell>
          <cell r="D86" t="str">
            <v>58,690     38556       72.35     104</v>
          </cell>
        </row>
        <row r="87">
          <cell r="A87">
            <v>35521</v>
          </cell>
          <cell r="B87">
            <v>21321</v>
          </cell>
          <cell r="C87">
            <v>784294</v>
          </cell>
          <cell r="D87" t="str">
            <v>59,494     36786       73.62     102</v>
          </cell>
        </row>
        <row r="88">
          <cell r="A88">
            <v>35551</v>
          </cell>
          <cell r="B88">
            <v>24314</v>
          </cell>
          <cell r="C88">
            <v>889579</v>
          </cell>
          <cell r="D88" t="str">
            <v>60,926     36588       71.48     102</v>
          </cell>
        </row>
        <row r="89">
          <cell r="A89">
            <v>35582</v>
          </cell>
          <cell r="B89">
            <v>23651</v>
          </cell>
          <cell r="C89">
            <v>814236</v>
          </cell>
          <cell r="D89" t="str">
            <v>52,107     34428       68.78     101</v>
          </cell>
        </row>
        <row r="90">
          <cell r="A90">
            <v>35612</v>
          </cell>
          <cell r="B90">
            <v>21981</v>
          </cell>
          <cell r="C90">
            <v>841666</v>
          </cell>
          <cell r="D90" t="str">
            <v>48,294     38291       68.72     100</v>
          </cell>
        </row>
        <row r="91">
          <cell r="A91">
            <v>35643</v>
          </cell>
          <cell r="B91">
            <v>21771</v>
          </cell>
          <cell r="C91">
            <v>831248</v>
          </cell>
          <cell r="D91" t="str">
            <v>47,272     38182       68.47      99</v>
          </cell>
        </row>
        <row r="92">
          <cell r="A92">
            <v>35674</v>
          </cell>
          <cell r="B92">
            <v>18770</v>
          </cell>
          <cell r="C92">
            <v>757605</v>
          </cell>
          <cell r="D92" t="str">
            <v>42,177     40363       69.20     100</v>
          </cell>
        </row>
        <row r="93">
          <cell r="A93">
            <v>35704</v>
          </cell>
          <cell r="B93">
            <v>18698</v>
          </cell>
          <cell r="C93">
            <v>748675</v>
          </cell>
          <cell r="D93" t="str">
            <v>57,232     40041       75.37     100</v>
          </cell>
        </row>
        <row r="94">
          <cell r="A94">
            <v>35735</v>
          </cell>
          <cell r="B94">
            <v>16933</v>
          </cell>
          <cell r="C94">
            <v>695729</v>
          </cell>
          <cell r="D94" t="str">
            <v>48,723     41088       74.21      98</v>
          </cell>
        </row>
        <row r="95">
          <cell r="A95">
            <v>35765</v>
          </cell>
          <cell r="B95">
            <v>16692</v>
          </cell>
          <cell r="C95">
            <v>711413</v>
          </cell>
          <cell r="D95" t="str">
            <v>45,307     42620       73.08      99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  <row r="97">
          <cell r="A97">
            <v>1997</v>
          </cell>
          <cell r="B97">
            <v>250813</v>
          </cell>
          <cell r="C97">
            <v>9591320</v>
          </cell>
          <cell r="D97">
            <v>620365</v>
          </cell>
        </row>
        <row r="99">
          <cell r="A99">
            <v>35796</v>
          </cell>
          <cell r="B99">
            <v>19520</v>
          </cell>
          <cell r="C99">
            <v>689112</v>
          </cell>
          <cell r="D99" t="str">
            <v>47,206     35303       70.75      98</v>
          </cell>
        </row>
        <row r="100">
          <cell r="A100">
            <v>35827</v>
          </cell>
          <cell r="B100">
            <v>15623</v>
          </cell>
          <cell r="C100">
            <v>591543</v>
          </cell>
          <cell r="D100" t="str">
            <v>39,452     37864       71.63      99</v>
          </cell>
        </row>
        <row r="101">
          <cell r="A101">
            <v>35855</v>
          </cell>
          <cell r="B101">
            <v>16576</v>
          </cell>
          <cell r="C101">
            <v>653859</v>
          </cell>
          <cell r="D101" t="str">
            <v>33,000     39447       66.56      99</v>
          </cell>
        </row>
        <row r="102">
          <cell r="A102">
            <v>35886</v>
          </cell>
          <cell r="B102">
            <v>16319</v>
          </cell>
          <cell r="C102">
            <v>721159</v>
          </cell>
          <cell r="D102" t="str">
            <v>33,973     44192       67.55     100</v>
          </cell>
        </row>
        <row r="103">
          <cell r="A103">
            <v>35916</v>
          </cell>
          <cell r="B103">
            <v>17001</v>
          </cell>
          <cell r="C103">
            <v>720289</v>
          </cell>
          <cell r="D103" t="str">
            <v>34,000     42368       66.67     100</v>
          </cell>
        </row>
        <row r="104">
          <cell r="A104">
            <v>35947</v>
          </cell>
          <cell r="B104">
            <v>15051</v>
          </cell>
          <cell r="C104">
            <v>639314</v>
          </cell>
          <cell r="D104" t="str">
            <v>28,981     42477       65.82      99</v>
          </cell>
        </row>
        <row r="105">
          <cell r="A105">
            <v>35977</v>
          </cell>
          <cell r="B105">
            <v>15462</v>
          </cell>
          <cell r="C105">
            <v>666436</v>
          </cell>
          <cell r="D105" t="str">
            <v>28,083     43102       64.49      99</v>
          </cell>
        </row>
        <row r="106">
          <cell r="A106">
            <v>36008</v>
          </cell>
          <cell r="B106">
            <v>14256</v>
          </cell>
          <cell r="C106">
            <v>621405</v>
          </cell>
          <cell r="D106" t="str">
            <v>23,520     43590       62.26     101</v>
          </cell>
        </row>
        <row r="107">
          <cell r="A107">
            <v>36039</v>
          </cell>
          <cell r="B107">
            <v>13217</v>
          </cell>
          <cell r="C107">
            <v>593509</v>
          </cell>
          <cell r="D107" t="str">
            <v>25,288     44905       65.67     100</v>
          </cell>
        </row>
        <row r="108">
          <cell r="A108">
            <v>36069</v>
          </cell>
          <cell r="B108">
            <v>12297</v>
          </cell>
          <cell r="C108">
            <v>592039</v>
          </cell>
          <cell r="D108" t="str">
            <v>29,807     48145       70.79     100</v>
          </cell>
        </row>
        <row r="109">
          <cell r="A109">
            <v>36100</v>
          </cell>
          <cell r="B109">
            <v>12362</v>
          </cell>
          <cell r="C109">
            <v>558969</v>
          </cell>
          <cell r="D109" t="str">
            <v>28,090     45217       69.44      98</v>
          </cell>
        </row>
        <row r="110">
          <cell r="A110">
            <v>36130</v>
          </cell>
          <cell r="B110">
            <v>11278</v>
          </cell>
          <cell r="C110">
            <v>556945</v>
          </cell>
          <cell r="D110" t="str">
            <v>28,489     49384       71.64      98</v>
          </cell>
        </row>
        <row r="111">
          <cell r="A111" t="str">
            <v>Totals: ___</v>
          </cell>
          <cell r="B111" t="str">
            <v>_______</v>
          </cell>
          <cell r="C111" t="str">
            <v>__________</v>
          </cell>
          <cell r="D111" t="str">
            <v>__________</v>
          </cell>
        </row>
        <row r="112">
          <cell r="A112">
            <v>1998</v>
          </cell>
          <cell r="B112">
            <v>178962</v>
          </cell>
          <cell r="C112">
            <v>7604579</v>
          </cell>
          <cell r="D112">
            <v>379889</v>
          </cell>
        </row>
        <row r="114">
          <cell r="A114">
            <v>36161</v>
          </cell>
          <cell r="B114">
            <v>11234</v>
          </cell>
          <cell r="C114">
            <v>543103</v>
          </cell>
          <cell r="D114" t="str">
            <v>28,619     48345       71.81      98</v>
          </cell>
        </row>
        <row r="115">
          <cell r="A115">
            <v>36192</v>
          </cell>
          <cell r="B115">
            <v>10191</v>
          </cell>
          <cell r="C115">
            <v>495568</v>
          </cell>
          <cell r="D115" t="str">
            <v>31,088     48629       75.31      97</v>
          </cell>
        </row>
        <row r="116">
          <cell r="A116">
            <v>36220</v>
          </cell>
          <cell r="B116">
            <v>13082</v>
          </cell>
          <cell r="C116">
            <v>547634</v>
          </cell>
          <cell r="D116" t="str">
            <v>44,233     41862       77.18      98</v>
          </cell>
        </row>
        <row r="117">
          <cell r="A117">
            <v>36251</v>
          </cell>
          <cell r="B117">
            <v>11811</v>
          </cell>
          <cell r="C117">
            <v>517189</v>
          </cell>
          <cell r="D117" t="str">
            <v>38,853     43789       76.69      96</v>
          </cell>
        </row>
        <row r="118">
          <cell r="A118">
            <v>36281</v>
          </cell>
          <cell r="B118">
            <v>10695</v>
          </cell>
          <cell r="C118">
            <v>521236</v>
          </cell>
          <cell r="D118" t="str">
            <v>39,626     48737       78.75      95</v>
          </cell>
        </row>
        <row r="119">
          <cell r="A119">
            <v>36312</v>
          </cell>
          <cell r="B119">
            <v>10966</v>
          </cell>
          <cell r="C119">
            <v>496661</v>
          </cell>
          <cell r="D119" t="str">
            <v>40,571     45291       78.72      96</v>
          </cell>
        </row>
        <row r="120">
          <cell r="A120">
            <v>36342</v>
          </cell>
          <cell r="B120">
            <v>14075</v>
          </cell>
          <cell r="C120">
            <v>470047</v>
          </cell>
          <cell r="D120" t="str">
            <v>35,535     33396       71.63      95</v>
          </cell>
        </row>
        <row r="121">
          <cell r="A121">
            <v>36373</v>
          </cell>
          <cell r="B121">
            <v>13287</v>
          </cell>
          <cell r="C121">
            <v>447854</v>
          </cell>
          <cell r="D121" t="str">
            <v>30,118     33707       69.39      92</v>
          </cell>
        </row>
        <row r="122">
          <cell r="A122">
            <v>36404</v>
          </cell>
          <cell r="B122">
            <v>12750</v>
          </cell>
          <cell r="C122">
            <v>469244</v>
          </cell>
          <cell r="D122" t="str">
            <v>31,601     36804       71.25      91</v>
          </cell>
        </row>
        <row r="123">
          <cell r="A123">
            <v>36434</v>
          </cell>
          <cell r="B123">
            <v>13058</v>
          </cell>
          <cell r="C123">
            <v>440605</v>
          </cell>
          <cell r="D123" t="str">
            <v>31,081     33743       70.42      94</v>
          </cell>
        </row>
        <row r="124">
          <cell r="A124">
            <v>36465</v>
          </cell>
          <cell r="B124">
            <v>8325</v>
          </cell>
          <cell r="C124">
            <v>444455</v>
          </cell>
          <cell r="D124" t="str">
            <v>22,918     53388       73.35      93</v>
          </cell>
        </row>
        <row r="125">
          <cell r="A125">
            <v>36495</v>
          </cell>
          <cell r="B125">
            <v>8912</v>
          </cell>
          <cell r="C125">
            <v>482632</v>
          </cell>
          <cell r="D125" t="str">
            <v>27,756     54156       75.70      93</v>
          </cell>
        </row>
        <row r="126">
          <cell r="A126" t="str">
            <v>Totals: ___</v>
          </cell>
          <cell r="B126" t="str">
            <v>_______</v>
          </cell>
          <cell r="C126" t="str">
            <v>__________</v>
          </cell>
          <cell r="D126" t="str">
            <v>__________</v>
          </cell>
        </row>
        <row r="127">
          <cell r="A127">
            <v>1999</v>
          </cell>
          <cell r="B127">
            <v>138386</v>
          </cell>
          <cell r="C127">
            <v>5876228</v>
          </cell>
          <cell r="D127">
            <v>401999</v>
          </cell>
        </row>
        <row r="129">
          <cell r="A129">
            <v>36526</v>
          </cell>
          <cell r="B129">
            <v>8201</v>
          </cell>
          <cell r="C129">
            <v>458171</v>
          </cell>
          <cell r="D129" t="str">
            <v>20,963     55868       71.88      93</v>
          </cell>
        </row>
        <row r="130">
          <cell r="A130">
            <v>36557</v>
          </cell>
          <cell r="B130">
            <v>7062</v>
          </cell>
          <cell r="C130">
            <v>378164</v>
          </cell>
          <cell r="D130" t="str">
            <v>18,558     53550       72.44      90</v>
          </cell>
        </row>
        <row r="131">
          <cell r="A131">
            <v>36586</v>
          </cell>
          <cell r="B131">
            <v>7940</v>
          </cell>
          <cell r="C131">
            <v>412385</v>
          </cell>
          <cell r="D131" t="str">
            <v>26,035     51938       76.63      91</v>
          </cell>
        </row>
        <row r="132">
          <cell r="A132">
            <v>36617</v>
          </cell>
          <cell r="B132">
            <v>6978</v>
          </cell>
          <cell r="C132">
            <v>374824</v>
          </cell>
          <cell r="D132" t="str">
            <v>21,175     53716       75.21      90</v>
          </cell>
        </row>
        <row r="133">
          <cell r="A133">
            <v>36647</v>
          </cell>
          <cell r="B133">
            <v>7520</v>
          </cell>
          <cell r="C133">
            <v>371831</v>
          </cell>
          <cell r="D133" t="str">
            <v>25,069     49446       76.92      88</v>
          </cell>
        </row>
        <row r="134">
          <cell r="A134">
            <v>36678</v>
          </cell>
          <cell r="B134">
            <v>6938</v>
          </cell>
          <cell r="C134">
            <v>394781</v>
          </cell>
          <cell r="D134" t="str">
            <v>21,864     56902       75.91      89</v>
          </cell>
        </row>
        <row r="135">
          <cell r="A135">
            <v>36708</v>
          </cell>
          <cell r="B135">
            <v>6692</v>
          </cell>
          <cell r="C135">
            <v>408727</v>
          </cell>
          <cell r="D135" t="str">
            <v>23,379     61077       77.75      90</v>
          </cell>
        </row>
        <row r="136">
          <cell r="A136">
            <v>36739</v>
          </cell>
          <cell r="B136">
            <v>7209</v>
          </cell>
          <cell r="C136">
            <v>376170</v>
          </cell>
          <cell r="D136" t="str">
            <v>25,075     52181       77.67      89</v>
          </cell>
        </row>
        <row r="137">
          <cell r="A137">
            <v>36770</v>
          </cell>
          <cell r="B137">
            <v>6175</v>
          </cell>
          <cell r="C137">
            <v>358563</v>
          </cell>
          <cell r="D137" t="str">
            <v>20,522     58067       76.87      88</v>
          </cell>
        </row>
        <row r="138">
          <cell r="A138">
            <v>36800</v>
          </cell>
          <cell r="B138">
            <v>6659</v>
          </cell>
          <cell r="C138">
            <v>370603</v>
          </cell>
          <cell r="D138" t="str">
            <v>18,537     55655       73.57      89</v>
          </cell>
        </row>
        <row r="139">
          <cell r="A139">
            <v>36831</v>
          </cell>
          <cell r="B139">
            <v>5933</v>
          </cell>
          <cell r="C139">
            <v>327938</v>
          </cell>
          <cell r="D139" t="str">
            <v>20,837     55274       77.84      89</v>
          </cell>
        </row>
        <row r="140">
          <cell r="A140">
            <v>36861</v>
          </cell>
          <cell r="B140">
            <v>6067</v>
          </cell>
          <cell r="C140">
            <v>335595</v>
          </cell>
          <cell r="D140" t="str">
            <v>17,265     55315       74.00      86</v>
          </cell>
        </row>
        <row r="141">
          <cell r="A141" t="str">
            <v>Totals: ___</v>
          </cell>
          <cell r="B141" t="str">
            <v>_______</v>
          </cell>
          <cell r="C141" t="str">
            <v>__________</v>
          </cell>
          <cell r="D141" t="str">
            <v>__________</v>
          </cell>
        </row>
        <row r="142">
          <cell r="A142">
            <v>2000</v>
          </cell>
          <cell r="B142">
            <v>83374</v>
          </cell>
          <cell r="C142">
            <v>4567752</v>
          </cell>
          <cell r="D142">
            <v>259279</v>
          </cell>
        </row>
        <row r="144">
          <cell r="A144">
            <v>36892</v>
          </cell>
          <cell r="B144">
            <v>7044</v>
          </cell>
          <cell r="C144">
            <v>354742</v>
          </cell>
          <cell r="D144" t="str">
            <v>34,300     50361       82.96      86</v>
          </cell>
        </row>
        <row r="145">
          <cell r="A145">
            <v>36923</v>
          </cell>
          <cell r="B145">
            <v>5727</v>
          </cell>
          <cell r="C145">
            <v>326287</v>
          </cell>
          <cell r="D145" t="str">
            <v>23,343     56974       80.30      88</v>
          </cell>
        </row>
        <row r="146">
          <cell r="A146">
            <v>36951</v>
          </cell>
          <cell r="B146">
            <v>6205</v>
          </cell>
          <cell r="C146">
            <v>329426</v>
          </cell>
          <cell r="D146" t="str">
            <v>28,106     53091       81.92      88</v>
          </cell>
        </row>
        <row r="147">
          <cell r="A147">
            <v>36982</v>
          </cell>
          <cell r="B147">
            <v>6605</v>
          </cell>
          <cell r="C147">
            <v>316204</v>
          </cell>
          <cell r="D147" t="str">
            <v>30,003     47874       81.96      88</v>
          </cell>
        </row>
        <row r="148">
          <cell r="A148">
            <v>37012</v>
          </cell>
          <cell r="B148">
            <v>5943</v>
          </cell>
          <cell r="C148">
            <v>317650</v>
          </cell>
          <cell r="D148" t="str">
            <v>28,966     53450       82.98      80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58">
          <cell r="A58">
            <v>34943</v>
          </cell>
          <cell r="B58">
            <v>46234</v>
          </cell>
          <cell r="C58">
            <v>778120</v>
          </cell>
          <cell r="D58" t="str">
            <v>13,263     16831       22.29     103</v>
          </cell>
        </row>
        <row r="59">
          <cell r="A59">
            <v>34973</v>
          </cell>
          <cell r="B59">
            <v>59306</v>
          </cell>
          <cell r="C59">
            <v>1309960</v>
          </cell>
          <cell r="D59" t="str">
            <v>26,313     22089       30.73      97</v>
          </cell>
        </row>
        <row r="60">
          <cell r="A60">
            <v>35004</v>
          </cell>
          <cell r="B60">
            <v>52237</v>
          </cell>
          <cell r="C60">
            <v>1262788</v>
          </cell>
          <cell r="D60" t="str">
            <v>25,223     24175       32.56      96</v>
          </cell>
        </row>
        <row r="61">
          <cell r="A61">
            <v>35034</v>
          </cell>
          <cell r="B61">
            <v>53248</v>
          </cell>
          <cell r="C61">
            <v>1310743</v>
          </cell>
          <cell r="D61" t="str">
            <v>27,013     24616       33.66      97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211025</v>
          </cell>
          <cell r="C63">
            <v>4661611</v>
          </cell>
          <cell r="D63">
            <v>91812</v>
          </cell>
        </row>
        <row r="65">
          <cell r="A65">
            <v>35065</v>
          </cell>
          <cell r="B65">
            <v>45429</v>
          </cell>
          <cell r="C65">
            <v>1086408</v>
          </cell>
          <cell r="D65" t="str">
            <v>28,002     23915       38.13      96</v>
          </cell>
        </row>
        <row r="66">
          <cell r="A66">
            <v>35096</v>
          </cell>
          <cell r="B66">
            <v>37500</v>
          </cell>
          <cell r="C66">
            <v>954819</v>
          </cell>
          <cell r="D66" t="str">
            <v>28,069     25462       42.81      96</v>
          </cell>
        </row>
        <row r="67">
          <cell r="A67">
            <v>35125</v>
          </cell>
          <cell r="B67">
            <v>41431</v>
          </cell>
          <cell r="C67">
            <v>940226</v>
          </cell>
          <cell r="D67" t="str">
            <v>31,615     22694       43.28      98</v>
          </cell>
        </row>
        <row r="68">
          <cell r="A68">
            <v>35156</v>
          </cell>
          <cell r="B68">
            <v>34195</v>
          </cell>
          <cell r="C68">
            <v>861122</v>
          </cell>
          <cell r="D68" t="str">
            <v>43,455     25183       55.96      99</v>
          </cell>
        </row>
        <row r="69">
          <cell r="A69">
            <v>35186</v>
          </cell>
          <cell r="B69">
            <v>30470</v>
          </cell>
          <cell r="C69">
            <v>797984</v>
          </cell>
          <cell r="D69" t="str">
            <v>52,393     26190       63.23      98</v>
          </cell>
        </row>
        <row r="70">
          <cell r="A70">
            <v>35217</v>
          </cell>
          <cell r="B70">
            <v>21319</v>
          </cell>
          <cell r="C70">
            <v>691600</v>
          </cell>
          <cell r="D70" t="str">
            <v>48,355     32441       69.40      98</v>
          </cell>
        </row>
        <row r="71">
          <cell r="A71">
            <v>35247</v>
          </cell>
          <cell r="B71">
            <v>20470</v>
          </cell>
          <cell r="C71">
            <v>675513</v>
          </cell>
          <cell r="D71" t="str">
            <v>48,886     33001       70.49      99</v>
          </cell>
        </row>
        <row r="72">
          <cell r="A72">
            <v>35278</v>
          </cell>
          <cell r="B72">
            <v>18685</v>
          </cell>
          <cell r="C72">
            <v>679327</v>
          </cell>
          <cell r="D72" t="str">
            <v>50,994     36357       73.18      98</v>
          </cell>
        </row>
        <row r="73">
          <cell r="A73">
            <v>35309</v>
          </cell>
          <cell r="B73">
            <v>19077</v>
          </cell>
          <cell r="C73">
            <v>583305</v>
          </cell>
          <cell r="D73" t="str">
            <v>48,513     30577       71.78      97</v>
          </cell>
        </row>
        <row r="74">
          <cell r="A74">
            <v>35339</v>
          </cell>
          <cell r="B74">
            <v>22443</v>
          </cell>
          <cell r="C74">
            <v>613787</v>
          </cell>
          <cell r="D74" t="str">
            <v>50,876     27349       69.39      97</v>
          </cell>
        </row>
        <row r="75">
          <cell r="A75">
            <v>35370</v>
          </cell>
          <cell r="B75">
            <v>19410</v>
          </cell>
          <cell r="C75">
            <v>591219</v>
          </cell>
          <cell r="D75" t="str">
            <v>42,378     30460       68.59      98</v>
          </cell>
        </row>
        <row r="76">
          <cell r="A76">
            <v>35400</v>
          </cell>
          <cell r="B76">
            <v>19363</v>
          </cell>
          <cell r="C76">
            <v>563009</v>
          </cell>
          <cell r="D76" t="str">
            <v>41,245     29077       68.05      97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329792</v>
          </cell>
          <cell r="C78">
            <v>9038319</v>
          </cell>
          <cell r="D78">
            <v>514781</v>
          </cell>
        </row>
        <row r="80">
          <cell r="A80">
            <v>35431</v>
          </cell>
          <cell r="B80">
            <v>18468</v>
          </cell>
          <cell r="C80">
            <v>550402</v>
          </cell>
          <cell r="D80" t="str">
            <v>38,632     29804       67.66      97</v>
          </cell>
        </row>
        <row r="81">
          <cell r="A81">
            <v>35462</v>
          </cell>
          <cell r="B81">
            <v>16421</v>
          </cell>
          <cell r="C81">
            <v>468504</v>
          </cell>
          <cell r="D81" t="str">
            <v>32,296     28531       66.29      95</v>
          </cell>
        </row>
        <row r="82">
          <cell r="A82">
            <v>35490</v>
          </cell>
          <cell r="B82">
            <v>17289</v>
          </cell>
          <cell r="C82">
            <v>480779</v>
          </cell>
          <cell r="D82" t="str">
            <v>29,819     27809       63.30      96</v>
          </cell>
        </row>
        <row r="83">
          <cell r="A83">
            <v>35521</v>
          </cell>
          <cell r="B83">
            <v>17007</v>
          </cell>
          <cell r="C83">
            <v>436342</v>
          </cell>
          <cell r="D83" t="str">
            <v>27,692     25657       61.95      96</v>
          </cell>
        </row>
        <row r="84">
          <cell r="A84">
            <v>35551</v>
          </cell>
          <cell r="B84">
            <v>17173</v>
          </cell>
          <cell r="C84">
            <v>446428</v>
          </cell>
          <cell r="D84" t="str">
            <v>27,523     25996       61.58      95</v>
          </cell>
        </row>
        <row r="85">
          <cell r="A85">
            <v>35582</v>
          </cell>
          <cell r="B85">
            <v>15308</v>
          </cell>
          <cell r="C85">
            <v>428746</v>
          </cell>
          <cell r="D85" t="str">
            <v>27,635     28008       64.35      95</v>
          </cell>
        </row>
        <row r="86">
          <cell r="A86">
            <v>35612</v>
          </cell>
          <cell r="B86">
            <v>13573</v>
          </cell>
          <cell r="C86">
            <v>404986</v>
          </cell>
          <cell r="D86" t="str">
            <v>25,761     29838       65.49      96</v>
          </cell>
        </row>
        <row r="87">
          <cell r="A87">
            <v>35643</v>
          </cell>
          <cell r="B87">
            <v>14696</v>
          </cell>
          <cell r="C87">
            <v>412231</v>
          </cell>
          <cell r="D87" t="str">
            <v>25,694     28051       63.61      97</v>
          </cell>
        </row>
        <row r="88">
          <cell r="A88">
            <v>35674</v>
          </cell>
          <cell r="B88">
            <v>15592</v>
          </cell>
          <cell r="C88">
            <v>381990</v>
          </cell>
          <cell r="D88" t="str">
            <v>20,754     24500       57.10      97</v>
          </cell>
        </row>
        <row r="89">
          <cell r="A89">
            <v>35704</v>
          </cell>
          <cell r="B89">
            <v>14956</v>
          </cell>
          <cell r="C89">
            <v>375663</v>
          </cell>
          <cell r="D89" t="str">
            <v>22,159     25118       59.70      94</v>
          </cell>
        </row>
        <row r="90">
          <cell r="A90">
            <v>35735</v>
          </cell>
          <cell r="B90">
            <v>13400</v>
          </cell>
          <cell r="C90">
            <v>392918</v>
          </cell>
          <cell r="D90" t="str">
            <v>23,151     29323       63.34      94</v>
          </cell>
        </row>
        <row r="91">
          <cell r="A91">
            <v>35765</v>
          </cell>
          <cell r="B91">
            <v>13675</v>
          </cell>
          <cell r="C91">
            <v>405900</v>
          </cell>
          <cell r="D91" t="str">
            <v>28,335     29682       67.45      94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187558</v>
          </cell>
          <cell r="C93">
            <v>5184889</v>
          </cell>
          <cell r="D93">
            <v>329451</v>
          </cell>
        </row>
        <row r="95">
          <cell r="A95">
            <v>35796</v>
          </cell>
          <cell r="B95">
            <v>17479</v>
          </cell>
          <cell r="C95">
            <v>402515</v>
          </cell>
          <cell r="D95" t="str">
            <v>36,609     23029       67.68      95</v>
          </cell>
        </row>
        <row r="96">
          <cell r="A96">
            <v>35827</v>
          </cell>
          <cell r="B96">
            <v>17421</v>
          </cell>
          <cell r="C96">
            <v>356636</v>
          </cell>
          <cell r="D96" t="str">
            <v>39,040     20472       69.15      95</v>
          </cell>
        </row>
        <row r="97">
          <cell r="A97">
            <v>35855</v>
          </cell>
          <cell r="B97">
            <v>19725</v>
          </cell>
          <cell r="C97">
            <v>379103</v>
          </cell>
          <cell r="D97" t="str">
            <v>43,867     19220       68.98      95</v>
          </cell>
        </row>
        <row r="98">
          <cell r="A98">
            <v>35886</v>
          </cell>
          <cell r="B98">
            <v>19809</v>
          </cell>
          <cell r="C98">
            <v>354348</v>
          </cell>
          <cell r="D98" t="str">
            <v>46,698     17889       70.22      95</v>
          </cell>
        </row>
        <row r="99">
          <cell r="A99">
            <v>35916</v>
          </cell>
          <cell r="B99">
            <v>20054</v>
          </cell>
          <cell r="C99">
            <v>364478</v>
          </cell>
          <cell r="D99" t="str">
            <v>46,350     18175       69.80      94</v>
          </cell>
        </row>
        <row r="100">
          <cell r="A100">
            <v>35947</v>
          </cell>
          <cell r="B100">
            <v>17879</v>
          </cell>
          <cell r="C100">
            <v>348068</v>
          </cell>
          <cell r="D100" t="str">
            <v>40,885     19468       69.57      95</v>
          </cell>
        </row>
        <row r="101">
          <cell r="A101">
            <v>35977</v>
          </cell>
          <cell r="B101">
            <v>19838</v>
          </cell>
          <cell r="C101">
            <v>358859</v>
          </cell>
          <cell r="D101" t="str">
            <v>52,413     18090       72.54      96</v>
          </cell>
        </row>
        <row r="102">
          <cell r="A102">
            <v>36008</v>
          </cell>
          <cell r="B102">
            <v>15852</v>
          </cell>
          <cell r="C102">
            <v>329519</v>
          </cell>
          <cell r="D102" t="str">
            <v>44,046     20788       73.54      92</v>
          </cell>
        </row>
        <row r="103">
          <cell r="A103">
            <v>36039</v>
          </cell>
          <cell r="B103">
            <v>14396</v>
          </cell>
          <cell r="C103">
            <v>327053</v>
          </cell>
          <cell r="D103" t="str">
            <v>39,743     22719       73.41      94</v>
          </cell>
        </row>
        <row r="104">
          <cell r="A104">
            <v>36069</v>
          </cell>
          <cell r="B104">
            <v>12803</v>
          </cell>
          <cell r="C104">
            <v>311160</v>
          </cell>
          <cell r="D104" t="str">
            <v>35,232     24304       73.35      96</v>
          </cell>
        </row>
        <row r="105">
          <cell r="A105">
            <v>36100</v>
          </cell>
          <cell r="B105">
            <v>14852</v>
          </cell>
          <cell r="C105">
            <v>299977</v>
          </cell>
          <cell r="D105" t="str">
            <v>41,789     20198       73.78      95</v>
          </cell>
        </row>
        <row r="106">
          <cell r="A106">
            <v>36130</v>
          </cell>
          <cell r="B106">
            <v>26712</v>
          </cell>
          <cell r="C106">
            <v>337851</v>
          </cell>
          <cell r="D106" t="str">
            <v>62,017     12648       69.89      96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216820</v>
          </cell>
          <cell r="C108">
            <v>4169567</v>
          </cell>
          <cell r="D108">
            <v>528689</v>
          </cell>
        </row>
        <row r="110">
          <cell r="A110">
            <v>36161</v>
          </cell>
          <cell r="B110">
            <v>23572</v>
          </cell>
          <cell r="C110">
            <v>333117</v>
          </cell>
          <cell r="D110" t="str">
            <v>59,446     14132       71.61      97</v>
          </cell>
        </row>
        <row r="111">
          <cell r="A111">
            <v>36192</v>
          </cell>
          <cell r="B111">
            <v>28444</v>
          </cell>
          <cell r="C111">
            <v>291092</v>
          </cell>
          <cell r="D111" t="str">
            <v>81,810     10234       74.20      96</v>
          </cell>
        </row>
        <row r="112">
          <cell r="A112">
            <v>36220</v>
          </cell>
          <cell r="B112">
            <v>27954</v>
          </cell>
          <cell r="C112">
            <v>318070</v>
          </cell>
          <cell r="D112" t="str">
            <v>85,283     11379       75.31      96</v>
          </cell>
        </row>
        <row r="113">
          <cell r="A113">
            <v>36251</v>
          </cell>
          <cell r="B113">
            <v>20375</v>
          </cell>
          <cell r="C113">
            <v>283042</v>
          </cell>
          <cell r="D113" t="str">
            <v>65,743     13892       76.34      96</v>
          </cell>
        </row>
        <row r="114">
          <cell r="A114">
            <v>36281</v>
          </cell>
          <cell r="B114">
            <v>19925</v>
          </cell>
          <cell r="C114">
            <v>285503</v>
          </cell>
          <cell r="D114" t="str">
            <v>64,667     14329       76.45      96</v>
          </cell>
        </row>
        <row r="115">
          <cell r="A115">
            <v>36312</v>
          </cell>
          <cell r="B115">
            <v>18758</v>
          </cell>
          <cell r="C115">
            <v>277753</v>
          </cell>
          <cell r="D115" t="str">
            <v>61,142     14808       76.52      95</v>
          </cell>
        </row>
        <row r="116">
          <cell r="A116">
            <v>36342</v>
          </cell>
          <cell r="B116">
            <v>19264</v>
          </cell>
          <cell r="C116">
            <v>307457</v>
          </cell>
          <cell r="D116" t="str">
            <v>62,590     15961       76.47      93</v>
          </cell>
        </row>
        <row r="117">
          <cell r="A117">
            <v>36373</v>
          </cell>
          <cell r="B117">
            <v>17923</v>
          </cell>
          <cell r="C117">
            <v>264006</v>
          </cell>
          <cell r="D117" t="str">
            <v>57,685     14731       76.29      92</v>
          </cell>
        </row>
        <row r="118">
          <cell r="A118">
            <v>36404</v>
          </cell>
          <cell r="B118">
            <v>16422</v>
          </cell>
          <cell r="C118">
            <v>267006</v>
          </cell>
          <cell r="D118" t="str">
            <v>54,355     16260       76.80      92</v>
          </cell>
        </row>
        <row r="119">
          <cell r="A119">
            <v>36434</v>
          </cell>
          <cell r="B119">
            <v>19405</v>
          </cell>
          <cell r="C119">
            <v>284566</v>
          </cell>
          <cell r="D119" t="str">
            <v>69,591     14665       78.20      91</v>
          </cell>
        </row>
        <row r="120">
          <cell r="A120">
            <v>36465</v>
          </cell>
          <cell r="B120">
            <v>14941</v>
          </cell>
          <cell r="C120">
            <v>272168</v>
          </cell>
          <cell r="D120" t="str">
            <v>50,774     18217       77.26      91</v>
          </cell>
        </row>
        <row r="121">
          <cell r="A121">
            <v>36495</v>
          </cell>
          <cell r="B121">
            <v>16937</v>
          </cell>
          <cell r="C121">
            <v>264108</v>
          </cell>
          <cell r="D121" t="str">
            <v>55,336     15594       76.57      88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243920</v>
          </cell>
          <cell r="C123">
            <v>3447888</v>
          </cell>
          <cell r="D123">
            <v>768422</v>
          </cell>
        </row>
        <row r="125">
          <cell r="A125">
            <v>36526</v>
          </cell>
          <cell r="B125">
            <v>17534</v>
          </cell>
          <cell r="C125">
            <v>263664</v>
          </cell>
          <cell r="D125" t="str">
            <v>106,445     15038       85.86      89</v>
          </cell>
        </row>
        <row r="126">
          <cell r="A126">
            <v>36557</v>
          </cell>
          <cell r="B126">
            <v>12568</v>
          </cell>
          <cell r="C126">
            <v>236726</v>
          </cell>
          <cell r="D126" t="str">
            <v>80,373     18836       86.48      88</v>
          </cell>
        </row>
        <row r="127">
          <cell r="A127">
            <v>36586</v>
          </cell>
          <cell r="B127">
            <v>14151</v>
          </cell>
          <cell r="C127">
            <v>252998</v>
          </cell>
          <cell r="D127" t="str">
            <v>45,836     17879       76.41      89</v>
          </cell>
        </row>
        <row r="128">
          <cell r="A128">
            <v>36617</v>
          </cell>
          <cell r="B128">
            <v>14195</v>
          </cell>
          <cell r="C128">
            <v>238319</v>
          </cell>
          <cell r="D128" t="str">
            <v>49,194     16789       77.61      88</v>
          </cell>
        </row>
        <row r="129">
          <cell r="A129">
            <v>36647</v>
          </cell>
          <cell r="B129">
            <v>14863</v>
          </cell>
          <cell r="C129">
            <v>233716</v>
          </cell>
          <cell r="D129" t="str">
            <v>47,155     15725       76.03      88</v>
          </cell>
        </row>
        <row r="130">
          <cell r="A130">
            <v>36678</v>
          </cell>
          <cell r="B130">
            <v>12829</v>
          </cell>
          <cell r="C130">
            <v>221794</v>
          </cell>
          <cell r="D130" t="str">
            <v>41,478     17289       76.38      89</v>
          </cell>
        </row>
        <row r="131">
          <cell r="A131">
            <v>36708</v>
          </cell>
          <cell r="B131">
            <v>11242</v>
          </cell>
          <cell r="C131">
            <v>231448</v>
          </cell>
          <cell r="D131" t="str">
            <v>37,099     20588       76.74      87</v>
          </cell>
        </row>
        <row r="132">
          <cell r="A132">
            <v>36739</v>
          </cell>
          <cell r="B132">
            <v>11590</v>
          </cell>
          <cell r="C132">
            <v>225564</v>
          </cell>
          <cell r="D132" t="str">
            <v>36,499     19462       75.90      87</v>
          </cell>
        </row>
        <row r="133">
          <cell r="A133">
            <v>36770</v>
          </cell>
          <cell r="B133">
            <v>13241</v>
          </cell>
          <cell r="C133">
            <v>220301</v>
          </cell>
          <cell r="D133" t="str">
            <v>41,401     16638       75.77      84</v>
          </cell>
        </row>
        <row r="134">
          <cell r="A134">
            <v>36800</v>
          </cell>
          <cell r="B134">
            <v>14375</v>
          </cell>
          <cell r="C134">
            <v>217866</v>
          </cell>
          <cell r="D134" t="str">
            <v>42,640     15156       74.79      86</v>
          </cell>
        </row>
        <row r="135">
          <cell r="A135">
            <v>36831</v>
          </cell>
          <cell r="B135">
            <v>13422</v>
          </cell>
          <cell r="C135">
            <v>210293</v>
          </cell>
          <cell r="D135" t="str">
            <v>46,171     15668       77.48      85</v>
          </cell>
        </row>
        <row r="136">
          <cell r="A136">
            <v>36861</v>
          </cell>
          <cell r="B136">
            <v>11353</v>
          </cell>
          <cell r="C136">
            <v>250443</v>
          </cell>
          <cell r="D136" t="str">
            <v>39,044     22060       77.47      85</v>
          </cell>
        </row>
        <row r="137">
          <cell r="A137" t="str">
            <v>Totals: _</v>
          </cell>
          <cell r="B137" t="str">
            <v>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161363</v>
          </cell>
          <cell r="C138">
            <v>2803132</v>
          </cell>
          <cell r="D138">
            <v>613335</v>
          </cell>
        </row>
        <row r="140">
          <cell r="A140">
            <v>36892</v>
          </cell>
          <cell r="B140">
            <v>12543</v>
          </cell>
          <cell r="C140">
            <v>214740</v>
          </cell>
          <cell r="D140" t="str">
            <v>42,902     17121       77.38      86</v>
          </cell>
        </row>
        <row r="141">
          <cell r="A141">
            <v>36923</v>
          </cell>
          <cell r="B141">
            <v>13235</v>
          </cell>
          <cell r="C141">
            <v>177162</v>
          </cell>
          <cell r="D141" t="str">
            <v>42,457     13386       76.24      87</v>
          </cell>
        </row>
        <row r="142">
          <cell r="A142">
            <v>36951</v>
          </cell>
          <cell r="B142">
            <v>12707</v>
          </cell>
          <cell r="C142">
            <v>196287</v>
          </cell>
          <cell r="D142" t="str">
            <v>40,661     15448       76.19      86</v>
          </cell>
        </row>
        <row r="143">
          <cell r="A143">
            <v>36982</v>
          </cell>
          <cell r="B143">
            <v>13442</v>
          </cell>
          <cell r="C143">
            <v>198787</v>
          </cell>
          <cell r="D143" t="str">
            <v>40,012     14789       74.85      86</v>
          </cell>
        </row>
        <row r="144">
          <cell r="A144">
            <v>37012</v>
          </cell>
          <cell r="B144">
            <v>11023</v>
          </cell>
          <cell r="C144">
            <v>199979</v>
          </cell>
          <cell r="D144" t="str">
            <v>40,132     18142       78.45      83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53">
          <cell r="A53">
            <v>34973</v>
          </cell>
          <cell r="B53">
            <v>54966</v>
          </cell>
          <cell r="C53">
            <v>1254959</v>
          </cell>
          <cell r="D53" t="str">
            <v>5,245     22832        8.71     157</v>
          </cell>
        </row>
        <row r="54">
          <cell r="A54">
            <v>35004</v>
          </cell>
          <cell r="B54">
            <v>81057</v>
          </cell>
          <cell r="C54">
            <v>2825068</v>
          </cell>
          <cell r="D54" t="str">
            <v>29,826     34853       26.90     155</v>
          </cell>
        </row>
        <row r="55">
          <cell r="A55">
            <v>35034</v>
          </cell>
          <cell r="B55">
            <v>70659</v>
          </cell>
          <cell r="C55">
            <v>2846395</v>
          </cell>
          <cell r="D55" t="str">
            <v>25,198     40284       26.29     157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206682</v>
          </cell>
          <cell r="C57">
            <v>6926422</v>
          </cell>
          <cell r="D57">
            <v>60269</v>
          </cell>
        </row>
        <row r="59">
          <cell r="A59">
            <v>35065</v>
          </cell>
          <cell r="B59">
            <v>79395</v>
          </cell>
          <cell r="C59">
            <v>2513115</v>
          </cell>
          <cell r="D59" t="str">
            <v>31,191     31654       28.21     155</v>
          </cell>
        </row>
        <row r="60">
          <cell r="A60">
            <v>35096</v>
          </cell>
          <cell r="B60">
            <v>66030</v>
          </cell>
          <cell r="C60">
            <v>2148748</v>
          </cell>
          <cell r="D60" t="str">
            <v>27,724     32542       29.57     155</v>
          </cell>
        </row>
        <row r="61">
          <cell r="A61">
            <v>35125</v>
          </cell>
          <cell r="B61">
            <v>66415</v>
          </cell>
          <cell r="C61">
            <v>2171327</v>
          </cell>
          <cell r="D61" t="str">
            <v>28,575     32694       30.08     155</v>
          </cell>
        </row>
        <row r="62">
          <cell r="A62">
            <v>35156</v>
          </cell>
          <cell r="B62">
            <v>50043</v>
          </cell>
          <cell r="C62">
            <v>1811816</v>
          </cell>
          <cell r="D62" t="str">
            <v>51,051     36206       50.50     155</v>
          </cell>
        </row>
        <row r="63">
          <cell r="A63">
            <v>35186</v>
          </cell>
          <cell r="B63">
            <v>63060</v>
          </cell>
          <cell r="C63">
            <v>1731670</v>
          </cell>
          <cell r="D63" t="str">
            <v>80,879     27461       56.19     154</v>
          </cell>
        </row>
        <row r="64">
          <cell r="A64">
            <v>35217</v>
          </cell>
          <cell r="B64">
            <v>63210</v>
          </cell>
          <cell r="C64">
            <v>1996209</v>
          </cell>
          <cell r="D64" t="str">
            <v>97,179     31581       60.59     153</v>
          </cell>
        </row>
        <row r="65">
          <cell r="A65">
            <v>35247</v>
          </cell>
          <cell r="B65">
            <v>66845</v>
          </cell>
          <cell r="C65">
            <v>2149088</v>
          </cell>
          <cell r="D65" t="str">
            <v>105,202     32151       61.15     150</v>
          </cell>
        </row>
        <row r="66">
          <cell r="A66">
            <v>35278</v>
          </cell>
          <cell r="B66">
            <v>58145</v>
          </cell>
          <cell r="C66">
            <v>1922816</v>
          </cell>
          <cell r="D66" t="str">
            <v>102,349     33070       63.77     158</v>
          </cell>
        </row>
        <row r="67">
          <cell r="A67">
            <v>35309</v>
          </cell>
          <cell r="B67">
            <v>51868</v>
          </cell>
          <cell r="C67">
            <v>1792836</v>
          </cell>
          <cell r="D67" t="str">
            <v>96,544     34566       65.05     158</v>
          </cell>
        </row>
        <row r="68">
          <cell r="A68">
            <v>35339</v>
          </cell>
          <cell r="B68">
            <v>47188</v>
          </cell>
          <cell r="C68">
            <v>1834190</v>
          </cell>
          <cell r="D68" t="str">
            <v>101,956     38870       68.36     158</v>
          </cell>
        </row>
        <row r="69">
          <cell r="A69">
            <v>35370</v>
          </cell>
          <cell r="B69">
            <v>35935</v>
          </cell>
          <cell r="C69">
            <v>1726283</v>
          </cell>
          <cell r="D69" t="str">
            <v>104,402     48040       74.39     158</v>
          </cell>
        </row>
        <row r="70">
          <cell r="A70">
            <v>35400</v>
          </cell>
          <cell r="B70">
            <v>48741</v>
          </cell>
          <cell r="C70">
            <v>1684796</v>
          </cell>
          <cell r="D70" t="str">
            <v>111,794     34567       69.64     158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696875</v>
          </cell>
          <cell r="C72">
            <v>23482894</v>
          </cell>
          <cell r="D72">
            <v>938846</v>
          </cell>
        </row>
        <row r="74">
          <cell r="A74">
            <v>35431</v>
          </cell>
          <cell r="B74">
            <v>41982</v>
          </cell>
          <cell r="C74">
            <v>1630528</v>
          </cell>
          <cell r="D74" t="str">
            <v>103,212     38839       71.09     161</v>
          </cell>
        </row>
        <row r="75">
          <cell r="A75">
            <v>35462</v>
          </cell>
          <cell r="B75">
            <v>35650</v>
          </cell>
          <cell r="C75">
            <v>1366331</v>
          </cell>
          <cell r="D75" t="str">
            <v>97,765     38327       73.28     160</v>
          </cell>
        </row>
        <row r="76">
          <cell r="A76">
            <v>35490</v>
          </cell>
          <cell r="B76">
            <v>40924</v>
          </cell>
          <cell r="C76">
            <v>1533359</v>
          </cell>
          <cell r="D76" t="str">
            <v>108,783     37469       72.66     160</v>
          </cell>
        </row>
        <row r="77">
          <cell r="A77">
            <v>35521</v>
          </cell>
          <cell r="B77">
            <v>40770</v>
          </cell>
          <cell r="C77">
            <v>1387373</v>
          </cell>
          <cell r="D77" t="str">
            <v>112,243     34030       73.36     160</v>
          </cell>
        </row>
        <row r="78">
          <cell r="A78">
            <v>35551</v>
          </cell>
          <cell r="B78">
            <v>37612</v>
          </cell>
          <cell r="C78">
            <v>1475863</v>
          </cell>
          <cell r="D78" t="str">
            <v>96,751     39240       72.01     161</v>
          </cell>
        </row>
        <row r="79">
          <cell r="A79">
            <v>35582</v>
          </cell>
          <cell r="B79">
            <v>33178</v>
          </cell>
          <cell r="C79">
            <v>1516937</v>
          </cell>
          <cell r="D79" t="str">
            <v>84,678     45722       71.85     162</v>
          </cell>
        </row>
        <row r="80">
          <cell r="A80">
            <v>35612</v>
          </cell>
          <cell r="B80">
            <v>30949</v>
          </cell>
          <cell r="C80">
            <v>1497134</v>
          </cell>
          <cell r="D80" t="str">
            <v>71,305     48375       69.73     160</v>
          </cell>
        </row>
        <row r="81">
          <cell r="A81">
            <v>35643</v>
          </cell>
          <cell r="B81">
            <v>27861</v>
          </cell>
          <cell r="C81">
            <v>1588110</v>
          </cell>
          <cell r="D81" t="str">
            <v>79,330     57002       74.01     160</v>
          </cell>
        </row>
        <row r="82">
          <cell r="A82">
            <v>35674</v>
          </cell>
          <cell r="B82">
            <v>26190</v>
          </cell>
          <cell r="C82">
            <v>1428716</v>
          </cell>
          <cell r="D82" t="str">
            <v>70,181     54552       72.82     156</v>
          </cell>
        </row>
        <row r="83">
          <cell r="A83">
            <v>35704</v>
          </cell>
          <cell r="B83">
            <v>25691</v>
          </cell>
          <cell r="C83">
            <v>1388275</v>
          </cell>
          <cell r="D83" t="str">
            <v>56,329     54038       68.68     158</v>
          </cell>
        </row>
        <row r="84">
          <cell r="A84">
            <v>35735</v>
          </cell>
          <cell r="B84">
            <v>25688</v>
          </cell>
          <cell r="C84">
            <v>1363848</v>
          </cell>
          <cell r="D84" t="str">
            <v>116,249     53093       81.90     159</v>
          </cell>
        </row>
        <row r="85">
          <cell r="A85">
            <v>35765</v>
          </cell>
          <cell r="B85">
            <v>24712</v>
          </cell>
          <cell r="C85">
            <v>1352472</v>
          </cell>
          <cell r="D85" t="str">
            <v>117,315     54730       82.60     158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391207</v>
          </cell>
          <cell r="C87">
            <v>17528946</v>
          </cell>
          <cell r="D87">
            <v>1114141</v>
          </cell>
        </row>
        <row r="89">
          <cell r="A89">
            <v>35796</v>
          </cell>
          <cell r="B89">
            <v>23868</v>
          </cell>
          <cell r="C89">
            <v>1267332</v>
          </cell>
          <cell r="D89" t="str">
            <v>134,644     53098       84.94     157</v>
          </cell>
        </row>
        <row r="90">
          <cell r="A90">
            <v>35827</v>
          </cell>
          <cell r="B90">
            <v>19747</v>
          </cell>
          <cell r="C90">
            <v>1115770</v>
          </cell>
          <cell r="D90" t="str">
            <v>131,190     56504       86.92     158</v>
          </cell>
        </row>
        <row r="91">
          <cell r="A91">
            <v>35855</v>
          </cell>
          <cell r="B91">
            <v>22096</v>
          </cell>
          <cell r="C91">
            <v>1222830</v>
          </cell>
          <cell r="D91" t="str">
            <v>135,175     55342       85.95     156</v>
          </cell>
        </row>
        <row r="92">
          <cell r="A92">
            <v>35886</v>
          </cell>
          <cell r="B92">
            <v>21128</v>
          </cell>
          <cell r="C92">
            <v>1122677</v>
          </cell>
          <cell r="D92" t="str">
            <v>136,858     53137       86.63     158</v>
          </cell>
        </row>
        <row r="93">
          <cell r="A93">
            <v>35916</v>
          </cell>
          <cell r="B93">
            <v>20195</v>
          </cell>
          <cell r="C93">
            <v>1125674</v>
          </cell>
          <cell r="D93" t="str">
            <v>56,842     55741       73.79     156</v>
          </cell>
        </row>
        <row r="94">
          <cell r="A94">
            <v>35947</v>
          </cell>
          <cell r="B94">
            <v>18267</v>
          </cell>
          <cell r="C94">
            <v>1027575</v>
          </cell>
          <cell r="D94" t="str">
            <v>62,250     56254       77.31     154</v>
          </cell>
        </row>
        <row r="95">
          <cell r="A95">
            <v>35977</v>
          </cell>
          <cell r="B95">
            <v>18169</v>
          </cell>
          <cell r="C95">
            <v>1056155</v>
          </cell>
          <cell r="D95" t="str">
            <v>61,030     58130       77.06     153</v>
          </cell>
        </row>
        <row r="96">
          <cell r="A96">
            <v>36008</v>
          </cell>
          <cell r="B96">
            <v>17000</v>
          </cell>
          <cell r="C96">
            <v>1003863</v>
          </cell>
          <cell r="D96" t="str">
            <v>50,575     59051       74.84     148</v>
          </cell>
        </row>
        <row r="97">
          <cell r="A97">
            <v>36039</v>
          </cell>
          <cell r="B97">
            <v>15140</v>
          </cell>
          <cell r="C97">
            <v>931758</v>
          </cell>
          <cell r="D97" t="str">
            <v>48,301     61543       76.14     150</v>
          </cell>
        </row>
        <row r="98">
          <cell r="A98">
            <v>36069</v>
          </cell>
          <cell r="B98">
            <v>16212</v>
          </cell>
          <cell r="C98">
            <v>942868</v>
          </cell>
          <cell r="D98" t="str">
            <v>52,335     58159       76.35     147</v>
          </cell>
        </row>
        <row r="99">
          <cell r="A99">
            <v>36100</v>
          </cell>
          <cell r="B99">
            <v>16667</v>
          </cell>
          <cell r="C99">
            <v>905218</v>
          </cell>
          <cell r="D99" t="str">
            <v>71,740     54312       81.15     145</v>
          </cell>
        </row>
        <row r="100">
          <cell r="A100">
            <v>36130</v>
          </cell>
          <cell r="B100">
            <v>16896</v>
          </cell>
          <cell r="C100">
            <v>912374</v>
          </cell>
          <cell r="D100" t="str">
            <v>60,477     54000       78.16     145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225385</v>
          </cell>
          <cell r="C102">
            <v>12634094</v>
          </cell>
          <cell r="D102">
            <v>1001417</v>
          </cell>
        </row>
        <row r="104">
          <cell r="A104">
            <v>36161</v>
          </cell>
          <cell r="B104">
            <v>15761</v>
          </cell>
          <cell r="C104">
            <v>925361</v>
          </cell>
          <cell r="D104" t="str">
            <v>55,799     58713       77.98     146</v>
          </cell>
        </row>
        <row r="105">
          <cell r="A105">
            <v>36192</v>
          </cell>
          <cell r="B105">
            <v>15511</v>
          </cell>
          <cell r="C105">
            <v>758650</v>
          </cell>
          <cell r="D105" t="str">
            <v>50,918     48911       76.65     145</v>
          </cell>
        </row>
        <row r="106">
          <cell r="A106">
            <v>36220</v>
          </cell>
          <cell r="B106">
            <v>15507</v>
          </cell>
          <cell r="C106">
            <v>850286</v>
          </cell>
          <cell r="D106" t="str">
            <v>54,270     54833       77.78     147</v>
          </cell>
        </row>
        <row r="107">
          <cell r="A107">
            <v>36251</v>
          </cell>
          <cell r="B107">
            <v>14292</v>
          </cell>
          <cell r="C107">
            <v>802211</v>
          </cell>
          <cell r="D107" t="str">
            <v>51,311     56131       78.21     143</v>
          </cell>
        </row>
        <row r="108">
          <cell r="A108">
            <v>36281</v>
          </cell>
          <cell r="B108">
            <v>14916</v>
          </cell>
          <cell r="C108">
            <v>830885</v>
          </cell>
          <cell r="D108" t="str">
            <v>51,109     55705       77.41     144</v>
          </cell>
        </row>
        <row r="109">
          <cell r="A109">
            <v>36312</v>
          </cell>
          <cell r="B109">
            <v>14970</v>
          </cell>
          <cell r="C109">
            <v>770715</v>
          </cell>
          <cell r="D109" t="str">
            <v>51,457     51484       77.46     144</v>
          </cell>
        </row>
        <row r="110">
          <cell r="A110">
            <v>36342</v>
          </cell>
          <cell r="B110">
            <v>14449</v>
          </cell>
          <cell r="C110">
            <v>791540</v>
          </cell>
          <cell r="D110" t="str">
            <v>52,798     54782       78.51     144</v>
          </cell>
        </row>
        <row r="111">
          <cell r="A111">
            <v>36373</v>
          </cell>
          <cell r="B111">
            <v>15774</v>
          </cell>
          <cell r="C111">
            <v>750827</v>
          </cell>
          <cell r="D111" t="str">
            <v>54,069     47600       77.42     145</v>
          </cell>
        </row>
        <row r="112">
          <cell r="A112">
            <v>36404</v>
          </cell>
          <cell r="B112">
            <v>15639</v>
          </cell>
          <cell r="C112">
            <v>736391</v>
          </cell>
          <cell r="D112" t="str">
            <v>57,628     47087       78.65     144</v>
          </cell>
        </row>
        <row r="113">
          <cell r="A113">
            <v>36434</v>
          </cell>
          <cell r="B113">
            <v>15587</v>
          </cell>
          <cell r="C113">
            <v>760336</v>
          </cell>
          <cell r="D113" t="str">
            <v>73,826     48781       82.57     141</v>
          </cell>
        </row>
        <row r="114">
          <cell r="A114">
            <v>36465</v>
          </cell>
          <cell r="B114">
            <v>15315</v>
          </cell>
          <cell r="C114">
            <v>734528</v>
          </cell>
          <cell r="D114" t="str">
            <v>82,679     47962       84.37     141</v>
          </cell>
        </row>
        <row r="115">
          <cell r="A115">
            <v>36495</v>
          </cell>
          <cell r="B115">
            <v>14355</v>
          </cell>
          <cell r="C115">
            <v>711244</v>
          </cell>
          <cell r="D115" t="str">
            <v>73,094     49547       83.58     138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182076</v>
          </cell>
          <cell r="C117">
            <v>9422974</v>
          </cell>
          <cell r="D117">
            <v>708958</v>
          </cell>
        </row>
        <row r="119">
          <cell r="A119">
            <v>36526</v>
          </cell>
          <cell r="B119">
            <v>15460</v>
          </cell>
          <cell r="C119">
            <v>699351</v>
          </cell>
          <cell r="D119" t="str">
            <v>64,864     45237       80.75     140</v>
          </cell>
        </row>
        <row r="120">
          <cell r="A120">
            <v>36557</v>
          </cell>
          <cell r="B120">
            <v>14616</v>
          </cell>
          <cell r="C120">
            <v>624738</v>
          </cell>
          <cell r="D120" t="str">
            <v>59,343     42744       80.24     137</v>
          </cell>
        </row>
        <row r="121">
          <cell r="A121">
            <v>36586</v>
          </cell>
          <cell r="B121">
            <v>12442</v>
          </cell>
          <cell r="C121">
            <v>671599</v>
          </cell>
          <cell r="D121" t="str">
            <v>52,585     53979       80.87     137</v>
          </cell>
        </row>
        <row r="122">
          <cell r="A122">
            <v>36617</v>
          </cell>
          <cell r="B122">
            <v>13093</v>
          </cell>
          <cell r="C122">
            <v>684057</v>
          </cell>
          <cell r="D122" t="str">
            <v>64,153     52247       83.05     135</v>
          </cell>
        </row>
        <row r="123">
          <cell r="A123">
            <v>36647</v>
          </cell>
          <cell r="B123">
            <v>14256</v>
          </cell>
          <cell r="C123">
            <v>726753</v>
          </cell>
          <cell r="D123" t="str">
            <v>86,828     50979       85.90     135</v>
          </cell>
        </row>
        <row r="124">
          <cell r="A124">
            <v>36678</v>
          </cell>
          <cell r="B124">
            <v>11974</v>
          </cell>
          <cell r="C124">
            <v>654006</v>
          </cell>
          <cell r="D124" t="str">
            <v>74,984     54619       86.23     134</v>
          </cell>
        </row>
        <row r="125">
          <cell r="A125">
            <v>36708</v>
          </cell>
          <cell r="B125">
            <v>11818</v>
          </cell>
          <cell r="C125">
            <v>676816</v>
          </cell>
          <cell r="D125" t="str">
            <v>42,285     57270       78.16     133</v>
          </cell>
        </row>
        <row r="126">
          <cell r="A126">
            <v>36739</v>
          </cell>
          <cell r="B126">
            <v>12157</v>
          </cell>
          <cell r="C126">
            <v>609717</v>
          </cell>
          <cell r="D126" t="str">
            <v>41,680     50154       77.42     132</v>
          </cell>
        </row>
        <row r="127">
          <cell r="A127">
            <v>36770</v>
          </cell>
          <cell r="B127">
            <v>11421</v>
          </cell>
          <cell r="C127">
            <v>603848</v>
          </cell>
          <cell r="D127" t="str">
            <v>71,725     52872       86.26     131</v>
          </cell>
        </row>
        <row r="128">
          <cell r="A128">
            <v>36800</v>
          </cell>
          <cell r="B128">
            <v>10934</v>
          </cell>
          <cell r="C128">
            <v>575280</v>
          </cell>
          <cell r="D128" t="str">
            <v>76,044     52614       87.43     127</v>
          </cell>
        </row>
        <row r="129">
          <cell r="A129">
            <v>36831</v>
          </cell>
          <cell r="B129">
            <v>32820</v>
          </cell>
          <cell r="C129">
            <v>511876</v>
          </cell>
          <cell r="D129" t="str">
            <v>95,118     15597       74.35     129</v>
          </cell>
        </row>
        <row r="130">
          <cell r="A130">
            <v>36861</v>
          </cell>
          <cell r="B130">
            <v>18391</v>
          </cell>
          <cell r="C130">
            <v>568871</v>
          </cell>
          <cell r="D130" t="str">
            <v>81,551     30933       81.60     127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179382</v>
          </cell>
          <cell r="C132">
            <v>7606912</v>
          </cell>
          <cell r="D132">
            <v>811160</v>
          </cell>
        </row>
        <row r="134">
          <cell r="A134">
            <v>36892</v>
          </cell>
          <cell r="B134">
            <v>15266</v>
          </cell>
          <cell r="C134">
            <v>539325</v>
          </cell>
          <cell r="D134" t="str">
            <v>71,329     35329       82.37     126</v>
          </cell>
        </row>
        <row r="135">
          <cell r="A135">
            <v>36923</v>
          </cell>
          <cell r="B135">
            <v>14309</v>
          </cell>
          <cell r="C135">
            <v>497142</v>
          </cell>
          <cell r="D135" t="str">
            <v>87,068     34744       85.89     130</v>
          </cell>
        </row>
        <row r="136">
          <cell r="A136">
            <v>36951</v>
          </cell>
          <cell r="B136">
            <v>14671</v>
          </cell>
          <cell r="C136">
            <v>488615</v>
          </cell>
          <cell r="D136" t="str">
            <v>66,547     33305       81.94     128</v>
          </cell>
        </row>
        <row r="137">
          <cell r="A137">
            <v>36982</v>
          </cell>
          <cell r="B137">
            <v>18870</v>
          </cell>
          <cell r="C137">
            <v>529560</v>
          </cell>
          <cell r="D137" t="str">
            <v>76,259     28064       80.16     134</v>
          </cell>
        </row>
        <row r="138">
          <cell r="A138">
            <v>37012</v>
          </cell>
          <cell r="B138">
            <v>16234</v>
          </cell>
          <cell r="C138">
            <v>535844</v>
          </cell>
          <cell r="D138" t="str">
            <v>78,536     33008       82.87     123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58">
          <cell r="A58">
            <v>35004</v>
          </cell>
          <cell r="B58">
            <v>35580</v>
          </cell>
          <cell r="C58">
            <v>1077391</v>
          </cell>
          <cell r="D58" t="str">
            <v>46,828     30281       56.82     124</v>
          </cell>
        </row>
        <row r="59">
          <cell r="A59">
            <v>35034</v>
          </cell>
          <cell r="B59">
            <v>65951</v>
          </cell>
          <cell r="C59">
            <v>2642845</v>
          </cell>
          <cell r="D59" t="str">
            <v>78,126     40073       54.23     116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101531</v>
          </cell>
          <cell r="C61">
            <v>3720236</v>
          </cell>
          <cell r="D61">
            <v>124954</v>
          </cell>
        </row>
        <row r="63">
          <cell r="A63">
            <v>35065</v>
          </cell>
          <cell r="B63">
            <v>50054</v>
          </cell>
          <cell r="C63">
            <v>2508848</v>
          </cell>
          <cell r="D63" t="str">
            <v>85,208     50123       62.99     121</v>
          </cell>
        </row>
        <row r="64">
          <cell r="A64">
            <v>35096</v>
          </cell>
          <cell r="B64">
            <v>38792</v>
          </cell>
          <cell r="C64">
            <v>2204750</v>
          </cell>
          <cell r="D64" t="str">
            <v>76,539     56836       66.36     119</v>
          </cell>
        </row>
        <row r="65">
          <cell r="A65">
            <v>35125</v>
          </cell>
          <cell r="B65">
            <v>36170</v>
          </cell>
          <cell r="C65">
            <v>2042837</v>
          </cell>
          <cell r="D65" t="str">
            <v>49,520     56479       57.79     118</v>
          </cell>
        </row>
        <row r="66">
          <cell r="A66">
            <v>35156</v>
          </cell>
          <cell r="B66">
            <v>34021</v>
          </cell>
          <cell r="C66">
            <v>2066411</v>
          </cell>
          <cell r="D66" t="str">
            <v>53,655     60740       61.20     117</v>
          </cell>
        </row>
        <row r="67">
          <cell r="A67">
            <v>35186</v>
          </cell>
          <cell r="B67">
            <v>31192</v>
          </cell>
          <cell r="C67">
            <v>1819019</v>
          </cell>
          <cell r="D67" t="str">
            <v>93,478     58317       74.98     118</v>
          </cell>
        </row>
        <row r="68">
          <cell r="A68">
            <v>35217</v>
          </cell>
          <cell r="B68">
            <v>27866</v>
          </cell>
          <cell r="C68">
            <v>1309692</v>
          </cell>
          <cell r="D68" t="str">
            <v>105,995     47000       79.18     114</v>
          </cell>
        </row>
        <row r="69">
          <cell r="A69">
            <v>35247</v>
          </cell>
          <cell r="B69">
            <v>24123</v>
          </cell>
          <cell r="C69">
            <v>1630585</v>
          </cell>
          <cell r="D69" t="str">
            <v>135,141     67595       84.85     112</v>
          </cell>
        </row>
        <row r="70">
          <cell r="A70">
            <v>35278</v>
          </cell>
          <cell r="B70">
            <v>25310</v>
          </cell>
          <cell r="C70">
            <v>1311748</v>
          </cell>
          <cell r="D70" t="str">
            <v>125,713     51828       83.24     111</v>
          </cell>
        </row>
        <row r="71">
          <cell r="A71">
            <v>35309</v>
          </cell>
          <cell r="B71">
            <v>23933</v>
          </cell>
          <cell r="C71">
            <v>1504076</v>
          </cell>
          <cell r="D71" t="str">
            <v>103,358     62846       81.20     109</v>
          </cell>
        </row>
        <row r="72">
          <cell r="A72">
            <v>35339</v>
          </cell>
          <cell r="B72">
            <v>22759</v>
          </cell>
          <cell r="C72">
            <v>1508588</v>
          </cell>
          <cell r="D72" t="str">
            <v>82,281     66286       78.33     110</v>
          </cell>
        </row>
        <row r="73">
          <cell r="A73">
            <v>35370</v>
          </cell>
          <cell r="B73">
            <v>33503</v>
          </cell>
          <cell r="C73">
            <v>1462771</v>
          </cell>
          <cell r="D73" t="str">
            <v>133,178     43661       79.90     110</v>
          </cell>
        </row>
        <row r="74">
          <cell r="A74">
            <v>35400</v>
          </cell>
          <cell r="B74">
            <v>32552</v>
          </cell>
          <cell r="C74">
            <v>1339406</v>
          </cell>
          <cell r="D74" t="str">
            <v>129,059     41147       79.86     109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380275</v>
          </cell>
          <cell r="C76">
            <v>20708731</v>
          </cell>
          <cell r="D76">
            <v>1173125</v>
          </cell>
        </row>
        <row r="78">
          <cell r="A78">
            <v>35431</v>
          </cell>
          <cell r="B78">
            <v>31903</v>
          </cell>
          <cell r="C78">
            <v>1237753</v>
          </cell>
          <cell r="D78" t="str">
            <v>108,971     38798       77.35     105</v>
          </cell>
        </row>
        <row r="79">
          <cell r="A79">
            <v>35462</v>
          </cell>
          <cell r="B79">
            <v>26447</v>
          </cell>
          <cell r="C79">
            <v>1108925</v>
          </cell>
          <cell r="D79" t="str">
            <v>96,314     41931       78.46     100</v>
          </cell>
        </row>
        <row r="80">
          <cell r="A80">
            <v>35490</v>
          </cell>
          <cell r="B80">
            <v>29087</v>
          </cell>
          <cell r="C80">
            <v>1221598</v>
          </cell>
          <cell r="D80" t="str">
            <v>75,361     41999       72.15      99</v>
          </cell>
        </row>
        <row r="81">
          <cell r="A81">
            <v>35521</v>
          </cell>
          <cell r="B81">
            <v>26533</v>
          </cell>
          <cell r="C81">
            <v>1131955</v>
          </cell>
          <cell r="D81" t="str">
            <v>96,001     42663       78.35     102</v>
          </cell>
        </row>
        <row r="82">
          <cell r="A82">
            <v>35551</v>
          </cell>
          <cell r="B82">
            <v>24963</v>
          </cell>
          <cell r="C82">
            <v>1136081</v>
          </cell>
          <cell r="D82" t="str">
            <v>65,853     45511       72.51     102</v>
          </cell>
        </row>
        <row r="83">
          <cell r="A83">
            <v>35582</v>
          </cell>
          <cell r="B83">
            <v>23177</v>
          </cell>
          <cell r="C83">
            <v>1078839</v>
          </cell>
          <cell r="D83" t="str">
            <v>43,729     46548       65.36     101</v>
          </cell>
        </row>
        <row r="84">
          <cell r="A84">
            <v>35612</v>
          </cell>
          <cell r="B84">
            <v>22155</v>
          </cell>
          <cell r="C84">
            <v>1074100</v>
          </cell>
          <cell r="D84" t="str">
            <v>42,822     48482       65.90      99</v>
          </cell>
        </row>
        <row r="85">
          <cell r="A85">
            <v>35643</v>
          </cell>
          <cell r="B85">
            <v>21750</v>
          </cell>
          <cell r="C85">
            <v>977704</v>
          </cell>
          <cell r="D85" t="str">
            <v>43,365     44952       66.60      99</v>
          </cell>
        </row>
        <row r="86">
          <cell r="A86">
            <v>35674</v>
          </cell>
          <cell r="B86">
            <v>20525</v>
          </cell>
          <cell r="C86">
            <v>914060</v>
          </cell>
          <cell r="D86" t="str">
            <v>47,416     44534       69.79      98</v>
          </cell>
        </row>
        <row r="87">
          <cell r="A87">
            <v>35704</v>
          </cell>
          <cell r="B87">
            <v>20608</v>
          </cell>
          <cell r="C87">
            <v>889213</v>
          </cell>
          <cell r="D87" t="str">
            <v>44,029     43149       68.12      94</v>
          </cell>
        </row>
        <row r="88">
          <cell r="A88">
            <v>35735</v>
          </cell>
          <cell r="B88">
            <v>20864</v>
          </cell>
          <cell r="C88">
            <v>862608</v>
          </cell>
          <cell r="D88" t="str">
            <v>47,256     41345       69.37      96</v>
          </cell>
        </row>
        <row r="89">
          <cell r="A89">
            <v>35765</v>
          </cell>
          <cell r="B89">
            <v>21884</v>
          </cell>
          <cell r="C89">
            <v>839619</v>
          </cell>
          <cell r="D89" t="str">
            <v>51,892     38367       70.34      95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289896</v>
          </cell>
          <cell r="C91">
            <v>12472455</v>
          </cell>
          <cell r="D91">
            <v>763009</v>
          </cell>
        </row>
        <row r="93">
          <cell r="A93">
            <v>35796</v>
          </cell>
          <cell r="B93">
            <v>18368</v>
          </cell>
          <cell r="C93">
            <v>805004</v>
          </cell>
          <cell r="D93" t="str">
            <v>51,082     43827       73.55      94</v>
          </cell>
        </row>
        <row r="94">
          <cell r="A94">
            <v>35827</v>
          </cell>
          <cell r="B94">
            <v>15136</v>
          </cell>
          <cell r="C94">
            <v>731178</v>
          </cell>
          <cell r="D94" t="str">
            <v>46,202     48308       75.32      94</v>
          </cell>
        </row>
        <row r="95">
          <cell r="A95">
            <v>35855</v>
          </cell>
          <cell r="B95">
            <v>15580</v>
          </cell>
          <cell r="C95">
            <v>995070</v>
          </cell>
          <cell r="D95" t="str">
            <v>47,589     63869       75.34      98</v>
          </cell>
        </row>
        <row r="96">
          <cell r="A96">
            <v>35886</v>
          </cell>
          <cell r="B96">
            <v>14273</v>
          </cell>
          <cell r="C96">
            <v>918124</v>
          </cell>
          <cell r="D96" t="str">
            <v>49,352     64326       77.57      96</v>
          </cell>
        </row>
        <row r="97">
          <cell r="A97">
            <v>35916</v>
          </cell>
          <cell r="B97">
            <v>13103</v>
          </cell>
          <cell r="C97">
            <v>917434</v>
          </cell>
          <cell r="D97" t="str">
            <v>47,793     70018       78.48      96</v>
          </cell>
        </row>
        <row r="98">
          <cell r="A98">
            <v>35947</v>
          </cell>
          <cell r="B98">
            <v>12669</v>
          </cell>
          <cell r="C98">
            <v>825040</v>
          </cell>
          <cell r="D98" t="str">
            <v>45,606     65123       78.26      98</v>
          </cell>
        </row>
        <row r="99">
          <cell r="A99">
            <v>35977</v>
          </cell>
          <cell r="B99">
            <v>13024</v>
          </cell>
          <cell r="C99">
            <v>817755</v>
          </cell>
          <cell r="D99" t="str">
            <v>44,898     62789       77.51      95</v>
          </cell>
        </row>
        <row r="100">
          <cell r="A100">
            <v>36008</v>
          </cell>
          <cell r="B100">
            <v>12799</v>
          </cell>
          <cell r="C100">
            <v>771534</v>
          </cell>
          <cell r="D100" t="str">
            <v>42,837     60281       77.00      95</v>
          </cell>
        </row>
        <row r="101">
          <cell r="A101">
            <v>36039</v>
          </cell>
          <cell r="B101">
            <v>11771</v>
          </cell>
          <cell r="C101">
            <v>714541</v>
          </cell>
          <cell r="D101" t="str">
            <v>41,183     60704       77.77      95</v>
          </cell>
        </row>
        <row r="102">
          <cell r="A102">
            <v>36069</v>
          </cell>
          <cell r="B102">
            <v>12774</v>
          </cell>
          <cell r="C102">
            <v>740236</v>
          </cell>
          <cell r="D102" t="str">
            <v>43,621     57949       77.35      94</v>
          </cell>
        </row>
        <row r="103">
          <cell r="A103">
            <v>36100</v>
          </cell>
          <cell r="B103">
            <v>12630</v>
          </cell>
          <cell r="C103">
            <v>698430</v>
          </cell>
          <cell r="D103" t="str">
            <v>40,908     55300       76.41      93</v>
          </cell>
        </row>
        <row r="104">
          <cell r="A104">
            <v>36130</v>
          </cell>
          <cell r="B104">
            <v>10440</v>
          </cell>
          <cell r="C104">
            <v>664940</v>
          </cell>
          <cell r="D104" t="str">
            <v>32,686     63692       75.79      92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162567</v>
          </cell>
          <cell r="C106">
            <v>9599286</v>
          </cell>
          <cell r="D106">
            <v>533757</v>
          </cell>
        </row>
        <row r="108">
          <cell r="A108">
            <v>36161</v>
          </cell>
          <cell r="B108">
            <v>11984</v>
          </cell>
          <cell r="C108">
            <v>654628</v>
          </cell>
          <cell r="D108" t="str">
            <v>37,594     54626       75.83      95</v>
          </cell>
        </row>
        <row r="109">
          <cell r="A109">
            <v>36192</v>
          </cell>
          <cell r="B109">
            <v>10812</v>
          </cell>
          <cell r="C109">
            <v>570274</v>
          </cell>
          <cell r="D109" t="str">
            <v>31,570     52745       74.49      96</v>
          </cell>
        </row>
        <row r="110">
          <cell r="A110">
            <v>36220</v>
          </cell>
          <cell r="B110">
            <v>10740</v>
          </cell>
          <cell r="C110">
            <v>607660</v>
          </cell>
          <cell r="D110" t="str">
            <v>34,168     56580       76.08      98</v>
          </cell>
        </row>
        <row r="111">
          <cell r="A111">
            <v>36251</v>
          </cell>
          <cell r="B111">
            <v>11001</v>
          </cell>
          <cell r="C111">
            <v>573856</v>
          </cell>
          <cell r="D111" t="str">
            <v>28,560     52164       72.19      98</v>
          </cell>
        </row>
        <row r="112">
          <cell r="A112">
            <v>36281</v>
          </cell>
          <cell r="B112">
            <v>11068</v>
          </cell>
          <cell r="C112">
            <v>573473</v>
          </cell>
          <cell r="D112" t="str">
            <v>29,979     51814       73.04      98</v>
          </cell>
        </row>
        <row r="113">
          <cell r="A113">
            <v>36312</v>
          </cell>
          <cell r="B113">
            <v>9908</v>
          </cell>
          <cell r="C113">
            <v>532988</v>
          </cell>
          <cell r="D113" t="str">
            <v>26,426     53794       72.73      97</v>
          </cell>
        </row>
        <row r="114">
          <cell r="A114">
            <v>36342</v>
          </cell>
          <cell r="B114">
            <v>10018</v>
          </cell>
          <cell r="C114">
            <v>533134</v>
          </cell>
          <cell r="D114" t="str">
            <v>26,382     53218       72.48      97</v>
          </cell>
        </row>
        <row r="115">
          <cell r="A115">
            <v>36373</v>
          </cell>
          <cell r="B115">
            <v>10023</v>
          </cell>
          <cell r="C115">
            <v>515125</v>
          </cell>
          <cell r="D115" t="str">
            <v>27,254     51395       73.11      97</v>
          </cell>
        </row>
        <row r="116">
          <cell r="A116">
            <v>36404</v>
          </cell>
          <cell r="B116">
            <v>10838</v>
          </cell>
          <cell r="C116">
            <v>492384</v>
          </cell>
          <cell r="D116" t="str">
            <v>27,609     45432       71.81      95</v>
          </cell>
        </row>
        <row r="117">
          <cell r="A117">
            <v>36434</v>
          </cell>
          <cell r="B117">
            <v>13738</v>
          </cell>
          <cell r="C117">
            <v>506023</v>
          </cell>
          <cell r="D117" t="str">
            <v>31,437     36834       69.59      94</v>
          </cell>
        </row>
        <row r="118">
          <cell r="A118">
            <v>36465</v>
          </cell>
          <cell r="B118">
            <v>13799</v>
          </cell>
          <cell r="C118">
            <v>464639</v>
          </cell>
          <cell r="D118" t="str">
            <v>32,227     33672       70.02      93</v>
          </cell>
        </row>
        <row r="119">
          <cell r="A119">
            <v>36495</v>
          </cell>
          <cell r="B119">
            <v>14818</v>
          </cell>
          <cell r="C119">
            <v>463020</v>
          </cell>
          <cell r="D119" t="str">
            <v>36,660     31248       71.21      92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138747</v>
          </cell>
          <cell r="C121">
            <v>6487204</v>
          </cell>
          <cell r="D121">
            <v>369866</v>
          </cell>
        </row>
        <row r="123">
          <cell r="A123">
            <v>36526</v>
          </cell>
          <cell r="B123">
            <v>13945</v>
          </cell>
          <cell r="C123">
            <v>466563</v>
          </cell>
          <cell r="D123" t="str">
            <v>35,025     33458       71.52      91</v>
          </cell>
        </row>
        <row r="124">
          <cell r="A124">
            <v>36557</v>
          </cell>
          <cell r="B124">
            <v>13247</v>
          </cell>
          <cell r="C124">
            <v>420922</v>
          </cell>
          <cell r="D124" t="str">
            <v>29,825     31775       69.24      90</v>
          </cell>
        </row>
        <row r="125">
          <cell r="A125">
            <v>36586</v>
          </cell>
          <cell r="B125">
            <v>13115</v>
          </cell>
          <cell r="C125">
            <v>431062</v>
          </cell>
          <cell r="D125" t="str">
            <v>32,496     32868       71.25      92</v>
          </cell>
        </row>
        <row r="126">
          <cell r="A126">
            <v>36617</v>
          </cell>
          <cell r="B126">
            <v>12447</v>
          </cell>
          <cell r="C126">
            <v>386693</v>
          </cell>
          <cell r="D126" t="str">
            <v>36,529     31068       74.59      91</v>
          </cell>
        </row>
        <row r="127">
          <cell r="A127">
            <v>36647</v>
          </cell>
          <cell r="B127">
            <v>12404</v>
          </cell>
          <cell r="C127">
            <v>368942</v>
          </cell>
          <cell r="D127" t="str">
            <v>34,076     29744       73.31      91</v>
          </cell>
        </row>
        <row r="128">
          <cell r="A128">
            <v>36678</v>
          </cell>
          <cell r="B128">
            <v>12775</v>
          </cell>
          <cell r="C128">
            <v>550435</v>
          </cell>
          <cell r="D128" t="str">
            <v>45,674     43087       78.14      91</v>
          </cell>
        </row>
        <row r="129">
          <cell r="A129">
            <v>36708</v>
          </cell>
          <cell r="B129">
            <v>12239</v>
          </cell>
          <cell r="C129">
            <v>524900</v>
          </cell>
          <cell r="D129" t="str">
            <v>41,984     42888       77.43      91</v>
          </cell>
        </row>
        <row r="130">
          <cell r="A130">
            <v>36739</v>
          </cell>
          <cell r="B130">
            <v>10264</v>
          </cell>
          <cell r="C130">
            <v>489312</v>
          </cell>
          <cell r="D130" t="str">
            <v>38,516     47673       78.96      90</v>
          </cell>
        </row>
        <row r="131">
          <cell r="A131">
            <v>36770</v>
          </cell>
          <cell r="B131">
            <v>14867</v>
          </cell>
          <cell r="C131">
            <v>458788</v>
          </cell>
          <cell r="D131" t="str">
            <v>33,767     30860       69.43      91</v>
          </cell>
        </row>
        <row r="132">
          <cell r="A132">
            <v>36800</v>
          </cell>
          <cell r="B132">
            <v>13449</v>
          </cell>
          <cell r="C132">
            <v>463929</v>
          </cell>
          <cell r="D132" t="str">
            <v>28,387     34496       67.85      92</v>
          </cell>
        </row>
        <row r="133">
          <cell r="A133">
            <v>36831</v>
          </cell>
          <cell r="B133">
            <v>12264</v>
          </cell>
          <cell r="C133">
            <v>408028</v>
          </cell>
          <cell r="D133" t="str">
            <v>25,059     33271       67.14      92</v>
          </cell>
        </row>
        <row r="134">
          <cell r="A134">
            <v>36861</v>
          </cell>
          <cell r="B134">
            <v>11847</v>
          </cell>
          <cell r="C134">
            <v>379882</v>
          </cell>
          <cell r="D134" t="str">
            <v>25,669     32066       68.42      90</v>
          </cell>
        </row>
        <row r="135">
          <cell r="A135" t="str">
            <v>Totals: __</v>
          </cell>
          <cell r="B135" t="str">
            <v>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152863</v>
          </cell>
          <cell r="C136">
            <v>5349456</v>
          </cell>
          <cell r="D136">
            <v>407007</v>
          </cell>
        </row>
        <row r="138">
          <cell r="A138">
            <v>36892</v>
          </cell>
          <cell r="B138">
            <v>12949</v>
          </cell>
          <cell r="C138">
            <v>389325</v>
          </cell>
          <cell r="D138" t="str">
            <v>24,869     30067       65.76      90</v>
          </cell>
        </row>
        <row r="139">
          <cell r="A139">
            <v>36923</v>
          </cell>
          <cell r="B139">
            <v>12852</v>
          </cell>
          <cell r="C139">
            <v>352363</v>
          </cell>
          <cell r="D139" t="str">
            <v>23,563     27417       64.71      90</v>
          </cell>
        </row>
        <row r="140">
          <cell r="A140">
            <v>36951</v>
          </cell>
          <cell r="B140">
            <v>13340</v>
          </cell>
          <cell r="C140">
            <v>416956</v>
          </cell>
          <cell r="D140" t="str">
            <v>26,522     31257       66.53      90</v>
          </cell>
        </row>
        <row r="141">
          <cell r="A141">
            <v>36982</v>
          </cell>
          <cell r="B141">
            <v>12606</v>
          </cell>
          <cell r="C141">
            <v>377886</v>
          </cell>
          <cell r="D141" t="str">
            <v>25,316     29977       66.76      91</v>
          </cell>
        </row>
        <row r="142">
          <cell r="A142">
            <v>37012</v>
          </cell>
          <cell r="B142">
            <v>4329</v>
          </cell>
          <cell r="C142">
            <v>362903</v>
          </cell>
          <cell r="D142" t="str">
            <v>23,940     83831       84.69      81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5"/>
    </sheetNames>
    <sheetDataSet>
      <sheetData sheetId="0">
        <row r="55">
          <cell r="A55">
            <v>35034</v>
          </cell>
          <cell r="B55">
            <v>34321</v>
          </cell>
          <cell r="C55">
            <v>906861</v>
          </cell>
          <cell r="D55" t="str">
            <v>13,407     26423       28.09      99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34321</v>
          </cell>
          <cell r="C57">
            <v>906861</v>
          </cell>
          <cell r="D57">
            <v>13407</v>
          </cell>
        </row>
        <row r="59">
          <cell r="A59">
            <v>35065</v>
          </cell>
          <cell r="B59">
            <v>52911</v>
          </cell>
          <cell r="C59">
            <v>1409509</v>
          </cell>
          <cell r="D59" t="str">
            <v>28,182     26640       34.75      97</v>
          </cell>
        </row>
        <row r="60">
          <cell r="A60">
            <v>35096</v>
          </cell>
          <cell r="B60">
            <v>37297</v>
          </cell>
          <cell r="C60">
            <v>1207862</v>
          </cell>
          <cell r="D60" t="str">
            <v>27,076     32385       42.06      98</v>
          </cell>
        </row>
        <row r="61">
          <cell r="A61">
            <v>35125</v>
          </cell>
          <cell r="B61">
            <v>36248</v>
          </cell>
          <cell r="C61">
            <v>1163071</v>
          </cell>
          <cell r="D61" t="str">
            <v>26,127     32087       41.89      96</v>
          </cell>
        </row>
        <row r="62">
          <cell r="A62">
            <v>35156</v>
          </cell>
          <cell r="B62">
            <v>31909</v>
          </cell>
          <cell r="C62">
            <v>1044460</v>
          </cell>
          <cell r="D62" t="str">
            <v>49,827     32733       60.96      94</v>
          </cell>
        </row>
        <row r="63">
          <cell r="A63">
            <v>35186</v>
          </cell>
          <cell r="B63">
            <v>23500</v>
          </cell>
          <cell r="C63">
            <v>1016677</v>
          </cell>
          <cell r="D63" t="str">
            <v>49,525     43263       67.82      94</v>
          </cell>
        </row>
        <row r="64">
          <cell r="A64">
            <v>35217</v>
          </cell>
          <cell r="B64">
            <v>25634</v>
          </cell>
          <cell r="C64">
            <v>892305</v>
          </cell>
          <cell r="D64" t="str">
            <v>43,976     34810       63.17      92</v>
          </cell>
        </row>
        <row r="65">
          <cell r="A65">
            <v>35247</v>
          </cell>
          <cell r="B65">
            <v>25975</v>
          </cell>
          <cell r="C65">
            <v>908572</v>
          </cell>
          <cell r="D65" t="str">
            <v>47,990     34979       64.88      89</v>
          </cell>
        </row>
        <row r="66">
          <cell r="A66">
            <v>35278</v>
          </cell>
          <cell r="B66">
            <v>25500</v>
          </cell>
          <cell r="C66">
            <v>859208</v>
          </cell>
          <cell r="D66" t="str">
            <v>44,360     33695       63.50      87</v>
          </cell>
        </row>
        <row r="67">
          <cell r="A67">
            <v>35309</v>
          </cell>
          <cell r="B67">
            <v>22337</v>
          </cell>
          <cell r="C67">
            <v>771920</v>
          </cell>
          <cell r="D67" t="str">
            <v>41,495     34558       65.01      87</v>
          </cell>
        </row>
        <row r="68">
          <cell r="A68">
            <v>35339</v>
          </cell>
          <cell r="B68">
            <v>18021</v>
          </cell>
          <cell r="C68">
            <v>705118</v>
          </cell>
          <cell r="D68" t="str">
            <v>47,921     39128       72.67      84</v>
          </cell>
        </row>
        <row r="69">
          <cell r="A69">
            <v>35370</v>
          </cell>
          <cell r="B69">
            <v>15301</v>
          </cell>
          <cell r="C69">
            <v>613022</v>
          </cell>
          <cell r="D69" t="str">
            <v>39,247     40065       71.95      84</v>
          </cell>
        </row>
        <row r="70">
          <cell r="A70">
            <v>35400</v>
          </cell>
          <cell r="B70">
            <v>20047</v>
          </cell>
          <cell r="C70">
            <v>610850</v>
          </cell>
          <cell r="D70" t="str">
            <v>41,442     30471       67.40      88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334680</v>
          </cell>
          <cell r="C72">
            <v>11202574</v>
          </cell>
          <cell r="D72">
            <v>487168</v>
          </cell>
        </row>
        <row r="74">
          <cell r="A74">
            <v>35431</v>
          </cell>
          <cell r="B74">
            <v>19749</v>
          </cell>
          <cell r="C74">
            <v>587082</v>
          </cell>
          <cell r="D74" t="str">
            <v>40,361     29728       67.15      88</v>
          </cell>
        </row>
        <row r="75">
          <cell r="A75">
            <v>35462</v>
          </cell>
          <cell r="B75">
            <v>16693</v>
          </cell>
          <cell r="C75">
            <v>482395</v>
          </cell>
          <cell r="D75" t="str">
            <v>34,706     28899       67.52      86</v>
          </cell>
        </row>
        <row r="76">
          <cell r="A76">
            <v>35490</v>
          </cell>
          <cell r="B76">
            <v>18370</v>
          </cell>
          <cell r="C76">
            <v>508244</v>
          </cell>
          <cell r="D76" t="str">
            <v>35,887     27668       66.14      85</v>
          </cell>
        </row>
        <row r="77">
          <cell r="A77">
            <v>35521</v>
          </cell>
          <cell r="B77">
            <v>13545</v>
          </cell>
          <cell r="C77">
            <v>468434</v>
          </cell>
          <cell r="D77" t="str">
            <v>29,109     34584       68.24      87</v>
          </cell>
        </row>
        <row r="78">
          <cell r="A78">
            <v>35551</v>
          </cell>
          <cell r="B78">
            <v>18928</v>
          </cell>
          <cell r="C78">
            <v>456207</v>
          </cell>
          <cell r="D78" t="str">
            <v>32,250     24103       63.02      85</v>
          </cell>
        </row>
        <row r="79">
          <cell r="A79">
            <v>35582</v>
          </cell>
          <cell r="B79">
            <v>18146</v>
          </cell>
          <cell r="C79">
            <v>424652</v>
          </cell>
          <cell r="D79" t="str">
            <v>29,817     23402       62.17      84</v>
          </cell>
        </row>
        <row r="80">
          <cell r="A80">
            <v>35612</v>
          </cell>
          <cell r="B80">
            <v>18211</v>
          </cell>
          <cell r="C80">
            <v>464260</v>
          </cell>
          <cell r="D80" t="str">
            <v>34,770     25494       65.63      85</v>
          </cell>
        </row>
        <row r="81">
          <cell r="A81">
            <v>35643</v>
          </cell>
          <cell r="B81">
            <v>16799</v>
          </cell>
          <cell r="C81">
            <v>432136</v>
          </cell>
          <cell r="D81" t="str">
            <v>31,419     25724       65.16      85</v>
          </cell>
        </row>
        <row r="82">
          <cell r="A82">
            <v>35674</v>
          </cell>
          <cell r="B82">
            <v>15874</v>
          </cell>
          <cell r="C82">
            <v>400656</v>
          </cell>
          <cell r="D82" t="str">
            <v>33,745     25240       68.01      84</v>
          </cell>
        </row>
        <row r="83">
          <cell r="A83">
            <v>35704</v>
          </cell>
          <cell r="B83">
            <v>16708</v>
          </cell>
          <cell r="C83">
            <v>352736</v>
          </cell>
          <cell r="D83" t="str">
            <v>32,571     21112       66.10      83</v>
          </cell>
        </row>
        <row r="84">
          <cell r="A84">
            <v>35735</v>
          </cell>
          <cell r="B84">
            <v>15006</v>
          </cell>
          <cell r="C84">
            <v>395627</v>
          </cell>
          <cell r="D84" t="str">
            <v>32,473     26365       68.39      82</v>
          </cell>
        </row>
        <row r="85">
          <cell r="A85">
            <v>35765</v>
          </cell>
          <cell r="B85">
            <v>15090</v>
          </cell>
          <cell r="C85">
            <v>399988</v>
          </cell>
          <cell r="D85" t="str">
            <v>29,391     26507       66.08      83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203119</v>
          </cell>
          <cell r="C87">
            <v>5372417</v>
          </cell>
          <cell r="D87">
            <v>396499</v>
          </cell>
        </row>
        <row r="89">
          <cell r="A89">
            <v>35796</v>
          </cell>
          <cell r="B89">
            <v>14604</v>
          </cell>
          <cell r="C89">
            <v>388505</v>
          </cell>
          <cell r="D89" t="str">
            <v>29,685     26603       67.03      83</v>
          </cell>
        </row>
        <row r="90">
          <cell r="A90">
            <v>35827</v>
          </cell>
          <cell r="B90">
            <v>13288</v>
          </cell>
          <cell r="C90">
            <v>326562</v>
          </cell>
          <cell r="D90" t="str">
            <v>27,576     24576       67.48      83</v>
          </cell>
        </row>
        <row r="91">
          <cell r="A91">
            <v>35855</v>
          </cell>
          <cell r="B91">
            <v>13621</v>
          </cell>
          <cell r="C91">
            <v>358011</v>
          </cell>
          <cell r="D91" t="str">
            <v>28,283     26284       67.49      82</v>
          </cell>
        </row>
        <row r="92">
          <cell r="A92">
            <v>35886</v>
          </cell>
          <cell r="B92">
            <v>11554</v>
          </cell>
          <cell r="C92">
            <v>334997</v>
          </cell>
          <cell r="D92" t="str">
            <v>21,316     28995       64.85      83</v>
          </cell>
        </row>
        <row r="93">
          <cell r="A93">
            <v>35916</v>
          </cell>
          <cell r="B93">
            <v>11872</v>
          </cell>
          <cell r="C93">
            <v>344409</v>
          </cell>
          <cell r="D93" t="str">
            <v>25,072     29011       67.86      83</v>
          </cell>
        </row>
        <row r="94">
          <cell r="A94">
            <v>35947</v>
          </cell>
          <cell r="B94">
            <v>12870</v>
          </cell>
          <cell r="C94">
            <v>320074</v>
          </cell>
          <cell r="D94" t="str">
            <v>22,931     24870       64.05      84</v>
          </cell>
        </row>
        <row r="95">
          <cell r="A95">
            <v>35977</v>
          </cell>
          <cell r="B95">
            <v>13015</v>
          </cell>
          <cell r="C95">
            <v>322901</v>
          </cell>
          <cell r="D95" t="str">
            <v>24,857     24810       65.63      83</v>
          </cell>
        </row>
        <row r="96">
          <cell r="A96">
            <v>36008</v>
          </cell>
          <cell r="B96">
            <v>13155</v>
          </cell>
          <cell r="C96">
            <v>325894</v>
          </cell>
          <cell r="D96" t="str">
            <v>29,727     24774       69.32      83</v>
          </cell>
        </row>
        <row r="97">
          <cell r="A97">
            <v>36039</v>
          </cell>
          <cell r="B97">
            <v>12102</v>
          </cell>
          <cell r="C97">
            <v>303534</v>
          </cell>
          <cell r="D97" t="str">
            <v>27,442     25082       69.40      84</v>
          </cell>
        </row>
        <row r="98">
          <cell r="A98">
            <v>36069</v>
          </cell>
          <cell r="B98">
            <v>13430</v>
          </cell>
          <cell r="C98">
            <v>306596</v>
          </cell>
          <cell r="D98" t="str">
            <v>24,618     22830       64.70      78</v>
          </cell>
        </row>
        <row r="99">
          <cell r="A99">
            <v>36100</v>
          </cell>
          <cell r="B99">
            <v>12836</v>
          </cell>
          <cell r="C99">
            <v>298272</v>
          </cell>
          <cell r="D99" t="str">
            <v>23,678     23238       64.85      80</v>
          </cell>
        </row>
        <row r="100">
          <cell r="A100">
            <v>36130</v>
          </cell>
          <cell r="B100">
            <v>13981</v>
          </cell>
          <cell r="C100">
            <v>296030</v>
          </cell>
          <cell r="D100" t="str">
            <v>21,838     21174       60.97      80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156328</v>
          </cell>
          <cell r="C102">
            <v>3925785</v>
          </cell>
          <cell r="D102">
            <v>307023</v>
          </cell>
        </row>
        <row r="104">
          <cell r="A104">
            <v>36161</v>
          </cell>
          <cell r="B104">
            <v>12477</v>
          </cell>
          <cell r="C104">
            <v>289716</v>
          </cell>
          <cell r="D104" t="str">
            <v>19,691     23221       61.21      78</v>
          </cell>
        </row>
        <row r="105">
          <cell r="A105">
            <v>36192</v>
          </cell>
          <cell r="B105">
            <v>11378</v>
          </cell>
          <cell r="C105">
            <v>243313</v>
          </cell>
          <cell r="D105" t="str">
            <v>17,535     21385       60.65      76</v>
          </cell>
        </row>
        <row r="106">
          <cell r="A106">
            <v>36220</v>
          </cell>
          <cell r="B106">
            <v>12077</v>
          </cell>
          <cell r="C106">
            <v>263778</v>
          </cell>
          <cell r="D106" t="str">
            <v>19,020     21842       61.16      77</v>
          </cell>
        </row>
        <row r="107">
          <cell r="A107">
            <v>36251</v>
          </cell>
          <cell r="B107">
            <v>10754</v>
          </cell>
          <cell r="C107">
            <v>251623</v>
          </cell>
          <cell r="D107" t="str">
            <v>17,325     23399       61.70      76</v>
          </cell>
        </row>
        <row r="108">
          <cell r="A108">
            <v>36281</v>
          </cell>
          <cell r="B108">
            <v>10820</v>
          </cell>
          <cell r="C108">
            <v>267110</v>
          </cell>
          <cell r="D108" t="str">
            <v>17,121     24687       61.28      75</v>
          </cell>
        </row>
        <row r="109">
          <cell r="A109">
            <v>36312</v>
          </cell>
          <cell r="B109">
            <v>10067</v>
          </cell>
          <cell r="C109">
            <v>257345</v>
          </cell>
          <cell r="D109" t="str">
            <v>17,110     25564       62.96      76</v>
          </cell>
        </row>
        <row r="110">
          <cell r="A110">
            <v>36342</v>
          </cell>
          <cell r="B110">
            <v>10325</v>
          </cell>
          <cell r="C110">
            <v>260797</v>
          </cell>
          <cell r="D110" t="str">
            <v>18,242     25259       63.86      72</v>
          </cell>
        </row>
        <row r="111">
          <cell r="A111">
            <v>36373</v>
          </cell>
          <cell r="B111">
            <v>10480</v>
          </cell>
          <cell r="C111">
            <v>274420</v>
          </cell>
          <cell r="D111" t="str">
            <v>19,934     26186       65.54      75</v>
          </cell>
        </row>
        <row r="112">
          <cell r="A112">
            <v>36404</v>
          </cell>
          <cell r="B112">
            <v>10196</v>
          </cell>
          <cell r="C112">
            <v>276485</v>
          </cell>
          <cell r="D112" t="str">
            <v>23,034     27118       69.32      75</v>
          </cell>
        </row>
        <row r="113">
          <cell r="A113">
            <v>36434</v>
          </cell>
          <cell r="B113">
            <v>10274</v>
          </cell>
          <cell r="C113">
            <v>267724</v>
          </cell>
          <cell r="D113" t="str">
            <v>22,076     26059       68.24      75</v>
          </cell>
        </row>
        <row r="114">
          <cell r="A114">
            <v>36465</v>
          </cell>
          <cell r="B114">
            <v>9775</v>
          </cell>
          <cell r="C114">
            <v>249314</v>
          </cell>
          <cell r="D114" t="str">
            <v>19,465     25506       66.57      76</v>
          </cell>
        </row>
        <row r="115">
          <cell r="A115">
            <v>36495</v>
          </cell>
          <cell r="B115">
            <v>9513</v>
          </cell>
          <cell r="C115">
            <v>242602</v>
          </cell>
          <cell r="D115" t="str">
            <v>17,635     25503       64.96      74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128136</v>
          </cell>
          <cell r="C117">
            <v>3144227</v>
          </cell>
          <cell r="D117">
            <v>228188</v>
          </cell>
        </row>
        <row r="119">
          <cell r="A119">
            <v>36526</v>
          </cell>
          <cell r="B119">
            <v>9896</v>
          </cell>
          <cell r="C119">
            <v>257903</v>
          </cell>
          <cell r="D119" t="str">
            <v>19,090     26062       65.86      76</v>
          </cell>
        </row>
        <row r="120">
          <cell r="A120">
            <v>36557</v>
          </cell>
          <cell r="B120">
            <v>9107</v>
          </cell>
          <cell r="C120">
            <v>236091</v>
          </cell>
          <cell r="D120" t="str">
            <v>18,071     25925       66.49      73</v>
          </cell>
        </row>
        <row r="121">
          <cell r="A121">
            <v>36586</v>
          </cell>
          <cell r="B121">
            <v>9780</v>
          </cell>
          <cell r="C121">
            <v>253507</v>
          </cell>
          <cell r="D121" t="str">
            <v>17,652     25921       64.35      73</v>
          </cell>
        </row>
        <row r="122">
          <cell r="A122">
            <v>36617</v>
          </cell>
          <cell r="B122">
            <v>8555</v>
          </cell>
          <cell r="C122">
            <v>241154</v>
          </cell>
          <cell r="D122" t="str">
            <v>13,783     28189       61.70      73</v>
          </cell>
        </row>
        <row r="123">
          <cell r="A123">
            <v>36647</v>
          </cell>
          <cell r="B123">
            <v>9901</v>
          </cell>
          <cell r="C123">
            <v>244627</v>
          </cell>
          <cell r="D123" t="str">
            <v>17,937     24708       64.43      74</v>
          </cell>
        </row>
        <row r="124">
          <cell r="A124">
            <v>36678</v>
          </cell>
          <cell r="B124">
            <v>11051</v>
          </cell>
          <cell r="C124">
            <v>238644</v>
          </cell>
          <cell r="D124" t="str">
            <v>17,658     21595       61.51      74</v>
          </cell>
        </row>
        <row r="125">
          <cell r="A125">
            <v>36708</v>
          </cell>
          <cell r="B125">
            <v>11579</v>
          </cell>
          <cell r="C125">
            <v>289037</v>
          </cell>
          <cell r="D125" t="str">
            <v>19,823     24963       63.13      73</v>
          </cell>
        </row>
        <row r="126">
          <cell r="A126">
            <v>36739</v>
          </cell>
          <cell r="B126">
            <v>11539</v>
          </cell>
          <cell r="C126">
            <v>276158</v>
          </cell>
          <cell r="D126" t="str">
            <v>18,669     23933       61.80      72</v>
          </cell>
        </row>
        <row r="127">
          <cell r="A127">
            <v>36770</v>
          </cell>
          <cell r="B127">
            <v>10921</v>
          </cell>
          <cell r="C127">
            <v>257762</v>
          </cell>
          <cell r="D127" t="str">
            <v>15,775     23603       59.09      72</v>
          </cell>
        </row>
        <row r="128">
          <cell r="A128">
            <v>36800</v>
          </cell>
          <cell r="B128">
            <v>11326</v>
          </cell>
          <cell r="C128">
            <v>249981</v>
          </cell>
          <cell r="D128" t="str">
            <v>17,008     22072       60.03      72</v>
          </cell>
        </row>
        <row r="129">
          <cell r="A129">
            <v>36831</v>
          </cell>
          <cell r="B129">
            <v>9514</v>
          </cell>
          <cell r="C129">
            <v>233287</v>
          </cell>
          <cell r="D129" t="str">
            <v>17,176     24521       64.35      73</v>
          </cell>
        </row>
        <row r="130">
          <cell r="A130">
            <v>36861</v>
          </cell>
          <cell r="B130">
            <v>11314</v>
          </cell>
          <cell r="C130">
            <v>261703</v>
          </cell>
          <cell r="D130" t="str">
            <v>16,928     23131       59.94      71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124483</v>
          </cell>
          <cell r="C132">
            <v>3039854</v>
          </cell>
          <cell r="D132">
            <v>209570</v>
          </cell>
        </row>
        <row r="134">
          <cell r="A134">
            <v>36892</v>
          </cell>
          <cell r="B134">
            <v>10234</v>
          </cell>
          <cell r="C134">
            <v>235374</v>
          </cell>
          <cell r="D134" t="str">
            <v>15,343     23000       59.99      72</v>
          </cell>
        </row>
        <row r="135">
          <cell r="A135">
            <v>36923</v>
          </cell>
          <cell r="B135">
            <v>9681</v>
          </cell>
          <cell r="C135">
            <v>223297</v>
          </cell>
          <cell r="D135" t="str">
            <v>15,658     23066       61.79      71</v>
          </cell>
        </row>
        <row r="136">
          <cell r="A136">
            <v>36951</v>
          </cell>
          <cell r="B136">
            <v>9780</v>
          </cell>
          <cell r="C136">
            <v>221910</v>
          </cell>
          <cell r="D136" t="str">
            <v>17,204     22691       63.76      71</v>
          </cell>
        </row>
        <row r="137">
          <cell r="A137">
            <v>36982</v>
          </cell>
          <cell r="B137">
            <v>8758</v>
          </cell>
          <cell r="C137">
            <v>223964</v>
          </cell>
          <cell r="D137" t="str">
            <v>14,641     25573       62.57      71</v>
          </cell>
        </row>
        <row r="138">
          <cell r="A138">
            <v>37012</v>
          </cell>
          <cell r="B138">
            <v>8907</v>
          </cell>
          <cell r="C138">
            <v>219864</v>
          </cell>
          <cell r="D138" t="str">
            <v>15,822     24685       63.98      67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59">
          <cell r="A59">
            <v>35065</v>
          </cell>
          <cell r="B59">
            <v>46694</v>
          </cell>
          <cell r="C59">
            <v>1231634</v>
          </cell>
          <cell r="D59" t="str">
            <v>8,974     26377       16.12     131</v>
          </cell>
        </row>
        <row r="60">
          <cell r="A60">
            <v>35096</v>
          </cell>
          <cell r="B60">
            <v>55199</v>
          </cell>
          <cell r="C60">
            <v>1975186</v>
          </cell>
          <cell r="D60" t="str">
            <v>11,687     35784       17.47     130</v>
          </cell>
        </row>
        <row r="61">
          <cell r="A61">
            <v>35125</v>
          </cell>
          <cell r="B61">
            <v>59131</v>
          </cell>
          <cell r="C61">
            <v>1792561</v>
          </cell>
          <cell r="D61" t="str">
            <v>12,260     30316       17.17     128</v>
          </cell>
        </row>
        <row r="62">
          <cell r="A62">
            <v>35156</v>
          </cell>
          <cell r="B62">
            <v>39290</v>
          </cell>
          <cell r="C62">
            <v>1514763</v>
          </cell>
          <cell r="D62" t="str">
            <v>19,743     38554       33.44     127</v>
          </cell>
        </row>
        <row r="63">
          <cell r="A63">
            <v>35186</v>
          </cell>
          <cell r="B63">
            <v>46868</v>
          </cell>
          <cell r="C63">
            <v>1368938</v>
          </cell>
          <cell r="D63" t="str">
            <v>44,263     29209       48.57     127</v>
          </cell>
        </row>
        <row r="64">
          <cell r="A64">
            <v>35217</v>
          </cell>
          <cell r="B64">
            <v>40314</v>
          </cell>
          <cell r="C64">
            <v>1136000</v>
          </cell>
          <cell r="D64" t="str">
            <v>40,389     28179       50.05     126</v>
          </cell>
        </row>
        <row r="65">
          <cell r="A65">
            <v>35247</v>
          </cell>
          <cell r="B65">
            <v>37961</v>
          </cell>
          <cell r="C65">
            <v>1190529</v>
          </cell>
          <cell r="D65" t="str">
            <v>39,258     31362       50.84     124</v>
          </cell>
        </row>
        <row r="66">
          <cell r="A66">
            <v>35278</v>
          </cell>
          <cell r="B66">
            <v>32904</v>
          </cell>
          <cell r="C66">
            <v>1096196</v>
          </cell>
          <cell r="D66" t="str">
            <v>31,873     33315       49.20     122</v>
          </cell>
        </row>
        <row r="67">
          <cell r="A67">
            <v>35309</v>
          </cell>
          <cell r="B67">
            <v>29889</v>
          </cell>
          <cell r="C67">
            <v>961090</v>
          </cell>
          <cell r="D67" t="str">
            <v>30,703     32156       50.67     121</v>
          </cell>
        </row>
        <row r="68">
          <cell r="A68">
            <v>35339</v>
          </cell>
          <cell r="B68">
            <v>29916</v>
          </cell>
          <cell r="C68">
            <v>982746</v>
          </cell>
          <cell r="D68" t="str">
            <v>44,239     32851       59.66     121</v>
          </cell>
        </row>
        <row r="69">
          <cell r="A69">
            <v>35370</v>
          </cell>
          <cell r="B69">
            <v>26318</v>
          </cell>
          <cell r="C69">
            <v>889998</v>
          </cell>
          <cell r="D69" t="str">
            <v>49,080     33818       65.09     122</v>
          </cell>
        </row>
        <row r="70">
          <cell r="A70">
            <v>35400</v>
          </cell>
          <cell r="B70">
            <v>29909</v>
          </cell>
          <cell r="C70">
            <v>843054</v>
          </cell>
          <cell r="D70" t="str">
            <v>52,360     28188       63.64     120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474393</v>
          </cell>
          <cell r="C72">
            <v>14982695</v>
          </cell>
          <cell r="D72">
            <v>384829</v>
          </cell>
        </row>
        <row r="74">
          <cell r="A74">
            <v>35431</v>
          </cell>
          <cell r="B74">
            <v>30010</v>
          </cell>
          <cell r="C74">
            <v>804311</v>
          </cell>
          <cell r="D74" t="str">
            <v>48,200     26802       61.63     119</v>
          </cell>
        </row>
        <row r="75">
          <cell r="A75">
            <v>35462</v>
          </cell>
          <cell r="B75">
            <v>25722</v>
          </cell>
          <cell r="C75">
            <v>682885</v>
          </cell>
          <cell r="D75" t="str">
            <v>48,323     26549       65.26     118</v>
          </cell>
        </row>
        <row r="76">
          <cell r="A76">
            <v>35490</v>
          </cell>
          <cell r="B76">
            <v>26834</v>
          </cell>
          <cell r="C76">
            <v>736076</v>
          </cell>
          <cell r="D76" t="str">
            <v>43,644     27431       61.93     118</v>
          </cell>
        </row>
        <row r="77">
          <cell r="A77">
            <v>35521</v>
          </cell>
          <cell r="B77">
            <v>25330</v>
          </cell>
          <cell r="C77">
            <v>673340</v>
          </cell>
          <cell r="D77" t="str">
            <v>38,524     26583       60.33     117</v>
          </cell>
        </row>
        <row r="78">
          <cell r="A78">
            <v>35551</v>
          </cell>
          <cell r="B78">
            <v>24848</v>
          </cell>
          <cell r="C78">
            <v>705250</v>
          </cell>
          <cell r="D78" t="str">
            <v>40,622     28383       62.05     114</v>
          </cell>
        </row>
        <row r="79">
          <cell r="A79">
            <v>35582</v>
          </cell>
          <cell r="B79">
            <v>21142</v>
          </cell>
          <cell r="C79">
            <v>665972</v>
          </cell>
          <cell r="D79" t="str">
            <v>54,013     31500       71.87     113</v>
          </cell>
        </row>
        <row r="80">
          <cell r="A80">
            <v>35612</v>
          </cell>
          <cell r="B80">
            <v>22484</v>
          </cell>
          <cell r="C80">
            <v>670715</v>
          </cell>
          <cell r="D80" t="str">
            <v>53,756     29831       70.51     111</v>
          </cell>
        </row>
        <row r="81">
          <cell r="A81">
            <v>35643</v>
          </cell>
          <cell r="B81">
            <v>20783</v>
          </cell>
          <cell r="C81">
            <v>680211</v>
          </cell>
          <cell r="D81" t="str">
            <v>52,570     32730       71.67     111</v>
          </cell>
        </row>
        <row r="82">
          <cell r="A82">
            <v>35674</v>
          </cell>
          <cell r="B82">
            <v>20384</v>
          </cell>
          <cell r="C82">
            <v>650612</v>
          </cell>
          <cell r="D82" t="str">
            <v>48,741     31918       70.51     110</v>
          </cell>
        </row>
        <row r="83">
          <cell r="A83">
            <v>35704</v>
          </cell>
          <cell r="B83">
            <v>20081</v>
          </cell>
          <cell r="C83">
            <v>636462</v>
          </cell>
          <cell r="D83" t="str">
            <v>46,608     31695       69.89     104</v>
          </cell>
        </row>
        <row r="84">
          <cell r="A84">
            <v>35735</v>
          </cell>
          <cell r="B84">
            <v>18191</v>
          </cell>
          <cell r="C84">
            <v>604551</v>
          </cell>
          <cell r="D84" t="str">
            <v>44,790     33234       71.12     108</v>
          </cell>
        </row>
        <row r="85">
          <cell r="A85">
            <v>35765</v>
          </cell>
          <cell r="B85">
            <v>21605</v>
          </cell>
          <cell r="C85">
            <v>594898</v>
          </cell>
          <cell r="D85" t="str">
            <v>68,980     27536       76.15     106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277414</v>
          </cell>
          <cell r="C87">
            <v>8105283</v>
          </cell>
          <cell r="D87">
            <v>588771</v>
          </cell>
        </row>
        <row r="89">
          <cell r="A89">
            <v>35796</v>
          </cell>
          <cell r="B89">
            <v>22063</v>
          </cell>
          <cell r="C89">
            <v>593267</v>
          </cell>
          <cell r="D89" t="str">
            <v>59,595     26890       72.98     106</v>
          </cell>
        </row>
        <row r="90">
          <cell r="A90">
            <v>35827</v>
          </cell>
          <cell r="B90">
            <v>19171</v>
          </cell>
          <cell r="C90">
            <v>521960</v>
          </cell>
          <cell r="D90" t="str">
            <v>58,888     27227       75.44     102</v>
          </cell>
        </row>
        <row r="91">
          <cell r="A91">
            <v>35855</v>
          </cell>
          <cell r="B91">
            <v>20116</v>
          </cell>
          <cell r="C91">
            <v>581942</v>
          </cell>
          <cell r="D91" t="str">
            <v>63,973     28930       76.08     104</v>
          </cell>
        </row>
        <row r="92">
          <cell r="A92">
            <v>35886</v>
          </cell>
          <cell r="B92">
            <v>19230</v>
          </cell>
          <cell r="C92">
            <v>546963</v>
          </cell>
          <cell r="D92" t="str">
            <v>33,574     28444       63.58     105</v>
          </cell>
        </row>
        <row r="93">
          <cell r="A93">
            <v>35916</v>
          </cell>
          <cell r="B93">
            <v>19921</v>
          </cell>
          <cell r="C93">
            <v>542942</v>
          </cell>
          <cell r="D93" t="str">
            <v>35,327     27255       63.94     103</v>
          </cell>
        </row>
        <row r="94">
          <cell r="A94">
            <v>35947</v>
          </cell>
          <cell r="B94">
            <v>19488</v>
          </cell>
          <cell r="C94">
            <v>507269</v>
          </cell>
          <cell r="D94" t="str">
            <v>31,246     26030       61.59     104</v>
          </cell>
        </row>
        <row r="95">
          <cell r="A95">
            <v>35977</v>
          </cell>
          <cell r="B95">
            <v>17377</v>
          </cell>
          <cell r="C95">
            <v>508733</v>
          </cell>
          <cell r="D95" t="str">
            <v>30,708     29277       63.86     105</v>
          </cell>
        </row>
        <row r="96">
          <cell r="A96">
            <v>36008</v>
          </cell>
          <cell r="B96">
            <v>14489</v>
          </cell>
          <cell r="C96">
            <v>490386</v>
          </cell>
          <cell r="D96" t="str">
            <v>29,817     33846       67.30     106</v>
          </cell>
        </row>
        <row r="97">
          <cell r="A97">
            <v>36039</v>
          </cell>
          <cell r="B97">
            <v>13511</v>
          </cell>
          <cell r="C97">
            <v>471625</v>
          </cell>
          <cell r="D97" t="str">
            <v>30,032     34907       68.97     104</v>
          </cell>
        </row>
        <row r="98">
          <cell r="A98">
            <v>36069</v>
          </cell>
          <cell r="B98">
            <v>13719</v>
          </cell>
          <cell r="C98">
            <v>466303</v>
          </cell>
          <cell r="D98" t="str">
            <v>27,355     33990       66.60     104</v>
          </cell>
        </row>
        <row r="99">
          <cell r="A99">
            <v>36100</v>
          </cell>
          <cell r="B99">
            <v>13647</v>
          </cell>
          <cell r="C99">
            <v>441589</v>
          </cell>
          <cell r="D99" t="str">
            <v>25,793     32358       65.40     103</v>
          </cell>
        </row>
        <row r="100">
          <cell r="A100">
            <v>36130</v>
          </cell>
          <cell r="B100">
            <v>13114</v>
          </cell>
          <cell r="C100">
            <v>451131</v>
          </cell>
          <cell r="D100" t="str">
            <v>25,203     34401       65.77     102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205846</v>
          </cell>
          <cell r="C102">
            <v>6124110</v>
          </cell>
          <cell r="D102">
            <v>451511</v>
          </cell>
        </row>
        <row r="104">
          <cell r="A104">
            <v>36161</v>
          </cell>
          <cell r="B104">
            <v>13160</v>
          </cell>
          <cell r="C104">
            <v>439354</v>
          </cell>
          <cell r="D104" t="str">
            <v>24,013     33386       64.60      99</v>
          </cell>
        </row>
        <row r="105">
          <cell r="A105">
            <v>36192</v>
          </cell>
          <cell r="B105">
            <v>12699</v>
          </cell>
          <cell r="C105">
            <v>407707</v>
          </cell>
          <cell r="D105" t="str">
            <v>24,232     32106       65.61      97</v>
          </cell>
        </row>
        <row r="106">
          <cell r="A106">
            <v>36220</v>
          </cell>
          <cell r="B106">
            <v>13271</v>
          </cell>
          <cell r="C106">
            <v>441099</v>
          </cell>
          <cell r="D106" t="str">
            <v>26,989     33238       67.04      96</v>
          </cell>
        </row>
        <row r="107">
          <cell r="A107">
            <v>36251</v>
          </cell>
          <cell r="B107">
            <v>12627</v>
          </cell>
          <cell r="C107">
            <v>431835</v>
          </cell>
          <cell r="D107" t="str">
            <v>25,496     34200       66.88      98</v>
          </cell>
        </row>
        <row r="108">
          <cell r="A108">
            <v>36281</v>
          </cell>
          <cell r="B108">
            <v>12419</v>
          </cell>
          <cell r="C108">
            <v>431553</v>
          </cell>
          <cell r="D108" t="str">
            <v>25,159     34750       66.95      96</v>
          </cell>
        </row>
        <row r="109">
          <cell r="A109">
            <v>36312</v>
          </cell>
          <cell r="B109">
            <v>12416</v>
          </cell>
          <cell r="C109">
            <v>409253</v>
          </cell>
          <cell r="D109" t="str">
            <v>24,113     32962       66.01      99</v>
          </cell>
        </row>
        <row r="110">
          <cell r="A110">
            <v>36342</v>
          </cell>
          <cell r="B110">
            <v>11889</v>
          </cell>
          <cell r="C110">
            <v>397982</v>
          </cell>
          <cell r="D110" t="str">
            <v>23,002     33475       65.93      99</v>
          </cell>
        </row>
        <row r="111">
          <cell r="A111">
            <v>36373</v>
          </cell>
          <cell r="B111">
            <v>11835</v>
          </cell>
          <cell r="C111">
            <v>402375</v>
          </cell>
          <cell r="D111" t="str">
            <v>24,789     33999       67.69      95</v>
          </cell>
        </row>
        <row r="112">
          <cell r="A112">
            <v>36404</v>
          </cell>
          <cell r="B112">
            <v>12144</v>
          </cell>
          <cell r="C112">
            <v>406677</v>
          </cell>
          <cell r="D112" t="str">
            <v>23,850     33488       66.26      95</v>
          </cell>
        </row>
        <row r="113">
          <cell r="A113">
            <v>36434</v>
          </cell>
          <cell r="B113">
            <v>12677</v>
          </cell>
          <cell r="C113">
            <v>411116</v>
          </cell>
          <cell r="D113" t="str">
            <v>21,672     32431       63.09      95</v>
          </cell>
        </row>
        <row r="114">
          <cell r="A114">
            <v>36465</v>
          </cell>
          <cell r="B114">
            <v>12416</v>
          </cell>
          <cell r="C114">
            <v>365037</v>
          </cell>
          <cell r="D114" t="str">
            <v>19,397     29401       60.97      93</v>
          </cell>
        </row>
        <row r="115">
          <cell r="A115">
            <v>36495</v>
          </cell>
          <cell r="B115">
            <v>11734</v>
          </cell>
          <cell r="C115">
            <v>374537</v>
          </cell>
          <cell r="D115" t="str">
            <v>15,926     31919       57.58      96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149287</v>
          </cell>
          <cell r="C117">
            <v>4918525</v>
          </cell>
          <cell r="D117">
            <v>278638</v>
          </cell>
        </row>
        <row r="119">
          <cell r="A119">
            <v>36526</v>
          </cell>
          <cell r="B119">
            <v>11882</v>
          </cell>
          <cell r="C119">
            <v>401762</v>
          </cell>
          <cell r="D119" t="str">
            <v>14,740     33813       55.37      95</v>
          </cell>
        </row>
        <row r="120">
          <cell r="A120">
            <v>36557</v>
          </cell>
          <cell r="B120">
            <v>11308</v>
          </cell>
          <cell r="C120">
            <v>372259</v>
          </cell>
          <cell r="D120" t="str">
            <v>14,242     32920       55.74      93</v>
          </cell>
        </row>
        <row r="121">
          <cell r="A121">
            <v>36586</v>
          </cell>
          <cell r="B121">
            <v>11471</v>
          </cell>
          <cell r="C121">
            <v>430836</v>
          </cell>
          <cell r="D121" t="str">
            <v>24,203     37559       67.84      95</v>
          </cell>
        </row>
        <row r="122">
          <cell r="A122">
            <v>36617</v>
          </cell>
          <cell r="B122">
            <v>11524</v>
          </cell>
          <cell r="C122">
            <v>407680</v>
          </cell>
          <cell r="D122" t="str">
            <v>23,954     35377       67.52      94</v>
          </cell>
        </row>
        <row r="123">
          <cell r="A123">
            <v>36647</v>
          </cell>
          <cell r="B123">
            <v>12090</v>
          </cell>
          <cell r="C123">
            <v>403513</v>
          </cell>
          <cell r="D123" t="str">
            <v>21,674     33376       64.19      97</v>
          </cell>
        </row>
        <row r="124">
          <cell r="A124">
            <v>36678</v>
          </cell>
          <cell r="B124">
            <v>11819</v>
          </cell>
          <cell r="C124">
            <v>376713</v>
          </cell>
          <cell r="D124" t="str">
            <v>19,470     31874       62.23      96</v>
          </cell>
        </row>
        <row r="125">
          <cell r="A125">
            <v>36708</v>
          </cell>
          <cell r="B125">
            <v>11675</v>
          </cell>
          <cell r="C125">
            <v>398316</v>
          </cell>
          <cell r="D125" t="str">
            <v>18,866     34118       61.77      97</v>
          </cell>
        </row>
        <row r="126">
          <cell r="A126">
            <v>36739</v>
          </cell>
          <cell r="B126">
            <v>10953</v>
          </cell>
          <cell r="C126">
            <v>375472</v>
          </cell>
          <cell r="D126" t="str">
            <v>20,850     34281       65.56      94</v>
          </cell>
        </row>
        <row r="127">
          <cell r="A127">
            <v>36770</v>
          </cell>
          <cell r="B127">
            <v>10168</v>
          </cell>
          <cell r="C127">
            <v>358605</v>
          </cell>
          <cell r="D127" t="str">
            <v>22,445     35268       68.82      95</v>
          </cell>
        </row>
        <row r="128">
          <cell r="A128">
            <v>36800</v>
          </cell>
          <cell r="B128">
            <v>11444</v>
          </cell>
          <cell r="C128">
            <v>356180</v>
          </cell>
          <cell r="D128" t="str">
            <v>21,257     31124       65.00      94</v>
          </cell>
        </row>
        <row r="129">
          <cell r="A129">
            <v>36831</v>
          </cell>
          <cell r="B129">
            <v>11495</v>
          </cell>
          <cell r="C129">
            <v>329409</v>
          </cell>
          <cell r="D129" t="str">
            <v>18,699     28657       61.93      93</v>
          </cell>
        </row>
        <row r="130">
          <cell r="A130">
            <v>36861</v>
          </cell>
          <cell r="B130">
            <v>12194</v>
          </cell>
          <cell r="C130">
            <v>342799</v>
          </cell>
          <cell r="D130" t="str">
            <v>19,242     28113       61.21      95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138023</v>
          </cell>
          <cell r="C132">
            <v>4553544</v>
          </cell>
          <cell r="D132">
            <v>239642</v>
          </cell>
        </row>
        <row r="134">
          <cell r="A134">
            <v>36892</v>
          </cell>
          <cell r="B134">
            <v>12760</v>
          </cell>
          <cell r="C134">
            <v>347518</v>
          </cell>
          <cell r="D134" t="str">
            <v>19,845     27235       60.86      94</v>
          </cell>
        </row>
        <row r="135">
          <cell r="A135">
            <v>36923</v>
          </cell>
          <cell r="B135">
            <v>11342</v>
          </cell>
          <cell r="C135">
            <v>299653</v>
          </cell>
          <cell r="D135" t="str">
            <v>16,957     26420       59.92      93</v>
          </cell>
        </row>
        <row r="136">
          <cell r="A136">
            <v>36951</v>
          </cell>
          <cell r="B136">
            <v>13340</v>
          </cell>
          <cell r="C136">
            <v>325740</v>
          </cell>
          <cell r="D136" t="str">
            <v>18,557     24419       58.18      95</v>
          </cell>
        </row>
        <row r="137">
          <cell r="A137">
            <v>36982</v>
          </cell>
          <cell r="B137">
            <v>11537</v>
          </cell>
          <cell r="C137">
            <v>336688</v>
          </cell>
          <cell r="D137" t="str">
            <v>25,654     29184       68.98      91</v>
          </cell>
        </row>
        <row r="138">
          <cell r="A138">
            <v>37012</v>
          </cell>
          <cell r="B138">
            <v>8071</v>
          </cell>
          <cell r="C138">
            <v>315572</v>
          </cell>
          <cell r="D138" t="str">
            <v>19,856     39100       71.10      86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6">
          <cell r="A36">
            <v>35096</v>
          </cell>
          <cell r="B36">
            <v>17088</v>
          </cell>
          <cell r="C36">
            <v>1177898</v>
          </cell>
          <cell r="D36" t="str">
            <v>1,075     68932        5.92     107</v>
          </cell>
        </row>
        <row r="37">
          <cell r="A37">
            <v>35125</v>
          </cell>
          <cell r="B37">
            <v>32566</v>
          </cell>
          <cell r="C37">
            <v>2292839</v>
          </cell>
          <cell r="D37" t="str">
            <v>3,970     70406       10.87     105</v>
          </cell>
        </row>
        <row r="38">
          <cell r="A38">
            <v>35156</v>
          </cell>
          <cell r="B38">
            <v>26832</v>
          </cell>
          <cell r="C38">
            <v>1902635</v>
          </cell>
          <cell r="D38" t="str">
            <v>6,871     70910       20.39     104</v>
          </cell>
        </row>
        <row r="39">
          <cell r="A39">
            <v>35186</v>
          </cell>
          <cell r="B39">
            <v>25418</v>
          </cell>
          <cell r="C39">
            <v>1703732</v>
          </cell>
          <cell r="D39" t="str">
            <v>38,023     67029       59.93     107</v>
          </cell>
        </row>
        <row r="40">
          <cell r="A40">
            <v>35217</v>
          </cell>
          <cell r="B40">
            <v>24027</v>
          </cell>
          <cell r="C40">
            <v>1452771</v>
          </cell>
          <cell r="D40" t="str">
            <v>33,012     60465       57.88     104</v>
          </cell>
        </row>
        <row r="41">
          <cell r="A41">
            <v>35247</v>
          </cell>
          <cell r="B41">
            <v>21760</v>
          </cell>
          <cell r="C41">
            <v>1411178</v>
          </cell>
          <cell r="D41" t="str">
            <v>32,166     64852       59.65     103</v>
          </cell>
        </row>
        <row r="42">
          <cell r="A42">
            <v>35278</v>
          </cell>
          <cell r="B42">
            <v>21435</v>
          </cell>
          <cell r="C42">
            <v>1282343</v>
          </cell>
          <cell r="D42" t="str">
            <v>28,508     59825       57.08     102</v>
          </cell>
        </row>
        <row r="43">
          <cell r="A43">
            <v>35309</v>
          </cell>
          <cell r="B43">
            <v>19467</v>
          </cell>
          <cell r="C43">
            <v>1154157</v>
          </cell>
          <cell r="D43" t="str">
            <v>27,255     59288       58.33      99</v>
          </cell>
        </row>
        <row r="44">
          <cell r="A44">
            <v>35339</v>
          </cell>
          <cell r="B44">
            <v>21308</v>
          </cell>
          <cell r="C44">
            <v>1174749</v>
          </cell>
          <cell r="D44" t="str">
            <v>38,576     55132       64.42     101</v>
          </cell>
        </row>
        <row r="45">
          <cell r="A45">
            <v>35370</v>
          </cell>
          <cell r="B45">
            <v>20278</v>
          </cell>
          <cell r="C45">
            <v>1058376</v>
          </cell>
          <cell r="D45" t="str">
            <v>35,807     52194       63.84     100</v>
          </cell>
        </row>
        <row r="46">
          <cell r="A46">
            <v>35400</v>
          </cell>
          <cell r="B46">
            <v>21131</v>
          </cell>
          <cell r="C46">
            <v>1018272</v>
          </cell>
          <cell r="D46" t="str">
            <v>41,757     48189       66.40     100</v>
          </cell>
        </row>
        <row r="47">
          <cell r="A47" t="str">
            <v>Totals: ___</v>
          </cell>
          <cell r="B47" t="str">
            <v>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251310</v>
          </cell>
          <cell r="C48">
            <v>15628950</v>
          </cell>
          <cell r="D48">
            <v>287020</v>
          </cell>
        </row>
        <row r="50">
          <cell r="A50">
            <v>35431</v>
          </cell>
          <cell r="B50">
            <v>19652</v>
          </cell>
          <cell r="C50">
            <v>1552583</v>
          </cell>
          <cell r="D50" t="str">
            <v>39,950     79004       67.03      98</v>
          </cell>
        </row>
        <row r="51">
          <cell r="A51">
            <v>35462</v>
          </cell>
          <cell r="B51">
            <v>17100</v>
          </cell>
          <cell r="C51">
            <v>1471447</v>
          </cell>
          <cell r="D51" t="str">
            <v>34,594     86050       66.92      97</v>
          </cell>
        </row>
        <row r="52">
          <cell r="A52">
            <v>35490</v>
          </cell>
          <cell r="B52">
            <v>17489</v>
          </cell>
          <cell r="C52">
            <v>1930734</v>
          </cell>
          <cell r="D52" t="str">
            <v>39,391    110398       69.25      99</v>
          </cell>
        </row>
        <row r="53">
          <cell r="A53">
            <v>35521</v>
          </cell>
          <cell r="B53">
            <v>13941</v>
          </cell>
          <cell r="C53">
            <v>1750084</v>
          </cell>
          <cell r="D53" t="str">
            <v>37,325    125536       72.81      98</v>
          </cell>
        </row>
        <row r="54">
          <cell r="A54">
            <v>35551</v>
          </cell>
          <cell r="B54">
            <v>14202</v>
          </cell>
          <cell r="C54">
            <v>1828479</v>
          </cell>
          <cell r="D54" t="str">
            <v>41,154    128748       74.34      98</v>
          </cell>
        </row>
        <row r="55">
          <cell r="A55">
            <v>35582</v>
          </cell>
          <cell r="B55">
            <v>13873</v>
          </cell>
          <cell r="C55">
            <v>1721532</v>
          </cell>
          <cell r="D55" t="str">
            <v>86,035    124093       86.11      95</v>
          </cell>
        </row>
        <row r="56">
          <cell r="A56">
            <v>35612</v>
          </cell>
          <cell r="B56">
            <v>13165</v>
          </cell>
          <cell r="C56">
            <v>1729391</v>
          </cell>
          <cell r="D56" t="str">
            <v>76,693    131363       85.35      95</v>
          </cell>
        </row>
        <row r="57">
          <cell r="A57">
            <v>35643</v>
          </cell>
          <cell r="B57">
            <v>13252</v>
          </cell>
          <cell r="C57">
            <v>1714789</v>
          </cell>
          <cell r="D57" t="str">
            <v>80,105    129399       85.81      94</v>
          </cell>
        </row>
        <row r="58">
          <cell r="A58">
            <v>35674</v>
          </cell>
          <cell r="B58">
            <v>12204</v>
          </cell>
          <cell r="C58">
            <v>1596923</v>
          </cell>
          <cell r="D58" t="str">
            <v>81,084    130853       86.92      95</v>
          </cell>
        </row>
        <row r="59">
          <cell r="A59">
            <v>35704</v>
          </cell>
          <cell r="B59">
            <v>12664</v>
          </cell>
          <cell r="C59">
            <v>1588828</v>
          </cell>
          <cell r="D59" t="str">
            <v>37,671    125461       74.84      96</v>
          </cell>
        </row>
        <row r="60">
          <cell r="A60">
            <v>35735</v>
          </cell>
          <cell r="B60">
            <v>12510</v>
          </cell>
          <cell r="C60">
            <v>1553496</v>
          </cell>
          <cell r="D60" t="str">
            <v>36,819    124181       74.64      96</v>
          </cell>
        </row>
        <row r="61">
          <cell r="A61">
            <v>35765</v>
          </cell>
          <cell r="B61">
            <v>12432</v>
          </cell>
          <cell r="C61">
            <v>1569418</v>
          </cell>
          <cell r="D61" t="str">
            <v>39,706    126241       76.16      96</v>
          </cell>
        </row>
        <row r="62">
          <cell r="A62" t="str">
            <v>Totals: ___</v>
          </cell>
          <cell r="B62" t="str">
            <v>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172484</v>
          </cell>
          <cell r="C63">
            <v>20007704</v>
          </cell>
          <cell r="D63">
            <v>630527</v>
          </cell>
        </row>
        <row r="65">
          <cell r="A65">
            <v>35796</v>
          </cell>
          <cell r="B65">
            <v>11679</v>
          </cell>
          <cell r="C65">
            <v>1464895</v>
          </cell>
          <cell r="D65" t="str">
            <v>37,644    125430       76.32      96</v>
          </cell>
        </row>
        <row r="66">
          <cell r="A66">
            <v>35827</v>
          </cell>
          <cell r="B66">
            <v>10205</v>
          </cell>
          <cell r="C66">
            <v>1264944</v>
          </cell>
          <cell r="D66" t="str">
            <v>32,742    123954       76.24      94</v>
          </cell>
        </row>
        <row r="67">
          <cell r="A67">
            <v>35855</v>
          </cell>
          <cell r="B67">
            <v>9830</v>
          </cell>
          <cell r="C67">
            <v>1381851</v>
          </cell>
          <cell r="D67" t="str">
            <v>35,084    140575       78.11      95</v>
          </cell>
        </row>
        <row r="68">
          <cell r="A68">
            <v>35886</v>
          </cell>
          <cell r="B68">
            <v>9495</v>
          </cell>
          <cell r="C68">
            <v>1305539</v>
          </cell>
          <cell r="D68" t="str">
            <v>34,308    137498       78.32      93</v>
          </cell>
        </row>
        <row r="69">
          <cell r="A69">
            <v>35916</v>
          </cell>
          <cell r="B69">
            <v>9639</v>
          </cell>
          <cell r="C69">
            <v>1338074</v>
          </cell>
          <cell r="D69" t="str">
            <v>36,527    138819       79.12      92</v>
          </cell>
        </row>
        <row r="70">
          <cell r="A70">
            <v>35947</v>
          </cell>
          <cell r="B70">
            <v>8492</v>
          </cell>
          <cell r="C70">
            <v>1192650</v>
          </cell>
          <cell r="D70" t="str">
            <v>32,797    140444       79.43      92</v>
          </cell>
        </row>
        <row r="71">
          <cell r="A71">
            <v>35977</v>
          </cell>
          <cell r="B71">
            <v>8071</v>
          </cell>
          <cell r="C71">
            <v>1253923</v>
          </cell>
          <cell r="D71" t="str">
            <v>33,165    155362       80.43      92</v>
          </cell>
        </row>
        <row r="72">
          <cell r="A72">
            <v>36008</v>
          </cell>
          <cell r="B72">
            <v>8729</v>
          </cell>
          <cell r="C72">
            <v>1248834</v>
          </cell>
          <cell r="D72" t="str">
            <v>30,942    143068       78.00      92</v>
          </cell>
        </row>
        <row r="73">
          <cell r="A73">
            <v>36039</v>
          </cell>
          <cell r="B73">
            <v>7501</v>
          </cell>
          <cell r="C73">
            <v>1187288</v>
          </cell>
          <cell r="D73" t="str">
            <v>29,976    158284       79.99      91</v>
          </cell>
        </row>
        <row r="74">
          <cell r="A74">
            <v>36069</v>
          </cell>
          <cell r="B74">
            <v>7878</v>
          </cell>
          <cell r="C74">
            <v>1229389</v>
          </cell>
          <cell r="D74" t="str">
            <v>30,069    156054       79.24      87</v>
          </cell>
        </row>
        <row r="75">
          <cell r="A75">
            <v>36100</v>
          </cell>
          <cell r="B75">
            <v>7629</v>
          </cell>
          <cell r="C75">
            <v>1163272</v>
          </cell>
          <cell r="D75" t="str">
            <v>29,015    152481       79.18      86</v>
          </cell>
        </row>
        <row r="76">
          <cell r="A76">
            <v>36130</v>
          </cell>
          <cell r="B76">
            <v>7221</v>
          </cell>
          <cell r="C76">
            <v>1165152</v>
          </cell>
          <cell r="D76" t="str">
            <v>29,562    161357       80.37      87</v>
          </cell>
        </row>
        <row r="77">
          <cell r="A77" t="str">
            <v>Totals: ___</v>
          </cell>
          <cell r="B77" t="str">
            <v>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106369</v>
          </cell>
          <cell r="C78">
            <v>15195811</v>
          </cell>
          <cell r="D78">
            <v>391831</v>
          </cell>
        </row>
        <row r="80">
          <cell r="A80">
            <v>36161</v>
          </cell>
          <cell r="B80">
            <v>7158</v>
          </cell>
          <cell r="C80">
            <v>1163461</v>
          </cell>
          <cell r="D80" t="str">
            <v>29,708    162540       80.58      86</v>
          </cell>
        </row>
        <row r="81">
          <cell r="A81">
            <v>36192</v>
          </cell>
          <cell r="B81">
            <v>6505</v>
          </cell>
          <cell r="C81">
            <v>1006909</v>
          </cell>
          <cell r="D81" t="str">
            <v>26,805    154791       80.47      86</v>
          </cell>
        </row>
        <row r="82">
          <cell r="A82">
            <v>36220</v>
          </cell>
          <cell r="B82">
            <v>6585</v>
          </cell>
          <cell r="C82">
            <v>1092828</v>
          </cell>
          <cell r="D82" t="str">
            <v>35,384    165958       84.31      85</v>
          </cell>
        </row>
        <row r="83">
          <cell r="A83">
            <v>36251</v>
          </cell>
          <cell r="B83">
            <v>5541</v>
          </cell>
          <cell r="C83">
            <v>1013370</v>
          </cell>
          <cell r="D83" t="str">
            <v>30,627    182886       84.68      85</v>
          </cell>
        </row>
        <row r="84">
          <cell r="A84">
            <v>36281</v>
          </cell>
          <cell r="B84">
            <v>5070</v>
          </cell>
          <cell r="C84">
            <v>1011441</v>
          </cell>
          <cell r="D84" t="str">
            <v>32,407    199496       86.47      85</v>
          </cell>
        </row>
        <row r="85">
          <cell r="A85">
            <v>36312</v>
          </cell>
          <cell r="B85">
            <v>4566</v>
          </cell>
          <cell r="C85">
            <v>833766</v>
          </cell>
          <cell r="D85" t="str">
            <v>32,441    182604       87.66      84</v>
          </cell>
        </row>
        <row r="86">
          <cell r="A86">
            <v>36342</v>
          </cell>
          <cell r="B86">
            <v>5531</v>
          </cell>
          <cell r="C86">
            <v>984106</v>
          </cell>
          <cell r="D86" t="str">
            <v>33,616    177926       85.87      83</v>
          </cell>
        </row>
        <row r="87">
          <cell r="A87">
            <v>36373</v>
          </cell>
          <cell r="B87">
            <v>4698</v>
          </cell>
          <cell r="C87">
            <v>957516</v>
          </cell>
          <cell r="D87" t="str">
            <v>32,233    203814       87.28      81</v>
          </cell>
        </row>
        <row r="88">
          <cell r="A88">
            <v>36404</v>
          </cell>
          <cell r="B88">
            <v>4960</v>
          </cell>
          <cell r="C88">
            <v>903947</v>
          </cell>
          <cell r="D88" t="str">
            <v>26,625    182248       84.30      79</v>
          </cell>
        </row>
        <row r="89">
          <cell r="A89">
            <v>36434</v>
          </cell>
          <cell r="B89">
            <v>5522</v>
          </cell>
          <cell r="C89">
            <v>926105</v>
          </cell>
          <cell r="D89" t="str">
            <v>27,104    167712       83.07      81</v>
          </cell>
        </row>
        <row r="90">
          <cell r="A90">
            <v>36465</v>
          </cell>
          <cell r="B90">
            <v>6082</v>
          </cell>
          <cell r="C90">
            <v>872704</v>
          </cell>
          <cell r="D90" t="str">
            <v>26,195    143490       81.16      81</v>
          </cell>
        </row>
        <row r="91">
          <cell r="A91">
            <v>36495</v>
          </cell>
          <cell r="B91">
            <v>5260</v>
          </cell>
          <cell r="C91">
            <v>886751</v>
          </cell>
          <cell r="D91" t="str">
            <v>37,603    168584       87.73      79</v>
          </cell>
        </row>
        <row r="92">
          <cell r="A92" t="str">
            <v>Totals: ___</v>
          </cell>
          <cell r="B92" t="str">
            <v>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67478</v>
          </cell>
          <cell r="C93">
            <v>11652904</v>
          </cell>
          <cell r="D93">
            <v>370748</v>
          </cell>
        </row>
        <row r="95">
          <cell r="A95">
            <v>36526</v>
          </cell>
          <cell r="B95">
            <v>5891</v>
          </cell>
          <cell r="C95">
            <v>973055</v>
          </cell>
          <cell r="D95" t="str">
            <v>49,160    165177       89.30      80</v>
          </cell>
        </row>
        <row r="96">
          <cell r="A96">
            <v>36557</v>
          </cell>
          <cell r="B96">
            <v>5152</v>
          </cell>
          <cell r="C96">
            <v>772248</v>
          </cell>
          <cell r="D96" t="str">
            <v>25,303    149893       83.08      78</v>
          </cell>
        </row>
        <row r="97">
          <cell r="A97">
            <v>36586</v>
          </cell>
          <cell r="B97">
            <v>5561</v>
          </cell>
          <cell r="C97">
            <v>830566</v>
          </cell>
          <cell r="D97" t="str">
            <v>24,871    149356       81.73      80</v>
          </cell>
        </row>
        <row r="98">
          <cell r="A98">
            <v>36617</v>
          </cell>
          <cell r="B98">
            <v>4333</v>
          </cell>
          <cell r="C98">
            <v>790545</v>
          </cell>
          <cell r="D98" t="str">
            <v>20,879    182448       82.81      80</v>
          </cell>
        </row>
        <row r="99">
          <cell r="A99">
            <v>36647</v>
          </cell>
          <cell r="B99">
            <v>4622</v>
          </cell>
          <cell r="C99">
            <v>801377</v>
          </cell>
          <cell r="D99" t="str">
            <v>23,074    173384       83.31      79</v>
          </cell>
        </row>
        <row r="100">
          <cell r="A100">
            <v>36678</v>
          </cell>
          <cell r="B100">
            <v>3973</v>
          </cell>
          <cell r="C100">
            <v>747441</v>
          </cell>
          <cell r="D100" t="str">
            <v>21,049    188131       84.12      76</v>
          </cell>
        </row>
        <row r="101">
          <cell r="A101">
            <v>36708</v>
          </cell>
          <cell r="B101">
            <v>4117</v>
          </cell>
          <cell r="C101">
            <v>760228</v>
          </cell>
          <cell r="D101" t="str">
            <v>22,075    184656       84.28      78</v>
          </cell>
        </row>
        <row r="102">
          <cell r="A102">
            <v>36739</v>
          </cell>
          <cell r="B102">
            <v>4933</v>
          </cell>
          <cell r="C102">
            <v>751014</v>
          </cell>
          <cell r="D102" t="str">
            <v>22,277    152243       81.87      77</v>
          </cell>
        </row>
        <row r="103">
          <cell r="A103">
            <v>36770</v>
          </cell>
          <cell r="B103">
            <v>4248</v>
          </cell>
          <cell r="C103">
            <v>702977</v>
          </cell>
          <cell r="D103" t="str">
            <v>43,625    165485       91.13      78</v>
          </cell>
        </row>
        <row r="104">
          <cell r="A104">
            <v>36800</v>
          </cell>
          <cell r="B104">
            <v>3983</v>
          </cell>
          <cell r="C104">
            <v>736324</v>
          </cell>
          <cell r="D104" t="str">
            <v>35,501    184867       89.91      78</v>
          </cell>
        </row>
        <row r="105">
          <cell r="A105">
            <v>36831</v>
          </cell>
          <cell r="B105">
            <v>3882</v>
          </cell>
          <cell r="C105">
            <v>694301</v>
          </cell>
          <cell r="D105" t="str">
            <v>35,333    178852       90.10      77</v>
          </cell>
        </row>
        <row r="106">
          <cell r="A106">
            <v>36861</v>
          </cell>
          <cell r="B106">
            <v>4017</v>
          </cell>
          <cell r="C106">
            <v>713291</v>
          </cell>
          <cell r="D106" t="str">
            <v>24,247    177569       85.79      78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54712</v>
          </cell>
          <cell r="C108">
            <v>9273367</v>
          </cell>
          <cell r="D108">
            <v>347394</v>
          </cell>
        </row>
        <row r="110">
          <cell r="A110">
            <v>36892</v>
          </cell>
          <cell r="B110">
            <v>3664</v>
          </cell>
          <cell r="C110">
            <v>680232</v>
          </cell>
          <cell r="D110" t="str">
            <v>21,846    185653       85.64      77</v>
          </cell>
        </row>
        <row r="111">
          <cell r="A111">
            <v>36923</v>
          </cell>
          <cell r="B111">
            <v>3707</v>
          </cell>
          <cell r="C111">
            <v>644964</v>
          </cell>
          <cell r="D111" t="str">
            <v>19,734    173986       84.19      79</v>
          </cell>
        </row>
        <row r="112">
          <cell r="A112">
            <v>36951</v>
          </cell>
          <cell r="B112">
            <v>3190</v>
          </cell>
          <cell r="C112">
            <v>705009</v>
          </cell>
          <cell r="D112" t="str">
            <v>21,222    221006       86.93      78</v>
          </cell>
        </row>
        <row r="113">
          <cell r="A113">
            <v>36982</v>
          </cell>
          <cell r="B113">
            <v>3956</v>
          </cell>
          <cell r="C113">
            <v>660700</v>
          </cell>
          <cell r="D113" t="str">
            <v>19,408    167013       83.07      75</v>
          </cell>
        </row>
        <row r="114">
          <cell r="A114">
            <v>37012</v>
          </cell>
          <cell r="B114">
            <v>3299</v>
          </cell>
          <cell r="C114">
            <v>655768</v>
          </cell>
          <cell r="D114" t="str">
            <v>19,637    198778       85.62      72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6"/>
    </sheetNames>
    <sheetDataSet>
      <sheetData sheetId="0">
        <row r="54">
          <cell r="A54">
            <v>35125</v>
          </cell>
          <cell r="B54">
            <v>26688</v>
          </cell>
          <cell r="C54">
            <v>989710</v>
          </cell>
          <cell r="D54" t="str">
            <v>19,625     37085       42.37     124</v>
          </cell>
        </row>
        <row r="55">
          <cell r="A55">
            <v>35156</v>
          </cell>
          <cell r="B55">
            <v>37526</v>
          </cell>
          <cell r="C55">
            <v>1726312</v>
          </cell>
          <cell r="D55" t="str">
            <v>31,102     46004       45.32     119</v>
          </cell>
        </row>
        <row r="56">
          <cell r="A56">
            <v>35186</v>
          </cell>
          <cell r="B56">
            <v>39692</v>
          </cell>
          <cell r="C56">
            <v>1534395</v>
          </cell>
          <cell r="D56" t="str">
            <v>57,832     38658       59.30     118</v>
          </cell>
        </row>
        <row r="57">
          <cell r="A57">
            <v>35217</v>
          </cell>
          <cell r="B57">
            <v>29395</v>
          </cell>
          <cell r="C57">
            <v>1272100</v>
          </cell>
          <cell r="D57" t="str">
            <v>79,135     43277       72.92     116</v>
          </cell>
        </row>
        <row r="58">
          <cell r="A58">
            <v>35247</v>
          </cell>
          <cell r="B58">
            <v>25507</v>
          </cell>
          <cell r="C58">
            <v>1252520</v>
          </cell>
          <cell r="D58" t="str">
            <v>74,536     49105       74.50     117</v>
          </cell>
        </row>
        <row r="59">
          <cell r="A59">
            <v>35278</v>
          </cell>
          <cell r="B59">
            <v>24809</v>
          </cell>
          <cell r="C59">
            <v>1139750</v>
          </cell>
          <cell r="D59" t="str">
            <v>67,114     45941       73.01     115</v>
          </cell>
        </row>
        <row r="60">
          <cell r="A60">
            <v>35309</v>
          </cell>
          <cell r="B60">
            <v>25831</v>
          </cell>
          <cell r="C60">
            <v>1120763</v>
          </cell>
          <cell r="D60" t="str">
            <v>64,449     43389       71.39     114</v>
          </cell>
        </row>
        <row r="61">
          <cell r="A61">
            <v>35339</v>
          </cell>
          <cell r="B61">
            <v>26502</v>
          </cell>
          <cell r="C61">
            <v>1060072</v>
          </cell>
          <cell r="D61" t="str">
            <v>63,994     40000       70.71     114</v>
          </cell>
        </row>
        <row r="62">
          <cell r="A62">
            <v>35370</v>
          </cell>
          <cell r="B62">
            <v>20282</v>
          </cell>
          <cell r="C62">
            <v>937669</v>
          </cell>
          <cell r="D62" t="str">
            <v>59,035     46232       74.43     111</v>
          </cell>
        </row>
        <row r="63">
          <cell r="A63">
            <v>35400</v>
          </cell>
          <cell r="B63">
            <v>21086</v>
          </cell>
          <cell r="C63">
            <v>944554</v>
          </cell>
          <cell r="D63" t="str">
            <v>56,888     44796       72.96     111</v>
          </cell>
        </row>
        <row r="64">
          <cell r="A64" t="str">
            <v>Totals: __</v>
          </cell>
          <cell r="B64" t="str">
            <v>________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277318</v>
          </cell>
          <cell r="C65">
            <v>11977845</v>
          </cell>
          <cell r="D65">
            <v>573710</v>
          </cell>
        </row>
        <row r="67">
          <cell r="A67">
            <v>35431</v>
          </cell>
          <cell r="B67">
            <v>20016</v>
          </cell>
          <cell r="C67">
            <v>899261</v>
          </cell>
          <cell r="D67" t="str">
            <v>55,685     44928       73.56     111</v>
          </cell>
        </row>
        <row r="68">
          <cell r="A68">
            <v>35462</v>
          </cell>
          <cell r="B68">
            <v>16561</v>
          </cell>
          <cell r="C68">
            <v>762159</v>
          </cell>
          <cell r="D68" t="str">
            <v>47,795     46022       74.27     110</v>
          </cell>
        </row>
        <row r="69">
          <cell r="A69">
            <v>35490</v>
          </cell>
          <cell r="B69">
            <v>18620</v>
          </cell>
          <cell r="C69">
            <v>816579</v>
          </cell>
          <cell r="D69" t="str">
            <v>47,029     43855       71.64     112</v>
          </cell>
        </row>
        <row r="70">
          <cell r="A70">
            <v>35521</v>
          </cell>
          <cell r="B70">
            <v>18033</v>
          </cell>
          <cell r="C70">
            <v>773201</v>
          </cell>
          <cell r="D70" t="str">
            <v>43,168     42878       70.53     110</v>
          </cell>
        </row>
        <row r="71">
          <cell r="A71">
            <v>35551</v>
          </cell>
          <cell r="B71">
            <v>18030</v>
          </cell>
          <cell r="C71">
            <v>792660</v>
          </cell>
          <cell r="D71" t="str">
            <v>50,942     43964       73.86     111</v>
          </cell>
        </row>
        <row r="72">
          <cell r="A72">
            <v>35582</v>
          </cell>
          <cell r="B72">
            <v>16303</v>
          </cell>
          <cell r="C72">
            <v>746489</v>
          </cell>
          <cell r="D72" t="str">
            <v>44,128     45789       73.02     113</v>
          </cell>
        </row>
        <row r="73">
          <cell r="A73">
            <v>35612</v>
          </cell>
          <cell r="B73">
            <v>16864</v>
          </cell>
          <cell r="C73">
            <v>773214</v>
          </cell>
          <cell r="D73" t="str">
            <v>47,395     45850       73.76     111</v>
          </cell>
        </row>
        <row r="74">
          <cell r="A74">
            <v>35643</v>
          </cell>
          <cell r="B74">
            <v>16661</v>
          </cell>
          <cell r="C74">
            <v>731701</v>
          </cell>
          <cell r="D74" t="str">
            <v>48,517     43917       74.44     111</v>
          </cell>
        </row>
        <row r="75">
          <cell r="A75">
            <v>35674</v>
          </cell>
          <cell r="B75">
            <v>14949</v>
          </cell>
          <cell r="C75">
            <v>641912</v>
          </cell>
          <cell r="D75" t="str">
            <v>41,379     42941       73.46     103</v>
          </cell>
        </row>
        <row r="76">
          <cell r="A76">
            <v>35704</v>
          </cell>
          <cell r="B76">
            <v>20993</v>
          </cell>
          <cell r="C76">
            <v>667289</v>
          </cell>
          <cell r="D76" t="str">
            <v>55,458     31787       72.54      96</v>
          </cell>
        </row>
        <row r="77">
          <cell r="A77">
            <v>35735</v>
          </cell>
          <cell r="B77">
            <v>21716</v>
          </cell>
          <cell r="C77">
            <v>619538</v>
          </cell>
          <cell r="D77" t="str">
            <v>54,853     28530       71.64      97</v>
          </cell>
        </row>
        <row r="78">
          <cell r="A78">
            <v>35765</v>
          </cell>
          <cell r="B78">
            <v>26896</v>
          </cell>
          <cell r="C78">
            <v>621669</v>
          </cell>
          <cell r="D78" t="str">
            <v>53,584     23114       66.58      96</v>
          </cell>
        </row>
        <row r="79">
          <cell r="A79" t="str">
            <v>Totals: __</v>
          </cell>
          <cell r="B79" t="str">
            <v>________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225642</v>
          </cell>
          <cell r="C80">
            <v>8845672</v>
          </cell>
          <cell r="D80">
            <v>589933</v>
          </cell>
        </row>
        <row r="82">
          <cell r="A82">
            <v>35796</v>
          </cell>
          <cell r="B82">
            <v>29404</v>
          </cell>
          <cell r="C82">
            <v>634963</v>
          </cell>
          <cell r="D82" t="str">
            <v>49,586     21595       62.78      95</v>
          </cell>
        </row>
        <row r="83">
          <cell r="A83">
            <v>35827</v>
          </cell>
          <cell r="B83">
            <v>24423</v>
          </cell>
          <cell r="C83">
            <v>563767</v>
          </cell>
          <cell r="D83" t="str">
            <v>31,592     23084       56.40      94</v>
          </cell>
        </row>
        <row r="84">
          <cell r="A84">
            <v>35855</v>
          </cell>
          <cell r="B84">
            <v>22698</v>
          </cell>
          <cell r="C84">
            <v>595906</v>
          </cell>
          <cell r="D84" t="str">
            <v>25,176     26254       52.59      95</v>
          </cell>
        </row>
        <row r="85">
          <cell r="A85">
            <v>35886</v>
          </cell>
          <cell r="B85">
            <v>20602</v>
          </cell>
          <cell r="C85">
            <v>555404</v>
          </cell>
          <cell r="D85" t="str">
            <v>26,607     26959       56.36      96</v>
          </cell>
        </row>
        <row r="86">
          <cell r="A86">
            <v>35916</v>
          </cell>
          <cell r="B86">
            <v>18193</v>
          </cell>
          <cell r="C86">
            <v>575439</v>
          </cell>
          <cell r="D86" t="str">
            <v>22,494     31630       55.29      95</v>
          </cell>
        </row>
        <row r="87">
          <cell r="A87">
            <v>35947</v>
          </cell>
          <cell r="B87">
            <v>14324</v>
          </cell>
          <cell r="C87">
            <v>534880</v>
          </cell>
          <cell r="D87" t="str">
            <v>23,360     37342       61.99      95</v>
          </cell>
        </row>
        <row r="88">
          <cell r="A88">
            <v>35977</v>
          </cell>
          <cell r="B88">
            <v>14035</v>
          </cell>
          <cell r="C88">
            <v>530920</v>
          </cell>
          <cell r="D88" t="str">
            <v>25,224     37829       64.25      96</v>
          </cell>
        </row>
        <row r="89">
          <cell r="A89">
            <v>36008</v>
          </cell>
          <cell r="B89">
            <v>12230</v>
          </cell>
          <cell r="C89">
            <v>518999</v>
          </cell>
          <cell r="D89" t="str">
            <v>24,133     42437       66.37      96</v>
          </cell>
        </row>
        <row r="90">
          <cell r="A90">
            <v>36039</v>
          </cell>
          <cell r="B90">
            <v>11735</v>
          </cell>
          <cell r="C90">
            <v>509814</v>
          </cell>
          <cell r="D90" t="str">
            <v>21,577     43444       64.77      93</v>
          </cell>
        </row>
        <row r="91">
          <cell r="A91">
            <v>36069</v>
          </cell>
          <cell r="B91">
            <v>11273</v>
          </cell>
          <cell r="C91">
            <v>507962</v>
          </cell>
          <cell r="D91" t="str">
            <v>22,090     45061       66.21      95</v>
          </cell>
        </row>
        <row r="92">
          <cell r="A92">
            <v>36100</v>
          </cell>
          <cell r="B92">
            <v>10747</v>
          </cell>
          <cell r="C92">
            <v>476697</v>
          </cell>
          <cell r="D92" t="str">
            <v>22,415     44357       67.59      95</v>
          </cell>
        </row>
        <row r="93">
          <cell r="A93">
            <v>36130</v>
          </cell>
          <cell r="B93">
            <v>10196</v>
          </cell>
          <cell r="C93">
            <v>494969</v>
          </cell>
          <cell r="D93" t="str">
            <v>23,590     48546       69.82      95</v>
          </cell>
        </row>
        <row r="94">
          <cell r="A94" t="str">
            <v>Totals: __</v>
          </cell>
          <cell r="B94" t="str">
            <v>________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199860</v>
          </cell>
          <cell r="C95">
            <v>6499720</v>
          </cell>
          <cell r="D95">
            <v>317844</v>
          </cell>
        </row>
        <row r="97">
          <cell r="A97">
            <v>36161</v>
          </cell>
          <cell r="B97">
            <v>9647</v>
          </cell>
          <cell r="C97">
            <v>445625</v>
          </cell>
          <cell r="D97" t="str">
            <v>24,631     46194       71.86      93</v>
          </cell>
        </row>
        <row r="98">
          <cell r="A98">
            <v>36192</v>
          </cell>
          <cell r="B98">
            <v>7683</v>
          </cell>
          <cell r="C98">
            <v>399964</v>
          </cell>
          <cell r="D98" t="str">
            <v>21,438     52059       73.62      94</v>
          </cell>
        </row>
        <row r="99">
          <cell r="A99">
            <v>36220</v>
          </cell>
          <cell r="B99">
            <v>8094</v>
          </cell>
          <cell r="C99">
            <v>493877</v>
          </cell>
          <cell r="D99" t="str">
            <v>24,470     61018       75.14      92</v>
          </cell>
        </row>
        <row r="100">
          <cell r="A100">
            <v>36251</v>
          </cell>
          <cell r="B100">
            <v>7073</v>
          </cell>
          <cell r="C100">
            <v>468669</v>
          </cell>
          <cell r="D100" t="str">
            <v>23,387     66262       76.78      93</v>
          </cell>
        </row>
        <row r="101">
          <cell r="A101">
            <v>36281</v>
          </cell>
          <cell r="B101">
            <v>7404</v>
          </cell>
          <cell r="C101">
            <v>444170</v>
          </cell>
          <cell r="D101" t="str">
            <v>24,849     59991       77.04      95</v>
          </cell>
        </row>
        <row r="102">
          <cell r="A102">
            <v>36312</v>
          </cell>
          <cell r="B102">
            <v>7032</v>
          </cell>
          <cell r="C102">
            <v>416348</v>
          </cell>
          <cell r="D102" t="str">
            <v>26,389     59208       78.96      92</v>
          </cell>
        </row>
        <row r="103">
          <cell r="A103">
            <v>36342</v>
          </cell>
          <cell r="B103">
            <v>6268</v>
          </cell>
          <cell r="C103">
            <v>406550</v>
          </cell>
          <cell r="D103" t="str">
            <v>23,793     64862       79.15      90</v>
          </cell>
        </row>
        <row r="104">
          <cell r="A104">
            <v>36373</v>
          </cell>
          <cell r="B104">
            <v>6455</v>
          </cell>
          <cell r="C104">
            <v>395345</v>
          </cell>
          <cell r="D104" t="str">
            <v>26,342     61247       80.32      92</v>
          </cell>
        </row>
        <row r="105">
          <cell r="A105">
            <v>36404</v>
          </cell>
          <cell r="B105">
            <v>6069</v>
          </cell>
          <cell r="C105">
            <v>413786</v>
          </cell>
          <cell r="D105" t="str">
            <v>18,952     68181       75.74      90</v>
          </cell>
        </row>
        <row r="106">
          <cell r="A106">
            <v>36434</v>
          </cell>
          <cell r="B106">
            <v>5896</v>
          </cell>
          <cell r="C106">
            <v>407588</v>
          </cell>
          <cell r="D106" t="str">
            <v>20,054     69130       77.28      90</v>
          </cell>
        </row>
        <row r="107">
          <cell r="A107">
            <v>36465</v>
          </cell>
          <cell r="B107">
            <v>5799</v>
          </cell>
          <cell r="C107">
            <v>382697</v>
          </cell>
          <cell r="D107" t="str">
            <v>15,688     65994       73.01      89</v>
          </cell>
        </row>
        <row r="108">
          <cell r="A108">
            <v>36495</v>
          </cell>
          <cell r="B108">
            <v>6186</v>
          </cell>
          <cell r="C108">
            <v>391104</v>
          </cell>
          <cell r="D108" t="str">
            <v>12,999     63225       67.76      90</v>
          </cell>
        </row>
        <row r="109">
          <cell r="A109" t="str">
            <v>Totals: __</v>
          </cell>
          <cell r="B109" t="str">
            <v>________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83606</v>
          </cell>
          <cell r="C110">
            <v>5065723</v>
          </cell>
          <cell r="D110">
            <v>262992</v>
          </cell>
        </row>
        <row r="112">
          <cell r="A112">
            <v>36526</v>
          </cell>
          <cell r="B112">
            <v>5925</v>
          </cell>
          <cell r="C112">
            <v>393208</v>
          </cell>
          <cell r="D112" t="str">
            <v>12,621     66365       68.05      90</v>
          </cell>
        </row>
        <row r="113">
          <cell r="A113">
            <v>36557</v>
          </cell>
          <cell r="B113">
            <v>5436</v>
          </cell>
          <cell r="C113">
            <v>325989</v>
          </cell>
          <cell r="D113" t="str">
            <v>9,729     59969       64.15      86</v>
          </cell>
        </row>
        <row r="114">
          <cell r="A114">
            <v>36586</v>
          </cell>
          <cell r="B114">
            <v>5707</v>
          </cell>
          <cell r="C114">
            <v>379500</v>
          </cell>
          <cell r="D114" t="str">
            <v>11,678     66498       67.17      89</v>
          </cell>
        </row>
        <row r="115">
          <cell r="A115">
            <v>36617</v>
          </cell>
          <cell r="B115">
            <v>4988</v>
          </cell>
          <cell r="C115">
            <v>367728</v>
          </cell>
          <cell r="D115" t="str">
            <v>12,101     73723       70.81      89</v>
          </cell>
        </row>
        <row r="116">
          <cell r="A116">
            <v>36647</v>
          </cell>
          <cell r="B116">
            <v>4912</v>
          </cell>
          <cell r="C116">
            <v>363565</v>
          </cell>
          <cell r="D116" t="str">
            <v>13,082     74016       72.70      89</v>
          </cell>
        </row>
        <row r="117">
          <cell r="A117">
            <v>36678</v>
          </cell>
          <cell r="B117">
            <v>5062</v>
          </cell>
          <cell r="C117">
            <v>353199</v>
          </cell>
          <cell r="D117" t="str">
            <v>13,429     69775       72.62      87</v>
          </cell>
        </row>
        <row r="118">
          <cell r="A118">
            <v>36708</v>
          </cell>
          <cell r="B118">
            <v>4553</v>
          </cell>
          <cell r="C118">
            <v>347592</v>
          </cell>
          <cell r="D118" t="str">
            <v>13,015     76344       74.08      87</v>
          </cell>
        </row>
        <row r="119">
          <cell r="A119">
            <v>36739</v>
          </cell>
          <cell r="B119">
            <v>4911</v>
          </cell>
          <cell r="C119">
            <v>339046</v>
          </cell>
          <cell r="D119" t="str">
            <v>14,313     69039       74.45      87</v>
          </cell>
        </row>
        <row r="120">
          <cell r="A120">
            <v>36770</v>
          </cell>
          <cell r="B120">
            <v>4001</v>
          </cell>
          <cell r="C120">
            <v>326961</v>
          </cell>
          <cell r="D120" t="str">
            <v>14,076     81720       77.87      87</v>
          </cell>
        </row>
        <row r="121">
          <cell r="A121">
            <v>36800</v>
          </cell>
          <cell r="B121">
            <v>5060</v>
          </cell>
          <cell r="C121">
            <v>329711</v>
          </cell>
          <cell r="D121" t="str">
            <v>13,739     65161       73.08      86</v>
          </cell>
        </row>
        <row r="122">
          <cell r="A122">
            <v>36831</v>
          </cell>
          <cell r="B122">
            <v>4713</v>
          </cell>
          <cell r="C122">
            <v>290465</v>
          </cell>
          <cell r="D122" t="str">
            <v>15,093     61631       76.20      86</v>
          </cell>
        </row>
        <row r="123">
          <cell r="A123">
            <v>36861</v>
          </cell>
          <cell r="B123">
            <v>4718</v>
          </cell>
          <cell r="C123">
            <v>313998</v>
          </cell>
          <cell r="D123" t="str">
            <v>15,999     66554       77.23      87</v>
          </cell>
        </row>
        <row r="124">
          <cell r="A124" t="str">
            <v>Totals: __</v>
          </cell>
          <cell r="B124" t="str">
            <v>________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59986</v>
          </cell>
          <cell r="C125">
            <v>4130962</v>
          </cell>
          <cell r="D125">
            <v>158875</v>
          </cell>
        </row>
        <row r="127">
          <cell r="A127">
            <v>36892</v>
          </cell>
          <cell r="B127">
            <v>4943</v>
          </cell>
          <cell r="C127">
            <v>317428</v>
          </cell>
          <cell r="D127" t="str">
            <v>16,063     64218       76.47      87</v>
          </cell>
        </row>
        <row r="128">
          <cell r="A128">
            <v>36923</v>
          </cell>
          <cell r="B128">
            <v>4597</v>
          </cell>
          <cell r="C128">
            <v>291196</v>
          </cell>
          <cell r="D128" t="str">
            <v>13,760     63345       74.96      87</v>
          </cell>
        </row>
        <row r="129">
          <cell r="A129">
            <v>36951</v>
          </cell>
          <cell r="B129">
            <v>4398</v>
          </cell>
          <cell r="C129">
            <v>305480</v>
          </cell>
          <cell r="D129" t="str">
            <v>14,756     69459       77.04      87</v>
          </cell>
        </row>
        <row r="130">
          <cell r="A130">
            <v>36982</v>
          </cell>
          <cell r="B130">
            <v>4955</v>
          </cell>
          <cell r="C130">
            <v>284935</v>
          </cell>
          <cell r="D130" t="str">
            <v>12,286     57505       71.26      87</v>
          </cell>
        </row>
        <row r="131">
          <cell r="A131">
            <v>37012</v>
          </cell>
          <cell r="B131">
            <v>3597</v>
          </cell>
          <cell r="C131">
            <v>282475</v>
          </cell>
          <cell r="D131" t="str">
            <v>12,781     78531       78.04      81</v>
          </cell>
        </row>
        <row r="132">
          <cell r="A132" t="str">
            <v>Totals: __</v>
          </cell>
          <cell r="B132" t="str">
            <v>________</v>
          </cell>
          <cell r="C132" t="str">
            <v>__________</v>
          </cell>
          <cell r="D132" t="str">
            <v>__________</v>
          </cell>
        </row>
        <row r="133">
          <cell r="A133">
            <v>2001</v>
          </cell>
          <cell r="B133">
            <v>22490</v>
          </cell>
          <cell r="C133">
            <v>1481514</v>
          </cell>
          <cell r="D133">
            <v>69646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51">
          <cell r="A51">
            <v>35156</v>
          </cell>
          <cell r="B51">
            <v>56431</v>
          </cell>
          <cell r="C51">
            <v>1107756</v>
          </cell>
          <cell r="D51" t="str">
            <v>10,754     19631       16.01     128</v>
          </cell>
        </row>
        <row r="52">
          <cell r="A52">
            <v>35186</v>
          </cell>
          <cell r="B52">
            <v>73476</v>
          </cell>
          <cell r="C52">
            <v>2462029</v>
          </cell>
          <cell r="D52" t="str">
            <v>18,578     33508       20.18     114</v>
          </cell>
        </row>
        <row r="53">
          <cell r="A53">
            <v>35217</v>
          </cell>
          <cell r="B53">
            <v>56480</v>
          </cell>
          <cell r="C53">
            <v>2095892</v>
          </cell>
          <cell r="D53" t="str">
            <v>32,972     37109       36.86     113</v>
          </cell>
        </row>
        <row r="54">
          <cell r="A54">
            <v>35247</v>
          </cell>
          <cell r="B54">
            <v>48890</v>
          </cell>
          <cell r="C54">
            <v>2027410</v>
          </cell>
          <cell r="D54" t="str">
            <v>37,374     41469       43.33     123</v>
          </cell>
        </row>
        <row r="55">
          <cell r="A55">
            <v>35278</v>
          </cell>
          <cell r="B55">
            <v>45318</v>
          </cell>
          <cell r="C55">
            <v>1698754</v>
          </cell>
          <cell r="D55" t="str">
            <v>34,347     37486       43.11     121</v>
          </cell>
        </row>
        <row r="56">
          <cell r="A56">
            <v>35309</v>
          </cell>
          <cell r="B56">
            <v>37812</v>
          </cell>
          <cell r="C56">
            <v>1548475</v>
          </cell>
          <cell r="D56" t="str">
            <v>36,020     40952       48.79     122</v>
          </cell>
        </row>
        <row r="57">
          <cell r="A57">
            <v>35339</v>
          </cell>
          <cell r="B57">
            <v>42921</v>
          </cell>
          <cell r="C57">
            <v>1404527</v>
          </cell>
          <cell r="D57" t="str">
            <v>69,238     32724       61.73     121</v>
          </cell>
        </row>
        <row r="58">
          <cell r="A58">
            <v>35370</v>
          </cell>
          <cell r="B58">
            <v>33357</v>
          </cell>
          <cell r="C58">
            <v>1310728</v>
          </cell>
          <cell r="D58" t="str">
            <v>65,769     39294       66.35     121</v>
          </cell>
        </row>
        <row r="59">
          <cell r="A59">
            <v>35400</v>
          </cell>
          <cell r="B59">
            <v>28267</v>
          </cell>
          <cell r="C59">
            <v>1190889</v>
          </cell>
          <cell r="D59" t="str">
            <v>56,369     42131       66.60     115</v>
          </cell>
        </row>
        <row r="60">
          <cell r="A60" t="str">
            <v>Totals: __</v>
          </cell>
          <cell r="B60" t="str">
            <v>________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422952</v>
          </cell>
          <cell r="C61">
            <v>14846460</v>
          </cell>
          <cell r="D61">
            <v>361421</v>
          </cell>
        </row>
        <row r="63">
          <cell r="A63">
            <v>35431</v>
          </cell>
          <cell r="B63">
            <v>26620</v>
          </cell>
          <cell r="C63">
            <v>1199790</v>
          </cell>
          <cell r="D63" t="str">
            <v>48,229     45071       64.44     118</v>
          </cell>
        </row>
        <row r="64">
          <cell r="A64">
            <v>35462</v>
          </cell>
          <cell r="B64">
            <v>19648</v>
          </cell>
          <cell r="C64">
            <v>997641</v>
          </cell>
          <cell r="D64" t="str">
            <v>44,175     50776       69.21     117</v>
          </cell>
        </row>
        <row r="65">
          <cell r="A65">
            <v>35490</v>
          </cell>
          <cell r="B65">
            <v>20614</v>
          </cell>
          <cell r="C65">
            <v>1302366</v>
          </cell>
          <cell r="D65" t="str">
            <v>49,038     63179       70.40     115</v>
          </cell>
        </row>
        <row r="66">
          <cell r="A66">
            <v>35521</v>
          </cell>
          <cell r="B66">
            <v>22126</v>
          </cell>
          <cell r="C66">
            <v>1144097</v>
          </cell>
          <cell r="D66" t="str">
            <v>45,720     51709       67.39     114</v>
          </cell>
        </row>
        <row r="67">
          <cell r="A67">
            <v>35551</v>
          </cell>
          <cell r="B67">
            <v>21709</v>
          </cell>
          <cell r="C67">
            <v>1160680</v>
          </cell>
          <cell r="D67" t="str">
            <v>49,029     53466       69.31     113</v>
          </cell>
        </row>
        <row r="68">
          <cell r="A68">
            <v>35582</v>
          </cell>
          <cell r="B68">
            <v>18344</v>
          </cell>
          <cell r="C68">
            <v>1095822</v>
          </cell>
          <cell r="D68" t="str">
            <v>45,645     59738       71.33     112</v>
          </cell>
        </row>
        <row r="69">
          <cell r="A69">
            <v>35612</v>
          </cell>
          <cell r="B69">
            <v>19188</v>
          </cell>
          <cell r="C69">
            <v>987869</v>
          </cell>
          <cell r="D69" t="str">
            <v>51,244     51484       72.76     107</v>
          </cell>
        </row>
        <row r="70">
          <cell r="A70">
            <v>35643</v>
          </cell>
          <cell r="B70">
            <v>16992</v>
          </cell>
          <cell r="C70">
            <v>695138</v>
          </cell>
          <cell r="D70" t="str">
            <v>43,236     40910       71.79     101</v>
          </cell>
        </row>
        <row r="71">
          <cell r="A71">
            <v>35674</v>
          </cell>
          <cell r="B71">
            <v>15468</v>
          </cell>
          <cell r="C71">
            <v>833548</v>
          </cell>
          <cell r="D71" t="str">
            <v>47,984     53889       75.62      99</v>
          </cell>
        </row>
        <row r="72">
          <cell r="A72">
            <v>35704</v>
          </cell>
          <cell r="B72">
            <v>16437</v>
          </cell>
          <cell r="C72">
            <v>993677</v>
          </cell>
          <cell r="D72" t="str">
            <v>50,676     60454       75.51     100</v>
          </cell>
        </row>
        <row r="73">
          <cell r="A73">
            <v>35735</v>
          </cell>
          <cell r="B73">
            <v>17850</v>
          </cell>
          <cell r="C73">
            <v>1088512</v>
          </cell>
          <cell r="D73" t="str">
            <v>52,646     60982       74.68     101</v>
          </cell>
        </row>
        <row r="74">
          <cell r="A74">
            <v>35765</v>
          </cell>
          <cell r="B74">
            <v>22178</v>
          </cell>
          <cell r="C74">
            <v>765598</v>
          </cell>
          <cell r="D74" t="str">
            <v>56,456     34521       71.80     102</v>
          </cell>
        </row>
        <row r="75">
          <cell r="A75" t="str">
            <v>Totals: __</v>
          </cell>
          <cell r="B75" t="str">
            <v>________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237174</v>
          </cell>
          <cell r="C76">
            <v>12264738</v>
          </cell>
          <cell r="D76">
            <v>584078</v>
          </cell>
        </row>
        <row r="78">
          <cell r="A78">
            <v>35796</v>
          </cell>
          <cell r="B78">
            <v>22992</v>
          </cell>
          <cell r="C78">
            <v>687401</v>
          </cell>
          <cell r="D78" t="str">
            <v>52,101     29898       69.38     101</v>
          </cell>
        </row>
        <row r="79">
          <cell r="A79">
            <v>35827</v>
          </cell>
          <cell r="B79">
            <v>17710</v>
          </cell>
          <cell r="C79">
            <v>574547</v>
          </cell>
          <cell r="D79" t="str">
            <v>47,636     32442       72.90     101</v>
          </cell>
        </row>
        <row r="80">
          <cell r="A80">
            <v>35855</v>
          </cell>
          <cell r="B80">
            <v>18342</v>
          </cell>
          <cell r="C80">
            <v>608635</v>
          </cell>
          <cell r="D80" t="str">
            <v>42,192     33183       69.70     101</v>
          </cell>
        </row>
        <row r="81">
          <cell r="A81">
            <v>35886</v>
          </cell>
          <cell r="B81">
            <v>20141</v>
          </cell>
          <cell r="C81">
            <v>534910</v>
          </cell>
          <cell r="D81" t="str">
            <v>41,016     26559       67.07     101</v>
          </cell>
        </row>
        <row r="82">
          <cell r="A82">
            <v>35916</v>
          </cell>
          <cell r="B82">
            <v>23041</v>
          </cell>
          <cell r="C82">
            <v>506304</v>
          </cell>
          <cell r="D82" t="str">
            <v>52,932     21975       69.67     102</v>
          </cell>
        </row>
        <row r="83">
          <cell r="A83">
            <v>35947</v>
          </cell>
          <cell r="B83">
            <v>19063</v>
          </cell>
          <cell r="C83">
            <v>495709</v>
          </cell>
          <cell r="D83" t="str">
            <v>49,245     26004       72.09     101</v>
          </cell>
        </row>
        <row r="84">
          <cell r="A84">
            <v>35977</v>
          </cell>
          <cell r="B84">
            <v>16447</v>
          </cell>
          <cell r="C84">
            <v>484152</v>
          </cell>
          <cell r="D84" t="str">
            <v>48,505     29438       74.68      99</v>
          </cell>
        </row>
        <row r="85">
          <cell r="A85">
            <v>36008</v>
          </cell>
          <cell r="B85">
            <v>16116</v>
          </cell>
          <cell r="C85">
            <v>451725</v>
          </cell>
          <cell r="D85" t="str">
            <v>47,752     28030       74.77      99</v>
          </cell>
        </row>
        <row r="86">
          <cell r="A86">
            <v>36039</v>
          </cell>
          <cell r="B86">
            <v>15338</v>
          </cell>
          <cell r="C86">
            <v>420939</v>
          </cell>
          <cell r="D86" t="str">
            <v>47,645     27445       75.65      96</v>
          </cell>
        </row>
        <row r="87">
          <cell r="A87">
            <v>36069</v>
          </cell>
          <cell r="B87">
            <v>15835</v>
          </cell>
          <cell r="C87">
            <v>429467</v>
          </cell>
          <cell r="D87" t="str">
            <v>36,741     27122       69.88      99</v>
          </cell>
        </row>
        <row r="88">
          <cell r="A88">
            <v>36100</v>
          </cell>
          <cell r="B88">
            <v>16145</v>
          </cell>
          <cell r="C88">
            <v>415397</v>
          </cell>
          <cell r="D88" t="str">
            <v>37,959     25730       70.16      97</v>
          </cell>
        </row>
        <row r="89">
          <cell r="A89">
            <v>36130</v>
          </cell>
          <cell r="B89">
            <v>10925</v>
          </cell>
          <cell r="C89">
            <v>396850</v>
          </cell>
          <cell r="D89" t="str">
            <v>35,569     36325       76.50      96</v>
          </cell>
        </row>
        <row r="90">
          <cell r="A90" t="str">
            <v>Totals: __</v>
          </cell>
          <cell r="B90" t="str">
            <v>________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212095</v>
          </cell>
          <cell r="C91">
            <v>6006036</v>
          </cell>
          <cell r="D91">
            <v>539293</v>
          </cell>
        </row>
        <row r="93">
          <cell r="A93">
            <v>36161</v>
          </cell>
          <cell r="B93">
            <v>13351</v>
          </cell>
          <cell r="C93">
            <v>395047</v>
          </cell>
          <cell r="D93" t="str">
            <v>35,908     29590       72.90      94</v>
          </cell>
        </row>
        <row r="94">
          <cell r="A94">
            <v>36192</v>
          </cell>
          <cell r="B94">
            <v>13282</v>
          </cell>
          <cell r="C94">
            <v>356213</v>
          </cell>
          <cell r="D94" t="str">
            <v>28,179     26820       67.97      97</v>
          </cell>
        </row>
        <row r="95">
          <cell r="A95">
            <v>36220</v>
          </cell>
          <cell r="B95">
            <v>16444</v>
          </cell>
          <cell r="C95">
            <v>382362</v>
          </cell>
          <cell r="D95" t="str">
            <v>39,298     23253       70.50      99</v>
          </cell>
        </row>
        <row r="96">
          <cell r="A96">
            <v>36251</v>
          </cell>
          <cell r="B96">
            <v>15032</v>
          </cell>
          <cell r="C96">
            <v>396465</v>
          </cell>
          <cell r="D96" t="str">
            <v>29,058     26375       65.91      98</v>
          </cell>
        </row>
        <row r="97">
          <cell r="A97">
            <v>36281</v>
          </cell>
          <cell r="B97">
            <v>14848</v>
          </cell>
          <cell r="C97">
            <v>403620</v>
          </cell>
          <cell r="D97" t="str">
            <v>33,771     27184       69.46      98</v>
          </cell>
        </row>
        <row r="98">
          <cell r="A98">
            <v>36312</v>
          </cell>
          <cell r="B98">
            <v>15348</v>
          </cell>
          <cell r="C98">
            <v>380054</v>
          </cell>
          <cell r="D98" t="str">
            <v>29,573     24763       65.83      99</v>
          </cell>
        </row>
        <row r="99">
          <cell r="A99">
            <v>36342</v>
          </cell>
          <cell r="B99">
            <v>22372</v>
          </cell>
          <cell r="C99">
            <v>382011</v>
          </cell>
          <cell r="D99" t="str">
            <v>31,263     17076       58.29      96</v>
          </cell>
        </row>
        <row r="100">
          <cell r="A100">
            <v>36373</v>
          </cell>
          <cell r="B100">
            <v>19555</v>
          </cell>
          <cell r="C100">
            <v>343673</v>
          </cell>
          <cell r="D100" t="str">
            <v>34,456     17575       63.79      95</v>
          </cell>
        </row>
        <row r="101">
          <cell r="A101">
            <v>36404</v>
          </cell>
          <cell r="B101">
            <v>21665</v>
          </cell>
          <cell r="C101">
            <v>335640</v>
          </cell>
          <cell r="D101" t="str">
            <v>36,828     15493       62.96      94</v>
          </cell>
        </row>
        <row r="102">
          <cell r="A102">
            <v>36434</v>
          </cell>
          <cell r="B102">
            <v>20658</v>
          </cell>
          <cell r="C102">
            <v>343865</v>
          </cell>
          <cell r="D102" t="str">
            <v>38,431     16646       65.04      94</v>
          </cell>
        </row>
        <row r="103">
          <cell r="A103">
            <v>36465</v>
          </cell>
          <cell r="B103">
            <v>25502</v>
          </cell>
          <cell r="C103">
            <v>319381</v>
          </cell>
          <cell r="D103" t="str">
            <v>38,097     12524       59.90      92</v>
          </cell>
        </row>
        <row r="104">
          <cell r="A104">
            <v>36495</v>
          </cell>
          <cell r="B104">
            <v>21353</v>
          </cell>
          <cell r="C104">
            <v>329911</v>
          </cell>
          <cell r="D104" t="str">
            <v>31,599     15451       59.67      94</v>
          </cell>
        </row>
        <row r="105">
          <cell r="A105" t="str">
            <v>Totals: __</v>
          </cell>
          <cell r="B105" t="str">
            <v>________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219410</v>
          </cell>
          <cell r="C106">
            <v>4368242</v>
          </cell>
          <cell r="D106">
            <v>406461</v>
          </cell>
        </row>
        <row r="108">
          <cell r="A108">
            <v>36526</v>
          </cell>
          <cell r="B108">
            <v>21808</v>
          </cell>
          <cell r="C108">
            <v>310875</v>
          </cell>
          <cell r="D108" t="str">
            <v>32,404     14256       59.77      91</v>
          </cell>
        </row>
        <row r="109">
          <cell r="A109">
            <v>36557</v>
          </cell>
          <cell r="B109">
            <v>33293</v>
          </cell>
          <cell r="C109">
            <v>330699</v>
          </cell>
          <cell r="D109" t="str">
            <v>40,269      9933       54.74      93</v>
          </cell>
        </row>
        <row r="110">
          <cell r="A110">
            <v>36586</v>
          </cell>
          <cell r="B110">
            <v>33936</v>
          </cell>
          <cell r="C110">
            <v>338507</v>
          </cell>
          <cell r="D110" t="str">
            <v>38,398      9975       53.08      92</v>
          </cell>
        </row>
        <row r="111">
          <cell r="A111">
            <v>36617</v>
          </cell>
          <cell r="B111">
            <v>29803</v>
          </cell>
          <cell r="C111">
            <v>318642</v>
          </cell>
          <cell r="D111" t="str">
            <v>39,503     10692       57.00      92</v>
          </cell>
        </row>
        <row r="112">
          <cell r="A112">
            <v>36647</v>
          </cell>
          <cell r="B112">
            <v>27862</v>
          </cell>
          <cell r="C112">
            <v>310971</v>
          </cell>
          <cell r="D112" t="str">
            <v>36,946     11162       57.01      92</v>
          </cell>
        </row>
        <row r="113">
          <cell r="A113">
            <v>36678</v>
          </cell>
          <cell r="B113">
            <v>24996</v>
          </cell>
          <cell r="C113">
            <v>317096</v>
          </cell>
          <cell r="D113" t="str">
            <v>22,341     12686       47.20      90</v>
          </cell>
        </row>
        <row r="114">
          <cell r="A114">
            <v>36708</v>
          </cell>
          <cell r="B114">
            <v>23421</v>
          </cell>
          <cell r="C114">
            <v>309062</v>
          </cell>
          <cell r="D114" t="str">
            <v>29,378     13196       55.64      88</v>
          </cell>
        </row>
        <row r="115">
          <cell r="A115">
            <v>36739</v>
          </cell>
          <cell r="B115">
            <v>23050</v>
          </cell>
          <cell r="C115">
            <v>287788</v>
          </cell>
          <cell r="D115" t="str">
            <v>23,703     12486       50.70      89</v>
          </cell>
        </row>
        <row r="116">
          <cell r="A116">
            <v>36770</v>
          </cell>
          <cell r="B116">
            <v>20151</v>
          </cell>
          <cell r="C116">
            <v>290261</v>
          </cell>
          <cell r="D116" t="str">
            <v>22,734     14405       53.01      90</v>
          </cell>
        </row>
        <row r="117">
          <cell r="A117">
            <v>36800</v>
          </cell>
          <cell r="B117">
            <v>23940</v>
          </cell>
          <cell r="C117">
            <v>285849</v>
          </cell>
          <cell r="D117" t="str">
            <v>27,492     11941       53.45      89</v>
          </cell>
        </row>
        <row r="118">
          <cell r="A118">
            <v>36831</v>
          </cell>
          <cell r="B118">
            <v>18295</v>
          </cell>
          <cell r="C118">
            <v>296419</v>
          </cell>
          <cell r="D118" t="str">
            <v>20,055     16203       52.29      89</v>
          </cell>
        </row>
        <row r="119">
          <cell r="A119">
            <v>36861</v>
          </cell>
          <cell r="B119">
            <v>20491</v>
          </cell>
          <cell r="C119">
            <v>309918</v>
          </cell>
          <cell r="D119" t="str">
            <v>28,740     15125       58.38      90</v>
          </cell>
        </row>
        <row r="120">
          <cell r="A120" t="str">
            <v>Totals: __</v>
          </cell>
          <cell r="B120" t="str">
            <v>________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301046</v>
          </cell>
          <cell r="C121">
            <v>3706087</v>
          </cell>
          <cell r="D121">
            <v>361963</v>
          </cell>
        </row>
        <row r="123">
          <cell r="A123">
            <v>36892</v>
          </cell>
          <cell r="B123">
            <v>20518</v>
          </cell>
          <cell r="C123">
            <v>305615</v>
          </cell>
          <cell r="D123" t="str">
            <v>29,486     14895       58.97      89</v>
          </cell>
        </row>
        <row r="124">
          <cell r="A124">
            <v>36923</v>
          </cell>
          <cell r="B124">
            <v>18275</v>
          </cell>
          <cell r="C124">
            <v>265323</v>
          </cell>
          <cell r="D124" t="str">
            <v>23,397     14519       56.15      88</v>
          </cell>
        </row>
        <row r="125">
          <cell r="A125">
            <v>36951</v>
          </cell>
          <cell r="B125">
            <v>19860</v>
          </cell>
          <cell r="C125">
            <v>274570</v>
          </cell>
          <cell r="D125" t="str">
            <v>24,528     13826       55.26      88</v>
          </cell>
        </row>
        <row r="126">
          <cell r="A126">
            <v>36982</v>
          </cell>
          <cell r="B126">
            <v>18050</v>
          </cell>
          <cell r="C126">
            <v>301817</v>
          </cell>
          <cell r="D126" t="str">
            <v>28,296     16722       61.05      89</v>
          </cell>
        </row>
        <row r="127">
          <cell r="A127">
            <v>37012</v>
          </cell>
          <cell r="B127">
            <v>18541</v>
          </cell>
          <cell r="C127">
            <v>280732</v>
          </cell>
          <cell r="D127" t="str">
            <v>28,290     15142       60.41      86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56-Dec1957"/>
    </sheetNames>
    <sheetDataSet>
      <sheetData sheetId="0">
        <row r="643">
          <cell r="A643">
            <v>34335</v>
          </cell>
          <cell r="B643">
            <v>74138</v>
          </cell>
          <cell r="C643">
            <v>198266</v>
          </cell>
        </row>
        <row r="644">
          <cell r="A644">
            <v>34366</v>
          </cell>
          <cell r="B644">
            <v>67214</v>
          </cell>
          <cell r="C644">
            <v>186073</v>
          </cell>
        </row>
        <row r="645">
          <cell r="A645">
            <v>34394</v>
          </cell>
          <cell r="B645">
            <v>73862</v>
          </cell>
          <cell r="C645">
            <v>211293</v>
          </cell>
        </row>
        <row r="646">
          <cell r="A646">
            <v>34425</v>
          </cell>
          <cell r="B646">
            <v>71197</v>
          </cell>
          <cell r="C646">
            <v>200315</v>
          </cell>
        </row>
        <row r="647">
          <cell r="A647">
            <v>34455</v>
          </cell>
          <cell r="B647">
            <v>73349</v>
          </cell>
          <cell r="C647">
            <v>201051</v>
          </cell>
        </row>
        <row r="648">
          <cell r="A648">
            <v>34486</v>
          </cell>
          <cell r="B648">
            <v>70156</v>
          </cell>
          <cell r="C648">
            <v>199255</v>
          </cell>
        </row>
        <row r="649">
          <cell r="A649">
            <v>34516</v>
          </cell>
          <cell r="B649">
            <v>73964</v>
          </cell>
          <cell r="C649">
            <v>199497</v>
          </cell>
        </row>
        <row r="650">
          <cell r="A650">
            <v>34547</v>
          </cell>
          <cell r="B650">
            <v>74211</v>
          </cell>
          <cell r="C650">
            <v>200362</v>
          </cell>
        </row>
        <row r="651">
          <cell r="A651">
            <v>34578</v>
          </cell>
          <cell r="B651">
            <v>69615</v>
          </cell>
          <cell r="C651">
            <v>196610</v>
          </cell>
        </row>
        <row r="652">
          <cell r="A652">
            <v>34608</v>
          </cell>
          <cell r="B652">
            <v>68865</v>
          </cell>
          <cell r="C652">
            <v>195956</v>
          </cell>
        </row>
        <row r="653">
          <cell r="A653">
            <v>34639</v>
          </cell>
          <cell r="B653">
            <v>67188</v>
          </cell>
          <cell r="C653">
            <v>185009</v>
          </cell>
        </row>
        <row r="654">
          <cell r="A654">
            <v>34669</v>
          </cell>
          <cell r="B654">
            <v>71899</v>
          </cell>
          <cell r="C654">
            <v>187871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855658</v>
          </cell>
          <cell r="C656">
            <v>2361558</v>
          </cell>
        </row>
        <row r="658">
          <cell r="A658">
            <v>34700</v>
          </cell>
          <cell r="B658">
            <v>71987</v>
          </cell>
          <cell r="C658">
            <v>191191</v>
          </cell>
        </row>
        <row r="659">
          <cell r="A659">
            <v>34731</v>
          </cell>
          <cell r="B659">
            <v>64887</v>
          </cell>
          <cell r="C659">
            <v>169182</v>
          </cell>
        </row>
        <row r="660">
          <cell r="A660">
            <v>34759</v>
          </cell>
          <cell r="B660">
            <v>70002</v>
          </cell>
          <cell r="C660">
            <v>182105</v>
          </cell>
        </row>
        <row r="661">
          <cell r="A661">
            <v>34790</v>
          </cell>
          <cell r="B661">
            <v>67579</v>
          </cell>
          <cell r="C661">
            <v>182202</v>
          </cell>
        </row>
        <row r="662">
          <cell r="A662">
            <v>34820</v>
          </cell>
          <cell r="B662">
            <v>66526</v>
          </cell>
          <cell r="C662">
            <v>195626</v>
          </cell>
        </row>
        <row r="663">
          <cell r="A663">
            <v>34851</v>
          </cell>
          <cell r="B663">
            <v>61535</v>
          </cell>
          <cell r="C663">
            <v>186048</v>
          </cell>
        </row>
        <row r="664">
          <cell r="A664">
            <v>34881</v>
          </cell>
          <cell r="B664">
            <v>61300</v>
          </cell>
          <cell r="C664">
            <v>191752</v>
          </cell>
        </row>
        <row r="665">
          <cell r="A665">
            <v>34912</v>
          </cell>
          <cell r="B665">
            <v>62352</v>
          </cell>
          <cell r="C665">
            <v>205569</v>
          </cell>
        </row>
        <row r="666">
          <cell r="A666">
            <v>34943</v>
          </cell>
          <cell r="B666">
            <v>58701</v>
          </cell>
          <cell r="C666">
            <v>199595</v>
          </cell>
        </row>
        <row r="667">
          <cell r="A667">
            <v>34973</v>
          </cell>
          <cell r="B667">
            <v>63290</v>
          </cell>
          <cell r="C667">
            <v>174632</v>
          </cell>
        </row>
        <row r="668">
          <cell r="A668">
            <v>35004</v>
          </cell>
          <cell r="B668">
            <v>62554</v>
          </cell>
          <cell r="C668">
            <v>199582</v>
          </cell>
        </row>
        <row r="669">
          <cell r="A669">
            <v>35034</v>
          </cell>
          <cell r="B669">
            <v>65312</v>
          </cell>
          <cell r="C669">
            <v>186309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776025</v>
          </cell>
          <cell r="C671">
            <v>2263793</v>
          </cell>
        </row>
        <row r="673">
          <cell r="A673">
            <v>35065</v>
          </cell>
          <cell r="B673">
            <v>66817</v>
          </cell>
          <cell r="C673">
            <v>197030</v>
          </cell>
        </row>
        <row r="674">
          <cell r="A674">
            <v>35096</v>
          </cell>
          <cell r="B674">
            <v>64871</v>
          </cell>
          <cell r="C674">
            <v>186897</v>
          </cell>
        </row>
        <row r="675">
          <cell r="A675">
            <v>35125</v>
          </cell>
          <cell r="B675">
            <v>68057</v>
          </cell>
          <cell r="C675">
            <v>197422</v>
          </cell>
        </row>
        <row r="676">
          <cell r="A676">
            <v>35156</v>
          </cell>
          <cell r="B676">
            <v>67517</v>
          </cell>
          <cell r="C676">
            <v>188836</v>
          </cell>
        </row>
        <row r="677">
          <cell r="A677">
            <v>35186</v>
          </cell>
          <cell r="B677">
            <v>66601</v>
          </cell>
          <cell r="C677">
            <v>189720</v>
          </cell>
        </row>
        <row r="678">
          <cell r="A678">
            <v>35217</v>
          </cell>
          <cell r="B678">
            <v>63439</v>
          </cell>
          <cell r="C678">
            <v>182259</v>
          </cell>
        </row>
        <row r="679">
          <cell r="A679">
            <v>35247</v>
          </cell>
          <cell r="B679">
            <v>61208</v>
          </cell>
          <cell r="C679">
            <v>186903</v>
          </cell>
        </row>
        <row r="680">
          <cell r="A680">
            <v>35278</v>
          </cell>
          <cell r="B680">
            <v>61315</v>
          </cell>
          <cell r="C680">
            <v>188361</v>
          </cell>
        </row>
        <row r="681">
          <cell r="A681">
            <v>35309</v>
          </cell>
          <cell r="B681">
            <v>62095</v>
          </cell>
          <cell r="C681">
            <v>183991</v>
          </cell>
        </row>
        <row r="682">
          <cell r="A682">
            <v>35339</v>
          </cell>
          <cell r="B682">
            <v>64830</v>
          </cell>
          <cell r="C682">
            <v>183839</v>
          </cell>
        </row>
        <row r="683">
          <cell r="A683">
            <v>35370</v>
          </cell>
          <cell r="B683">
            <v>61696</v>
          </cell>
          <cell r="C683">
            <v>174166</v>
          </cell>
        </row>
        <row r="684">
          <cell r="A684">
            <v>35400</v>
          </cell>
          <cell r="B684">
            <v>62260</v>
          </cell>
          <cell r="C684">
            <v>178474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770706</v>
          </cell>
          <cell r="C686">
            <v>2237898</v>
          </cell>
        </row>
        <row r="688">
          <cell r="A688">
            <v>35431</v>
          </cell>
          <cell r="B688">
            <v>63384</v>
          </cell>
          <cell r="C688">
            <v>176546</v>
          </cell>
        </row>
        <row r="689">
          <cell r="A689">
            <v>35462</v>
          </cell>
          <cell r="B689">
            <v>57339</v>
          </cell>
          <cell r="C689">
            <v>158419</v>
          </cell>
        </row>
        <row r="690">
          <cell r="A690">
            <v>35490</v>
          </cell>
          <cell r="B690">
            <v>64795</v>
          </cell>
          <cell r="C690">
            <v>173483</v>
          </cell>
        </row>
        <row r="691">
          <cell r="A691">
            <v>35521</v>
          </cell>
          <cell r="B691">
            <v>69925</v>
          </cell>
          <cell r="C691">
            <v>172576</v>
          </cell>
        </row>
        <row r="692">
          <cell r="A692">
            <v>35551</v>
          </cell>
          <cell r="B692">
            <v>70543</v>
          </cell>
          <cell r="C692">
            <v>169007</v>
          </cell>
        </row>
        <row r="693">
          <cell r="A693">
            <v>35582</v>
          </cell>
          <cell r="B693">
            <v>66374</v>
          </cell>
          <cell r="C693">
            <v>170721</v>
          </cell>
        </row>
        <row r="694">
          <cell r="A694">
            <v>35612</v>
          </cell>
          <cell r="B694">
            <v>67964</v>
          </cell>
          <cell r="C694">
            <v>172266</v>
          </cell>
        </row>
        <row r="695">
          <cell r="A695">
            <v>35643</v>
          </cell>
          <cell r="B695">
            <v>68134</v>
          </cell>
          <cell r="C695">
            <v>175699</v>
          </cell>
        </row>
        <row r="696">
          <cell r="A696">
            <v>35674</v>
          </cell>
          <cell r="B696">
            <v>63778</v>
          </cell>
          <cell r="C696">
            <v>171074</v>
          </cell>
        </row>
        <row r="697">
          <cell r="A697">
            <v>35704</v>
          </cell>
          <cell r="B697">
            <v>67215</v>
          </cell>
          <cell r="C697">
            <v>167225</v>
          </cell>
        </row>
        <row r="698">
          <cell r="A698">
            <v>35735</v>
          </cell>
          <cell r="B698">
            <v>63530</v>
          </cell>
          <cell r="C698">
            <v>154174</v>
          </cell>
        </row>
        <row r="699">
          <cell r="A699">
            <v>35765</v>
          </cell>
          <cell r="B699">
            <v>63726</v>
          </cell>
          <cell r="C699">
            <v>156292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786707</v>
          </cell>
          <cell r="C701">
            <v>2017482</v>
          </cell>
        </row>
        <row r="703">
          <cell r="A703">
            <v>35796</v>
          </cell>
          <cell r="B703">
            <v>61708</v>
          </cell>
          <cell r="C703">
            <v>159996</v>
          </cell>
        </row>
        <row r="704">
          <cell r="A704">
            <v>35827</v>
          </cell>
          <cell r="B704">
            <v>56675</v>
          </cell>
          <cell r="C704">
            <v>143078</v>
          </cell>
        </row>
        <row r="705">
          <cell r="A705">
            <v>35855</v>
          </cell>
          <cell r="B705">
            <v>61923</v>
          </cell>
          <cell r="C705">
            <v>166163</v>
          </cell>
        </row>
        <row r="706">
          <cell r="A706">
            <v>35886</v>
          </cell>
          <cell r="B706">
            <v>59468</v>
          </cell>
          <cell r="C706">
            <v>167007</v>
          </cell>
        </row>
        <row r="707">
          <cell r="A707">
            <v>35916</v>
          </cell>
          <cell r="B707">
            <v>61242</v>
          </cell>
          <cell r="C707">
            <v>168941</v>
          </cell>
        </row>
        <row r="708">
          <cell r="A708">
            <v>35947</v>
          </cell>
          <cell r="B708">
            <v>58242</v>
          </cell>
          <cell r="C708">
            <v>167694</v>
          </cell>
        </row>
        <row r="709">
          <cell r="A709">
            <v>35977</v>
          </cell>
          <cell r="B709">
            <v>58730</v>
          </cell>
          <cell r="C709">
            <v>164234</v>
          </cell>
        </row>
        <row r="710">
          <cell r="A710">
            <v>36008</v>
          </cell>
          <cell r="B710">
            <v>58826</v>
          </cell>
          <cell r="C710">
            <v>160646</v>
          </cell>
        </row>
        <row r="711">
          <cell r="A711">
            <v>36039</v>
          </cell>
          <cell r="B711">
            <v>55747</v>
          </cell>
          <cell r="C711">
            <v>144523</v>
          </cell>
        </row>
        <row r="712">
          <cell r="A712">
            <v>36069</v>
          </cell>
          <cell r="B712">
            <v>59007</v>
          </cell>
          <cell r="C712">
            <v>158896</v>
          </cell>
        </row>
        <row r="713">
          <cell r="A713">
            <v>36100</v>
          </cell>
          <cell r="B713">
            <v>54698</v>
          </cell>
          <cell r="C713">
            <v>145490</v>
          </cell>
        </row>
        <row r="714">
          <cell r="A714">
            <v>36130</v>
          </cell>
          <cell r="B714">
            <v>56604</v>
          </cell>
          <cell r="C714">
            <v>129117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702870</v>
          </cell>
          <cell r="C716">
            <v>1875785</v>
          </cell>
        </row>
        <row r="718">
          <cell r="A718">
            <v>36161</v>
          </cell>
          <cell r="B718">
            <v>54942</v>
          </cell>
          <cell r="C718">
            <v>151557</v>
          </cell>
        </row>
        <row r="719">
          <cell r="A719">
            <v>36192</v>
          </cell>
          <cell r="B719">
            <v>52365</v>
          </cell>
          <cell r="C719">
            <v>138169</v>
          </cell>
        </row>
        <row r="720">
          <cell r="A720">
            <v>36220</v>
          </cell>
          <cell r="B720">
            <v>55220</v>
          </cell>
          <cell r="C720">
            <v>145193</v>
          </cell>
        </row>
        <row r="721">
          <cell r="A721">
            <v>36251</v>
          </cell>
          <cell r="B721">
            <v>53549</v>
          </cell>
          <cell r="C721">
            <v>146692</v>
          </cell>
        </row>
        <row r="722">
          <cell r="A722">
            <v>36281</v>
          </cell>
          <cell r="B722">
            <v>53439</v>
          </cell>
          <cell r="C722">
            <v>147220</v>
          </cell>
        </row>
        <row r="723">
          <cell r="A723">
            <v>36312</v>
          </cell>
          <cell r="B723">
            <v>50175</v>
          </cell>
          <cell r="C723">
            <v>144967</v>
          </cell>
        </row>
        <row r="724">
          <cell r="A724">
            <v>36342</v>
          </cell>
          <cell r="B724">
            <v>52528</v>
          </cell>
          <cell r="C724">
            <v>149348</v>
          </cell>
        </row>
        <row r="725">
          <cell r="A725">
            <v>36373</v>
          </cell>
          <cell r="B725">
            <v>50627</v>
          </cell>
          <cell r="C725">
            <v>147884</v>
          </cell>
        </row>
        <row r="726">
          <cell r="A726">
            <v>36404</v>
          </cell>
          <cell r="B726">
            <v>48246</v>
          </cell>
          <cell r="C726">
            <v>145642</v>
          </cell>
        </row>
        <row r="727">
          <cell r="A727">
            <v>36434</v>
          </cell>
          <cell r="B727">
            <v>47718</v>
          </cell>
          <cell r="C727">
            <v>156199</v>
          </cell>
        </row>
        <row r="728">
          <cell r="A728">
            <v>36465</v>
          </cell>
          <cell r="B728">
            <v>48520</v>
          </cell>
          <cell r="C728">
            <v>144236</v>
          </cell>
        </row>
        <row r="729">
          <cell r="A729">
            <v>36495</v>
          </cell>
          <cell r="B729">
            <v>50092</v>
          </cell>
          <cell r="C729">
            <v>152711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617421</v>
          </cell>
          <cell r="C731">
            <v>1769818</v>
          </cell>
        </row>
        <row r="733">
          <cell r="A733">
            <v>36526</v>
          </cell>
          <cell r="B733">
            <v>50407</v>
          </cell>
          <cell r="C733">
            <v>145657</v>
          </cell>
        </row>
        <row r="734">
          <cell r="A734">
            <v>36557</v>
          </cell>
          <cell r="B734">
            <v>50726</v>
          </cell>
          <cell r="C734">
            <v>142968</v>
          </cell>
        </row>
        <row r="735">
          <cell r="A735">
            <v>36586</v>
          </cell>
          <cell r="B735">
            <v>49543</v>
          </cell>
          <cell r="C735">
            <v>158041</v>
          </cell>
        </row>
        <row r="736">
          <cell r="A736">
            <v>36617</v>
          </cell>
          <cell r="B736">
            <v>50207</v>
          </cell>
          <cell r="C736">
            <v>153678</v>
          </cell>
        </row>
        <row r="737">
          <cell r="A737">
            <v>36647</v>
          </cell>
          <cell r="B737">
            <v>50234</v>
          </cell>
          <cell r="C737">
            <v>149984</v>
          </cell>
        </row>
        <row r="738">
          <cell r="A738">
            <v>36678</v>
          </cell>
          <cell r="B738">
            <v>48515</v>
          </cell>
          <cell r="C738">
            <v>145449</v>
          </cell>
        </row>
        <row r="739">
          <cell r="A739">
            <v>36708</v>
          </cell>
          <cell r="B739">
            <v>49116</v>
          </cell>
          <cell r="C739">
            <v>147932</v>
          </cell>
        </row>
        <row r="740">
          <cell r="A740">
            <v>36739</v>
          </cell>
          <cell r="B740">
            <v>51020</v>
          </cell>
          <cell r="C740">
            <v>142279</v>
          </cell>
        </row>
        <row r="741">
          <cell r="A741">
            <v>36770</v>
          </cell>
          <cell r="B741">
            <v>48432</v>
          </cell>
          <cell r="C741">
            <v>130297</v>
          </cell>
        </row>
        <row r="742">
          <cell r="A742">
            <v>36800</v>
          </cell>
          <cell r="B742">
            <v>51528</v>
          </cell>
          <cell r="C742">
            <v>151513</v>
          </cell>
        </row>
        <row r="743">
          <cell r="A743">
            <v>36831</v>
          </cell>
          <cell r="B743">
            <v>47282</v>
          </cell>
          <cell r="C743">
            <v>127092</v>
          </cell>
        </row>
        <row r="744">
          <cell r="A744">
            <v>36861</v>
          </cell>
          <cell r="B744">
            <v>45529</v>
          </cell>
          <cell r="C744">
            <v>127971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592539</v>
          </cell>
          <cell r="C746">
            <v>1722861</v>
          </cell>
        </row>
        <row r="748">
          <cell r="A748">
            <v>36892</v>
          </cell>
          <cell r="B748">
            <v>47863</v>
          </cell>
          <cell r="C748">
            <v>124023</v>
          </cell>
        </row>
        <row r="749">
          <cell r="A749">
            <v>36923</v>
          </cell>
          <cell r="B749">
            <v>41794</v>
          </cell>
          <cell r="C749">
            <v>125403</v>
          </cell>
        </row>
        <row r="750">
          <cell r="A750">
            <v>36951</v>
          </cell>
          <cell r="B750">
            <v>46586</v>
          </cell>
          <cell r="C750">
            <v>141469</v>
          </cell>
        </row>
        <row r="751">
          <cell r="A751">
            <v>36982</v>
          </cell>
          <cell r="B751">
            <v>46494</v>
          </cell>
          <cell r="C751">
            <v>137061</v>
          </cell>
        </row>
        <row r="752">
          <cell r="A752">
            <v>37012</v>
          </cell>
          <cell r="B752">
            <v>54382</v>
          </cell>
          <cell r="C752">
            <v>139212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60">
          <cell r="A60">
            <v>35186</v>
          </cell>
          <cell r="B60">
            <v>28204</v>
          </cell>
          <cell r="C60">
            <v>1147174</v>
          </cell>
          <cell r="D60" t="str">
            <v>13,385     40675       32.18     120</v>
          </cell>
        </row>
        <row r="61">
          <cell r="A61">
            <v>35217</v>
          </cell>
          <cell r="B61">
            <v>46531</v>
          </cell>
          <cell r="C61">
            <v>1838323</v>
          </cell>
          <cell r="D61" t="str">
            <v>31,859     39508       40.64     114</v>
          </cell>
        </row>
        <row r="62">
          <cell r="A62">
            <v>35247</v>
          </cell>
          <cell r="B62">
            <v>41215</v>
          </cell>
          <cell r="C62">
            <v>1736200</v>
          </cell>
          <cell r="D62" t="str">
            <v>35,834     42126       46.51     114</v>
          </cell>
        </row>
        <row r="63">
          <cell r="A63">
            <v>35278</v>
          </cell>
          <cell r="B63">
            <v>39752</v>
          </cell>
          <cell r="C63">
            <v>1541865</v>
          </cell>
          <cell r="D63" t="str">
            <v>31,424     38788       44.15     116</v>
          </cell>
        </row>
        <row r="64">
          <cell r="A64">
            <v>35309</v>
          </cell>
          <cell r="B64">
            <v>32081</v>
          </cell>
          <cell r="C64">
            <v>1294693</v>
          </cell>
          <cell r="D64" t="str">
            <v>27,556     40358       46.21     107</v>
          </cell>
        </row>
        <row r="65">
          <cell r="A65">
            <v>35339</v>
          </cell>
          <cell r="B65">
            <v>28097</v>
          </cell>
          <cell r="C65">
            <v>1205216</v>
          </cell>
          <cell r="D65" t="str">
            <v>52,723     42895       65.24     110</v>
          </cell>
        </row>
        <row r="66">
          <cell r="A66">
            <v>35370</v>
          </cell>
          <cell r="B66">
            <v>26956</v>
          </cell>
          <cell r="C66">
            <v>1080133</v>
          </cell>
          <cell r="D66" t="str">
            <v>56,781     40071       67.81     111</v>
          </cell>
        </row>
        <row r="67">
          <cell r="A67">
            <v>35400</v>
          </cell>
          <cell r="B67">
            <v>28389</v>
          </cell>
          <cell r="C67">
            <v>1034034</v>
          </cell>
          <cell r="D67" t="str">
            <v>51,808     36424       64.60     112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1996</v>
          </cell>
          <cell r="B69">
            <v>271225</v>
          </cell>
          <cell r="C69">
            <v>10877638</v>
          </cell>
          <cell r="D69">
            <v>301370</v>
          </cell>
        </row>
        <row r="71">
          <cell r="A71">
            <v>35431</v>
          </cell>
          <cell r="B71">
            <v>28419</v>
          </cell>
          <cell r="C71">
            <v>981307</v>
          </cell>
          <cell r="D71" t="str">
            <v>49,063     34530       63.32     111</v>
          </cell>
        </row>
        <row r="72">
          <cell r="A72">
            <v>35462</v>
          </cell>
          <cell r="B72">
            <v>23473</v>
          </cell>
          <cell r="C72">
            <v>848127</v>
          </cell>
          <cell r="D72" t="str">
            <v>41,925     36133       64.11     112</v>
          </cell>
        </row>
        <row r="73">
          <cell r="A73">
            <v>35490</v>
          </cell>
          <cell r="B73">
            <v>24101</v>
          </cell>
          <cell r="C73">
            <v>874699</v>
          </cell>
          <cell r="D73" t="str">
            <v>44,181     36294       64.70     113</v>
          </cell>
        </row>
        <row r="74">
          <cell r="A74">
            <v>35521</v>
          </cell>
          <cell r="B74">
            <v>22125</v>
          </cell>
          <cell r="C74">
            <v>775138</v>
          </cell>
          <cell r="D74" t="str">
            <v>38,640     35035       63.59     115</v>
          </cell>
        </row>
        <row r="75">
          <cell r="A75">
            <v>35551</v>
          </cell>
          <cell r="B75">
            <v>22234</v>
          </cell>
          <cell r="C75">
            <v>752258</v>
          </cell>
          <cell r="D75" t="str">
            <v>35,621     33834       61.57     114</v>
          </cell>
        </row>
        <row r="76">
          <cell r="A76">
            <v>35582</v>
          </cell>
          <cell r="B76">
            <v>20493</v>
          </cell>
          <cell r="C76">
            <v>717050</v>
          </cell>
          <cell r="D76" t="str">
            <v>34,854     34990       62.97     111</v>
          </cell>
        </row>
        <row r="77">
          <cell r="A77">
            <v>35612</v>
          </cell>
          <cell r="B77">
            <v>19754</v>
          </cell>
          <cell r="C77">
            <v>754046</v>
          </cell>
          <cell r="D77" t="str">
            <v>47,030     38172       70.42     111</v>
          </cell>
        </row>
        <row r="78">
          <cell r="A78">
            <v>35643</v>
          </cell>
          <cell r="B78">
            <v>18266</v>
          </cell>
          <cell r="C78">
            <v>736494</v>
          </cell>
          <cell r="D78" t="str">
            <v>46,090     40321       71.62     111</v>
          </cell>
        </row>
        <row r="79">
          <cell r="A79">
            <v>35674</v>
          </cell>
          <cell r="B79">
            <v>18245</v>
          </cell>
          <cell r="C79">
            <v>696912</v>
          </cell>
          <cell r="D79" t="str">
            <v>41,123     38198       69.27     110</v>
          </cell>
        </row>
        <row r="80">
          <cell r="A80">
            <v>35704</v>
          </cell>
          <cell r="B80">
            <v>19263</v>
          </cell>
          <cell r="C80">
            <v>687706</v>
          </cell>
          <cell r="D80" t="str">
            <v>41,709     35701       68.41     110</v>
          </cell>
        </row>
        <row r="81">
          <cell r="A81">
            <v>35735</v>
          </cell>
          <cell r="B81">
            <v>17460</v>
          </cell>
          <cell r="C81">
            <v>679045</v>
          </cell>
          <cell r="D81" t="str">
            <v>28,233     38892       61.79     109</v>
          </cell>
        </row>
        <row r="82">
          <cell r="A82">
            <v>35765</v>
          </cell>
          <cell r="B82">
            <v>19543</v>
          </cell>
          <cell r="C82">
            <v>782786</v>
          </cell>
          <cell r="D82" t="str">
            <v>30,715     40055       61.11     111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1997</v>
          </cell>
          <cell r="B84">
            <v>253376</v>
          </cell>
          <cell r="C84">
            <v>9285568</v>
          </cell>
          <cell r="D84">
            <v>479184</v>
          </cell>
        </row>
        <row r="86">
          <cell r="A86">
            <v>35796</v>
          </cell>
          <cell r="B86">
            <v>21037</v>
          </cell>
          <cell r="C86">
            <v>740274</v>
          </cell>
          <cell r="D86" t="str">
            <v>28,791     35190       57.78     107</v>
          </cell>
        </row>
        <row r="87">
          <cell r="A87">
            <v>35827</v>
          </cell>
          <cell r="B87">
            <v>18948</v>
          </cell>
          <cell r="C87">
            <v>610945</v>
          </cell>
          <cell r="D87" t="str">
            <v>25,547     32244       57.42     105</v>
          </cell>
        </row>
        <row r="88">
          <cell r="A88">
            <v>35855</v>
          </cell>
          <cell r="B88">
            <v>23366</v>
          </cell>
          <cell r="C88">
            <v>665721</v>
          </cell>
          <cell r="D88" t="str">
            <v>29,865     28492       56.10     102</v>
          </cell>
        </row>
        <row r="89">
          <cell r="A89">
            <v>35886</v>
          </cell>
          <cell r="B89">
            <v>21805</v>
          </cell>
          <cell r="C89">
            <v>609591</v>
          </cell>
          <cell r="D89" t="str">
            <v>29,572     27957       57.56     102</v>
          </cell>
        </row>
        <row r="90">
          <cell r="A90">
            <v>35916</v>
          </cell>
          <cell r="B90">
            <v>17191</v>
          </cell>
          <cell r="C90">
            <v>641129</v>
          </cell>
          <cell r="D90" t="str">
            <v>33,391     37295       66.01     101</v>
          </cell>
        </row>
        <row r="91">
          <cell r="A91">
            <v>35947</v>
          </cell>
          <cell r="B91">
            <v>15689</v>
          </cell>
          <cell r="C91">
            <v>595606</v>
          </cell>
          <cell r="D91" t="str">
            <v>32,661     37964       67.55     101</v>
          </cell>
        </row>
        <row r="92">
          <cell r="A92">
            <v>35977</v>
          </cell>
          <cell r="B92">
            <v>14038</v>
          </cell>
          <cell r="C92">
            <v>596175</v>
          </cell>
          <cell r="D92" t="str">
            <v>33,320     42469       70.36      99</v>
          </cell>
        </row>
        <row r="93">
          <cell r="A93">
            <v>36008</v>
          </cell>
          <cell r="B93">
            <v>14596</v>
          </cell>
          <cell r="C93">
            <v>596574</v>
          </cell>
          <cell r="D93" t="str">
            <v>34,218     40873       70.10     100</v>
          </cell>
        </row>
        <row r="94">
          <cell r="A94">
            <v>36039</v>
          </cell>
          <cell r="B94">
            <v>13643</v>
          </cell>
          <cell r="C94">
            <v>539307</v>
          </cell>
          <cell r="D94" t="str">
            <v>29,357     39530       68.27      97</v>
          </cell>
        </row>
        <row r="95">
          <cell r="A95">
            <v>36069</v>
          </cell>
          <cell r="B95">
            <v>13737</v>
          </cell>
          <cell r="C95">
            <v>564085</v>
          </cell>
          <cell r="D95" t="str">
            <v>25,889     41064       65.33      98</v>
          </cell>
        </row>
        <row r="96">
          <cell r="A96">
            <v>36100</v>
          </cell>
          <cell r="B96">
            <v>12591</v>
          </cell>
          <cell r="C96">
            <v>536768</v>
          </cell>
          <cell r="D96" t="str">
            <v>22,980     42632       64.60      99</v>
          </cell>
        </row>
        <row r="97">
          <cell r="A97">
            <v>36130</v>
          </cell>
          <cell r="B97">
            <v>11457</v>
          </cell>
          <cell r="C97">
            <v>540243</v>
          </cell>
          <cell r="D97" t="str">
            <v>24,290     47154       67.95      98</v>
          </cell>
        </row>
        <row r="98">
          <cell r="A98" t="str">
            <v>Totals: __</v>
          </cell>
          <cell r="B98" t="str">
            <v>________</v>
          </cell>
          <cell r="C98" t="str">
            <v>__________</v>
          </cell>
          <cell r="D98" t="str">
            <v>__________</v>
          </cell>
        </row>
        <row r="99">
          <cell r="A99">
            <v>1998</v>
          </cell>
          <cell r="B99">
            <v>198098</v>
          </cell>
          <cell r="C99">
            <v>7236418</v>
          </cell>
          <cell r="D99">
            <v>349881</v>
          </cell>
        </row>
        <row r="101">
          <cell r="A101">
            <v>36161</v>
          </cell>
          <cell r="B101">
            <v>13202</v>
          </cell>
          <cell r="C101">
            <v>516789</v>
          </cell>
          <cell r="D101" t="str">
            <v>23,352     39145       63.88      97</v>
          </cell>
        </row>
        <row r="102">
          <cell r="A102">
            <v>36192</v>
          </cell>
          <cell r="B102">
            <v>12962</v>
          </cell>
          <cell r="C102">
            <v>507850</v>
          </cell>
          <cell r="D102" t="str">
            <v>26,259     39180       66.95      98</v>
          </cell>
        </row>
        <row r="103">
          <cell r="A103">
            <v>36220</v>
          </cell>
          <cell r="B103">
            <v>13308</v>
          </cell>
          <cell r="C103">
            <v>541964</v>
          </cell>
          <cell r="D103" t="str">
            <v>27,093     40725       67.06      98</v>
          </cell>
        </row>
        <row r="104">
          <cell r="A104">
            <v>36251</v>
          </cell>
          <cell r="B104">
            <v>12871</v>
          </cell>
          <cell r="C104">
            <v>499081</v>
          </cell>
          <cell r="D104" t="str">
            <v>27,740     38776       68.31      96</v>
          </cell>
        </row>
        <row r="105">
          <cell r="A105">
            <v>36281</v>
          </cell>
          <cell r="B105">
            <v>11986</v>
          </cell>
          <cell r="C105">
            <v>520833</v>
          </cell>
          <cell r="D105" t="str">
            <v>36,360     43454       75.21      97</v>
          </cell>
        </row>
        <row r="106">
          <cell r="A106">
            <v>36312</v>
          </cell>
          <cell r="B106">
            <v>11045</v>
          </cell>
          <cell r="C106">
            <v>513633</v>
          </cell>
          <cell r="D106" t="str">
            <v>46,375     46504       80.76      97</v>
          </cell>
        </row>
        <row r="107">
          <cell r="A107">
            <v>36342</v>
          </cell>
          <cell r="B107">
            <v>10900</v>
          </cell>
          <cell r="C107">
            <v>507597</v>
          </cell>
          <cell r="D107" t="str">
            <v>45,767     46569       80.76      96</v>
          </cell>
        </row>
        <row r="108">
          <cell r="A108">
            <v>36373</v>
          </cell>
          <cell r="B108">
            <v>9800</v>
          </cell>
          <cell r="C108">
            <v>502893</v>
          </cell>
          <cell r="D108" t="str">
            <v>28,609     51316       74.49      94</v>
          </cell>
        </row>
        <row r="109">
          <cell r="A109">
            <v>36404</v>
          </cell>
          <cell r="B109">
            <v>9001</v>
          </cell>
          <cell r="C109">
            <v>503483</v>
          </cell>
          <cell r="D109" t="str">
            <v>30,515     55937       77.22      95</v>
          </cell>
        </row>
        <row r="110">
          <cell r="A110">
            <v>36434</v>
          </cell>
          <cell r="B110">
            <v>10583</v>
          </cell>
          <cell r="C110">
            <v>489671</v>
          </cell>
          <cell r="D110" t="str">
            <v>19,354     46270       64.65      93</v>
          </cell>
        </row>
        <row r="111">
          <cell r="A111">
            <v>36465</v>
          </cell>
          <cell r="B111">
            <v>11098</v>
          </cell>
          <cell r="C111">
            <v>467202</v>
          </cell>
          <cell r="D111" t="str">
            <v>17,556     42098       61.27      94</v>
          </cell>
        </row>
        <row r="112">
          <cell r="A112">
            <v>36495</v>
          </cell>
          <cell r="B112">
            <v>9754</v>
          </cell>
          <cell r="C112">
            <v>469844</v>
          </cell>
          <cell r="D112" t="str">
            <v>16,039     48170       62.18      91</v>
          </cell>
        </row>
        <row r="113">
          <cell r="A113" t="str">
            <v>Totals: __</v>
          </cell>
          <cell r="B113" t="str">
            <v>________</v>
          </cell>
          <cell r="C113" t="str">
            <v>__________</v>
          </cell>
          <cell r="D113" t="str">
            <v>__________</v>
          </cell>
        </row>
        <row r="114">
          <cell r="A114">
            <v>1999</v>
          </cell>
          <cell r="B114">
            <v>136510</v>
          </cell>
          <cell r="C114">
            <v>6040840</v>
          </cell>
          <cell r="D114">
            <v>345019</v>
          </cell>
        </row>
        <row r="116">
          <cell r="A116">
            <v>36526</v>
          </cell>
          <cell r="B116">
            <v>10988</v>
          </cell>
          <cell r="C116">
            <v>459308</v>
          </cell>
          <cell r="D116" t="str">
            <v>16,167     41801       59.54      91</v>
          </cell>
        </row>
        <row r="117">
          <cell r="A117">
            <v>36557</v>
          </cell>
          <cell r="B117">
            <v>10347</v>
          </cell>
          <cell r="C117">
            <v>356170</v>
          </cell>
          <cell r="D117" t="str">
            <v>10,133     34423       49.48      86</v>
          </cell>
        </row>
        <row r="118">
          <cell r="A118">
            <v>36586</v>
          </cell>
          <cell r="B118">
            <v>10424</v>
          </cell>
          <cell r="C118">
            <v>437421</v>
          </cell>
          <cell r="D118" t="str">
            <v>14,544     41963       58.25      89</v>
          </cell>
        </row>
        <row r="119">
          <cell r="A119">
            <v>36617</v>
          </cell>
          <cell r="B119">
            <v>11602</v>
          </cell>
          <cell r="C119">
            <v>401522</v>
          </cell>
          <cell r="D119" t="str">
            <v>14,754     34608       55.98      88</v>
          </cell>
        </row>
        <row r="120">
          <cell r="A120">
            <v>36647</v>
          </cell>
          <cell r="B120">
            <v>11560</v>
          </cell>
          <cell r="C120">
            <v>428136</v>
          </cell>
          <cell r="D120" t="str">
            <v>16,441     37036       58.72      88</v>
          </cell>
        </row>
        <row r="121">
          <cell r="A121">
            <v>36678</v>
          </cell>
          <cell r="B121">
            <v>8265</v>
          </cell>
          <cell r="C121">
            <v>413136</v>
          </cell>
          <cell r="D121" t="str">
            <v>18,672     49987       69.32      88</v>
          </cell>
        </row>
        <row r="122">
          <cell r="A122">
            <v>36708</v>
          </cell>
          <cell r="B122">
            <v>9352</v>
          </cell>
          <cell r="C122">
            <v>433160</v>
          </cell>
          <cell r="D122" t="str">
            <v>19,234     46318       67.28      90</v>
          </cell>
        </row>
        <row r="123">
          <cell r="A123">
            <v>36739</v>
          </cell>
          <cell r="B123">
            <v>8878</v>
          </cell>
          <cell r="C123">
            <v>431166</v>
          </cell>
          <cell r="D123" t="str">
            <v>18,633     48566       67.73      88</v>
          </cell>
        </row>
        <row r="124">
          <cell r="A124">
            <v>36770</v>
          </cell>
          <cell r="B124">
            <v>7953</v>
          </cell>
          <cell r="C124">
            <v>402875</v>
          </cell>
          <cell r="D124" t="str">
            <v>18,373     50657       69.79      86</v>
          </cell>
        </row>
        <row r="125">
          <cell r="A125">
            <v>36800</v>
          </cell>
          <cell r="B125">
            <v>8610</v>
          </cell>
          <cell r="C125">
            <v>410455</v>
          </cell>
          <cell r="D125" t="str">
            <v>20,532     47672       70.46      86</v>
          </cell>
        </row>
        <row r="126">
          <cell r="A126">
            <v>36831</v>
          </cell>
          <cell r="B126">
            <v>8086</v>
          </cell>
          <cell r="C126">
            <v>409095</v>
          </cell>
          <cell r="D126" t="str">
            <v>20,483     50594       71.70      85</v>
          </cell>
        </row>
        <row r="127">
          <cell r="A127">
            <v>36861</v>
          </cell>
          <cell r="B127">
            <v>8507</v>
          </cell>
          <cell r="C127">
            <v>795072</v>
          </cell>
          <cell r="D127" t="str">
            <v>19,380     93461       69.49      85</v>
          </cell>
        </row>
        <row r="128">
          <cell r="A128" t="str">
            <v>Totals: __</v>
          </cell>
          <cell r="B128" t="str">
            <v>________</v>
          </cell>
          <cell r="C128" t="str">
            <v>__________</v>
          </cell>
          <cell r="D128" t="str">
            <v>__________</v>
          </cell>
        </row>
        <row r="129">
          <cell r="A129">
            <v>2000</v>
          </cell>
          <cell r="B129">
            <v>114572</v>
          </cell>
          <cell r="C129">
            <v>5377516</v>
          </cell>
          <cell r="D129">
            <v>207346</v>
          </cell>
        </row>
        <row r="131">
          <cell r="A131">
            <v>36892</v>
          </cell>
          <cell r="B131">
            <v>7044</v>
          </cell>
          <cell r="C131">
            <v>386536</v>
          </cell>
          <cell r="D131" t="str">
            <v>18,535     54875       72.46      86</v>
          </cell>
        </row>
        <row r="132">
          <cell r="A132">
            <v>36923</v>
          </cell>
          <cell r="B132">
            <v>5869</v>
          </cell>
          <cell r="C132">
            <v>349672</v>
          </cell>
          <cell r="D132" t="str">
            <v>16,742     59580       74.04      84</v>
          </cell>
        </row>
        <row r="133">
          <cell r="A133">
            <v>36951</v>
          </cell>
          <cell r="B133">
            <v>6568</v>
          </cell>
          <cell r="C133">
            <v>344976</v>
          </cell>
          <cell r="D133" t="str">
            <v>18,354     52524       73.65      86</v>
          </cell>
        </row>
        <row r="134">
          <cell r="A134">
            <v>36982</v>
          </cell>
          <cell r="B134">
            <v>8843</v>
          </cell>
          <cell r="C134">
            <v>327153</v>
          </cell>
          <cell r="D134" t="str">
            <v>19,855     36996       69.19      86</v>
          </cell>
        </row>
        <row r="135">
          <cell r="A135">
            <v>37012</v>
          </cell>
          <cell r="B135">
            <v>11632</v>
          </cell>
          <cell r="C135">
            <v>334600</v>
          </cell>
          <cell r="D135" t="str">
            <v>19,449     28766       62.58      81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50">
          <cell r="A50">
            <v>35217</v>
          </cell>
          <cell r="B50">
            <v>33051</v>
          </cell>
          <cell r="C50">
            <v>989172</v>
          </cell>
          <cell r="D50" t="str">
            <v>22,570     29929       40.58     113</v>
          </cell>
        </row>
        <row r="51">
          <cell r="A51">
            <v>35247</v>
          </cell>
          <cell r="B51">
            <v>61339</v>
          </cell>
          <cell r="C51">
            <v>1681347</v>
          </cell>
          <cell r="D51" t="str">
            <v>108,818     27411       63.95     112</v>
          </cell>
        </row>
        <row r="52">
          <cell r="A52">
            <v>35278</v>
          </cell>
          <cell r="B52">
            <v>40494</v>
          </cell>
          <cell r="C52">
            <v>1554454</v>
          </cell>
          <cell r="D52" t="str">
            <v>89,310     38388       68.80     109</v>
          </cell>
        </row>
        <row r="53">
          <cell r="A53">
            <v>35309</v>
          </cell>
          <cell r="B53">
            <v>39219</v>
          </cell>
          <cell r="C53">
            <v>1247641</v>
          </cell>
          <cell r="D53" t="str">
            <v>64,019     31813       62.01     108</v>
          </cell>
        </row>
        <row r="54">
          <cell r="A54">
            <v>35339</v>
          </cell>
          <cell r="B54">
            <v>36682</v>
          </cell>
          <cell r="C54">
            <v>1212395</v>
          </cell>
          <cell r="D54" t="str">
            <v>73,061     33052       66.57     104</v>
          </cell>
        </row>
        <row r="55">
          <cell r="A55">
            <v>35370</v>
          </cell>
          <cell r="B55">
            <v>37558</v>
          </cell>
          <cell r="C55">
            <v>1064904</v>
          </cell>
          <cell r="D55" t="str">
            <v>74,275     28354       66.42     103</v>
          </cell>
        </row>
        <row r="56">
          <cell r="A56">
            <v>35400</v>
          </cell>
          <cell r="B56">
            <v>35336</v>
          </cell>
          <cell r="C56">
            <v>1082227</v>
          </cell>
          <cell r="D56" t="str">
            <v>73,062     30627       67.40     103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283679</v>
          </cell>
          <cell r="C58">
            <v>8832140</v>
          </cell>
          <cell r="D58">
            <v>505115</v>
          </cell>
        </row>
        <row r="60">
          <cell r="A60">
            <v>35431</v>
          </cell>
          <cell r="B60">
            <v>33254</v>
          </cell>
          <cell r="C60">
            <v>1035309</v>
          </cell>
          <cell r="D60" t="str">
            <v>70,230     31134       67.87     104</v>
          </cell>
        </row>
        <row r="61">
          <cell r="A61">
            <v>35462</v>
          </cell>
          <cell r="B61">
            <v>28538</v>
          </cell>
          <cell r="C61">
            <v>865438</v>
          </cell>
          <cell r="D61" t="str">
            <v>60,923     30326       68.10     103</v>
          </cell>
        </row>
        <row r="62">
          <cell r="A62">
            <v>35490</v>
          </cell>
          <cell r="B62">
            <v>28733</v>
          </cell>
          <cell r="C62">
            <v>919916</v>
          </cell>
          <cell r="D62" t="str">
            <v>62,871     32017       68.63     105</v>
          </cell>
        </row>
        <row r="63">
          <cell r="A63">
            <v>35521</v>
          </cell>
          <cell r="B63">
            <v>22246</v>
          </cell>
          <cell r="C63">
            <v>849814</v>
          </cell>
          <cell r="D63" t="str">
            <v>52,224     38201       70.13     105</v>
          </cell>
        </row>
        <row r="64">
          <cell r="A64">
            <v>35551</v>
          </cell>
          <cell r="B64">
            <v>24821</v>
          </cell>
          <cell r="C64">
            <v>828858</v>
          </cell>
          <cell r="D64" t="str">
            <v>57,764     33394       69.94     105</v>
          </cell>
        </row>
        <row r="65">
          <cell r="A65">
            <v>35582</v>
          </cell>
          <cell r="B65">
            <v>20689</v>
          </cell>
          <cell r="C65">
            <v>740359</v>
          </cell>
          <cell r="D65" t="str">
            <v>49,373     35786       70.47     104</v>
          </cell>
        </row>
        <row r="66">
          <cell r="A66">
            <v>35612</v>
          </cell>
          <cell r="B66">
            <v>24496</v>
          </cell>
          <cell r="C66">
            <v>720987</v>
          </cell>
          <cell r="D66" t="str">
            <v>56,848     29433       69.89     101</v>
          </cell>
        </row>
        <row r="67">
          <cell r="A67">
            <v>35643</v>
          </cell>
          <cell r="B67">
            <v>23863</v>
          </cell>
          <cell r="C67">
            <v>737379</v>
          </cell>
          <cell r="D67" t="str">
            <v>58,239     30901       70.93     100</v>
          </cell>
        </row>
        <row r="68">
          <cell r="A68">
            <v>35674</v>
          </cell>
          <cell r="B68">
            <v>23170</v>
          </cell>
          <cell r="C68">
            <v>710733</v>
          </cell>
          <cell r="D68" t="str">
            <v>52,468     30675       69.37      96</v>
          </cell>
        </row>
        <row r="69">
          <cell r="A69">
            <v>35704</v>
          </cell>
          <cell r="B69">
            <v>24334</v>
          </cell>
          <cell r="C69">
            <v>685757</v>
          </cell>
          <cell r="D69" t="str">
            <v>48,986     28182       66.81      99</v>
          </cell>
        </row>
        <row r="70">
          <cell r="A70">
            <v>35735</v>
          </cell>
          <cell r="B70">
            <v>24789</v>
          </cell>
          <cell r="C70">
            <v>646716</v>
          </cell>
          <cell r="D70" t="str">
            <v>53,417     26089       68.30      96</v>
          </cell>
        </row>
        <row r="71">
          <cell r="A71">
            <v>35765</v>
          </cell>
          <cell r="B71">
            <v>22642</v>
          </cell>
          <cell r="C71">
            <v>629224</v>
          </cell>
          <cell r="D71" t="str">
            <v>48,403     27791       68.13      96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301575</v>
          </cell>
          <cell r="C73">
            <v>9370490</v>
          </cell>
          <cell r="D73">
            <v>671746</v>
          </cell>
        </row>
        <row r="75">
          <cell r="A75">
            <v>35796</v>
          </cell>
          <cell r="B75">
            <v>25493</v>
          </cell>
          <cell r="C75">
            <v>586942</v>
          </cell>
          <cell r="D75" t="str">
            <v>50,957     23024       66.65      96</v>
          </cell>
        </row>
        <row r="76">
          <cell r="A76">
            <v>35827</v>
          </cell>
          <cell r="B76">
            <v>22903</v>
          </cell>
          <cell r="C76">
            <v>510738</v>
          </cell>
          <cell r="D76" t="str">
            <v>46,601     22301       67.05      95</v>
          </cell>
        </row>
        <row r="77">
          <cell r="A77">
            <v>35855</v>
          </cell>
          <cell r="B77">
            <v>25522</v>
          </cell>
          <cell r="C77">
            <v>561289</v>
          </cell>
          <cell r="D77" t="str">
            <v>49,507     21993       65.98      94</v>
          </cell>
        </row>
        <row r="78">
          <cell r="A78">
            <v>35886</v>
          </cell>
          <cell r="B78">
            <v>18549</v>
          </cell>
          <cell r="C78">
            <v>552149</v>
          </cell>
          <cell r="D78" t="str">
            <v>41,644     29768       69.18      93</v>
          </cell>
        </row>
        <row r="79">
          <cell r="A79">
            <v>35916</v>
          </cell>
          <cell r="B79">
            <v>17372</v>
          </cell>
          <cell r="C79">
            <v>576872</v>
          </cell>
          <cell r="D79" t="str">
            <v>37,006     33207       68.05      93</v>
          </cell>
        </row>
        <row r="80">
          <cell r="A80">
            <v>35947</v>
          </cell>
          <cell r="B80">
            <v>22755</v>
          </cell>
          <cell r="C80">
            <v>553220</v>
          </cell>
          <cell r="D80" t="str">
            <v>45,563     24313       66.69      93</v>
          </cell>
        </row>
        <row r="81">
          <cell r="A81">
            <v>35977</v>
          </cell>
          <cell r="B81">
            <v>21876</v>
          </cell>
          <cell r="C81">
            <v>590451</v>
          </cell>
          <cell r="D81" t="str">
            <v>48,691     26991       69.00      91</v>
          </cell>
        </row>
        <row r="82">
          <cell r="A82">
            <v>36008</v>
          </cell>
          <cell r="B82">
            <v>28084</v>
          </cell>
          <cell r="C82">
            <v>579497</v>
          </cell>
          <cell r="D82" t="str">
            <v>50,287     20635       64.17      87</v>
          </cell>
        </row>
        <row r="83">
          <cell r="A83">
            <v>36039</v>
          </cell>
          <cell r="B83">
            <v>25905</v>
          </cell>
          <cell r="C83">
            <v>523129</v>
          </cell>
          <cell r="D83" t="str">
            <v>46,254     20195       64.10      89</v>
          </cell>
        </row>
        <row r="84">
          <cell r="A84">
            <v>36069</v>
          </cell>
          <cell r="B84">
            <v>20551</v>
          </cell>
          <cell r="C84">
            <v>520704</v>
          </cell>
          <cell r="D84" t="str">
            <v>38,319     25338       65.09      85</v>
          </cell>
        </row>
        <row r="85">
          <cell r="A85">
            <v>36100</v>
          </cell>
          <cell r="B85">
            <v>18549</v>
          </cell>
          <cell r="C85">
            <v>503766</v>
          </cell>
          <cell r="D85" t="str">
            <v>35,548     27159       65.71      87</v>
          </cell>
        </row>
        <row r="86">
          <cell r="A86">
            <v>36130</v>
          </cell>
          <cell r="B86">
            <v>19113</v>
          </cell>
          <cell r="C86">
            <v>550277</v>
          </cell>
          <cell r="D86" t="str">
            <v>40,840     28791       68.12      87</v>
          </cell>
        </row>
        <row r="87">
          <cell r="A87" t="str">
            <v>Totals: __</v>
          </cell>
          <cell r="B87" t="str">
            <v>________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266672</v>
          </cell>
          <cell r="C88">
            <v>6609034</v>
          </cell>
          <cell r="D88">
            <v>531217</v>
          </cell>
        </row>
        <row r="90">
          <cell r="A90">
            <v>36161</v>
          </cell>
          <cell r="B90">
            <v>14871</v>
          </cell>
          <cell r="C90">
            <v>573938</v>
          </cell>
          <cell r="D90" t="str">
            <v>33,968     38595       69.55      84</v>
          </cell>
        </row>
        <row r="91">
          <cell r="A91">
            <v>36192</v>
          </cell>
          <cell r="B91">
            <v>13828</v>
          </cell>
          <cell r="C91">
            <v>480935</v>
          </cell>
          <cell r="D91" t="str">
            <v>32,372     34780       70.07      87</v>
          </cell>
        </row>
        <row r="92">
          <cell r="A92">
            <v>36220</v>
          </cell>
          <cell r="B92">
            <v>17499</v>
          </cell>
          <cell r="C92">
            <v>465654</v>
          </cell>
          <cell r="D92" t="str">
            <v>37,089     26611       67.94      85</v>
          </cell>
        </row>
        <row r="93">
          <cell r="A93">
            <v>36251</v>
          </cell>
          <cell r="B93">
            <v>14075</v>
          </cell>
          <cell r="C93">
            <v>439528</v>
          </cell>
          <cell r="D93" t="str">
            <v>32,512     31228       69.79      85</v>
          </cell>
        </row>
        <row r="94">
          <cell r="A94">
            <v>36281</v>
          </cell>
          <cell r="B94">
            <v>13224</v>
          </cell>
          <cell r="C94">
            <v>451909</v>
          </cell>
          <cell r="D94" t="str">
            <v>33,252     34174       71.55      85</v>
          </cell>
        </row>
        <row r="95">
          <cell r="A95">
            <v>36312</v>
          </cell>
          <cell r="B95">
            <v>13271</v>
          </cell>
          <cell r="C95">
            <v>416891</v>
          </cell>
          <cell r="D95" t="str">
            <v>31,263     31414       70.20      84</v>
          </cell>
        </row>
        <row r="96">
          <cell r="A96">
            <v>36342</v>
          </cell>
          <cell r="B96">
            <v>13165</v>
          </cell>
          <cell r="C96">
            <v>429504</v>
          </cell>
          <cell r="D96" t="str">
            <v>33,442     32625       71.75      84</v>
          </cell>
        </row>
        <row r="97">
          <cell r="A97">
            <v>36373</v>
          </cell>
          <cell r="B97">
            <v>13708</v>
          </cell>
          <cell r="C97">
            <v>417062</v>
          </cell>
          <cell r="D97" t="str">
            <v>33,133     30425       70.74      82</v>
          </cell>
        </row>
        <row r="98">
          <cell r="A98">
            <v>36404</v>
          </cell>
          <cell r="B98">
            <v>12126</v>
          </cell>
          <cell r="C98">
            <v>391809</v>
          </cell>
          <cell r="D98" t="str">
            <v>29,578     32312       70.92      81</v>
          </cell>
        </row>
        <row r="99">
          <cell r="A99">
            <v>36434</v>
          </cell>
          <cell r="B99">
            <v>13247</v>
          </cell>
          <cell r="C99">
            <v>392552</v>
          </cell>
          <cell r="D99" t="str">
            <v>30,363     29634       69.62      82</v>
          </cell>
        </row>
        <row r="100">
          <cell r="A100">
            <v>36465</v>
          </cell>
          <cell r="B100">
            <v>12006</v>
          </cell>
          <cell r="C100">
            <v>378517</v>
          </cell>
          <cell r="D100" t="str">
            <v>28,680     31528       70.49      79</v>
          </cell>
        </row>
        <row r="101">
          <cell r="A101">
            <v>36495</v>
          </cell>
          <cell r="B101">
            <v>12060</v>
          </cell>
          <cell r="C101">
            <v>379936</v>
          </cell>
          <cell r="D101" t="str">
            <v>28,236     31504       70.07      83</v>
          </cell>
        </row>
        <row r="102">
          <cell r="A102" t="str">
            <v>Totals: __</v>
          </cell>
          <cell r="B102" t="str">
            <v>________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163080</v>
          </cell>
          <cell r="C103">
            <v>5218235</v>
          </cell>
          <cell r="D103">
            <v>383888</v>
          </cell>
        </row>
        <row r="105">
          <cell r="A105">
            <v>36526</v>
          </cell>
          <cell r="B105">
            <v>12451</v>
          </cell>
          <cell r="C105">
            <v>365393</v>
          </cell>
          <cell r="D105" t="str">
            <v>28,784     29347       69.80      83</v>
          </cell>
        </row>
        <row r="106">
          <cell r="A106">
            <v>36557</v>
          </cell>
          <cell r="B106">
            <v>11721</v>
          </cell>
          <cell r="C106">
            <v>327234</v>
          </cell>
          <cell r="D106" t="str">
            <v>22,338     27919       65.59      79</v>
          </cell>
        </row>
        <row r="107">
          <cell r="A107">
            <v>36586</v>
          </cell>
          <cell r="B107">
            <v>11665</v>
          </cell>
          <cell r="C107">
            <v>352219</v>
          </cell>
          <cell r="D107" t="str">
            <v>22,628     30195       65.98      82</v>
          </cell>
        </row>
        <row r="108">
          <cell r="A108">
            <v>36617</v>
          </cell>
          <cell r="B108">
            <v>9891</v>
          </cell>
          <cell r="C108">
            <v>338521</v>
          </cell>
          <cell r="D108" t="str">
            <v>21,781     34226       68.77      82</v>
          </cell>
        </row>
        <row r="109">
          <cell r="A109">
            <v>36647</v>
          </cell>
          <cell r="B109">
            <v>10387</v>
          </cell>
          <cell r="C109">
            <v>352690</v>
          </cell>
          <cell r="D109" t="str">
            <v>23,847     33955       69.66      83</v>
          </cell>
        </row>
        <row r="110">
          <cell r="A110">
            <v>36678</v>
          </cell>
          <cell r="B110">
            <v>10931</v>
          </cell>
          <cell r="C110">
            <v>307988</v>
          </cell>
          <cell r="D110" t="str">
            <v>23,895     28176       68.61      80</v>
          </cell>
        </row>
        <row r="111">
          <cell r="A111">
            <v>36708</v>
          </cell>
          <cell r="B111">
            <v>11256</v>
          </cell>
          <cell r="C111">
            <v>321282</v>
          </cell>
          <cell r="D111" t="str">
            <v>28,824     28544       71.92      80</v>
          </cell>
        </row>
        <row r="112">
          <cell r="A112">
            <v>36739</v>
          </cell>
          <cell r="B112">
            <v>11030</v>
          </cell>
          <cell r="C112">
            <v>316334</v>
          </cell>
          <cell r="D112" t="str">
            <v>31,154     28680       73.85      81</v>
          </cell>
        </row>
        <row r="113">
          <cell r="A113">
            <v>36770</v>
          </cell>
          <cell r="B113">
            <v>9246</v>
          </cell>
          <cell r="C113">
            <v>288035</v>
          </cell>
          <cell r="D113" t="str">
            <v>25,382     31153       73.30      79</v>
          </cell>
        </row>
        <row r="114">
          <cell r="A114">
            <v>36800</v>
          </cell>
          <cell r="B114">
            <v>11833</v>
          </cell>
          <cell r="C114">
            <v>300759</v>
          </cell>
          <cell r="D114" t="str">
            <v>30,511     25417       72.06      81</v>
          </cell>
        </row>
        <row r="115">
          <cell r="A115">
            <v>36831</v>
          </cell>
          <cell r="B115">
            <v>12383</v>
          </cell>
          <cell r="C115">
            <v>277195</v>
          </cell>
          <cell r="D115" t="str">
            <v>25,899     22386       67.65      77</v>
          </cell>
        </row>
        <row r="116">
          <cell r="A116">
            <v>36861</v>
          </cell>
          <cell r="B116">
            <v>12131</v>
          </cell>
          <cell r="C116">
            <v>279966</v>
          </cell>
          <cell r="D116" t="str">
            <v>29,886     23079       71.13      79</v>
          </cell>
        </row>
        <row r="117">
          <cell r="A117" t="str">
            <v>Totals: __</v>
          </cell>
          <cell r="B117" t="str">
            <v>________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134925</v>
          </cell>
          <cell r="C118">
            <v>3827616</v>
          </cell>
          <cell r="D118">
            <v>314929</v>
          </cell>
        </row>
        <row r="120">
          <cell r="A120">
            <v>36892</v>
          </cell>
          <cell r="B120">
            <v>10686</v>
          </cell>
          <cell r="C120">
            <v>291021</v>
          </cell>
          <cell r="D120" t="str">
            <v>27,975     27234       72.36      77</v>
          </cell>
        </row>
        <row r="121">
          <cell r="A121">
            <v>36923</v>
          </cell>
          <cell r="B121">
            <v>11007</v>
          </cell>
          <cell r="C121">
            <v>274306</v>
          </cell>
          <cell r="D121" t="str">
            <v>28,310     24922       72.00      81</v>
          </cell>
        </row>
        <row r="122">
          <cell r="A122">
            <v>36951</v>
          </cell>
          <cell r="B122">
            <v>9650</v>
          </cell>
          <cell r="C122">
            <v>273099</v>
          </cell>
          <cell r="D122" t="str">
            <v>25,723     28301       72.72      77</v>
          </cell>
        </row>
        <row r="123">
          <cell r="A123">
            <v>36982</v>
          </cell>
          <cell r="B123">
            <v>9809</v>
          </cell>
          <cell r="C123">
            <v>264444</v>
          </cell>
          <cell r="D123" t="str">
            <v>24,421     26960       71.34      77</v>
          </cell>
        </row>
        <row r="124">
          <cell r="A124">
            <v>37012</v>
          </cell>
          <cell r="B124">
            <v>9684</v>
          </cell>
          <cell r="C124">
            <v>257097</v>
          </cell>
          <cell r="D124" t="str">
            <v>25,833     26549       72.73      71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53">
          <cell r="A53">
            <v>35247</v>
          </cell>
          <cell r="B53">
            <v>25486</v>
          </cell>
          <cell r="C53">
            <v>1419541</v>
          </cell>
          <cell r="D53" t="str">
            <v>152,700     55699       85.70     116</v>
          </cell>
        </row>
        <row r="54">
          <cell r="A54">
            <v>35278</v>
          </cell>
          <cell r="B54">
            <v>46940</v>
          </cell>
          <cell r="C54">
            <v>2336154</v>
          </cell>
          <cell r="D54" t="str">
            <v>210,708     49769       81.78     114</v>
          </cell>
        </row>
        <row r="55">
          <cell r="A55">
            <v>35309</v>
          </cell>
          <cell r="B55">
            <v>44639</v>
          </cell>
          <cell r="C55">
            <v>2031721</v>
          </cell>
          <cell r="D55" t="str">
            <v>179,770     45515       80.11     111</v>
          </cell>
        </row>
        <row r="56">
          <cell r="A56">
            <v>35339</v>
          </cell>
          <cell r="B56">
            <v>47758</v>
          </cell>
          <cell r="C56">
            <v>1862568</v>
          </cell>
          <cell r="D56" t="str">
            <v>162,874     39001       77.33     110</v>
          </cell>
        </row>
        <row r="57">
          <cell r="A57">
            <v>35370</v>
          </cell>
          <cell r="B57">
            <v>40576</v>
          </cell>
          <cell r="C57">
            <v>1605341</v>
          </cell>
          <cell r="D57" t="str">
            <v>143,042     39564       77.90     108</v>
          </cell>
        </row>
        <row r="58">
          <cell r="A58">
            <v>35400</v>
          </cell>
          <cell r="B58">
            <v>43945</v>
          </cell>
          <cell r="C58">
            <v>1525405</v>
          </cell>
          <cell r="D58" t="str">
            <v>129,600     34712       74.68     104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1996</v>
          </cell>
          <cell r="B60">
            <v>249344</v>
          </cell>
          <cell r="C60">
            <v>10780730</v>
          </cell>
          <cell r="D60">
            <v>978694</v>
          </cell>
        </row>
        <row r="62">
          <cell r="A62">
            <v>35431</v>
          </cell>
          <cell r="B62">
            <v>41533</v>
          </cell>
          <cell r="C62">
            <v>1433138</v>
          </cell>
          <cell r="D62" t="str">
            <v>119,524     34507       74.21     104</v>
          </cell>
        </row>
        <row r="63">
          <cell r="A63">
            <v>35462</v>
          </cell>
          <cell r="B63">
            <v>32685</v>
          </cell>
          <cell r="C63">
            <v>1209655</v>
          </cell>
          <cell r="D63" t="str">
            <v>84,707     37010       72.16     104</v>
          </cell>
        </row>
        <row r="64">
          <cell r="A64">
            <v>35490</v>
          </cell>
          <cell r="B64">
            <v>33533</v>
          </cell>
          <cell r="C64">
            <v>1274387</v>
          </cell>
          <cell r="D64" t="str">
            <v>92,892     38004       73.48     103</v>
          </cell>
        </row>
        <row r="65">
          <cell r="A65">
            <v>35521</v>
          </cell>
          <cell r="B65">
            <v>37812</v>
          </cell>
          <cell r="C65">
            <v>1211459</v>
          </cell>
          <cell r="D65" t="str">
            <v>102,160     32040       72.99     104</v>
          </cell>
        </row>
        <row r="66">
          <cell r="A66">
            <v>35551</v>
          </cell>
          <cell r="B66">
            <v>36387</v>
          </cell>
          <cell r="C66">
            <v>1126110</v>
          </cell>
          <cell r="D66" t="str">
            <v>80,501     30949       68.87     101</v>
          </cell>
        </row>
        <row r="67">
          <cell r="A67">
            <v>35582</v>
          </cell>
          <cell r="B67">
            <v>32652</v>
          </cell>
          <cell r="C67">
            <v>981690</v>
          </cell>
          <cell r="D67" t="str">
            <v>75,101     30066       69.70     104</v>
          </cell>
        </row>
        <row r="68">
          <cell r="A68">
            <v>35612</v>
          </cell>
          <cell r="B68">
            <v>30999</v>
          </cell>
          <cell r="C68">
            <v>1016556</v>
          </cell>
          <cell r="D68" t="str">
            <v>77,516     32794       71.43     104</v>
          </cell>
        </row>
        <row r="69">
          <cell r="A69">
            <v>35643</v>
          </cell>
          <cell r="B69">
            <v>29933</v>
          </cell>
          <cell r="C69">
            <v>1013490</v>
          </cell>
          <cell r="D69" t="str">
            <v>73,181     33859       70.97     106</v>
          </cell>
        </row>
        <row r="70">
          <cell r="A70">
            <v>35674</v>
          </cell>
          <cell r="B70">
            <v>28950</v>
          </cell>
          <cell r="C70">
            <v>976432</v>
          </cell>
          <cell r="D70" t="str">
            <v>66,545     33729       69.68     106</v>
          </cell>
        </row>
        <row r="71">
          <cell r="A71">
            <v>35704</v>
          </cell>
          <cell r="B71">
            <v>36516</v>
          </cell>
          <cell r="C71">
            <v>974961</v>
          </cell>
          <cell r="D71" t="str">
            <v>91,020     26700       71.37     107</v>
          </cell>
        </row>
        <row r="72">
          <cell r="A72">
            <v>35735</v>
          </cell>
          <cell r="B72">
            <v>47440</v>
          </cell>
          <cell r="C72">
            <v>909228</v>
          </cell>
          <cell r="D72" t="str">
            <v>116,695     19166       71.10     108</v>
          </cell>
        </row>
        <row r="73">
          <cell r="A73">
            <v>35765</v>
          </cell>
          <cell r="B73">
            <v>51352</v>
          </cell>
          <cell r="C73">
            <v>909386</v>
          </cell>
          <cell r="D73" t="str">
            <v>115,887     17709       69.29     108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1997</v>
          </cell>
          <cell r="B75">
            <v>439792</v>
          </cell>
          <cell r="C75">
            <v>13036492</v>
          </cell>
          <cell r="D75">
            <v>1095729</v>
          </cell>
        </row>
        <row r="77">
          <cell r="A77">
            <v>35796</v>
          </cell>
          <cell r="B77">
            <v>61902</v>
          </cell>
          <cell r="C77">
            <v>889457</v>
          </cell>
          <cell r="D77" t="str">
            <v>133,323     14369       68.29     110</v>
          </cell>
        </row>
        <row r="78">
          <cell r="A78">
            <v>35827</v>
          </cell>
          <cell r="B78">
            <v>52000</v>
          </cell>
          <cell r="C78">
            <v>787053</v>
          </cell>
          <cell r="D78" t="str">
            <v>109,966     15136       67.89     112</v>
          </cell>
        </row>
        <row r="79">
          <cell r="A79">
            <v>35855</v>
          </cell>
          <cell r="B79">
            <v>52825</v>
          </cell>
          <cell r="C79">
            <v>869727</v>
          </cell>
          <cell r="D79" t="str">
            <v>115,034     16465       68.53     109</v>
          </cell>
        </row>
        <row r="80">
          <cell r="A80">
            <v>35886</v>
          </cell>
          <cell r="B80">
            <v>49312</v>
          </cell>
          <cell r="C80">
            <v>805231</v>
          </cell>
          <cell r="D80" t="str">
            <v>99,636     16330       66.89     108</v>
          </cell>
        </row>
        <row r="81">
          <cell r="A81">
            <v>35916</v>
          </cell>
          <cell r="B81">
            <v>42269</v>
          </cell>
          <cell r="C81">
            <v>796765</v>
          </cell>
          <cell r="D81" t="str">
            <v>85,978     18850       67.04     108</v>
          </cell>
        </row>
        <row r="82">
          <cell r="A82">
            <v>35947</v>
          </cell>
          <cell r="B82">
            <v>32760</v>
          </cell>
          <cell r="C82">
            <v>737211</v>
          </cell>
          <cell r="D82" t="str">
            <v>69,757     22504       68.04     106</v>
          </cell>
        </row>
        <row r="83">
          <cell r="A83">
            <v>35977</v>
          </cell>
          <cell r="B83">
            <v>34368</v>
          </cell>
          <cell r="C83">
            <v>757032</v>
          </cell>
          <cell r="D83" t="str">
            <v>77,221     22028       69.20     107</v>
          </cell>
        </row>
        <row r="84">
          <cell r="A84">
            <v>36008</v>
          </cell>
          <cell r="B84">
            <v>28206</v>
          </cell>
          <cell r="C84">
            <v>744658</v>
          </cell>
          <cell r="D84" t="str">
            <v>64,127     26401       69.45     107</v>
          </cell>
        </row>
        <row r="85">
          <cell r="A85">
            <v>36039</v>
          </cell>
          <cell r="B85">
            <v>24947</v>
          </cell>
          <cell r="C85">
            <v>688436</v>
          </cell>
          <cell r="D85" t="str">
            <v>55,423     27596       68.96     106</v>
          </cell>
        </row>
        <row r="86">
          <cell r="A86">
            <v>36069</v>
          </cell>
          <cell r="B86">
            <v>22369</v>
          </cell>
          <cell r="C86">
            <v>695625</v>
          </cell>
          <cell r="D86" t="str">
            <v>52,139     31098       69.98     108</v>
          </cell>
        </row>
        <row r="87">
          <cell r="A87">
            <v>36100</v>
          </cell>
          <cell r="B87">
            <v>19370</v>
          </cell>
          <cell r="C87">
            <v>658109</v>
          </cell>
          <cell r="D87" t="str">
            <v>53,746     33976       73.51     108</v>
          </cell>
        </row>
        <row r="88">
          <cell r="A88">
            <v>36130</v>
          </cell>
          <cell r="B88">
            <v>18120</v>
          </cell>
          <cell r="C88">
            <v>657202</v>
          </cell>
          <cell r="D88" t="str">
            <v>49,462     36270       73.19     109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1998</v>
          </cell>
          <cell r="B90">
            <v>438448</v>
          </cell>
          <cell r="C90">
            <v>9086506</v>
          </cell>
          <cell r="D90">
            <v>965812</v>
          </cell>
        </row>
        <row r="92">
          <cell r="A92">
            <v>36161</v>
          </cell>
          <cell r="B92">
            <v>18252</v>
          </cell>
          <cell r="C92">
            <v>659031</v>
          </cell>
          <cell r="D92" t="str">
            <v>49,968     36108       73.25     108</v>
          </cell>
        </row>
        <row r="93">
          <cell r="A93">
            <v>36192</v>
          </cell>
          <cell r="B93">
            <v>15738</v>
          </cell>
          <cell r="C93">
            <v>594682</v>
          </cell>
          <cell r="D93" t="str">
            <v>44,365     37787       73.81     107</v>
          </cell>
        </row>
        <row r="94">
          <cell r="A94">
            <v>36220</v>
          </cell>
          <cell r="B94">
            <v>16648</v>
          </cell>
          <cell r="C94">
            <v>625690</v>
          </cell>
          <cell r="D94" t="str">
            <v>54,513     37584       76.61     105</v>
          </cell>
        </row>
        <row r="95">
          <cell r="A95">
            <v>36251</v>
          </cell>
          <cell r="B95">
            <v>13335</v>
          </cell>
          <cell r="C95">
            <v>602693</v>
          </cell>
          <cell r="D95" t="str">
            <v>49,728     45197       78.85     103</v>
          </cell>
        </row>
        <row r="96">
          <cell r="A96">
            <v>36281</v>
          </cell>
          <cell r="B96">
            <v>13521</v>
          </cell>
          <cell r="C96">
            <v>617327</v>
          </cell>
          <cell r="D96" t="str">
            <v>54,064     45657       79.99     104</v>
          </cell>
        </row>
        <row r="97">
          <cell r="A97">
            <v>36312</v>
          </cell>
          <cell r="B97">
            <v>12434</v>
          </cell>
          <cell r="C97">
            <v>586602</v>
          </cell>
          <cell r="D97" t="str">
            <v>54,142     47178       81.32     104</v>
          </cell>
        </row>
        <row r="98">
          <cell r="A98">
            <v>36342</v>
          </cell>
          <cell r="B98">
            <v>11694</v>
          </cell>
          <cell r="C98">
            <v>572343</v>
          </cell>
          <cell r="D98" t="str">
            <v>53,102     48944       81.95     105</v>
          </cell>
        </row>
        <row r="99">
          <cell r="A99">
            <v>36373</v>
          </cell>
          <cell r="B99">
            <v>11387</v>
          </cell>
          <cell r="C99">
            <v>574121</v>
          </cell>
          <cell r="D99" t="str">
            <v>53,454     50419       82.44      99</v>
          </cell>
        </row>
        <row r="100">
          <cell r="A100">
            <v>36404</v>
          </cell>
          <cell r="B100">
            <v>11662</v>
          </cell>
          <cell r="C100">
            <v>533446</v>
          </cell>
          <cell r="D100" t="str">
            <v>49,149     45743       80.82      98</v>
          </cell>
        </row>
        <row r="101">
          <cell r="A101">
            <v>36434</v>
          </cell>
          <cell r="B101">
            <v>11444</v>
          </cell>
          <cell r="C101">
            <v>569183</v>
          </cell>
          <cell r="D101" t="str">
            <v>49,164     49737       81.12      99</v>
          </cell>
        </row>
        <row r="102">
          <cell r="A102">
            <v>36465</v>
          </cell>
          <cell r="B102">
            <v>10226</v>
          </cell>
          <cell r="C102">
            <v>533502</v>
          </cell>
          <cell r="D102" t="str">
            <v>46,113     52172       81.85     100</v>
          </cell>
        </row>
        <row r="103">
          <cell r="A103">
            <v>36495</v>
          </cell>
          <cell r="B103">
            <v>10657</v>
          </cell>
          <cell r="C103">
            <v>532582</v>
          </cell>
          <cell r="D103" t="str">
            <v>47,844     49975       81.78      99</v>
          </cell>
        </row>
        <row r="104">
          <cell r="A104" t="str">
            <v>Totals: __</v>
          </cell>
          <cell r="B104" t="str">
            <v>________</v>
          </cell>
          <cell r="C104" t="str">
            <v>__________</v>
          </cell>
          <cell r="D104" t="str">
            <v>__________</v>
          </cell>
        </row>
        <row r="105">
          <cell r="A105">
            <v>1999</v>
          </cell>
          <cell r="B105">
            <v>156998</v>
          </cell>
          <cell r="C105">
            <v>7001202</v>
          </cell>
          <cell r="D105">
            <v>605606</v>
          </cell>
        </row>
        <row r="107">
          <cell r="A107">
            <v>36526</v>
          </cell>
          <cell r="B107">
            <v>8939</v>
          </cell>
          <cell r="C107">
            <v>502514</v>
          </cell>
          <cell r="D107" t="str">
            <v>39,795     56216       81.66      96</v>
          </cell>
        </row>
        <row r="108">
          <cell r="A108">
            <v>36557</v>
          </cell>
          <cell r="B108">
            <v>8792</v>
          </cell>
          <cell r="C108">
            <v>406207</v>
          </cell>
          <cell r="D108" t="str">
            <v>36,072     46202       80.40      91</v>
          </cell>
        </row>
        <row r="109">
          <cell r="A109">
            <v>36586</v>
          </cell>
          <cell r="B109">
            <v>8831</v>
          </cell>
          <cell r="C109">
            <v>481499</v>
          </cell>
          <cell r="D109" t="str">
            <v>43,397     54524       83.09      96</v>
          </cell>
        </row>
        <row r="110">
          <cell r="A110">
            <v>36617</v>
          </cell>
          <cell r="B110">
            <v>8286</v>
          </cell>
          <cell r="C110">
            <v>438376</v>
          </cell>
          <cell r="D110" t="str">
            <v>39,800     52906       82.77      96</v>
          </cell>
        </row>
        <row r="111">
          <cell r="A111">
            <v>36647</v>
          </cell>
          <cell r="B111">
            <v>8516</v>
          </cell>
          <cell r="C111">
            <v>449895</v>
          </cell>
          <cell r="D111" t="str">
            <v>41,355     52830       82.92      95</v>
          </cell>
        </row>
        <row r="112">
          <cell r="A112">
            <v>36678</v>
          </cell>
          <cell r="B112">
            <v>7166</v>
          </cell>
          <cell r="C112">
            <v>448056</v>
          </cell>
          <cell r="D112" t="str">
            <v>35,243     62526       83.10      97</v>
          </cell>
        </row>
        <row r="113">
          <cell r="A113">
            <v>36708</v>
          </cell>
          <cell r="B113">
            <v>7105</v>
          </cell>
          <cell r="C113">
            <v>448499</v>
          </cell>
          <cell r="D113" t="str">
            <v>36,305     63125       83.63      97</v>
          </cell>
        </row>
        <row r="114">
          <cell r="A114">
            <v>36739</v>
          </cell>
          <cell r="B114">
            <v>7276</v>
          </cell>
          <cell r="C114">
            <v>447843</v>
          </cell>
          <cell r="D114" t="str">
            <v>35,795     61551       83.11      92</v>
          </cell>
        </row>
        <row r="115">
          <cell r="A115">
            <v>36770</v>
          </cell>
          <cell r="B115">
            <v>6853</v>
          </cell>
          <cell r="C115">
            <v>421796</v>
          </cell>
          <cell r="D115" t="str">
            <v>34,781     61550       83.54      91</v>
          </cell>
        </row>
        <row r="116">
          <cell r="A116">
            <v>36800</v>
          </cell>
          <cell r="B116">
            <v>6966</v>
          </cell>
          <cell r="C116">
            <v>424712</v>
          </cell>
          <cell r="D116" t="str">
            <v>33,852     60970       82.93      91</v>
          </cell>
        </row>
        <row r="117">
          <cell r="A117">
            <v>36831</v>
          </cell>
          <cell r="B117">
            <v>6583</v>
          </cell>
          <cell r="C117">
            <v>397863</v>
          </cell>
          <cell r="D117" t="str">
            <v>37,826     60438       85.18      91</v>
          </cell>
        </row>
        <row r="118">
          <cell r="A118">
            <v>36861</v>
          </cell>
          <cell r="B118">
            <v>6934</v>
          </cell>
          <cell r="C118">
            <v>374249</v>
          </cell>
          <cell r="D118" t="str">
            <v>37,727     53974       84.47      91</v>
          </cell>
        </row>
        <row r="119">
          <cell r="A119" t="str">
            <v>Totals: __</v>
          </cell>
          <cell r="B119" t="str">
            <v>________</v>
          </cell>
          <cell r="C119" t="str">
            <v>__________</v>
          </cell>
          <cell r="D119" t="str">
            <v>__________</v>
          </cell>
        </row>
        <row r="120">
          <cell r="A120">
            <v>2000</v>
          </cell>
          <cell r="B120">
            <v>92247</v>
          </cell>
          <cell r="C120">
            <v>5241509</v>
          </cell>
          <cell r="D120">
            <v>451948</v>
          </cell>
        </row>
        <row r="122">
          <cell r="A122">
            <v>36892</v>
          </cell>
          <cell r="B122">
            <v>8127</v>
          </cell>
          <cell r="C122">
            <v>393155</v>
          </cell>
          <cell r="D122" t="str">
            <v>41,663     48377       83.68      93</v>
          </cell>
        </row>
        <row r="123">
          <cell r="A123">
            <v>36923</v>
          </cell>
          <cell r="B123">
            <v>7045</v>
          </cell>
          <cell r="C123">
            <v>353531</v>
          </cell>
          <cell r="D123" t="str">
            <v>47,670     50182       87.12      91</v>
          </cell>
        </row>
        <row r="124">
          <cell r="A124">
            <v>36951</v>
          </cell>
          <cell r="B124">
            <v>7311</v>
          </cell>
          <cell r="C124">
            <v>362741</v>
          </cell>
          <cell r="D124" t="str">
            <v>55,488     49616       88.36      89</v>
          </cell>
        </row>
        <row r="125">
          <cell r="A125">
            <v>36982</v>
          </cell>
          <cell r="B125">
            <v>7106</v>
          </cell>
          <cell r="C125">
            <v>333447</v>
          </cell>
          <cell r="D125" t="str">
            <v>47,062     46925       86.88      89</v>
          </cell>
        </row>
        <row r="126">
          <cell r="A126">
            <v>37012</v>
          </cell>
          <cell r="B126">
            <v>6490</v>
          </cell>
          <cell r="C126">
            <v>309646</v>
          </cell>
          <cell r="D126" t="str">
            <v>37,697     47712       85.31      84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36">
          <cell r="A36">
            <v>35278</v>
          </cell>
          <cell r="B36">
            <v>58086</v>
          </cell>
          <cell r="C36">
            <v>1503566</v>
          </cell>
          <cell r="D36" t="str">
            <v>151,882     25886       72.34     138</v>
          </cell>
        </row>
        <row r="37">
          <cell r="A37">
            <v>35309</v>
          </cell>
          <cell r="B37">
            <v>79915</v>
          </cell>
          <cell r="C37">
            <v>2375037</v>
          </cell>
          <cell r="D37" t="str">
            <v>219,441     29720       73.30     134</v>
          </cell>
        </row>
        <row r="38">
          <cell r="A38">
            <v>35339</v>
          </cell>
          <cell r="B38">
            <v>59246</v>
          </cell>
          <cell r="C38">
            <v>2032157</v>
          </cell>
          <cell r="D38" t="str">
            <v>187,157     34301       75.96     131</v>
          </cell>
        </row>
        <row r="39">
          <cell r="A39">
            <v>35370</v>
          </cell>
          <cell r="B39">
            <v>41417</v>
          </cell>
          <cell r="C39">
            <v>1702256</v>
          </cell>
          <cell r="D39" t="str">
            <v>138,144     41101       76.93     128</v>
          </cell>
        </row>
        <row r="40">
          <cell r="A40">
            <v>35400</v>
          </cell>
          <cell r="B40">
            <v>34525</v>
          </cell>
          <cell r="C40">
            <v>1518677</v>
          </cell>
          <cell r="D40" t="str">
            <v>131,250     43988       79.17     125</v>
          </cell>
        </row>
        <row r="41">
          <cell r="A41" t="str">
            <v>Totals: __</v>
          </cell>
          <cell r="B41" t="str">
            <v>________</v>
          </cell>
          <cell r="C41" t="str">
            <v>__________</v>
          </cell>
          <cell r="D41" t="str">
            <v>__________</v>
          </cell>
        </row>
        <row r="42">
          <cell r="A42">
            <v>1996</v>
          </cell>
          <cell r="B42">
            <v>273189</v>
          </cell>
          <cell r="C42">
            <v>9131693</v>
          </cell>
          <cell r="D42">
            <v>827874</v>
          </cell>
        </row>
        <row r="44">
          <cell r="A44">
            <v>35431</v>
          </cell>
          <cell r="B44">
            <v>32858</v>
          </cell>
          <cell r="C44">
            <v>1430473</v>
          </cell>
          <cell r="D44" t="str">
            <v>111,650     43535       77.26     122</v>
          </cell>
        </row>
        <row r="45">
          <cell r="A45">
            <v>35462</v>
          </cell>
          <cell r="B45">
            <v>28085</v>
          </cell>
          <cell r="C45">
            <v>1220972</v>
          </cell>
          <cell r="D45" t="str">
            <v>98,529     43475       77.82     122</v>
          </cell>
        </row>
        <row r="46">
          <cell r="A46">
            <v>35490</v>
          </cell>
          <cell r="B46">
            <v>33627</v>
          </cell>
          <cell r="C46">
            <v>1252541</v>
          </cell>
          <cell r="D46" t="str">
            <v>107,165     37249       76.12     119</v>
          </cell>
        </row>
        <row r="47">
          <cell r="A47">
            <v>35521</v>
          </cell>
          <cell r="B47">
            <v>26608</v>
          </cell>
          <cell r="C47">
            <v>1084478</v>
          </cell>
          <cell r="D47" t="str">
            <v>86,143     40758       76.40     119</v>
          </cell>
        </row>
        <row r="48">
          <cell r="A48">
            <v>35551</v>
          </cell>
          <cell r="B48">
            <v>30369</v>
          </cell>
          <cell r="C48">
            <v>1056140</v>
          </cell>
          <cell r="D48" t="str">
            <v>84,785     34777       73.63     119</v>
          </cell>
        </row>
        <row r="49">
          <cell r="A49">
            <v>35582</v>
          </cell>
          <cell r="B49">
            <v>26662</v>
          </cell>
          <cell r="C49">
            <v>999142</v>
          </cell>
          <cell r="D49" t="str">
            <v>73,550     37475       73.39     115</v>
          </cell>
        </row>
        <row r="50">
          <cell r="A50">
            <v>35612</v>
          </cell>
          <cell r="B50">
            <v>26500</v>
          </cell>
          <cell r="C50">
            <v>988231</v>
          </cell>
          <cell r="D50" t="str">
            <v>70,037     37292       72.55     115</v>
          </cell>
        </row>
        <row r="51">
          <cell r="A51">
            <v>35643</v>
          </cell>
          <cell r="B51">
            <v>25907</v>
          </cell>
          <cell r="C51">
            <v>917382</v>
          </cell>
          <cell r="D51" t="str">
            <v>66,046     35411       71.83     115</v>
          </cell>
        </row>
        <row r="52">
          <cell r="A52">
            <v>35674</v>
          </cell>
          <cell r="B52">
            <v>20379</v>
          </cell>
          <cell r="C52">
            <v>839090</v>
          </cell>
          <cell r="D52" t="str">
            <v>54,831     41175       72.90     115</v>
          </cell>
        </row>
        <row r="53">
          <cell r="A53">
            <v>35704</v>
          </cell>
          <cell r="B53">
            <v>20099</v>
          </cell>
          <cell r="C53">
            <v>849445</v>
          </cell>
          <cell r="D53" t="str">
            <v>64,886     42264       76.35     114</v>
          </cell>
        </row>
        <row r="54">
          <cell r="A54">
            <v>35735</v>
          </cell>
          <cell r="B54">
            <v>19625</v>
          </cell>
          <cell r="C54">
            <v>786754</v>
          </cell>
          <cell r="D54" t="str">
            <v>69,404     40090       77.96     118</v>
          </cell>
        </row>
        <row r="55">
          <cell r="A55">
            <v>35765</v>
          </cell>
          <cell r="B55">
            <v>17830</v>
          </cell>
          <cell r="C55">
            <v>817043</v>
          </cell>
          <cell r="D55" t="str">
            <v>65,975     45825       78.72     115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308549</v>
          </cell>
          <cell r="C57">
            <v>12241691</v>
          </cell>
          <cell r="D57">
            <v>953001</v>
          </cell>
        </row>
        <row r="59">
          <cell r="A59">
            <v>35796</v>
          </cell>
          <cell r="B59">
            <v>17097</v>
          </cell>
          <cell r="C59">
            <v>786906</v>
          </cell>
          <cell r="D59" t="str">
            <v>58,495     46026       77.38     116</v>
          </cell>
        </row>
        <row r="60">
          <cell r="A60">
            <v>35827</v>
          </cell>
          <cell r="B60">
            <v>14676</v>
          </cell>
          <cell r="C60">
            <v>648146</v>
          </cell>
          <cell r="D60" t="str">
            <v>53,437     44164       78.45     113</v>
          </cell>
        </row>
        <row r="61">
          <cell r="A61">
            <v>35855</v>
          </cell>
          <cell r="B61">
            <v>15247</v>
          </cell>
          <cell r="C61">
            <v>675805</v>
          </cell>
          <cell r="D61" t="str">
            <v>58,997     44324       79.46     112</v>
          </cell>
        </row>
        <row r="62">
          <cell r="A62">
            <v>35886</v>
          </cell>
          <cell r="B62">
            <v>13884</v>
          </cell>
          <cell r="C62">
            <v>676972</v>
          </cell>
          <cell r="D62" t="str">
            <v>65,602     48760       82.53     109</v>
          </cell>
        </row>
        <row r="63">
          <cell r="A63">
            <v>35916</v>
          </cell>
          <cell r="B63">
            <v>14198</v>
          </cell>
          <cell r="C63">
            <v>682542</v>
          </cell>
          <cell r="D63" t="str">
            <v>57,468     48074       80.19     109</v>
          </cell>
        </row>
        <row r="64">
          <cell r="A64">
            <v>35947</v>
          </cell>
          <cell r="B64">
            <v>11741</v>
          </cell>
          <cell r="C64">
            <v>634568</v>
          </cell>
          <cell r="D64" t="str">
            <v>56,573     54048       82.81     110</v>
          </cell>
        </row>
        <row r="65">
          <cell r="A65">
            <v>35977</v>
          </cell>
          <cell r="B65">
            <v>12180</v>
          </cell>
          <cell r="C65">
            <v>655481</v>
          </cell>
          <cell r="D65" t="str">
            <v>60,599     53817       83.26     109</v>
          </cell>
        </row>
        <row r="66">
          <cell r="A66">
            <v>36008</v>
          </cell>
          <cell r="B66">
            <v>13750</v>
          </cell>
          <cell r="C66">
            <v>641198</v>
          </cell>
          <cell r="D66" t="str">
            <v>62,519     46633       81.97     111</v>
          </cell>
        </row>
        <row r="67">
          <cell r="A67">
            <v>36039</v>
          </cell>
          <cell r="B67">
            <v>12139</v>
          </cell>
          <cell r="C67">
            <v>617503</v>
          </cell>
          <cell r="D67" t="str">
            <v>59,277     50870       83.00     110</v>
          </cell>
        </row>
        <row r="68">
          <cell r="A68">
            <v>36069</v>
          </cell>
          <cell r="B68">
            <v>12538</v>
          </cell>
          <cell r="C68">
            <v>706843</v>
          </cell>
          <cell r="D68" t="str">
            <v>65,268     56377       83.89     107</v>
          </cell>
        </row>
        <row r="69">
          <cell r="A69">
            <v>36100</v>
          </cell>
          <cell r="B69">
            <v>11671</v>
          </cell>
          <cell r="C69">
            <v>607304</v>
          </cell>
          <cell r="D69" t="str">
            <v>56,211     52036       82.81     107</v>
          </cell>
        </row>
        <row r="70">
          <cell r="A70">
            <v>36130</v>
          </cell>
          <cell r="B70">
            <v>13549</v>
          </cell>
          <cell r="C70">
            <v>574667</v>
          </cell>
          <cell r="D70" t="str">
            <v>56,658     42414       80.70     107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162670</v>
          </cell>
          <cell r="C72">
            <v>7907935</v>
          </cell>
          <cell r="D72">
            <v>711104</v>
          </cell>
        </row>
        <row r="74">
          <cell r="A74">
            <v>36161</v>
          </cell>
          <cell r="B74">
            <v>14208</v>
          </cell>
          <cell r="C74">
            <v>580078</v>
          </cell>
          <cell r="D74" t="str">
            <v>56,809     40828       79.99     109</v>
          </cell>
        </row>
        <row r="75">
          <cell r="A75">
            <v>36192</v>
          </cell>
          <cell r="B75">
            <v>12803</v>
          </cell>
          <cell r="C75">
            <v>537395</v>
          </cell>
          <cell r="D75" t="str">
            <v>56,466     41975       81.52     109</v>
          </cell>
        </row>
        <row r="76">
          <cell r="A76">
            <v>36220</v>
          </cell>
          <cell r="B76">
            <v>12691</v>
          </cell>
          <cell r="C76">
            <v>618835</v>
          </cell>
          <cell r="D76" t="str">
            <v>53,536     48762       80.84     109</v>
          </cell>
        </row>
        <row r="77">
          <cell r="A77">
            <v>36251</v>
          </cell>
          <cell r="B77">
            <v>11028</v>
          </cell>
          <cell r="C77">
            <v>598992</v>
          </cell>
          <cell r="D77" t="str">
            <v>54,391     54316       83.14     107</v>
          </cell>
        </row>
        <row r="78">
          <cell r="A78">
            <v>36281</v>
          </cell>
          <cell r="B78">
            <v>10081</v>
          </cell>
          <cell r="C78">
            <v>570601</v>
          </cell>
          <cell r="D78" t="str">
            <v>54,185     56602       84.31     107</v>
          </cell>
        </row>
        <row r="79">
          <cell r="A79">
            <v>36312</v>
          </cell>
          <cell r="B79">
            <v>9061</v>
          </cell>
          <cell r="C79">
            <v>519410</v>
          </cell>
          <cell r="D79" t="str">
            <v>46,858     57324       83.80     106</v>
          </cell>
        </row>
        <row r="80">
          <cell r="A80">
            <v>36342</v>
          </cell>
          <cell r="B80">
            <v>8493</v>
          </cell>
          <cell r="C80">
            <v>543072</v>
          </cell>
          <cell r="D80" t="str">
            <v>50,052     63944       85.49     106</v>
          </cell>
        </row>
        <row r="81">
          <cell r="A81">
            <v>36373</v>
          </cell>
          <cell r="B81">
            <v>8477</v>
          </cell>
          <cell r="C81">
            <v>496447</v>
          </cell>
          <cell r="D81" t="str">
            <v>47,084     58564       84.74     103</v>
          </cell>
        </row>
        <row r="82">
          <cell r="A82">
            <v>36404</v>
          </cell>
          <cell r="B82">
            <v>7968</v>
          </cell>
          <cell r="C82">
            <v>509535</v>
          </cell>
          <cell r="D82" t="str">
            <v>44,876     63948       84.92     102</v>
          </cell>
        </row>
        <row r="83">
          <cell r="A83">
            <v>36434</v>
          </cell>
          <cell r="B83">
            <v>8471</v>
          </cell>
          <cell r="C83">
            <v>523073</v>
          </cell>
          <cell r="D83" t="str">
            <v>48,199     61749       85.05     102</v>
          </cell>
        </row>
        <row r="84">
          <cell r="A84">
            <v>36465</v>
          </cell>
          <cell r="B84">
            <v>8171</v>
          </cell>
          <cell r="C84">
            <v>483103</v>
          </cell>
          <cell r="D84" t="str">
            <v>45,216     59125       84.69     102</v>
          </cell>
        </row>
        <row r="85">
          <cell r="A85">
            <v>36495</v>
          </cell>
          <cell r="B85">
            <v>7631</v>
          </cell>
          <cell r="C85">
            <v>509583</v>
          </cell>
          <cell r="D85" t="str">
            <v>45,733     66779       85.70     102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119083</v>
          </cell>
          <cell r="C87">
            <v>6490124</v>
          </cell>
          <cell r="D87">
            <v>603405</v>
          </cell>
        </row>
        <row r="89">
          <cell r="A89">
            <v>36526</v>
          </cell>
          <cell r="B89">
            <v>7479</v>
          </cell>
          <cell r="C89">
            <v>492808</v>
          </cell>
          <cell r="D89" t="str">
            <v>43,129     65893       85.22     101</v>
          </cell>
        </row>
        <row r="90">
          <cell r="A90">
            <v>36557</v>
          </cell>
          <cell r="B90">
            <v>6053</v>
          </cell>
          <cell r="C90">
            <v>439993</v>
          </cell>
          <cell r="D90" t="str">
            <v>38,187     72691       86.32     101</v>
          </cell>
        </row>
        <row r="91">
          <cell r="A91">
            <v>36586</v>
          </cell>
          <cell r="B91">
            <v>7180</v>
          </cell>
          <cell r="C91">
            <v>485094</v>
          </cell>
          <cell r="D91" t="str">
            <v>40,638     67562       84.98     101</v>
          </cell>
        </row>
        <row r="92">
          <cell r="A92">
            <v>36617</v>
          </cell>
          <cell r="B92">
            <v>6989</v>
          </cell>
          <cell r="C92">
            <v>443182</v>
          </cell>
          <cell r="D92" t="str">
            <v>36,529     63412       83.94      99</v>
          </cell>
        </row>
        <row r="93">
          <cell r="A93">
            <v>36647</v>
          </cell>
          <cell r="B93">
            <v>7347</v>
          </cell>
          <cell r="C93">
            <v>456971</v>
          </cell>
          <cell r="D93" t="str">
            <v>39,171     62199       84.21     101</v>
          </cell>
        </row>
        <row r="94">
          <cell r="A94">
            <v>36678</v>
          </cell>
          <cell r="B94">
            <v>7771</v>
          </cell>
          <cell r="C94">
            <v>426243</v>
          </cell>
          <cell r="D94" t="str">
            <v>42,067     54851       84.41      99</v>
          </cell>
        </row>
        <row r="95">
          <cell r="A95">
            <v>36708</v>
          </cell>
          <cell r="B95">
            <v>7580</v>
          </cell>
          <cell r="C95">
            <v>433457</v>
          </cell>
          <cell r="D95" t="str">
            <v>46,700     57185       86.04      99</v>
          </cell>
        </row>
        <row r="96">
          <cell r="A96">
            <v>36739</v>
          </cell>
          <cell r="B96">
            <v>6313</v>
          </cell>
          <cell r="C96">
            <v>412742</v>
          </cell>
          <cell r="D96" t="str">
            <v>40,960     65380       86.65     100</v>
          </cell>
        </row>
        <row r="97">
          <cell r="A97">
            <v>36770</v>
          </cell>
          <cell r="B97">
            <v>5988</v>
          </cell>
          <cell r="C97">
            <v>430215</v>
          </cell>
          <cell r="D97" t="str">
            <v>110,770     71847       94.87     100</v>
          </cell>
        </row>
        <row r="98">
          <cell r="A98">
            <v>36800</v>
          </cell>
          <cell r="B98">
            <v>6634</v>
          </cell>
          <cell r="C98">
            <v>434512</v>
          </cell>
          <cell r="D98" t="str">
            <v>51,573     65498       88.60     100</v>
          </cell>
        </row>
        <row r="99">
          <cell r="A99">
            <v>36831</v>
          </cell>
          <cell r="B99">
            <v>6439</v>
          </cell>
          <cell r="C99">
            <v>399980</v>
          </cell>
          <cell r="D99" t="str">
            <v>44,323     62119       87.32      99</v>
          </cell>
        </row>
        <row r="100">
          <cell r="A100">
            <v>36861</v>
          </cell>
          <cell r="B100">
            <v>6511</v>
          </cell>
          <cell r="C100">
            <v>383817</v>
          </cell>
          <cell r="D100" t="str">
            <v>34,235     58950       84.02      98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82284</v>
          </cell>
          <cell r="C102">
            <v>5239014</v>
          </cell>
          <cell r="D102">
            <v>568282</v>
          </cell>
        </row>
        <row r="104">
          <cell r="A104">
            <v>36892</v>
          </cell>
          <cell r="B104">
            <v>7407</v>
          </cell>
          <cell r="C104">
            <v>386931</v>
          </cell>
          <cell r="D104" t="str">
            <v>41,926     52239       84.99     102</v>
          </cell>
        </row>
        <row r="105">
          <cell r="A105">
            <v>36923</v>
          </cell>
          <cell r="B105">
            <v>6824</v>
          </cell>
          <cell r="C105">
            <v>344656</v>
          </cell>
          <cell r="D105" t="str">
            <v>37,854     50507       84.73      99</v>
          </cell>
        </row>
        <row r="106">
          <cell r="A106">
            <v>36951</v>
          </cell>
          <cell r="B106">
            <v>6192</v>
          </cell>
          <cell r="C106">
            <v>350801</v>
          </cell>
          <cell r="D106" t="str">
            <v>34,842     56654       84.91      97</v>
          </cell>
        </row>
        <row r="107">
          <cell r="A107">
            <v>36982</v>
          </cell>
          <cell r="B107">
            <v>5913</v>
          </cell>
          <cell r="C107">
            <v>337637</v>
          </cell>
          <cell r="D107" t="str">
            <v>38,098     57101       86.56      96</v>
          </cell>
        </row>
        <row r="108">
          <cell r="A108">
            <v>37012</v>
          </cell>
          <cell r="B108">
            <v>5615</v>
          </cell>
          <cell r="C108">
            <v>346391</v>
          </cell>
          <cell r="D108" t="str">
            <v>37,001     61691       86.82      90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51">
          <cell r="A51">
            <v>35309</v>
          </cell>
          <cell r="B51">
            <v>40403</v>
          </cell>
          <cell r="C51">
            <v>2122236</v>
          </cell>
          <cell r="D51" t="str">
            <v>74,856     52527       64.95     138</v>
          </cell>
        </row>
        <row r="52">
          <cell r="A52">
            <v>35339</v>
          </cell>
          <cell r="B52">
            <v>69682</v>
          </cell>
          <cell r="C52">
            <v>3075379</v>
          </cell>
          <cell r="D52" t="str">
            <v>130,469     44135       65.19     132</v>
          </cell>
        </row>
        <row r="53">
          <cell r="A53">
            <v>35370</v>
          </cell>
          <cell r="B53">
            <v>56905</v>
          </cell>
          <cell r="C53">
            <v>2649245</v>
          </cell>
          <cell r="D53" t="str">
            <v>103,347     46556       64.49     132</v>
          </cell>
        </row>
        <row r="54">
          <cell r="A54">
            <v>35400</v>
          </cell>
          <cell r="B54">
            <v>57582</v>
          </cell>
          <cell r="C54">
            <v>2483719</v>
          </cell>
          <cell r="D54" t="str">
            <v>98,295     43134       63.06     131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224572</v>
          </cell>
          <cell r="C56">
            <v>10330579</v>
          </cell>
          <cell r="D56">
            <v>406967</v>
          </cell>
        </row>
        <row r="58">
          <cell r="A58">
            <v>35431</v>
          </cell>
          <cell r="B58">
            <v>51746</v>
          </cell>
          <cell r="C58">
            <v>2313196</v>
          </cell>
          <cell r="D58" t="str">
            <v>79,309     44703       60.52     131</v>
          </cell>
        </row>
        <row r="59">
          <cell r="A59">
            <v>35462</v>
          </cell>
          <cell r="B59">
            <v>45985</v>
          </cell>
          <cell r="C59">
            <v>1858090</v>
          </cell>
          <cell r="D59" t="str">
            <v>67,193     40407       59.37     131</v>
          </cell>
        </row>
        <row r="60">
          <cell r="A60">
            <v>35490</v>
          </cell>
          <cell r="B60">
            <v>47269</v>
          </cell>
          <cell r="C60">
            <v>2138745</v>
          </cell>
          <cell r="D60" t="str">
            <v>76,579     45247       61.83     130</v>
          </cell>
        </row>
        <row r="61">
          <cell r="A61">
            <v>35521</v>
          </cell>
          <cell r="B61">
            <v>43005</v>
          </cell>
          <cell r="C61">
            <v>1895783</v>
          </cell>
          <cell r="D61" t="str">
            <v>60,444     44083       58.43     130</v>
          </cell>
        </row>
        <row r="62">
          <cell r="A62">
            <v>35551</v>
          </cell>
          <cell r="B62">
            <v>41705</v>
          </cell>
          <cell r="C62">
            <v>1887349</v>
          </cell>
          <cell r="D62" t="str">
            <v>58,231     45255       58.27     129</v>
          </cell>
        </row>
        <row r="63">
          <cell r="A63">
            <v>35582</v>
          </cell>
          <cell r="B63">
            <v>36019</v>
          </cell>
          <cell r="C63">
            <v>1646790</v>
          </cell>
          <cell r="D63" t="str">
            <v>56,314     45721       60.99     129</v>
          </cell>
        </row>
        <row r="64">
          <cell r="A64">
            <v>35612</v>
          </cell>
          <cell r="B64">
            <v>36168</v>
          </cell>
          <cell r="C64">
            <v>1502285</v>
          </cell>
          <cell r="D64" t="str">
            <v>59,434     41537       62.17     128</v>
          </cell>
        </row>
        <row r="65">
          <cell r="A65">
            <v>35643</v>
          </cell>
          <cell r="B65">
            <v>34735</v>
          </cell>
          <cell r="C65">
            <v>1407945</v>
          </cell>
          <cell r="D65" t="str">
            <v>55,128     40534       61.35     128</v>
          </cell>
        </row>
        <row r="66">
          <cell r="A66">
            <v>35674</v>
          </cell>
          <cell r="B66">
            <v>32339</v>
          </cell>
          <cell r="C66">
            <v>1282099</v>
          </cell>
          <cell r="D66" t="str">
            <v>54,583     39646       62.80     125</v>
          </cell>
        </row>
        <row r="67">
          <cell r="A67">
            <v>35704</v>
          </cell>
          <cell r="B67">
            <v>30803</v>
          </cell>
          <cell r="C67">
            <v>1341507</v>
          </cell>
          <cell r="D67" t="str">
            <v>53,044     43552       63.26     127</v>
          </cell>
        </row>
        <row r="68">
          <cell r="A68">
            <v>35735</v>
          </cell>
          <cell r="B68">
            <v>29876</v>
          </cell>
          <cell r="C68">
            <v>1235554</v>
          </cell>
          <cell r="D68" t="str">
            <v>52,488     41357       63.73     124</v>
          </cell>
        </row>
        <row r="69">
          <cell r="A69">
            <v>35765</v>
          </cell>
          <cell r="B69">
            <v>29122</v>
          </cell>
          <cell r="C69">
            <v>1225590</v>
          </cell>
          <cell r="D69" t="str">
            <v>52,718     42085       64.42     128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458772</v>
          </cell>
          <cell r="C71">
            <v>19734933</v>
          </cell>
          <cell r="D71">
            <v>725465</v>
          </cell>
        </row>
        <row r="73">
          <cell r="A73">
            <v>35796</v>
          </cell>
          <cell r="B73">
            <v>31074</v>
          </cell>
          <cell r="C73">
            <v>1181867</v>
          </cell>
          <cell r="D73" t="str">
            <v>52,047     38034       62.62     125</v>
          </cell>
        </row>
        <row r="74">
          <cell r="A74">
            <v>35827</v>
          </cell>
          <cell r="B74">
            <v>28993</v>
          </cell>
          <cell r="C74">
            <v>1009704</v>
          </cell>
          <cell r="D74" t="str">
            <v>46,824     34826       61.76     124</v>
          </cell>
        </row>
        <row r="75">
          <cell r="A75">
            <v>35855</v>
          </cell>
          <cell r="B75">
            <v>29122</v>
          </cell>
          <cell r="C75">
            <v>994488</v>
          </cell>
          <cell r="D75" t="str">
            <v>52,190     34150       64.18     124</v>
          </cell>
        </row>
        <row r="76">
          <cell r="A76">
            <v>35886</v>
          </cell>
          <cell r="B76">
            <v>27212</v>
          </cell>
          <cell r="C76">
            <v>910652</v>
          </cell>
          <cell r="D76" t="str">
            <v>49,097     33466       64.34     121</v>
          </cell>
        </row>
        <row r="77">
          <cell r="A77">
            <v>35916</v>
          </cell>
          <cell r="B77">
            <v>25361</v>
          </cell>
          <cell r="C77">
            <v>912217</v>
          </cell>
          <cell r="D77" t="str">
            <v>47,321     35970       65.11     120</v>
          </cell>
        </row>
        <row r="78">
          <cell r="A78">
            <v>35947</v>
          </cell>
          <cell r="B78">
            <v>22527</v>
          </cell>
          <cell r="C78">
            <v>849618</v>
          </cell>
          <cell r="D78" t="str">
            <v>46,087     37716       67.17     119</v>
          </cell>
        </row>
        <row r="79">
          <cell r="A79">
            <v>35977</v>
          </cell>
          <cell r="B79">
            <v>22254</v>
          </cell>
          <cell r="C79">
            <v>845947</v>
          </cell>
          <cell r="D79" t="str">
            <v>48,256     38014       68.44     117</v>
          </cell>
        </row>
        <row r="80">
          <cell r="A80">
            <v>36008</v>
          </cell>
          <cell r="B80">
            <v>22321</v>
          </cell>
          <cell r="C80">
            <v>934286</v>
          </cell>
          <cell r="D80" t="str">
            <v>49,136     41857       68.76     116</v>
          </cell>
        </row>
        <row r="81">
          <cell r="A81">
            <v>36039</v>
          </cell>
          <cell r="B81">
            <v>25135</v>
          </cell>
          <cell r="C81">
            <v>838224</v>
          </cell>
          <cell r="D81" t="str">
            <v>53,116     33349       67.88     118</v>
          </cell>
        </row>
        <row r="82">
          <cell r="A82">
            <v>36069</v>
          </cell>
          <cell r="B82">
            <v>22106</v>
          </cell>
          <cell r="C82">
            <v>827439</v>
          </cell>
          <cell r="D82" t="str">
            <v>51,456     37431       69.95     116</v>
          </cell>
        </row>
        <row r="83">
          <cell r="A83">
            <v>36100</v>
          </cell>
          <cell r="B83">
            <v>20845</v>
          </cell>
          <cell r="C83">
            <v>765364</v>
          </cell>
          <cell r="D83" t="str">
            <v>48,470     36717       69.93     113</v>
          </cell>
        </row>
        <row r="84">
          <cell r="A84">
            <v>36130</v>
          </cell>
          <cell r="B84">
            <v>22653</v>
          </cell>
          <cell r="C84">
            <v>766976</v>
          </cell>
          <cell r="D84" t="str">
            <v>53,594     33858       70.29     116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299603</v>
          </cell>
          <cell r="C86">
            <v>10836782</v>
          </cell>
          <cell r="D86">
            <v>597594</v>
          </cell>
        </row>
        <row r="88">
          <cell r="A88">
            <v>36161</v>
          </cell>
          <cell r="B88">
            <v>27110</v>
          </cell>
          <cell r="C88">
            <v>751794</v>
          </cell>
          <cell r="D88" t="str">
            <v>66,241     27732       70.96     115</v>
          </cell>
        </row>
        <row r="89">
          <cell r="A89">
            <v>36192</v>
          </cell>
          <cell r="B89">
            <v>22152</v>
          </cell>
          <cell r="C89">
            <v>654556</v>
          </cell>
          <cell r="D89" t="str">
            <v>46,368     29549       67.67     112</v>
          </cell>
        </row>
        <row r="90">
          <cell r="A90">
            <v>36220</v>
          </cell>
          <cell r="B90">
            <v>25494</v>
          </cell>
          <cell r="C90">
            <v>702421</v>
          </cell>
          <cell r="D90" t="str">
            <v>52,775     27553       67.43     114</v>
          </cell>
        </row>
        <row r="91">
          <cell r="A91">
            <v>36251</v>
          </cell>
          <cell r="B91">
            <v>23825</v>
          </cell>
          <cell r="C91">
            <v>650103</v>
          </cell>
          <cell r="D91" t="str">
            <v>50,422     27287       67.91     114</v>
          </cell>
        </row>
        <row r="92">
          <cell r="A92">
            <v>36281</v>
          </cell>
          <cell r="B92">
            <v>23752</v>
          </cell>
          <cell r="C92">
            <v>655777</v>
          </cell>
          <cell r="D92" t="str">
            <v>50,729     27610       68.11     113</v>
          </cell>
        </row>
        <row r="93">
          <cell r="A93">
            <v>36312</v>
          </cell>
          <cell r="B93">
            <v>21875</v>
          </cell>
          <cell r="C93">
            <v>642592</v>
          </cell>
          <cell r="D93" t="str">
            <v>44,267     29376       66.93     111</v>
          </cell>
        </row>
        <row r="94">
          <cell r="A94">
            <v>36342</v>
          </cell>
          <cell r="B94">
            <v>21499</v>
          </cell>
          <cell r="C94">
            <v>645241</v>
          </cell>
          <cell r="D94" t="str">
            <v>45,559     30013       67.94     110</v>
          </cell>
        </row>
        <row r="95">
          <cell r="A95">
            <v>36373</v>
          </cell>
          <cell r="B95">
            <v>20491</v>
          </cell>
          <cell r="C95">
            <v>597194</v>
          </cell>
          <cell r="D95" t="str">
            <v>46,444     29145       69.39     109</v>
          </cell>
        </row>
        <row r="96">
          <cell r="A96">
            <v>36404</v>
          </cell>
          <cell r="B96">
            <v>18071</v>
          </cell>
          <cell r="C96">
            <v>590007</v>
          </cell>
          <cell r="D96" t="str">
            <v>43,379     32650       70.59     109</v>
          </cell>
        </row>
        <row r="97">
          <cell r="A97">
            <v>36434</v>
          </cell>
          <cell r="B97">
            <v>19307</v>
          </cell>
          <cell r="C97">
            <v>635628</v>
          </cell>
          <cell r="D97" t="str">
            <v>49,952     32923       72.12     107</v>
          </cell>
        </row>
        <row r="98">
          <cell r="A98">
            <v>36465</v>
          </cell>
          <cell r="B98">
            <v>17484</v>
          </cell>
          <cell r="C98">
            <v>590031</v>
          </cell>
          <cell r="D98" t="str">
            <v>43,937     33747       71.53     104</v>
          </cell>
        </row>
        <row r="99">
          <cell r="A99">
            <v>36495</v>
          </cell>
          <cell r="B99">
            <v>17246</v>
          </cell>
          <cell r="C99">
            <v>602722</v>
          </cell>
          <cell r="D99" t="str">
            <v>46,789     34949       73.07     106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258306</v>
          </cell>
          <cell r="C101">
            <v>7718066</v>
          </cell>
          <cell r="D101">
            <v>586862</v>
          </cell>
        </row>
        <row r="103">
          <cell r="A103">
            <v>36526</v>
          </cell>
          <cell r="B103">
            <v>17076</v>
          </cell>
          <cell r="C103">
            <v>579325</v>
          </cell>
          <cell r="D103" t="str">
            <v>44,056     33927       72.07     103</v>
          </cell>
        </row>
        <row r="104">
          <cell r="A104">
            <v>36557</v>
          </cell>
          <cell r="B104">
            <v>15473</v>
          </cell>
          <cell r="C104">
            <v>584096</v>
          </cell>
          <cell r="D104" t="str">
            <v>39,743     37750       71.98     104</v>
          </cell>
        </row>
        <row r="105">
          <cell r="A105">
            <v>36586</v>
          </cell>
          <cell r="B105">
            <v>15743</v>
          </cell>
          <cell r="C105">
            <v>565038</v>
          </cell>
          <cell r="D105" t="str">
            <v>44,002     35892       73.65     105</v>
          </cell>
        </row>
        <row r="106">
          <cell r="A106">
            <v>36617</v>
          </cell>
          <cell r="B106">
            <v>16766</v>
          </cell>
          <cell r="C106">
            <v>541004</v>
          </cell>
          <cell r="D106" t="str">
            <v>37,885     32268       69.32     103</v>
          </cell>
        </row>
        <row r="107">
          <cell r="A107">
            <v>36647</v>
          </cell>
          <cell r="B107">
            <v>17168</v>
          </cell>
          <cell r="C107">
            <v>564333</v>
          </cell>
          <cell r="D107" t="str">
            <v>31,596     32872       64.79     104</v>
          </cell>
        </row>
        <row r="108">
          <cell r="A108">
            <v>36678</v>
          </cell>
          <cell r="B108">
            <v>16672</v>
          </cell>
          <cell r="C108">
            <v>526155</v>
          </cell>
          <cell r="D108" t="str">
            <v>31,397     31560       65.32     104</v>
          </cell>
        </row>
        <row r="109">
          <cell r="A109">
            <v>36708</v>
          </cell>
          <cell r="B109">
            <v>16880</v>
          </cell>
          <cell r="C109">
            <v>545018</v>
          </cell>
          <cell r="D109" t="str">
            <v>34,221     32288       66.97     104</v>
          </cell>
        </row>
        <row r="110">
          <cell r="A110">
            <v>36739</v>
          </cell>
          <cell r="B110">
            <v>16539</v>
          </cell>
          <cell r="C110">
            <v>525751</v>
          </cell>
          <cell r="D110" t="str">
            <v>43,717     31789       72.55     104</v>
          </cell>
        </row>
        <row r="111">
          <cell r="A111">
            <v>36770</v>
          </cell>
          <cell r="B111">
            <v>15703</v>
          </cell>
          <cell r="C111">
            <v>482557</v>
          </cell>
          <cell r="D111" t="str">
            <v>57,810     30731       78.64     103</v>
          </cell>
        </row>
        <row r="112">
          <cell r="A112">
            <v>36800</v>
          </cell>
          <cell r="B112">
            <v>15434</v>
          </cell>
          <cell r="C112">
            <v>473506</v>
          </cell>
          <cell r="D112" t="str">
            <v>58,700     30680       79.18     102</v>
          </cell>
        </row>
        <row r="113">
          <cell r="A113">
            <v>36831</v>
          </cell>
          <cell r="B113">
            <v>15297</v>
          </cell>
          <cell r="C113">
            <v>453389</v>
          </cell>
          <cell r="D113" t="str">
            <v>60,107     29640       79.71     105</v>
          </cell>
        </row>
        <row r="114">
          <cell r="A114">
            <v>36861</v>
          </cell>
          <cell r="B114">
            <v>18700</v>
          </cell>
          <cell r="C114">
            <v>455035</v>
          </cell>
          <cell r="D114" t="str">
            <v>73,846     24334       79.79     105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197451</v>
          </cell>
          <cell r="C116">
            <v>6295207</v>
          </cell>
          <cell r="D116">
            <v>557080</v>
          </cell>
        </row>
        <row r="118">
          <cell r="A118">
            <v>36892</v>
          </cell>
          <cell r="B118">
            <v>19235</v>
          </cell>
          <cell r="C118">
            <v>473312</v>
          </cell>
          <cell r="D118" t="str">
            <v>72,274     24607       78.98     104</v>
          </cell>
        </row>
        <row r="119">
          <cell r="A119">
            <v>36923</v>
          </cell>
          <cell r="B119">
            <v>17598</v>
          </cell>
          <cell r="C119">
            <v>424878</v>
          </cell>
          <cell r="D119" t="str">
            <v>66,229     24144       79.01     103</v>
          </cell>
        </row>
        <row r="120">
          <cell r="A120">
            <v>36951</v>
          </cell>
          <cell r="B120">
            <v>18697</v>
          </cell>
          <cell r="C120">
            <v>432870</v>
          </cell>
          <cell r="D120" t="str">
            <v>77,447     23152       80.55     104</v>
          </cell>
        </row>
        <row r="121">
          <cell r="A121">
            <v>36982</v>
          </cell>
          <cell r="B121">
            <v>16379</v>
          </cell>
          <cell r="C121">
            <v>415276</v>
          </cell>
          <cell r="D121" t="str">
            <v>66,872     25355       80.33     103</v>
          </cell>
        </row>
        <row r="122">
          <cell r="A122">
            <v>37012</v>
          </cell>
          <cell r="B122">
            <v>15185</v>
          </cell>
          <cell r="C122">
            <v>423018</v>
          </cell>
          <cell r="D122" t="str">
            <v>63,524     27858       80.71      98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59">
          <cell r="A59">
            <v>35339</v>
          </cell>
          <cell r="B59">
            <v>27959</v>
          </cell>
          <cell r="C59">
            <v>1597148</v>
          </cell>
          <cell r="D59" t="str">
            <v>84,314     57125       75.10     128</v>
          </cell>
        </row>
        <row r="60">
          <cell r="A60">
            <v>35370</v>
          </cell>
          <cell r="B60">
            <v>32718</v>
          </cell>
          <cell r="C60">
            <v>2286841</v>
          </cell>
          <cell r="D60" t="str">
            <v>126,721     69896       79.48     121</v>
          </cell>
        </row>
        <row r="61">
          <cell r="A61">
            <v>35400</v>
          </cell>
          <cell r="B61">
            <v>34777</v>
          </cell>
          <cell r="C61">
            <v>2212315</v>
          </cell>
          <cell r="D61" t="str">
            <v>106,136     63615       75.32     120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95454</v>
          </cell>
          <cell r="C63">
            <v>6096304</v>
          </cell>
          <cell r="D63">
            <v>317171</v>
          </cell>
        </row>
        <row r="65">
          <cell r="A65">
            <v>35431</v>
          </cell>
          <cell r="B65">
            <v>29721</v>
          </cell>
          <cell r="C65">
            <v>1853640</v>
          </cell>
          <cell r="D65" t="str">
            <v>100,269     62369       77.14     119</v>
          </cell>
        </row>
        <row r="66">
          <cell r="A66">
            <v>35462</v>
          </cell>
          <cell r="B66">
            <v>29147</v>
          </cell>
          <cell r="C66">
            <v>1379139</v>
          </cell>
          <cell r="D66" t="str">
            <v>83,551     47317       74.14     120</v>
          </cell>
        </row>
        <row r="67">
          <cell r="A67">
            <v>35490</v>
          </cell>
          <cell r="B67">
            <v>27725</v>
          </cell>
          <cell r="C67">
            <v>1442258</v>
          </cell>
          <cell r="D67" t="str">
            <v>85,083     52021       75.42     118</v>
          </cell>
        </row>
        <row r="68">
          <cell r="A68">
            <v>35521</v>
          </cell>
          <cell r="B68">
            <v>24980</v>
          </cell>
          <cell r="C68">
            <v>1263522</v>
          </cell>
          <cell r="D68" t="str">
            <v>77,214     50582       75.56     115</v>
          </cell>
        </row>
        <row r="69">
          <cell r="A69">
            <v>35551</v>
          </cell>
          <cell r="B69">
            <v>24064</v>
          </cell>
          <cell r="C69">
            <v>1197802</v>
          </cell>
          <cell r="D69" t="str">
            <v>76,665     49776       76.11     116</v>
          </cell>
        </row>
        <row r="70">
          <cell r="A70">
            <v>35582</v>
          </cell>
          <cell r="B70">
            <v>20730</v>
          </cell>
          <cell r="C70">
            <v>1088468</v>
          </cell>
          <cell r="D70" t="str">
            <v>75,304     52507       78.41     116</v>
          </cell>
        </row>
        <row r="71">
          <cell r="A71">
            <v>35612</v>
          </cell>
          <cell r="B71">
            <v>19180</v>
          </cell>
          <cell r="C71">
            <v>1096042</v>
          </cell>
          <cell r="D71" t="str">
            <v>71,665     57146       78.89     115</v>
          </cell>
        </row>
        <row r="72">
          <cell r="A72">
            <v>35643</v>
          </cell>
          <cell r="B72">
            <v>17517</v>
          </cell>
          <cell r="C72">
            <v>1011632</v>
          </cell>
          <cell r="D72" t="str">
            <v>64,561     57752       78.66     115</v>
          </cell>
        </row>
        <row r="73">
          <cell r="A73">
            <v>35674</v>
          </cell>
          <cell r="B73">
            <v>17485</v>
          </cell>
          <cell r="C73">
            <v>954622</v>
          </cell>
          <cell r="D73" t="str">
            <v>64,280     54597       78.62     114</v>
          </cell>
        </row>
        <row r="74">
          <cell r="A74">
            <v>35704</v>
          </cell>
          <cell r="B74">
            <v>18028</v>
          </cell>
          <cell r="C74">
            <v>927070</v>
          </cell>
          <cell r="D74" t="str">
            <v>66,196     51424       78.60     114</v>
          </cell>
        </row>
        <row r="75">
          <cell r="A75">
            <v>35735</v>
          </cell>
          <cell r="B75">
            <v>17905</v>
          </cell>
          <cell r="C75">
            <v>863313</v>
          </cell>
          <cell r="D75" t="str">
            <v>58,509     48217       76.57     111</v>
          </cell>
        </row>
        <row r="76">
          <cell r="A76">
            <v>35765</v>
          </cell>
          <cell r="B76">
            <v>18913</v>
          </cell>
          <cell r="C76">
            <v>852317</v>
          </cell>
          <cell r="D76" t="str">
            <v>86,111     45066       81.99     111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265395</v>
          </cell>
          <cell r="C78">
            <v>13929825</v>
          </cell>
          <cell r="D78">
            <v>909408</v>
          </cell>
        </row>
        <row r="80">
          <cell r="A80">
            <v>35796</v>
          </cell>
          <cell r="B80">
            <v>17650</v>
          </cell>
          <cell r="C80">
            <v>803497</v>
          </cell>
          <cell r="D80" t="str">
            <v>73,355     45524       80.61     112</v>
          </cell>
        </row>
        <row r="81">
          <cell r="A81">
            <v>35827</v>
          </cell>
          <cell r="B81">
            <v>16872</v>
          </cell>
          <cell r="C81">
            <v>700069</v>
          </cell>
          <cell r="D81" t="str">
            <v>73,379     41493       81.31     113</v>
          </cell>
        </row>
        <row r="82">
          <cell r="A82">
            <v>35855</v>
          </cell>
          <cell r="B82">
            <v>17312</v>
          </cell>
          <cell r="C82">
            <v>726974</v>
          </cell>
          <cell r="D82" t="str">
            <v>72,623     41993       80.75     111</v>
          </cell>
        </row>
        <row r="83">
          <cell r="A83">
            <v>35886</v>
          </cell>
          <cell r="B83">
            <v>15013</v>
          </cell>
          <cell r="C83">
            <v>688500</v>
          </cell>
          <cell r="D83" t="str">
            <v>46,386     45861       75.55     113</v>
          </cell>
        </row>
        <row r="84">
          <cell r="A84">
            <v>35916</v>
          </cell>
          <cell r="B84">
            <v>12920</v>
          </cell>
          <cell r="C84">
            <v>677121</v>
          </cell>
          <cell r="D84" t="str">
            <v>48,020     52409       78.80     109</v>
          </cell>
        </row>
        <row r="85">
          <cell r="A85">
            <v>35947</v>
          </cell>
          <cell r="B85">
            <v>11485</v>
          </cell>
          <cell r="C85">
            <v>629439</v>
          </cell>
          <cell r="D85" t="str">
            <v>42,320     54806       78.65     109</v>
          </cell>
        </row>
        <row r="86">
          <cell r="A86">
            <v>35977</v>
          </cell>
          <cell r="B86">
            <v>11669</v>
          </cell>
          <cell r="C86">
            <v>628575</v>
          </cell>
          <cell r="D86" t="str">
            <v>43,534     53868       78.86     107</v>
          </cell>
        </row>
        <row r="87">
          <cell r="A87">
            <v>36008</v>
          </cell>
          <cell r="B87">
            <v>10817</v>
          </cell>
          <cell r="C87">
            <v>587583</v>
          </cell>
          <cell r="D87" t="str">
            <v>55,069     54321       83.58     106</v>
          </cell>
        </row>
        <row r="88">
          <cell r="A88">
            <v>36039</v>
          </cell>
          <cell r="B88">
            <v>10464</v>
          </cell>
          <cell r="C88">
            <v>540325</v>
          </cell>
          <cell r="D88" t="str">
            <v>47,700     51637       82.01     104</v>
          </cell>
        </row>
        <row r="89">
          <cell r="A89">
            <v>36069</v>
          </cell>
          <cell r="B89">
            <v>10262</v>
          </cell>
          <cell r="C89">
            <v>546136</v>
          </cell>
          <cell r="D89" t="str">
            <v>47,885     53220       82.35     105</v>
          </cell>
        </row>
        <row r="90">
          <cell r="A90">
            <v>36100</v>
          </cell>
          <cell r="B90">
            <v>11161</v>
          </cell>
          <cell r="C90">
            <v>519100</v>
          </cell>
          <cell r="D90" t="str">
            <v>44,781     46511       80.05     108</v>
          </cell>
        </row>
        <row r="91">
          <cell r="A91">
            <v>36130</v>
          </cell>
          <cell r="B91">
            <v>10278</v>
          </cell>
          <cell r="C91">
            <v>507036</v>
          </cell>
          <cell r="D91" t="str">
            <v>41,899     49333       80.30     104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155903</v>
          </cell>
          <cell r="C93">
            <v>7554355</v>
          </cell>
          <cell r="D93">
            <v>636951</v>
          </cell>
        </row>
        <row r="95">
          <cell r="A95">
            <v>36161</v>
          </cell>
          <cell r="B95">
            <v>9003</v>
          </cell>
          <cell r="C95">
            <v>485272</v>
          </cell>
          <cell r="D95" t="str">
            <v>41,026     53902       82.00     105</v>
          </cell>
        </row>
        <row r="96">
          <cell r="A96">
            <v>36192</v>
          </cell>
          <cell r="B96">
            <v>7972</v>
          </cell>
          <cell r="C96">
            <v>443551</v>
          </cell>
          <cell r="D96" t="str">
            <v>39,239     55639       83.11     104</v>
          </cell>
        </row>
        <row r="97">
          <cell r="A97">
            <v>36220</v>
          </cell>
          <cell r="B97">
            <v>7708</v>
          </cell>
          <cell r="C97">
            <v>465495</v>
          </cell>
          <cell r="D97" t="str">
            <v>41,644     60392       84.38     104</v>
          </cell>
        </row>
        <row r="98">
          <cell r="A98">
            <v>36251</v>
          </cell>
          <cell r="B98">
            <v>7151</v>
          </cell>
          <cell r="C98">
            <v>443872</v>
          </cell>
          <cell r="D98" t="str">
            <v>39,212     62072       84.58     104</v>
          </cell>
        </row>
        <row r="99">
          <cell r="A99">
            <v>36281</v>
          </cell>
          <cell r="B99">
            <v>7817</v>
          </cell>
          <cell r="C99">
            <v>498053</v>
          </cell>
          <cell r="D99" t="str">
            <v>47,591     63715       85.89     104</v>
          </cell>
        </row>
        <row r="100">
          <cell r="A100">
            <v>36312</v>
          </cell>
          <cell r="B100">
            <v>7395</v>
          </cell>
          <cell r="C100">
            <v>455653</v>
          </cell>
          <cell r="D100" t="str">
            <v>40,402     61617       84.53     102</v>
          </cell>
        </row>
        <row r="101">
          <cell r="A101">
            <v>36342</v>
          </cell>
          <cell r="B101">
            <v>7260</v>
          </cell>
          <cell r="C101">
            <v>467411</v>
          </cell>
          <cell r="D101" t="str">
            <v>35,983     64382       83.21     103</v>
          </cell>
        </row>
        <row r="102">
          <cell r="A102">
            <v>36373</v>
          </cell>
          <cell r="B102">
            <v>6481</v>
          </cell>
          <cell r="C102">
            <v>423603</v>
          </cell>
          <cell r="D102" t="str">
            <v>35,311     65361       84.49     101</v>
          </cell>
        </row>
        <row r="103">
          <cell r="A103">
            <v>36404</v>
          </cell>
          <cell r="B103">
            <v>8363</v>
          </cell>
          <cell r="C103">
            <v>425800</v>
          </cell>
          <cell r="D103" t="str">
            <v>38,907     50915       82.31     100</v>
          </cell>
        </row>
        <row r="104">
          <cell r="A104">
            <v>36434</v>
          </cell>
          <cell r="B104">
            <v>7637</v>
          </cell>
          <cell r="C104">
            <v>436791</v>
          </cell>
          <cell r="D104" t="str">
            <v>36,161     57195       82.56      99</v>
          </cell>
        </row>
        <row r="105">
          <cell r="A105">
            <v>36465</v>
          </cell>
          <cell r="B105">
            <v>7311</v>
          </cell>
          <cell r="C105">
            <v>404664</v>
          </cell>
          <cell r="D105" t="str">
            <v>39,617     55351       84.42      97</v>
          </cell>
        </row>
        <row r="106">
          <cell r="A106">
            <v>36495</v>
          </cell>
          <cell r="B106">
            <v>7142</v>
          </cell>
          <cell r="C106">
            <v>419537</v>
          </cell>
          <cell r="D106" t="str">
            <v>34,267     58743       82.75      99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91240</v>
          </cell>
          <cell r="C108">
            <v>5369702</v>
          </cell>
          <cell r="D108">
            <v>469360</v>
          </cell>
        </row>
        <row r="110">
          <cell r="A110">
            <v>36526</v>
          </cell>
          <cell r="B110">
            <v>7706</v>
          </cell>
          <cell r="C110">
            <v>390053</v>
          </cell>
          <cell r="D110" t="str">
            <v>52,994     50617       87.30      97</v>
          </cell>
        </row>
        <row r="111">
          <cell r="A111">
            <v>36557</v>
          </cell>
          <cell r="B111">
            <v>6774</v>
          </cell>
          <cell r="C111">
            <v>363257</v>
          </cell>
          <cell r="D111" t="str">
            <v>41,735     53626       86.04      96</v>
          </cell>
        </row>
        <row r="112">
          <cell r="A112">
            <v>36586</v>
          </cell>
          <cell r="B112">
            <v>7673</v>
          </cell>
          <cell r="C112">
            <v>371093</v>
          </cell>
          <cell r="D112" t="str">
            <v>40,039     48364       83.92      97</v>
          </cell>
        </row>
        <row r="113">
          <cell r="A113">
            <v>36617</v>
          </cell>
          <cell r="B113">
            <v>5617</v>
          </cell>
          <cell r="C113">
            <v>346840</v>
          </cell>
          <cell r="D113" t="str">
            <v>39,430     61749       87.53      93</v>
          </cell>
        </row>
        <row r="114">
          <cell r="A114">
            <v>36647</v>
          </cell>
          <cell r="B114">
            <v>6753</v>
          </cell>
          <cell r="C114">
            <v>373092</v>
          </cell>
          <cell r="D114" t="str">
            <v>28,081     55249       80.61      93</v>
          </cell>
        </row>
        <row r="115">
          <cell r="A115">
            <v>36678</v>
          </cell>
          <cell r="B115">
            <v>6182</v>
          </cell>
          <cell r="C115">
            <v>385077</v>
          </cell>
          <cell r="D115" t="str">
            <v>24,863     62291       80.09      94</v>
          </cell>
        </row>
        <row r="116">
          <cell r="A116">
            <v>36708</v>
          </cell>
          <cell r="B116">
            <v>5189</v>
          </cell>
          <cell r="C116">
            <v>394458</v>
          </cell>
          <cell r="D116" t="str">
            <v>23,291     76019       81.78      92</v>
          </cell>
        </row>
        <row r="117">
          <cell r="A117">
            <v>36739</v>
          </cell>
          <cell r="B117">
            <v>4244</v>
          </cell>
          <cell r="C117">
            <v>368915</v>
          </cell>
          <cell r="D117" t="str">
            <v>24,259     86927       85.11      93</v>
          </cell>
        </row>
        <row r="118">
          <cell r="A118">
            <v>36770</v>
          </cell>
          <cell r="B118">
            <v>4442</v>
          </cell>
          <cell r="C118">
            <v>343650</v>
          </cell>
          <cell r="D118" t="str">
            <v>21,007     77364       82.55      94</v>
          </cell>
        </row>
        <row r="119">
          <cell r="A119">
            <v>36800</v>
          </cell>
          <cell r="B119">
            <v>4834</v>
          </cell>
          <cell r="C119">
            <v>351388</v>
          </cell>
          <cell r="D119" t="str">
            <v>19,182     72691       79.87      93</v>
          </cell>
        </row>
        <row r="120">
          <cell r="A120">
            <v>36831</v>
          </cell>
          <cell r="B120">
            <v>4120</v>
          </cell>
          <cell r="C120">
            <v>330719</v>
          </cell>
          <cell r="D120" t="str">
            <v>18,515     80272       81.80      91</v>
          </cell>
        </row>
        <row r="121">
          <cell r="A121">
            <v>36861</v>
          </cell>
          <cell r="B121">
            <v>4509</v>
          </cell>
          <cell r="C121">
            <v>325388</v>
          </cell>
          <cell r="D121" t="str">
            <v>20,331     72165       81.85      94</v>
          </cell>
        </row>
        <row r="122">
          <cell r="A122" t="str">
            <v>Totals: __</v>
          </cell>
          <cell r="B122" t="str">
            <v>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68043</v>
          </cell>
          <cell r="C123">
            <v>4343930</v>
          </cell>
          <cell r="D123">
            <v>353727</v>
          </cell>
        </row>
        <row r="125">
          <cell r="A125">
            <v>36892</v>
          </cell>
          <cell r="B125">
            <v>4052</v>
          </cell>
          <cell r="C125">
            <v>359900</v>
          </cell>
          <cell r="D125" t="str">
            <v>20,460     88821       83.47      95</v>
          </cell>
        </row>
        <row r="126">
          <cell r="A126">
            <v>36923</v>
          </cell>
          <cell r="B126">
            <v>4409</v>
          </cell>
          <cell r="C126">
            <v>326089</v>
          </cell>
          <cell r="D126" t="str">
            <v>19,035     73960       81.19      94</v>
          </cell>
        </row>
        <row r="127">
          <cell r="A127">
            <v>36951</v>
          </cell>
          <cell r="B127">
            <v>4118</v>
          </cell>
          <cell r="C127">
            <v>349652</v>
          </cell>
          <cell r="D127" t="str">
            <v>20,480     84909       83.26      93</v>
          </cell>
        </row>
        <row r="128">
          <cell r="A128">
            <v>36982</v>
          </cell>
          <cell r="B128">
            <v>3285</v>
          </cell>
          <cell r="C128">
            <v>329212</v>
          </cell>
          <cell r="D128" t="str">
            <v>18,478    100217       84.91      93</v>
          </cell>
        </row>
        <row r="129">
          <cell r="A129">
            <v>37012</v>
          </cell>
          <cell r="B129">
            <v>2716</v>
          </cell>
          <cell r="C129">
            <v>333318</v>
          </cell>
          <cell r="D129" t="str">
            <v>25,558    122724       90.39      86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61">
          <cell r="A61">
            <v>35370</v>
          </cell>
          <cell r="B61">
            <v>90656</v>
          </cell>
          <cell r="C61">
            <v>1293363</v>
          </cell>
          <cell r="D61" t="str">
            <v>201,419     14267       68.96     196</v>
          </cell>
        </row>
        <row r="62">
          <cell r="A62">
            <v>35400</v>
          </cell>
          <cell r="B62">
            <v>113076</v>
          </cell>
          <cell r="C62">
            <v>2341370</v>
          </cell>
          <cell r="D62" t="str">
            <v>304,464     20707       72.92     186</v>
          </cell>
        </row>
        <row r="63">
          <cell r="A63" t="str">
            <v>Totals: __</v>
          </cell>
          <cell r="B63" t="str">
            <v>________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203732</v>
          </cell>
          <cell r="C64">
            <v>3634733</v>
          </cell>
          <cell r="D64">
            <v>505883</v>
          </cell>
        </row>
        <row r="66">
          <cell r="A66">
            <v>35431</v>
          </cell>
          <cell r="B66">
            <v>97311</v>
          </cell>
          <cell r="C66">
            <v>2088948</v>
          </cell>
          <cell r="D66" t="str">
            <v>284,282     21467       74.50     193</v>
          </cell>
        </row>
        <row r="67">
          <cell r="A67">
            <v>35462</v>
          </cell>
          <cell r="B67">
            <v>84902</v>
          </cell>
          <cell r="C67">
            <v>1692709</v>
          </cell>
          <cell r="D67" t="str">
            <v>215,943     19938       71.78     190</v>
          </cell>
        </row>
        <row r="68">
          <cell r="A68">
            <v>35490</v>
          </cell>
          <cell r="B68">
            <v>79755</v>
          </cell>
          <cell r="C68">
            <v>1655903</v>
          </cell>
          <cell r="D68" t="str">
            <v>224,750     20763       73.81     189</v>
          </cell>
        </row>
        <row r="69">
          <cell r="A69">
            <v>35521</v>
          </cell>
          <cell r="B69">
            <v>76295</v>
          </cell>
          <cell r="C69">
            <v>1522561</v>
          </cell>
          <cell r="D69" t="str">
            <v>214,151     19957       73.73     186</v>
          </cell>
        </row>
        <row r="70">
          <cell r="A70">
            <v>35551</v>
          </cell>
          <cell r="B70">
            <v>63963</v>
          </cell>
          <cell r="C70">
            <v>1484337</v>
          </cell>
          <cell r="D70" t="str">
            <v>203,660     23207       76.10     186</v>
          </cell>
        </row>
        <row r="71">
          <cell r="A71">
            <v>35582</v>
          </cell>
          <cell r="B71">
            <v>56530</v>
          </cell>
          <cell r="C71">
            <v>1342861</v>
          </cell>
          <cell r="D71" t="str">
            <v>193,783     23755       77.42     186</v>
          </cell>
        </row>
        <row r="72">
          <cell r="A72">
            <v>35612</v>
          </cell>
          <cell r="B72">
            <v>63024</v>
          </cell>
          <cell r="C72">
            <v>1307724</v>
          </cell>
          <cell r="D72" t="str">
            <v>208,065     20750       76.75     188</v>
          </cell>
        </row>
        <row r="73">
          <cell r="A73">
            <v>35643</v>
          </cell>
          <cell r="B73">
            <v>60484</v>
          </cell>
          <cell r="C73">
            <v>1260217</v>
          </cell>
          <cell r="D73" t="str">
            <v>207,614     20836       77.44     189</v>
          </cell>
        </row>
        <row r="74">
          <cell r="A74">
            <v>35674</v>
          </cell>
          <cell r="B74">
            <v>59479</v>
          </cell>
          <cell r="C74">
            <v>1133039</v>
          </cell>
          <cell r="D74" t="str">
            <v>197,943     19050       76.89     190</v>
          </cell>
        </row>
        <row r="75">
          <cell r="A75">
            <v>35704</v>
          </cell>
          <cell r="B75">
            <v>61394</v>
          </cell>
          <cell r="C75">
            <v>1163171</v>
          </cell>
          <cell r="D75" t="str">
            <v>152,649     18947       71.32     188</v>
          </cell>
        </row>
        <row r="76">
          <cell r="A76">
            <v>35735</v>
          </cell>
          <cell r="B76">
            <v>70177</v>
          </cell>
          <cell r="C76">
            <v>1083190</v>
          </cell>
          <cell r="D76" t="str">
            <v>239,577     15436       77.34     190</v>
          </cell>
        </row>
        <row r="77">
          <cell r="A77">
            <v>35765</v>
          </cell>
          <cell r="B77">
            <v>65523</v>
          </cell>
          <cell r="C77">
            <v>1071715</v>
          </cell>
          <cell r="D77" t="str">
            <v>255,193     16357       79.57     187</v>
          </cell>
        </row>
        <row r="78">
          <cell r="A78" t="str">
            <v>Totals: __</v>
          </cell>
          <cell r="B78" t="str">
            <v>________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838837</v>
          </cell>
          <cell r="C79">
            <v>16806375</v>
          </cell>
          <cell r="D79">
            <v>2597610</v>
          </cell>
        </row>
        <row r="81">
          <cell r="A81">
            <v>35796</v>
          </cell>
          <cell r="B81">
            <v>66657</v>
          </cell>
          <cell r="C81">
            <v>1027941</v>
          </cell>
          <cell r="D81" t="str">
            <v>247,715     15422       78.80     184</v>
          </cell>
        </row>
        <row r="82">
          <cell r="A82">
            <v>35827</v>
          </cell>
          <cell r="B82">
            <v>52625</v>
          </cell>
          <cell r="C82">
            <v>882836</v>
          </cell>
          <cell r="D82" t="str">
            <v>211,452     16776       80.07     182</v>
          </cell>
        </row>
        <row r="83">
          <cell r="A83">
            <v>35855</v>
          </cell>
          <cell r="B83">
            <v>52855</v>
          </cell>
          <cell r="C83">
            <v>922285</v>
          </cell>
          <cell r="D83" t="str">
            <v>238,430     17450       81.85     181</v>
          </cell>
        </row>
        <row r="84">
          <cell r="A84">
            <v>35886</v>
          </cell>
          <cell r="B84">
            <v>49414</v>
          </cell>
          <cell r="C84">
            <v>868781</v>
          </cell>
          <cell r="D84" t="str">
            <v>195,182     17582       79.80     182</v>
          </cell>
        </row>
        <row r="85">
          <cell r="A85">
            <v>35916</v>
          </cell>
          <cell r="B85">
            <v>54510</v>
          </cell>
          <cell r="C85">
            <v>871331</v>
          </cell>
          <cell r="D85" t="str">
            <v>191,523     15985       77.84     182</v>
          </cell>
        </row>
        <row r="86">
          <cell r="A86">
            <v>35947</v>
          </cell>
          <cell r="B86">
            <v>49586</v>
          </cell>
          <cell r="C86">
            <v>825250</v>
          </cell>
          <cell r="D86" t="str">
            <v>183,433     16643       78.72     181</v>
          </cell>
        </row>
        <row r="87">
          <cell r="A87">
            <v>35977</v>
          </cell>
          <cell r="B87">
            <v>49199</v>
          </cell>
          <cell r="C87">
            <v>806922</v>
          </cell>
          <cell r="D87" t="str">
            <v>196,508     16402       79.98     181</v>
          </cell>
        </row>
        <row r="88">
          <cell r="A88">
            <v>36008</v>
          </cell>
          <cell r="B88">
            <v>47904</v>
          </cell>
          <cell r="C88">
            <v>776564</v>
          </cell>
          <cell r="D88" t="str">
            <v>196,136     16211       80.37     177</v>
          </cell>
        </row>
        <row r="89">
          <cell r="A89">
            <v>36039</v>
          </cell>
          <cell r="B89">
            <v>44445</v>
          </cell>
          <cell r="C89">
            <v>709673</v>
          </cell>
          <cell r="D89" t="str">
            <v>189,619     15968       81.01     179</v>
          </cell>
        </row>
        <row r="90">
          <cell r="A90">
            <v>36069</v>
          </cell>
          <cell r="B90">
            <v>46657</v>
          </cell>
          <cell r="C90">
            <v>740180</v>
          </cell>
          <cell r="D90" t="str">
            <v>195,890     15865       80.76     174</v>
          </cell>
        </row>
        <row r="91">
          <cell r="A91">
            <v>36100</v>
          </cell>
          <cell r="B91">
            <v>49228</v>
          </cell>
          <cell r="C91">
            <v>673232</v>
          </cell>
          <cell r="D91" t="str">
            <v>210,183     13676       81.02     164</v>
          </cell>
        </row>
        <row r="92">
          <cell r="A92">
            <v>36130</v>
          </cell>
          <cell r="B92">
            <v>47032</v>
          </cell>
          <cell r="C92">
            <v>682247</v>
          </cell>
          <cell r="D92" t="str">
            <v>215,494     14507       82.08     164</v>
          </cell>
        </row>
        <row r="93">
          <cell r="A93" t="str">
            <v>Totals: __</v>
          </cell>
          <cell r="B93" t="str">
            <v>________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610112</v>
          </cell>
          <cell r="C94">
            <v>9787242</v>
          </cell>
          <cell r="D94">
            <v>2471565</v>
          </cell>
        </row>
        <row r="96">
          <cell r="A96">
            <v>36161</v>
          </cell>
          <cell r="B96">
            <v>52127</v>
          </cell>
          <cell r="C96">
            <v>680672</v>
          </cell>
          <cell r="D96" t="str">
            <v>219,741     13058       80.83     162</v>
          </cell>
        </row>
        <row r="97">
          <cell r="A97">
            <v>36192</v>
          </cell>
          <cell r="B97">
            <v>48946</v>
          </cell>
          <cell r="C97">
            <v>589083</v>
          </cell>
          <cell r="D97" t="str">
            <v>191,219     12036       79.62     162</v>
          </cell>
        </row>
        <row r="98">
          <cell r="A98">
            <v>36220</v>
          </cell>
          <cell r="B98">
            <v>53714</v>
          </cell>
          <cell r="C98">
            <v>622678</v>
          </cell>
          <cell r="D98" t="str">
            <v>202,817     11593       79.06     161</v>
          </cell>
        </row>
        <row r="99">
          <cell r="A99">
            <v>36251</v>
          </cell>
          <cell r="B99">
            <v>49323</v>
          </cell>
          <cell r="C99">
            <v>597296</v>
          </cell>
          <cell r="D99" t="str">
            <v>190,564     12110       79.44     159</v>
          </cell>
        </row>
        <row r="100">
          <cell r="A100">
            <v>36281</v>
          </cell>
          <cell r="B100">
            <v>46234</v>
          </cell>
          <cell r="C100">
            <v>603849</v>
          </cell>
          <cell r="D100" t="str">
            <v>196,537     13061       80.96     160</v>
          </cell>
        </row>
        <row r="101">
          <cell r="A101">
            <v>36312</v>
          </cell>
          <cell r="B101">
            <v>46595</v>
          </cell>
          <cell r="C101">
            <v>562131</v>
          </cell>
          <cell r="D101" t="str">
            <v>187,135     12065       80.06     161</v>
          </cell>
        </row>
        <row r="102">
          <cell r="A102">
            <v>36342</v>
          </cell>
          <cell r="B102">
            <v>44876</v>
          </cell>
          <cell r="C102">
            <v>569858</v>
          </cell>
          <cell r="D102" t="str">
            <v>183,227     12699       80.33     160</v>
          </cell>
        </row>
        <row r="103">
          <cell r="A103">
            <v>36373</v>
          </cell>
          <cell r="B103">
            <v>42484</v>
          </cell>
          <cell r="C103">
            <v>542369</v>
          </cell>
          <cell r="D103" t="str">
            <v>180,286     12767       80.93     160</v>
          </cell>
        </row>
        <row r="104">
          <cell r="A104">
            <v>36404</v>
          </cell>
          <cell r="B104">
            <v>39943</v>
          </cell>
          <cell r="C104">
            <v>533308</v>
          </cell>
          <cell r="D104" t="str">
            <v>180,182     13352       81.85     159</v>
          </cell>
        </row>
        <row r="105">
          <cell r="A105">
            <v>36434</v>
          </cell>
          <cell r="B105">
            <v>41724</v>
          </cell>
          <cell r="C105">
            <v>541656</v>
          </cell>
          <cell r="D105" t="str">
            <v>185,573     12982       81.64     160</v>
          </cell>
        </row>
        <row r="106">
          <cell r="A106">
            <v>36465</v>
          </cell>
          <cell r="B106">
            <v>30939</v>
          </cell>
          <cell r="C106">
            <v>522852</v>
          </cell>
          <cell r="D106" t="str">
            <v>129,097     16900       80.67     142</v>
          </cell>
        </row>
        <row r="107">
          <cell r="A107">
            <v>36495</v>
          </cell>
          <cell r="B107">
            <v>31965</v>
          </cell>
          <cell r="C107">
            <v>551281</v>
          </cell>
          <cell r="D107" t="str">
            <v>136,821     17247       81.06     143</v>
          </cell>
        </row>
        <row r="108">
          <cell r="A108" t="str">
            <v>Totals: __</v>
          </cell>
          <cell r="B108" t="str">
            <v>________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528870</v>
          </cell>
          <cell r="C109">
            <v>6917033</v>
          </cell>
          <cell r="D109">
            <v>2183199</v>
          </cell>
        </row>
        <row r="111">
          <cell r="A111">
            <v>36526</v>
          </cell>
          <cell r="B111">
            <v>30938</v>
          </cell>
          <cell r="C111">
            <v>513316</v>
          </cell>
          <cell r="D111" t="str">
            <v>121,846     16592       79.75     142</v>
          </cell>
        </row>
        <row r="112">
          <cell r="A112">
            <v>36557</v>
          </cell>
          <cell r="B112">
            <v>28646</v>
          </cell>
          <cell r="C112">
            <v>485905</v>
          </cell>
          <cell r="D112" t="str">
            <v>107,804     16963       79.01     140</v>
          </cell>
        </row>
        <row r="113">
          <cell r="A113">
            <v>36586</v>
          </cell>
          <cell r="B113">
            <v>26509</v>
          </cell>
          <cell r="C113">
            <v>492866</v>
          </cell>
          <cell r="D113" t="str">
            <v>115,126     18593       81.28     141</v>
          </cell>
        </row>
        <row r="114">
          <cell r="A114">
            <v>36617</v>
          </cell>
          <cell r="B114">
            <v>26943</v>
          </cell>
          <cell r="C114">
            <v>444191</v>
          </cell>
          <cell r="D114" t="str">
            <v>47,228     16487       63.67     137</v>
          </cell>
        </row>
        <row r="115">
          <cell r="A115">
            <v>36647</v>
          </cell>
          <cell r="B115">
            <v>30676</v>
          </cell>
          <cell r="C115">
            <v>467545</v>
          </cell>
          <cell r="D115" t="str">
            <v>54,232     15242       63.87     140</v>
          </cell>
        </row>
        <row r="116">
          <cell r="A116">
            <v>36678</v>
          </cell>
          <cell r="B116">
            <v>30051</v>
          </cell>
          <cell r="C116">
            <v>440421</v>
          </cell>
          <cell r="D116" t="str">
            <v>52,856     14656       63.75     133</v>
          </cell>
        </row>
        <row r="117">
          <cell r="A117">
            <v>36708</v>
          </cell>
          <cell r="B117">
            <v>29289</v>
          </cell>
          <cell r="C117">
            <v>452457</v>
          </cell>
          <cell r="D117" t="str">
            <v>55,753     15449       65.56     134</v>
          </cell>
        </row>
        <row r="118">
          <cell r="A118">
            <v>36739</v>
          </cell>
          <cell r="B118">
            <v>30051</v>
          </cell>
          <cell r="C118">
            <v>442442</v>
          </cell>
          <cell r="D118" t="str">
            <v>57,868     14724       65.82     132</v>
          </cell>
        </row>
        <row r="119">
          <cell r="A119">
            <v>36770</v>
          </cell>
          <cell r="B119">
            <v>28258</v>
          </cell>
          <cell r="C119">
            <v>432876</v>
          </cell>
          <cell r="D119" t="str">
            <v>58,467     15319       67.42     133</v>
          </cell>
        </row>
        <row r="120">
          <cell r="A120">
            <v>36800</v>
          </cell>
          <cell r="B120">
            <v>29657</v>
          </cell>
          <cell r="C120">
            <v>449005</v>
          </cell>
          <cell r="D120" t="str">
            <v>60,546     15140       67.12     136</v>
          </cell>
        </row>
        <row r="121">
          <cell r="A121">
            <v>36831</v>
          </cell>
          <cell r="B121">
            <v>27731</v>
          </cell>
          <cell r="C121">
            <v>424464</v>
          </cell>
          <cell r="D121" t="str">
            <v>59,280     15307       68.13     135</v>
          </cell>
        </row>
        <row r="122">
          <cell r="A122">
            <v>36861</v>
          </cell>
          <cell r="B122">
            <v>26070</v>
          </cell>
          <cell r="C122">
            <v>422055</v>
          </cell>
          <cell r="D122" t="str">
            <v>60,852     16190       70.01     137</v>
          </cell>
        </row>
        <row r="123">
          <cell r="A123" t="str">
            <v>Totals: __</v>
          </cell>
          <cell r="B123" t="str">
            <v>________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344819</v>
          </cell>
          <cell r="C124">
            <v>5467543</v>
          </cell>
          <cell r="D124">
            <v>851858</v>
          </cell>
        </row>
        <row r="126">
          <cell r="A126">
            <v>36892</v>
          </cell>
          <cell r="B126">
            <v>25122</v>
          </cell>
          <cell r="C126">
            <v>413219</v>
          </cell>
          <cell r="D126" t="str">
            <v>60,493     16449       70.66     136</v>
          </cell>
        </row>
        <row r="127">
          <cell r="A127">
            <v>36923</v>
          </cell>
          <cell r="B127">
            <v>22274</v>
          </cell>
          <cell r="C127">
            <v>393159</v>
          </cell>
          <cell r="D127" t="str">
            <v>64,860     17652       74.44     137</v>
          </cell>
        </row>
        <row r="128">
          <cell r="A128">
            <v>36951</v>
          </cell>
          <cell r="B128">
            <v>24470</v>
          </cell>
          <cell r="C128">
            <v>423693</v>
          </cell>
          <cell r="D128" t="str">
            <v>72,860     17315       74.86     135</v>
          </cell>
        </row>
        <row r="129">
          <cell r="A129">
            <v>36982</v>
          </cell>
          <cell r="B129">
            <v>22203</v>
          </cell>
          <cell r="C129">
            <v>381975</v>
          </cell>
          <cell r="D129" t="str">
            <v>59,432     17204       72.80     135</v>
          </cell>
        </row>
        <row r="130">
          <cell r="A130">
            <v>37012</v>
          </cell>
          <cell r="B130">
            <v>22007</v>
          </cell>
          <cell r="C130">
            <v>383535</v>
          </cell>
          <cell r="D130" t="str">
            <v>59,324     17428       72.94     130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51">
          <cell r="A51">
            <v>35400</v>
          </cell>
          <cell r="B51">
            <v>40285</v>
          </cell>
          <cell r="C51">
            <v>2120468</v>
          </cell>
          <cell r="D51" t="str">
            <v>73,759     52637       64.68     131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1996</v>
          </cell>
          <cell r="B53">
            <v>40285</v>
          </cell>
          <cell r="C53">
            <v>2120468</v>
          </cell>
          <cell r="D53">
            <v>73759</v>
          </cell>
        </row>
        <row r="55">
          <cell r="A55">
            <v>35431</v>
          </cell>
          <cell r="B55">
            <v>59422</v>
          </cell>
          <cell r="C55">
            <v>2604961</v>
          </cell>
          <cell r="D55" t="str">
            <v>109,307     43839       64.78     127</v>
          </cell>
        </row>
        <row r="56">
          <cell r="A56">
            <v>35462</v>
          </cell>
          <cell r="B56">
            <v>37581</v>
          </cell>
          <cell r="C56">
            <v>1991830</v>
          </cell>
          <cell r="D56" t="str">
            <v>86,368     53001       69.68     127</v>
          </cell>
        </row>
        <row r="57">
          <cell r="A57">
            <v>35490</v>
          </cell>
          <cell r="B57">
            <v>41041</v>
          </cell>
          <cell r="C57">
            <v>2012665</v>
          </cell>
          <cell r="D57" t="str">
            <v>85,546     49041       67.58     125</v>
          </cell>
        </row>
        <row r="58">
          <cell r="A58">
            <v>35521</v>
          </cell>
          <cell r="B58">
            <v>33757</v>
          </cell>
          <cell r="C58">
            <v>1660860</v>
          </cell>
          <cell r="D58" t="str">
            <v>68,359     49201       66.94     123</v>
          </cell>
        </row>
        <row r="59">
          <cell r="A59">
            <v>35551</v>
          </cell>
          <cell r="B59">
            <v>29196</v>
          </cell>
          <cell r="C59">
            <v>1375467</v>
          </cell>
          <cell r="D59" t="str">
            <v>54,441     47112       65.09     122</v>
          </cell>
        </row>
        <row r="60">
          <cell r="A60">
            <v>35582</v>
          </cell>
          <cell r="B60">
            <v>27014</v>
          </cell>
          <cell r="C60">
            <v>1207350</v>
          </cell>
          <cell r="D60" t="str">
            <v>51,617     44694       65.64     122</v>
          </cell>
        </row>
        <row r="61">
          <cell r="A61">
            <v>35612</v>
          </cell>
          <cell r="B61">
            <v>27760</v>
          </cell>
          <cell r="C61">
            <v>1094788</v>
          </cell>
          <cell r="D61" t="str">
            <v>50,351     39438       64.46     119</v>
          </cell>
        </row>
        <row r="62">
          <cell r="A62">
            <v>35643</v>
          </cell>
          <cell r="B62">
            <v>28575</v>
          </cell>
          <cell r="C62">
            <v>1040160</v>
          </cell>
          <cell r="D62" t="str">
            <v>48,613     36402       62.98     117</v>
          </cell>
        </row>
        <row r="63">
          <cell r="A63">
            <v>35674</v>
          </cell>
          <cell r="B63">
            <v>25348</v>
          </cell>
          <cell r="C63">
            <v>988042</v>
          </cell>
          <cell r="D63" t="str">
            <v>45,383     38980       64.16     113</v>
          </cell>
        </row>
        <row r="64">
          <cell r="A64">
            <v>35704</v>
          </cell>
          <cell r="B64">
            <v>24947</v>
          </cell>
          <cell r="C64">
            <v>996379</v>
          </cell>
          <cell r="D64" t="str">
            <v>48,763     39940       66.16     112</v>
          </cell>
        </row>
        <row r="65">
          <cell r="A65">
            <v>35735</v>
          </cell>
          <cell r="B65">
            <v>22293</v>
          </cell>
          <cell r="C65">
            <v>1042739</v>
          </cell>
          <cell r="D65" t="str">
            <v>42,489     46775       65.59     113</v>
          </cell>
        </row>
        <row r="66">
          <cell r="A66">
            <v>35765</v>
          </cell>
          <cell r="B66">
            <v>23472</v>
          </cell>
          <cell r="C66">
            <v>966660</v>
          </cell>
          <cell r="D66" t="str">
            <v>39,400     41184       62.67     112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1997</v>
          </cell>
          <cell r="B68">
            <v>380406</v>
          </cell>
          <cell r="C68">
            <v>16981901</v>
          </cell>
          <cell r="D68">
            <v>730637</v>
          </cell>
        </row>
        <row r="70">
          <cell r="A70">
            <v>35796</v>
          </cell>
          <cell r="B70">
            <v>20683</v>
          </cell>
          <cell r="C70">
            <v>934342</v>
          </cell>
          <cell r="D70" t="str">
            <v>35,834     45175       63.40     111</v>
          </cell>
        </row>
        <row r="71">
          <cell r="A71">
            <v>35827</v>
          </cell>
          <cell r="B71">
            <v>18286</v>
          </cell>
          <cell r="C71">
            <v>780295</v>
          </cell>
          <cell r="D71" t="str">
            <v>29,857     42672       62.02     111</v>
          </cell>
        </row>
        <row r="72">
          <cell r="A72">
            <v>35855</v>
          </cell>
          <cell r="B72">
            <v>19108</v>
          </cell>
          <cell r="C72">
            <v>839600</v>
          </cell>
          <cell r="D72" t="str">
            <v>32,356     43940       62.87     110</v>
          </cell>
        </row>
        <row r="73">
          <cell r="A73">
            <v>35886</v>
          </cell>
          <cell r="B73">
            <v>17874</v>
          </cell>
          <cell r="C73">
            <v>754860</v>
          </cell>
          <cell r="D73" t="str">
            <v>33,232     42233       65.03     109</v>
          </cell>
        </row>
        <row r="74">
          <cell r="A74">
            <v>35916</v>
          </cell>
          <cell r="B74">
            <v>19127</v>
          </cell>
          <cell r="C74">
            <v>787909</v>
          </cell>
          <cell r="D74" t="str">
            <v>35,693     41194       65.11     110</v>
          </cell>
        </row>
        <row r="75">
          <cell r="A75">
            <v>35947</v>
          </cell>
          <cell r="B75">
            <v>17142</v>
          </cell>
          <cell r="C75">
            <v>727694</v>
          </cell>
          <cell r="D75" t="str">
            <v>33,313     42451       66.03     108</v>
          </cell>
        </row>
        <row r="76">
          <cell r="A76">
            <v>35977</v>
          </cell>
          <cell r="B76">
            <v>17152</v>
          </cell>
          <cell r="C76">
            <v>749419</v>
          </cell>
          <cell r="D76" t="str">
            <v>35,443     43693       67.39     105</v>
          </cell>
        </row>
        <row r="77">
          <cell r="A77">
            <v>36008</v>
          </cell>
          <cell r="B77">
            <v>16944</v>
          </cell>
          <cell r="C77">
            <v>739176</v>
          </cell>
          <cell r="D77" t="str">
            <v>35,151     43625       67.47     106</v>
          </cell>
        </row>
        <row r="78">
          <cell r="A78">
            <v>36039</v>
          </cell>
          <cell r="B78">
            <v>16241</v>
          </cell>
          <cell r="C78">
            <v>701301</v>
          </cell>
          <cell r="D78" t="str">
            <v>33,776     43181       67.53     107</v>
          </cell>
        </row>
        <row r="79">
          <cell r="A79">
            <v>36069</v>
          </cell>
          <cell r="B79">
            <v>18450</v>
          </cell>
          <cell r="C79">
            <v>762359</v>
          </cell>
          <cell r="D79" t="str">
            <v>29,421     41321       61.46     104</v>
          </cell>
        </row>
        <row r="80">
          <cell r="A80">
            <v>36100</v>
          </cell>
          <cell r="B80">
            <v>13585</v>
          </cell>
          <cell r="C80">
            <v>690293</v>
          </cell>
          <cell r="D80" t="str">
            <v>27,601     50813       67.02     105</v>
          </cell>
        </row>
        <row r="81">
          <cell r="A81">
            <v>36130</v>
          </cell>
          <cell r="B81">
            <v>8788</v>
          </cell>
          <cell r="C81">
            <v>659120</v>
          </cell>
          <cell r="D81" t="str">
            <v>30,517     75003       77.64     104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1998</v>
          </cell>
          <cell r="B83">
            <v>203380</v>
          </cell>
          <cell r="C83">
            <v>9126368</v>
          </cell>
          <cell r="D83">
            <v>392194</v>
          </cell>
        </row>
        <row r="85">
          <cell r="A85">
            <v>36161</v>
          </cell>
          <cell r="B85">
            <v>10671</v>
          </cell>
          <cell r="C85">
            <v>626285</v>
          </cell>
          <cell r="D85" t="str">
            <v>28,779     58691       72.95     106</v>
          </cell>
        </row>
        <row r="86">
          <cell r="A86">
            <v>36192</v>
          </cell>
          <cell r="B86">
            <v>11659</v>
          </cell>
          <cell r="C86">
            <v>541020</v>
          </cell>
          <cell r="D86" t="str">
            <v>26,014     46404       69.05     104</v>
          </cell>
        </row>
        <row r="87">
          <cell r="A87">
            <v>36220</v>
          </cell>
          <cell r="B87">
            <v>9535</v>
          </cell>
          <cell r="C87">
            <v>578198</v>
          </cell>
          <cell r="D87" t="str">
            <v>26,819     60640       73.77     101</v>
          </cell>
        </row>
        <row r="88">
          <cell r="A88">
            <v>36251</v>
          </cell>
          <cell r="B88">
            <v>9240</v>
          </cell>
          <cell r="C88">
            <v>548646</v>
          </cell>
          <cell r="D88" t="str">
            <v>25,856     59378       73.67     101</v>
          </cell>
        </row>
        <row r="89">
          <cell r="A89">
            <v>36281</v>
          </cell>
          <cell r="B89">
            <v>10450</v>
          </cell>
          <cell r="C89">
            <v>572600</v>
          </cell>
          <cell r="D89" t="str">
            <v>28,598     54795       73.24      99</v>
          </cell>
        </row>
        <row r="90">
          <cell r="A90">
            <v>36312</v>
          </cell>
          <cell r="B90">
            <v>7671</v>
          </cell>
          <cell r="C90">
            <v>520263</v>
          </cell>
          <cell r="D90" t="str">
            <v>24,838     67823       76.40      99</v>
          </cell>
        </row>
        <row r="91">
          <cell r="A91">
            <v>36342</v>
          </cell>
          <cell r="B91">
            <v>7457</v>
          </cell>
          <cell r="C91">
            <v>522388</v>
          </cell>
          <cell r="D91" t="str">
            <v>24,243     70054       76.48     100</v>
          </cell>
        </row>
        <row r="92">
          <cell r="A92">
            <v>36373</v>
          </cell>
          <cell r="B92">
            <v>7674</v>
          </cell>
          <cell r="C92">
            <v>545099</v>
          </cell>
          <cell r="D92" t="str">
            <v>25,715     71032       77.02     101</v>
          </cell>
        </row>
        <row r="93">
          <cell r="A93">
            <v>36404</v>
          </cell>
          <cell r="B93">
            <v>7744</v>
          </cell>
          <cell r="C93">
            <v>531308</v>
          </cell>
          <cell r="D93" t="str">
            <v>24,700     68609       76.13      94</v>
          </cell>
        </row>
        <row r="94">
          <cell r="A94">
            <v>36434</v>
          </cell>
          <cell r="B94">
            <v>7148</v>
          </cell>
          <cell r="C94">
            <v>539548</v>
          </cell>
          <cell r="D94" t="str">
            <v>25,445     75483       78.07      96</v>
          </cell>
        </row>
        <row r="95">
          <cell r="A95">
            <v>36465</v>
          </cell>
          <cell r="B95">
            <v>6907</v>
          </cell>
          <cell r="C95">
            <v>491036</v>
          </cell>
          <cell r="D95" t="str">
            <v>30,520     71093       81.55      96</v>
          </cell>
        </row>
        <row r="96">
          <cell r="A96">
            <v>36495</v>
          </cell>
          <cell r="B96">
            <v>7935</v>
          </cell>
          <cell r="C96">
            <v>471978</v>
          </cell>
          <cell r="D96" t="str">
            <v>30,916     59481       79.58      96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1999</v>
          </cell>
          <cell r="B98">
            <v>104091</v>
          </cell>
          <cell r="C98">
            <v>6488369</v>
          </cell>
          <cell r="D98">
            <v>322443</v>
          </cell>
        </row>
        <row r="100">
          <cell r="A100">
            <v>36526</v>
          </cell>
          <cell r="B100">
            <v>7519</v>
          </cell>
          <cell r="C100">
            <v>463506</v>
          </cell>
          <cell r="D100" t="str">
            <v>30,319     61645       80.13      94</v>
          </cell>
        </row>
        <row r="101">
          <cell r="A101">
            <v>36557</v>
          </cell>
          <cell r="B101">
            <v>6594</v>
          </cell>
          <cell r="C101">
            <v>432375</v>
          </cell>
          <cell r="D101" t="str">
            <v>27,689     65571       80.77      92</v>
          </cell>
        </row>
        <row r="102">
          <cell r="A102">
            <v>36586</v>
          </cell>
          <cell r="B102">
            <v>6984</v>
          </cell>
          <cell r="C102">
            <v>458813</v>
          </cell>
          <cell r="D102" t="str">
            <v>28,325     65695       80.22      95</v>
          </cell>
        </row>
        <row r="103">
          <cell r="A103">
            <v>36617</v>
          </cell>
          <cell r="B103">
            <v>7100</v>
          </cell>
          <cell r="C103">
            <v>436174</v>
          </cell>
          <cell r="D103" t="str">
            <v>30,968     61433       81.35      95</v>
          </cell>
        </row>
        <row r="104">
          <cell r="A104">
            <v>36647</v>
          </cell>
          <cell r="B104">
            <v>7245</v>
          </cell>
          <cell r="C104">
            <v>459009</v>
          </cell>
          <cell r="D104" t="str">
            <v>37,207     63356       83.70      97</v>
          </cell>
        </row>
        <row r="105">
          <cell r="A105">
            <v>36678</v>
          </cell>
          <cell r="B105">
            <v>6290</v>
          </cell>
          <cell r="C105">
            <v>437650</v>
          </cell>
          <cell r="D105" t="str">
            <v>24,524     69579       79.59      95</v>
          </cell>
        </row>
        <row r="106">
          <cell r="A106">
            <v>36708</v>
          </cell>
          <cell r="B106">
            <v>6362</v>
          </cell>
          <cell r="C106">
            <v>439642</v>
          </cell>
          <cell r="D106" t="str">
            <v>23,133     69105       78.43      97</v>
          </cell>
        </row>
        <row r="107">
          <cell r="A107">
            <v>36739</v>
          </cell>
          <cell r="B107">
            <v>6464</v>
          </cell>
          <cell r="C107">
            <v>421019</v>
          </cell>
          <cell r="D107" t="str">
            <v>21,006     65133       76.47      93</v>
          </cell>
        </row>
        <row r="108">
          <cell r="A108">
            <v>36770</v>
          </cell>
          <cell r="B108">
            <v>6433</v>
          </cell>
          <cell r="C108">
            <v>369586</v>
          </cell>
          <cell r="D108" t="str">
            <v>19,874     57452       75.55      94</v>
          </cell>
        </row>
        <row r="109">
          <cell r="A109">
            <v>36800</v>
          </cell>
          <cell r="B109">
            <v>6648</v>
          </cell>
          <cell r="C109">
            <v>408064</v>
          </cell>
          <cell r="D109" t="str">
            <v>19,214     61382       74.29      92</v>
          </cell>
        </row>
        <row r="110">
          <cell r="A110">
            <v>36831</v>
          </cell>
          <cell r="B110">
            <v>6358</v>
          </cell>
          <cell r="C110">
            <v>374592</v>
          </cell>
          <cell r="D110" t="str">
            <v>15,519     58917       70.94      91</v>
          </cell>
        </row>
        <row r="111">
          <cell r="A111">
            <v>36861</v>
          </cell>
          <cell r="B111">
            <v>6015</v>
          </cell>
          <cell r="C111">
            <v>360569</v>
          </cell>
          <cell r="D111" t="str">
            <v>15,674     59945       72.27      92</v>
          </cell>
        </row>
        <row r="112">
          <cell r="A112" t="str">
            <v>Totals: __</v>
          </cell>
          <cell r="B112" t="str">
            <v>________</v>
          </cell>
          <cell r="C112" t="str">
            <v>__________</v>
          </cell>
          <cell r="D112" t="str">
            <v>__________</v>
          </cell>
        </row>
        <row r="113">
          <cell r="A113">
            <v>2000</v>
          </cell>
          <cell r="B113">
            <v>80012</v>
          </cell>
          <cell r="C113">
            <v>5060999</v>
          </cell>
          <cell r="D113">
            <v>293452</v>
          </cell>
        </row>
        <row r="115">
          <cell r="A115">
            <v>36892</v>
          </cell>
          <cell r="B115">
            <v>6564</v>
          </cell>
          <cell r="C115">
            <v>376771</v>
          </cell>
          <cell r="D115" t="str">
            <v>15,013     57400       69.58      91</v>
          </cell>
        </row>
        <row r="116">
          <cell r="A116">
            <v>36923</v>
          </cell>
          <cell r="B116">
            <v>5052</v>
          </cell>
          <cell r="C116">
            <v>373091</v>
          </cell>
          <cell r="D116" t="str">
            <v>13,993     73851       73.47      93</v>
          </cell>
        </row>
        <row r="117">
          <cell r="A117">
            <v>36951</v>
          </cell>
          <cell r="B117">
            <v>5637</v>
          </cell>
          <cell r="C117">
            <v>370731</v>
          </cell>
          <cell r="D117" t="str">
            <v>15,149     65768       72.88      93</v>
          </cell>
        </row>
        <row r="118">
          <cell r="A118">
            <v>36982</v>
          </cell>
          <cell r="B118">
            <v>5451</v>
          </cell>
          <cell r="C118">
            <v>365856</v>
          </cell>
          <cell r="D118" t="str">
            <v>19,478     67118       78.13      94</v>
          </cell>
        </row>
        <row r="119">
          <cell r="A119">
            <v>37012</v>
          </cell>
          <cell r="B119">
            <v>4722</v>
          </cell>
          <cell r="C119">
            <v>374182</v>
          </cell>
          <cell r="D119" t="str">
            <v>19,069     79243       80.15      84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52">
          <cell r="A52">
            <v>35431</v>
          </cell>
          <cell r="B52">
            <v>46926</v>
          </cell>
          <cell r="C52">
            <v>1217272</v>
          </cell>
          <cell r="D52" t="str">
            <v>52,930     25941       53.01     156</v>
          </cell>
        </row>
        <row r="53">
          <cell r="A53">
            <v>35462</v>
          </cell>
          <cell r="B53">
            <v>84610</v>
          </cell>
          <cell r="C53">
            <v>1765986</v>
          </cell>
          <cell r="D53" t="str">
            <v>111,104     20873       56.77     149</v>
          </cell>
        </row>
        <row r="54">
          <cell r="A54">
            <v>35490</v>
          </cell>
          <cell r="B54">
            <v>94630</v>
          </cell>
          <cell r="C54">
            <v>1696156</v>
          </cell>
          <cell r="D54" t="str">
            <v>98,988     17925       51.13     151</v>
          </cell>
        </row>
        <row r="55">
          <cell r="A55">
            <v>35521</v>
          </cell>
          <cell r="B55">
            <v>86427</v>
          </cell>
          <cell r="C55">
            <v>1449576</v>
          </cell>
          <cell r="D55" t="str">
            <v>87,583     16773       50.33     148</v>
          </cell>
        </row>
        <row r="56">
          <cell r="A56">
            <v>35551</v>
          </cell>
          <cell r="B56">
            <v>105438</v>
          </cell>
          <cell r="C56">
            <v>1367071</v>
          </cell>
          <cell r="D56" t="str">
            <v>75,683     12966       41.79     150</v>
          </cell>
        </row>
        <row r="57">
          <cell r="A57">
            <v>35582</v>
          </cell>
          <cell r="B57">
            <v>118660</v>
          </cell>
          <cell r="C57">
            <v>1185039</v>
          </cell>
          <cell r="D57" t="str">
            <v>65,356      9987       35.52     147</v>
          </cell>
        </row>
        <row r="58">
          <cell r="A58">
            <v>35612</v>
          </cell>
          <cell r="B58">
            <v>87648</v>
          </cell>
          <cell r="C58">
            <v>1140418</v>
          </cell>
          <cell r="D58" t="str">
            <v>62,472     13012       41.61     143</v>
          </cell>
        </row>
        <row r="59">
          <cell r="A59">
            <v>35643</v>
          </cell>
          <cell r="B59">
            <v>79191</v>
          </cell>
          <cell r="C59">
            <v>1039923</v>
          </cell>
          <cell r="D59" t="str">
            <v>64,559     13132       44.91     140</v>
          </cell>
        </row>
        <row r="60">
          <cell r="A60">
            <v>35674</v>
          </cell>
          <cell r="B60">
            <v>74822</v>
          </cell>
          <cell r="C60">
            <v>1000050</v>
          </cell>
          <cell r="D60" t="str">
            <v>69,486     13366       48.15     142</v>
          </cell>
        </row>
        <row r="61">
          <cell r="A61">
            <v>35704</v>
          </cell>
          <cell r="B61">
            <v>78832</v>
          </cell>
          <cell r="C61">
            <v>980984</v>
          </cell>
          <cell r="D61" t="str">
            <v>84,936     12444       51.86     140</v>
          </cell>
        </row>
        <row r="62">
          <cell r="A62">
            <v>35735</v>
          </cell>
          <cell r="B62">
            <v>60388</v>
          </cell>
          <cell r="C62">
            <v>902287</v>
          </cell>
          <cell r="D62" t="str">
            <v>63,002     14942       51.06     140</v>
          </cell>
        </row>
        <row r="63">
          <cell r="A63">
            <v>35765</v>
          </cell>
          <cell r="B63">
            <v>44952</v>
          </cell>
          <cell r="C63">
            <v>862508</v>
          </cell>
          <cell r="D63" t="str">
            <v>49,651     19188       52.48     139</v>
          </cell>
        </row>
        <row r="64">
          <cell r="A64" t="str">
            <v>Totals: __</v>
          </cell>
          <cell r="B64" t="str">
            <v>________</v>
          </cell>
          <cell r="C64" t="str">
            <v>__________</v>
          </cell>
          <cell r="D64" t="str">
            <v>__________</v>
          </cell>
        </row>
        <row r="65">
          <cell r="A65">
            <v>1997</v>
          </cell>
          <cell r="B65">
            <v>962524</v>
          </cell>
          <cell r="C65">
            <v>14607270</v>
          </cell>
          <cell r="D65">
            <v>885750</v>
          </cell>
        </row>
        <row r="67">
          <cell r="A67">
            <v>35796</v>
          </cell>
          <cell r="B67">
            <v>48934</v>
          </cell>
          <cell r="C67">
            <v>841679</v>
          </cell>
          <cell r="D67" t="str">
            <v>64,973     17201       57.04     139</v>
          </cell>
        </row>
        <row r="68">
          <cell r="A68">
            <v>35827</v>
          </cell>
          <cell r="B68">
            <v>38634</v>
          </cell>
          <cell r="C68">
            <v>749572</v>
          </cell>
          <cell r="D68" t="str">
            <v>51,781     19402       57.27     139</v>
          </cell>
        </row>
        <row r="69">
          <cell r="A69">
            <v>35855</v>
          </cell>
          <cell r="B69">
            <v>38943</v>
          </cell>
          <cell r="C69">
            <v>774853</v>
          </cell>
          <cell r="D69" t="str">
            <v>53,476     19898       57.86     140</v>
          </cell>
        </row>
        <row r="70">
          <cell r="A70">
            <v>35886</v>
          </cell>
          <cell r="B70">
            <v>33104</v>
          </cell>
          <cell r="C70">
            <v>714238</v>
          </cell>
          <cell r="D70" t="str">
            <v>47,687     21576       59.03     140</v>
          </cell>
        </row>
        <row r="71">
          <cell r="A71">
            <v>35916</v>
          </cell>
          <cell r="B71">
            <v>38071</v>
          </cell>
          <cell r="C71">
            <v>735978</v>
          </cell>
          <cell r="D71" t="str">
            <v>54,816     19332       59.01     138</v>
          </cell>
        </row>
        <row r="72">
          <cell r="A72">
            <v>35947</v>
          </cell>
          <cell r="B72">
            <v>31863</v>
          </cell>
          <cell r="C72">
            <v>648883</v>
          </cell>
          <cell r="D72" t="str">
            <v>42,382     20365       57.08     139</v>
          </cell>
        </row>
        <row r="73">
          <cell r="A73">
            <v>35977</v>
          </cell>
          <cell r="B73">
            <v>28746</v>
          </cell>
          <cell r="C73">
            <v>655406</v>
          </cell>
          <cell r="D73" t="str">
            <v>43,563     22800       60.25     136</v>
          </cell>
        </row>
        <row r="74">
          <cell r="A74">
            <v>36008</v>
          </cell>
          <cell r="B74">
            <v>31980</v>
          </cell>
          <cell r="C74">
            <v>621255</v>
          </cell>
          <cell r="D74" t="str">
            <v>51,052     19427       61.48     139</v>
          </cell>
        </row>
        <row r="75">
          <cell r="A75">
            <v>36039</v>
          </cell>
          <cell r="B75">
            <v>28390</v>
          </cell>
          <cell r="C75">
            <v>610463</v>
          </cell>
          <cell r="D75" t="str">
            <v>46,721     21503       62.20     134</v>
          </cell>
        </row>
        <row r="76">
          <cell r="A76">
            <v>36069</v>
          </cell>
          <cell r="B76">
            <v>29037</v>
          </cell>
          <cell r="C76">
            <v>623835</v>
          </cell>
          <cell r="D76" t="str">
            <v>52,409     21485       64.35     132</v>
          </cell>
        </row>
        <row r="77">
          <cell r="A77">
            <v>36100</v>
          </cell>
          <cell r="B77">
            <v>25562</v>
          </cell>
          <cell r="C77">
            <v>571001</v>
          </cell>
          <cell r="D77" t="str">
            <v>44,246     22338       63.38     129</v>
          </cell>
        </row>
        <row r="78">
          <cell r="A78">
            <v>36130</v>
          </cell>
          <cell r="B78">
            <v>25356</v>
          </cell>
          <cell r="C78">
            <v>562254</v>
          </cell>
          <cell r="D78" t="str">
            <v>47,075     22175       64.99     133</v>
          </cell>
        </row>
        <row r="79">
          <cell r="A79" t="str">
            <v>Totals: __</v>
          </cell>
          <cell r="B79" t="str">
            <v>________</v>
          </cell>
          <cell r="C79" t="str">
            <v>__________</v>
          </cell>
          <cell r="D79" t="str">
            <v>__________</v>
          </cell>
        </row>
        <row r="80">
          <cell r="A80">
            <v>1998</v>
          </cell>
          <cell r="B80">
            <v>398620</v>
          </cell>
          <cell r="C80">
            <v>8109417</v>
          </cell>
          <cell r="D80">
            <v>600181</v>
          </cell>
        </row>
        <row r="82">
          <cell r="A82">
            <v>36161</v>
          </cell>
          <cell r="B82">
            <v>23018</v>
          </cell>
          <cell r="C82">
            <v>551969</v>
          </cell>
          <cell r="D82" t="str">
            <v>41,589     23980       64.37     134</v>
          </cell>
        </row>
        <row r="83">
          <cell r="A83">
            <v>36192</v>
          </cell>
          <cell r="B83">
            <v>19389</v>
          </cell>
          <cell r="C83">
            <v>485401</v>
          </cell>
          <cell r="D83" t="str">
            <v>36,907     25035       65.56     129</v>
          </cell>
        </row>
        <row r="84">
          <cell r="A84">
            <v>36220</v>
          </cell>
          <cell r="B84">
            <v>20442</v>
          </cell>
          <cell r="C84">
            <v>520588</v>
          </cell>
          <cell r="D84" t="str">
            <v>42,808     25467       67.68     129</v>
          </cell>
        </row>
        <row r="85">
          <cell r="A85">
            <v>36251</v>
          </cell>
          <cell r="B85">
            <v>19873</v>
          </cell>
          <cell r="C85">
            <v>490601</v>
          </cell>
          <cell r="D85" t="str">
            <v>40,916     24687       67.31     127</v>
          </cell>
        </row>
        <row r="86">
          <cell r="A86">
            <v>36281</v>
          </cell>
          <cell r="B86">
            <v>21722</v>
          </cell>
          <cell r="C86">
            <v>507486</v>
          </cell>
          <cell r="D86" t="str">
            <v>56,761     23363       72.32     129</v>
          </cell>
        </row>
        <row r="87">
          <cell r="A87">
            <v>36312</v>
          </cell>
          <cell r="B87">
            <v>20641</v>
          </cell>
          <cell r="C87">
            <v>496646</v>
          </cell>
          <cell r="D87" t="str">
            <v>52,787     24062       71.89     128</v>
          </cell>
        </row>
        <row r="88">
          <cell r="A88">
            <v>36342</v>
          </cell>
          <cell r="B88">
            <v>19424</v>
          </cell>
          <cell r="C88">
            <v>491171</v>
          </cell>
          <cell r="D88" t="str">
            <v>50,392     25287       72.18     129</v>
          </cell>
        </row>
        <row r="89">
          <cell r="A89">
            <v>36373</v>
          </cell>
          <cell r="B89">
            <v>18053</v>
          </cell>
          <cell r="C89">
            <v>458676</v>
          </cell>
          <cell r="D89" t="str">
            <v>45,894     25408       71.77     127</v>
          </cell>
        </row>
        <row r="90">
          <cell r="A90">
            <v>36404</v>
          </cell>
          <cell r="B90">
            <v>15522</v>
          </cell>
          <cell r="C90">
            <v>453297</v>
          </cell>
          <cell r="D90" t="str">
            <v>39,481     29204       71.78     122</v>
          </cell>
        </row>
        <row r="91">
          <cell r="A91">
            <v>36434</v>
          </cell>
          <cell r="B91">
            <v>15276</v>
          </cell>
          <cell r="C91">
            <v>456368</v>
          </cell>
          <cell r="D91" t="str">
            <v>43,861     29875       74.17     121</v>
          </cell>
        </row>
        <row r="92">
          <cell r="A92">
            <v>36465</v>
          </cell>
          <cell r="B92">
            <v>17130</v>
          </cell>
          <cell r="C92">
            <v>410129</v>
          </cell>
          <cell r="D92" t="str">
            <v>40,400     23943       70.22     120</v>
          </cell>
        </row>
        <row r="93">
          <cell r="A93">
            <v>36495</v>
          </cell>
          <cell r="B93">
            <v>17721</v>
          </cell>
          <cell r="C93">
            <v>433197</v>
          </cell>
          <cell r="D93" t="str">
            <v>38,164     24446       68.29     117</v>
          </cell>
        </row>
        <row r="94">
          <cell r="A94" t="str">
            <v>Totals: __</v>
          </cell>
          <cell r="B94" t="str">
            <v>________</v>
          </cell>
          <cell r="C94" t="str">
            <v>__________</v>
          </cell>
          <cell r="D94" t="str">
            <v>__________</v>
          </cell>
        </row>
        <row r="95">
          <cell r="A95">
            <v>1999</v>
          </cell>
          <cell r="B95">
            <v>228211</v>
          </cell>
          <cell r="C95">
            <v>5755529</v>
          </cell>
          <cell r="D95">
            <v>529960</v>
          </cell>
        </row>
        <row r="97">
          <cell r="A97">
            <v>36526</v>
          </cell>
          <cell r="B97">
            <v>16277</v>
          </cell>
          <cell r="C97">
            <v>449282</v>
          </cell>
          <cell r="D97" t="str">
            <v>40,284     27603       71.22     119</v>
          </cell>
        </row>
        <row r="98">
          <cell r="A98">
            <v>36557</v>
          </cell>
          <cell r="B98">
            <v>15200</v>
          </cell>
          <cell r="C98">
            <v>401090</v>
          </cell>
          <cell r="D98" t="str">
            <v>37,145     26388       70.96     119</v>
          </cell>
        </row>
        <row r="99">
          <cell r="A99">
            <v>36586</v>
          </cell>
          <cell r="B99">
            <v>16809</v>
          </cell>
          <cell r="C99">
            <v>465078</v>
          </cell>
          <cell r="D99" t="str">
            <v>67,147     27669       79.98     119</v>
          </cell>
        </row>
        <row r="100">
          <cell r="A100">
            <v>36617</v>
          </cell>
          <cell r="B100">
            <v>15967</v>
          </cell>
          <cell r="C100">
            <v>361772</v>
          </cell>
          <cell r="D100" t="str">
            <v>46,105     22658       74.28     118</v>
          </cell>
        </row>
        <row r="101">
          <cell r="A101">
            <v>36647</v>
          </cell>
          <cell r="B101">
            <v>15527</v>
          </cell>
          <cell r="C101">
            <v>415283</v>
          </cell>
          <cell r="D101" t="str">
            <v>46,369     26746       74.91     120</v>
          </cell>
        </row>
        <row r="102">
          <cell r="A102">
            <v>36678</v>
          </cell>
          <cell r="B102">
            <v>14464</v>
          </cell>
          <cell r="C102">
            <v>406510</v>
          </cell>
          <cell r="D102" t="str">
            <v>37,974     28105       72.42     119</v>
          </cell>
        </row>
        <row r="103">
          <cell r="A103">
            <v>36708</v>
          </cell>
          <cell r="B103">
            <v>14098</v>
          </cell>
          <cell r="C103">
            <v>429885</v>
          </cell>
          <cell r="D103" t="str">
            <v>39,132     30493       73.51     119</v>
          </cell>
        </row>
        <row r="104">
          <cell r="A104">
            <v>36739</v>
          </cell>
          <cell r="B104">
            <v>15328</v>
          </cell>
          <cell r="C104">
            <v>424448</v>
          </cell>
          <cell r="D104" t="str">
            <v>42,081     27692       73.30     114</v>
          </cell>
        </row>
        <row r="105">
          <cell r="A105">
            <v>36770</v>
          </cell>
          <cell r="B105">
            <v>14603</v>
          </cell>
          <cell r="C105">
            <v>388029</v>
          </cell>
          <cell r="D105" t="str">
            <v>37,198     26572       71.81     115</v>
          </cell>
        </row>
        <row r="106">
          <cell r="A106">
            <v>36800</v>
          </cell>
          <cell r="B106">
            <v>13448</v>
          </cell>
          <cell r="C106">
            <v>407717</v>
          </cell>
          <cell r="D106" t="str">
            <v>30,796     30319       69.60     112</v>
          </cell>
        </row>
        <row r="107">
          <cell r="A107">
            <v>36831</v>
          </cell>
          <cell r="B107">
            <v>12415</v>
          </cell>
          <cell r="C107">
            <v>359545</v>
          </cell>
          <cell r="D107" t="str">
            <v>27,730     28961       69.07     109</v>
          </cell>
        </row>
        <row r="108">
          <cell r="A108">
            <v>36861</v>
          </cell>
          <cell r="B108">
            <v>16501</v>
          </cell>
          <cell r="C108">
            <v>343742</v>
          </cell>
          <cell r="D108" t="str">
            <v>31,514     20832       65.63     114</v>
          </cell>
        </row>
        <row r="109">
          <cell r="A109" t="str">
            <v>Totals: __</v>
          </cell>
          <cell r="B109" t="str">
            <v>________</v>
          </cell>
          <cell r="C109" t="str">
            <v>__________</v>
          </cell>
          <cell r="D109" t="str">
            <v>__________</v>
          </cell>
        </row>
        <row r="110">
          <cell r="A110">
            <v>2000</v>
          </cell>
          <cell r="B110">
            <v>180637</v>
          </cell>
          <cell r="C110">
            <v>4852381</v>
          </cell>
          <cell r="D110">
            <v>483475</v>
          </cell>
        </row>
        <row r="112">
          <cell r="A112">
            <v>36892</v>
          </cell>
          <cell r="B112">
            <v>16755</v>
          </cell>
          <cell r="C112">
            <v>344913</v>
          </cell>
          <cell r="D112" t="str">
            <v>27,949     20586       62.52     113</v>
          </cell>
        </row>
        <row r="113">
          <cell r="A113">
            <v>36923</v>
          </cell>
          <cell r="B113">
            <v>15478</v>
          </cell>
          <cell r="C113">
            <v>304899</v>
          </cell>
          <cell r="D113" t="str">
            <v>28,218     19699       64.58     113</v>
          </cell>
        </row>
        <row r="114">
          <cell r="A114">
            <v>36951</v>
          </cell>
          <cell r="B114">
            <v>17845</v>
          </cell>
          <cell r="C114">
            <v>322932</v>
          </cell>
          <cell r="D114" t="str">
            <v>34,615     18097       65.98     115</v>
          </cell>
        </row>
        <row r="115">
          <cell r="A115">
            <v>36982</v>
          </cell>
          <cell r="B115">
            <v>14908</v>
          </cell>
          <cell r="C115">
            <v>315527</v>
          </cell>
          <cell r="D115" t="str">
            <v>33,614     21165       69.28     115</v>
          </cell>
        </row>
        <row r="116">
          <cell r="A116">
            <v>37012</v>
          </cell>
          <cell r="B116">
            <v>8645</v>
          </cell>
          <cell r="C116">
            <v>325838</v>
          </cell>
          <cell r="D116" t="str">
            <v>31,763     37691       78.61     103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35">
          <cell r="A35">
            <v>35462</v>
          </cell>
          <cell r="B35">
            <v>21129</v>
          </cell>
          <cell r="C35">
            <v>1052838</v>
          </cell>
          <cell r="D35" t="str">
            <v>32,478     49830       60.59     115</v>
          </cell>
        </row>
        <row r="36">
          <cell r="A36">
            <v>35490</v>
          </cell>
          <cell r="B36">
            <v>43737</v>
          </cell>
          <cell r="C36">
            <v>2567569</v>
          </cell>
          <cell r="D36" t="str">
            <v>102,761     58705       70.14     111</v>
          </cell>
        </row>
        <row r="37">
          <cell r="A37">
            <v>35521</v>
          </cell>
          <cell r="B37">
            <v>36506</v>
          </cell>
          <cell r="C37">
            <v>2145855</v>
          </cell>
          <cell r="D37" t="str">
            <v>86,616     58781       70.35     111</v>
          </cell>
        </row>
        <row r="38">
          <cell r="A38">
            <v>35551</v>
          </cell>
          <cell r="B38">
            <v>29308</v>
          </cell>
          <cell r="C38">
            <v>1786079</v>
          </cell>
          <cell r="D38" t="str">
            <v>65,326     60942       69.03     113</v>
          </cell>
        </row>
        <row r="39">
          <cell r="A39">
            <v>35582</v>
          </cell>
          <cell r="B39">
            <v>24486</v>
          </cell>
          <cell r="C39">
            <v>1616846</v>
          </cell>
          <cell r="D39" t="str">
            <v>51,053     66032       67.58     114</v>
          </cell>
        </row>
        <row r="40">
          <cell r="A40">
            <v>35612</v>
          </cell>
          <cell r="B40">
            <v>22165</v>
          </cell>
          <cell r="C40">
            <v>1586657</v>
          </cell>
          <cell r="D40" t="str">
            <v>51,084     71584       69.74     111</v>
          </cell>
        </row>
        <row r="41">
          <cell r="A41">
            <v>35643</v>
          </cell>
          <cell r="B41">
            <v>20831</v>
          </cell>
          <cell r="C41">
            <v>1531067</v>
          </cell>
          <cell r="D41" t="str">
            <v>48,318     73500       69.88     111</v>
          </cell>
        </row>
        <row r="42">
          <cell r="A42">
            <v>35674</v>
          </cell>
          <cell r="B42">
            <v>18281</v>
          </cell>
          <cell r="C42">
            <v>1740841</v>
          </cell>
          <cell r="D42" t="str">
            <v>45,332     95227       71.26     111</v>
          </cell>
        </row>
        <row r="43">
          <cell r="A43">
            <v>35704</v>
          </cell>
          <cell r="B43">
            <v>15725</v>
          </cell>
          <cell r="C43">
            <v>1673930</v>
          </cell>
          <cell r="D43" t="str">
            <v>45,286    106451       74.23     109</v>
          </cell>
        </row>
        <row r="44">
          <cell r="A44">
            <v>35735</v>
          </cell>
          <cell r="B44">
            <v>17039</v>
          </cell>
          <cell r="C44">
            <v>1563918</v>
          </cell>
          <cell r="D44" t="str">
            <v>59,130     91785       77.63     107</v>
          </cell>
        </row>
        <row r="45">
          <cell r="A45">
            <v>35765</v>
          </cell>
          <cell r="B45">
            <v>17939</v>
          </cell>
          <cell r="C45">
            <v>1597176</v>
          </cell>
          <cell r="D45" t="str">
            <v>63,997     89034       78.11     109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1997</v>
          </cell>
          <cell r="B47">
            <v>267146</v>
          </cell>
          <cell r="C47">
            <v>18862776</v>
          </cell>
          <cell r="D47">
            <v>651381</v>
          </cell>
        </row>
        <row r="49">
          <cell r="A49">
            <v>35796</v>
          </cell>
          <cell r="B49">
            <v>18838</v>
          </cell>
          <cell r="C49">
            <v>1372753</v>
          </cell>
          <cell r="D49" t="str">
            <v>58,639     72872       75.69     109</v>
          </cell>
        </row>
        <row r="50">
          <cell r="A50">
            <v>35827</v>
          </cell>
          <cell r="B50">
            <v>16943</v>
          </cell>
          <cell r="C50">
            <v>1123411</v>
          </cell>
          <cell r="D50" t="str">
            <v>48,973     66306       74.30     105</v>
          </cell>
        </row>
        <row r="51">
          <cell r="A51">
            <v>35855</v>
          </cell>
          <cell r="B51">
            <v>16064</v>
          </cell>
          <cell r="C51">
            <v>1128945</v>
          </cell>
          <cell r="D51" t="str">
            <v>51,188     70278       76.11     105</v>
          </cell>
        </row>
        <row r="52">
          <cell r="A52">
            <v>35886</v>
          </cell>
          <cell r="B52">
            <v>14256</v>
          </cell>
          <cell r="C52">
            <v>986873</v>
          </cell>
          <cell r="D52" t="str">
            <v>43,991     69226       75.52     104</v>
          </cell>
        </row>
        <row r="53">
          <cell r="A53">
            <v>35916</v>
          </cell>
          <cell r="B53">
            <v>13636</v>
          </cell>
          <cell r="C53">
            <v>968568</v>
          </cell>
          <cell r="D53" t="str">
            <v>32,247     71031       70.28     101</v>
          </cell>
        </row>
        <row r="54">
          <cell r="A54">
            <v>35947</v>
          </cell>
          <cell r="B54">
            <v>11639</v>
          </cell>
          <cell r="C54">
            <v>881539</v>
          </cell>
          <cell r="D54" t="str">
            <v>31,918     75741       73.28     103</v>
          </cell>
        </row>
        <row r="55">
          <cell r="A55">
            <v>35977</v>
          </cell>
          <cell r="B55">
            <v>10873</v>
          </cell>
          <cell r="C55">
            <v>824884</v>
          </cell>
          <cell r="D55" t="str">
            <v>29,601     75866       73.14     105</v>
          </cell>
        </row>
        <row r="56">
          <cell r="A56">
            <v>36008</v>
          </cell>
          <cell r="B56">
            <v>9934</v>
          </cell>
          <cell r="C56">
            <v>785263</v>
          </cell>
          <cell r="D56" t="str">
            <v>107,244     79049       91.52     100</v>
          </cell>
        </row>
        <row r="57">
          <cell r="A57">
            <v>36039</v>
          </cell>
          <cell r="B57">
            <v>9977</v>
          </cell>
          <cell r="C57">
            <v>714173</v>
          </cell>
          <cell r="D57" t="str">
            <v>93,600     71582       90.37     101</v>
          </cell>
        </row>
        <row r="58">
          <cell r="A58">
            <v>36069</v>
          </cell>
          <cell r="B58">
            <v>11652</v>
          </cell>
          <cell r="C58">
            <v>721169</v>
          </cell>
          <cell r="D58" t="str">
            <v>89,896     61893       88.53     101</v>
          </cell>
        </row>
        <row r="59">
          <cell r="A59">
            <v>36100</v>
          </cell>
          <cell r="B59">
            <v>11014</v>
          </cell>
          <cell r="C59">
            <v>690301</v>
          </cell>
          <cell r="D59" t="str">
            <v>26,200     62675       70.40     101</v>
          </cell>
        </row>
        <row r="60">
          <cell r="A60">
            <v>36130</v>
          </cell>
          <cell r="B60">
            <v>11114</v>
          </cell>
          <cell r="C60">
            <v>669849</v>
          </cell>
          <cell r="D60" t="str">
            <v>26,432     60271       70.40     101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155940</v>
          </cell>
          <cell r="C62">
            <v>10867728</v>
          </cell>
          <cell r="D62">
            <v>639929</v>
          </cell>
        </row>
        <row r="64">
          <cell r="A64">
            <v>36161</v>
          </cell>
          <cell r="B64">
            <v>9521</v>
          </cell>
          <cell r="C64">
            <v>633962</v>
          </cell>
          <cell r="D64" t="str">
            <v>27,239     66586       74.10     100</v>
          </cell>
        </row>
        <row r="65">
          <cell r="A65">
            <v>36192</v>
          </cell>
          <cell r="B65">
            <v>8789</v>
          </cell>
          <cell r="C65">
            <v>558139</v>
          </cell>
          <cell r="D65" t="str">
            <v>23,791     63505       73.02     101</v>
          </cell>
        </row>
        <row r="66">
          <cell r="A66">
            <v>36220</v>
          </cell>
          <cell r="B66">
            <v>10590</v>
          </cell>
          <cell r="C66">
            <v>584676</v>
          </cell>
          <cell r="D66" t="str">
            <v>25,208     55211       70.42     102</v>
          </cell>
        </row>
        <row r="67">
          <cell r="A67">
            <v>36251</v>
          </cell>
          <cell r="B67">
            <v>9427</v>
          </cell>
          <cell r="C67">
            <v>533973</v>
          </cell>
          <cell r="D67" t="str">
            <v>23,131     56643       71.05     101</v>
          </cell>
        </row>
        <row r="68">
          <cell r="A68">
            <v>36281</v>
          </cell>
          <cell r="B68">
            <v>8712</v>
          </cell>
          <cell r="C68">
            <v>581303</v>
          </cell>
          <cell r="D68" t="str">
            <v>26,777     66725       75.45      98</v>
          </cell>
        </row>
        <row r="69">
          <cell r="A69">
            <v>36312</v>
          </cell>
          <cell r="B69">
            <v>7903</v>
          </cell>
          <cell r="C69">
            <v>537530</v>
          </cell>
          <cell r="D69" t="str">
            <v>25,148     68016       76.09     100</v>
          </cell>
        </row>
        <row r="70">
          <cell r="A70">
            <v>36342</v>
          </cell>
          <cell r="B70">
            <v>7989</v>
          </cell>
          <cell r="C70">
            <v>525004</v>
          </cell>
          <cell r="D70" t="str">
            <v>23,249     65716       74.43      97</v>
          </cell>
        </row>
        <row r="71">
          <cell r="A71">
            <v>36373</v>
          </cell>
          <cell r="B71">
            <v>8449</v>
          </cell>
          <cell r="C71">
            <v>562337</v>
          </cell>
          <cell r="D71" t="str">
            <v>24,438     66557       74.31      97</v>
          </cell>
        </row>
        <row r="72">
          <cell r="A72">
            <v>36404</v>
          </cell>
          <cell r="B72">
            <v>7914</v>
          </cell>
          <cell r="C72">
            <v>516804</v>
          </cell>
          <cell r="D72" t="str">
            <v>21,968     65303       73.52      98</v>
          </cell>
        </row>
        <row r="73">
          <cell r="A73">
            <v>36434</v>
          </cell>
          <cell r="B73">
            <v>7389</v>
          </cell>
          <cell r="C73">
            <v>545217</v>
          </cell>
          <cell r="D73" t="str">
            <v>26,116     73788       77.95      99</v>
          </cell>
        </row>
        <row r="74">
          <cell r="A74">
            <v>36465</v>
          </cell>
          <cell r="B74">
            <v>6936</v>
          </cell>
          <cell r="C74">
            <v>521591</v>
          </cell>
          <cell r="D74" t="str">
            <v>26,696     75201       79.38      99</v>
          </cell>
        </row>
        <row r="75">
          <cell r="A75">
            <v>36495</v>
          </cell>
          <cell r="B75">
            <v>8068</v>
          </cell>
          <cell r="C75">
            <v>495504</v>
          </cell>
          <cell r="D75" t="str">
            <v>25,553     61416       76.00      97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101687</v>
          </cell>
          <cell r="C77">
            <v>6596040</v>
          </cell>
          <cell r="D77">
            <v>299314</v>
          </cell>
        </row>
        <row r="79">
          <cell r="A79">
            <v>36526</v>
          </cell>
          <cell r="B79">
            <v>8593</v>
          </cell>
          <cell r="C79">
            <v>487943</v>
          </cell>
          <cell r="D79" t="str">
            <v>40,296     56784       82.42      97</v>
          </cell>
        </row>
        <row r="80">
          <cell r="A80">
            <v>36557</v>
          </cell>
          <cell r="B80">
            <v>6454</v>
          </cell>
          <cell r="C80">
            <v>426908</v>
          </cell>
          <cell r="D80" t="str">
            <v>34,284     66147       84.16      96</v>
          </cell>
        </row>
        <row r="81">
          <cell r="A81">
            <v>36586</v>
          </cell>
          <cell r="B81">
            <v>5870</v>
          </cell>
          <cell r="C81">
            <v>432393</v>
          </cell>
          <cell r="D81" t="str">
            <v>35,481     73662       85.80      96</v>
          </cell>
        </row>
        <row r="82">
          <cell r="A82">
            <v>36617</v>
          </cell>
          <cell r="B82">
            <v>5691</v>
          </cell>
          <cell r="C82">
            <v>393647</v>
          </cell>
          <cell r="D82" t="str">
            <v>33,780     69171       85.58      95</v>
          </cell>
        </row>
        <row r="83">
          <cell r="A83">
            <v>36647</v>
          </cell>
          <cell r="B83">
            <v>6366</v>
          </cell>
          <cell r="C83">
            <v>443964</v>
          </cell>
          <cell r="D83" t="str">
            <v>37,388     69740       85.45      97</v>
          </cell>
        </row>
        <row r="84">
          <cell r="A84">
            <v>36678</v>
          </cell>
          <cell r="B84">
            <v>6799</v>
          </cell>
          <cell r="C84">
            <v>401643</v>
          </cell>
          <cell r="D84" t="str">
            <v>34,930     59074       83.71      99</v>
          </cell>
        </row>
        <row r="85">
          <cell r="A85">
            <v>36708</v>
          </cell>
          <cell r="B85">
            <v>7958</v>
          </cell>
          <cell r="C85">
            <v>391466</v>
          </cell>
          <cell r="D85" t="str">
            <v>30,096     49192       79.09      99</v>
          </cell>
        </row>
        <row r="86">
          <cell r="A86">
            <v>36739</v>
          </cell>
          <cell r="B86">
            <v>6747</v>
          </cell>
          <cell r="C86">
            <v>384618</v>
          </cell>
          <cell r="D86" t="str">
            <v>27,092     57006       80.06      95</v>
          </cell>
        </row>
        <row r="87">
          <cell r="A87">
            <v>36770</v>
          </cell>
          <cell r="B87">
            <v>6201</v>
          </cell>
          <cell r="C87">
            <v>366653</v>
          </cell>
          <cell r="D87" t="str">
            <v>26,358     59129       80.95      95</v>
          </cell>
        </row>
        <row r="88">
          <cell r="A88">
            <v>36800</v>
          </cell>
          <cell r="B88">
            <v>5686</v>
          </cell>
          <cell r="C88">
            <v>375030</v>
          </cell>
          <cell r="D88" t="str">
            <v>28,189     65957       83.21      94</v>
          </cell>
        </row>
        <row r="89">
          <cell r="A89">
            <v>36831</v>
          </cell>
          <cell r="B89">
            <v>5269</v>
          </cell>
          <cell r="C89">
            <v>362943</v>
          </cell>
          <cell r="D89" t="str">
            <v>20,313     68883       79.40      94</v>
          </cell>
        </row>
        <row r="90">
          <cell r="A90">
            <v>36861</v>
          </cell>
          <cell r="B90">
            <v>5852</v>
          </cell>
          <cell r="C90">
            <v>346801</v>
          </cell>
          <cell r="D90" t="str">
            <v>22,805     59262       79.58      93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77486</v>
          </cell>
          <cell r="C92">
            <v>4814009</v>
          </cell>
          <cell r="D92">
            <v>371012</v>
          </cell>
        </row>
        <row r="94">
          <cell r="A94">
            <v>36892</v>
          </cell>
          <cell r="B94">
            <v>5291</v>
          </cell>
          <cell r="C94">
            <v>350429</v>
          </cell>
          <cell r="D94" t="str">
            <v>19,772     66232       78.89      94</v>
          </cell>
        </row>
        <row r="95">
          <cell r="A95">
            <v>36923</v>
          </cell>
          <cell r="B95">
            <v>4925</v>
          </cell>
          <cell r="C95">
            <v>313937</v>
          </cell>
          <cell r="D95" t="str">
            <v>20,683     63744       80.77      95</v>
          </cell>
        </row>
        <row r="96">
          <cell r="A96">
            <v>36951</v>
          </cell>
          <cell r="B96">
            <v>5955</v>
          </cell>
          <cell r="C96">
            <v>338898</v>
          </cell>
          <cell r="D96" t="str">
            <v>22,987     56910       79.42      94</v>
          </cell>
        </row>
        <row r="97">
          <cell r="A97">
            <v>36982</v>
          </cell>
          <cell r="B97">
            <v>5355</v>
          </cell>
          <cell r="C97">
            <v>314761</v>
          </cell>
          <cell r="D97" t="str">
            <v>21,778     58779       80.26      91</v>
          </cell>
        </row>
        <row r="98">
          <cell r="A98">
            <v>37012</v>
          </cell>
          <cell r="B98">
            <v>5115</v>
          </cell>
          <cell r="C98">
            <v>328917</v>
          </cell>
          <cell r="D98" t="str">
            <v>22,967     64305       81.79      86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58-Dec1958"/>
    </sheetNames>
    <sheetDataSet>
      <sheetData sheetId="0">
        <row r="643">
          <cell r="A643">
            <v>34335</v>
          </cell>
          <cell r="B643">
            <v>2512106</v>
          </cell>
          <cell r="C643">
            <v>1111955</v>
          </cell>
        </row>
        <row r="644">
          <cell r="A644">
            <v>34366</v>
          </cell>
          <cell r="B644">
            <v>2240214</v>
          </cell>
          <cell r="C644">
            <v>1018138</v>
          </cell>
        </row>
        <row r="645">
          <cell r="A645">
            <v>34394</v>
          </cell>
          <cell r="B645">
            <v>2526625</v>
          </cell>
          <cell r="C645">
            <v>1164627</v>
          </cell>
        </row>
        <row r="646">
          <cell r="A646">
            <v>34425</v>
          </cell>
          <cell r="B646">
            <v>2428569</v>
          </cell>
          <cell r="C646">
            <v>1145187</v>
          </cell>
        </row>
        <row r="647">
          <cell r="A647">
            <v>34455</v>
          </cell>
          <cell r="B647">
            <v>2514402</v>
          </cell>
          <cell r="C647">
            <v>1167831</v>
          </cell>
        </row>
        <row r="648">
          <cell r="A648">
            <v>34486</v>
          </cell>
          <cell r="B648">
            <v>2416011</v>
          </cell>
          <cell r="C648">
            <v>1127351</v>
          </cell>
        </row>
        <row r="649">
          <cell r="A649">
            <v>34516</v>
          </cell>
          <cell r="B649">
            <v>2447390</v>
          </cell>
          <cell r="C649">
            <v>1160637</v>
          </cell>
        </row>
        <row r="650">
          <cell r="A650">
            <v>34547</v>
          </cell>
          <cell r="B650">
            <v>2448142</v>
          </cell>
          <cell r="C650">
            <v>1142066</v>
          </cell>
        </row>
        <row r="651">
          <cell r="A651">
            <v>34578</v>
          </cell>
          <cell r="B651">
            <v>2350055</v>
          </cell>
          <cell r="C651">
            <v>1096508</v>
          </cell>
        </row>
        <row r="652">
          <cell r="A652">
            <v>34608</v>
          </cell>
          <cell r="B652">
            <v>2391727</v>
          </cell>
          <cell r="C652">
            <v>1059371</v>
          </cell>
        </row>
        <row r="653">
          <cell r="A653">
            <v>34639</v>
          </cell>
          <cell r="B653">
            <v>2302028</v>
          </cell>
          <cell r="C653">
            <v>1027734</v>
          </cell>
        </row>
        <row r="654">
          <cell r="A654">
            <v>34669</v>
          </cell>
          <cell r="B654">
            <v>2342962</v>
          </cell>
          <cell r="C654">
            <v>1017567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28920231</v>
          </cell>
          <cell r="C656">
            <v>13238972</v>
          </cell>
        </row>
        <row r="658">
          <cell r="A658">
            <v>34700</v>
          </cell>
          <cell r="B658">
            <v>2312969</v>
          </cell>
          <cell r="C658">
            <v>975953</v>
          </cell>
        </row>
        <row r="659">
          <cell r="A659">
            <v>34731</v>
          </cell>
          <cell r="B659">
            <v>2094312</v>
          </cell>
          <cell r="C659">
            <v>894121</v>
          </cell>
        </row>
        <row r="660">
          <cell r="A660">
            <v>34759</v>
          </cell>
          <cell r="B660">
            <v>2304850</v>
          </cell>
          <cell r="C660">
            <v>1024793</v>
          </cell>
        </row>
        <row r="661">
          <cell r="A661">
            <v>34790</v>
          </cell>
          <cell r="B661">
            <v>2191673</v>
          </cell>
          <cell r="C661">
            <v>1003676</v>
          </cell>
        </row>
        <row r="662">
          <cell r="A662">
            <v>34820</v>
          </cell>
          <cell r="B662">
            <v>2271346</v>
          </cell>
          <cell r="C662">
            <v>1055284</v>
          </cell>
        </row>
        <row r="663">
          <cell r="A663">
            <v>34851</v>
          </cell>
          <cell r="B663">
            <v>2177904</v>
          </cell>
          <cell r="C663">
            <v>1080058</v>
          </cell>
        </row>
        <row r="664">
          <cell r="A664">
            <v>34881</v>
          </cell>
          <cell r="B664">
            <v>2184756</v>
          </cell>
          <cell r="C664">
            <v>1061100</v>
          </cell>
        </row>
        <row r="665">
          <cell r="A665">
            <v>34912</v>
          </cell>
          <cell r="B665">
            <v>2180415</v>
          </cell>
          <cell r="C665">
            <v>1057266</v>
          </cell>
        </row>
        <row r="666">
          <cell r="A666">
            <v>34943</v>
          </cell>
          <cell r="B666">
            <v>2101271</v>
          </cell>
          <cell r="C666">
            <v>1002758</v>
          </cell>
        </row>
        <row r="667">
          <cell r="A667">
            <v>34973</v>
          </cell>
          <cell r="B667">
            <v>2145187</v>
          </cell>
          <cell r="C667">
            <v>900854</v>
          </cell>
        </row>
        <row r="668">
          <cell r="A668">
            <v>35004</v>
          </cell>
          <cell r="B668">
            <v>2064567</v>
          </cell>
          <cell r="C668">
            <v>943824</v>
          </cell>
        </row>
        <row r="669">
          <cell r="A669">
            <v>35034</v>
          </cell>
          <cell r="B669">
            <v>2109197</v>
          </cell>
          <cell r="C669">
            <v>952047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26138447</v>
          </cell>
          <cell r="C671">
            <v>11951734</v>
          </cell>
        </row>
        <row r="673">
          <cell r="A673">
            <v>35065</v>
          </cell>
          <cell r="B673">
            <v>2087068</v>
          </cell>
          <cell r="C673">
            <v>942952</v>
          </cell>
        </row>
        <row r="674">
          <cell r="A674">
            <v>35096</v>
          </cell>
          <cell r="B674">
            <v>1967187</v>
          </cell>
          <cell r="C674">
            <v>901013</v>
          </cell>
        </row>
        <row r="675">
          <cell r="A675">
            <v>35125</v>
          </cell>
          <cell r="B675">
            <v>2073011</v>
          </cell>
          <cell r="C675">
            <v>974235</v>
          </cell>
        </row>
        <row r="676">
          <cell r="A676">
            <v>35156</v>
          </cell>
          <cell r="B676">
            <v>1997326</v>
          </cell>
          <cell r="C676">
            <v>946633</v>
          </cell>
        </row>
        <row r="677">
          <cell r="A677">
            <v>35186</v>
          </cell>
          <cell r="B677">
            <v>2054178</v>
          </cell>
          <cell r="C677">
            <v>1005312</v>
          </cell>
        </row>
        <row r="678">
          <cell r="A678">
            <v>35217</v>
          </cell>
          <cell r="B678">
            <v>1982386</v>
          </cell>
          <cell r="C678">
            <v>972016</v>
          </cell>
        </row>
        <row r="679">
          <cell r="A679">
            <v>35247</v>
          </cell>
          <cell r="B679">
            <v>1978357</v>
          </cell>
          <cell r="C679">
            <v>974100</v>
          </cell>
        </row>
        <row r="680">
          <cell r="A680">
            <v>35278</v>
          </cell>
          <cell r="B680">
            <v>1972764</v>
          </cell>
          <cell r="C680">
            <v>986158</v>
          </cell>
        </row>
        <row r="681">
          <cell r="A681">
            <v>35309</v>
          </cell>
          <cell r="B681">
            <v>1908313</v>
          </cell>
          <cell r="C681">
            <v>940943</v>
          </cell>
        </row>
        <row r="682">
          <cell r="A682">
            <v>35339</v>
          </cell>
          <cell r="B682">
            <v>1926591</v>
          </cell>
          <cell r="C682">
            <v>928243</v>
          </cell>
        </row>
        <row r="683">
          <cell r="A683">
            <v>35370</v>
          </cell>
          <cell r="B683">
            <v>1804719</v>
          </cell>
          <cell r="C683">
            <v>850555</v>
          </cell>
        </row>
        <row r="684">
          <cell r="A684">
            <v>35400</v>
          </cell>
          <cell r="B684">
            <v>1869005</v>
          </cell>
          <cell r="C684">
            <v>865833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23620905</v>
          </cell>
          <cell r="C686">
            <v>11287993</v>
          </cell>
        </row>
        <row r="688">
          <cell r="A688">
            <v>35431</v>
          </cell>
          <cell r="B688">
            <v>1833919</v>
          </cell>
          <cell r="C688">
            <v>816604</v>
          </cell>
        </row>
        <row r="689">
          <cell r="A689">
            <v>35462</v>
          </cell>
          <cell r="B689">
            <v>1659267</v>
          </cell>
          <cell r="C689">
            <v>781526</v>
          </cell>
        </row>
        <row r="690">
          <cell r="A690">
            <v>35490</v>
          </cell>
          <cell r="B690">
            <v>1815839</v>
          </cell>
          <cell r="C690">
            <v>870594</v>
          </cell>
        </row>
        <row r="691">
          <cell r="A691">
            <v>35521</v>
          </cell>
          <cell r="B691">
            <v>1686950</v>
          </cell>
          <cell r="C691">
            <v>830776</v>
          </cell>
        </row>
        <row r="692">
          <cell r="A692">
            <v>35551</v>
          </cell>
          <cell r="B692">
            <v>1716443</v>
          </cell>
          <cell r="C692">
            <v>857136</v>
          </cell>
        </row>
        <row r="693">
          <cell r="A693">
            <v>35582</v>
          </cell>
          <cell r="B693">
            <v>1642400</v>
          </cell>
          <cell r="C693">
            <v>832683</v>
          </cell>
        </row>
        <row r="694">
          <cell r="A694">
            <v>35612</v>
          </cell>
          <cell r="B694">
            <v>1681515</v>
          </cell>
          <cell r="C694">
            <v>855684</v>
          </cell>
        </row>
        <row r="695">
          <cell r="A695">
            <v>35643</v>
          </cell>
          <cell r="B695">
            <v>1674881</v>
          </cell>
          <cell r="C695">
            <v>827690</v>
          </cell>
        </row>
        <row r="696">
          <cell r="A696">
            <v>35674</v>
          </cell>
          <cell r="B696">
            <v>1594978</v>
          </cell>
          <cell r="C696">
            <v>794603</v>
          </cell>
        </row>
        <row r="697">
          <cell r="A697">
            <v>35704</v>
          </cell>
          <cell r="B697">
            <v>1636065</v>
          </cell>
          <cell r="C697">
            <v>806009</v>
          </cell>
        </row>
        <row r="698">
          <cell r="A698">
            <v>35735</v>
          </cell>
          <cell r="B698">
            <v>1575643</v>
          </cell>
          <cell r="C698">
            <v>720637</v>
          </cell>
        </row>
        <row r="699">
          <cell r="A699">
            <v>35765</v>
          </cell>
          <cell r="B699">
            <v>1621540</v>
          </cell>
          <cell r="C699">
            <v>762340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20139440</v>
          </cell>
          <cell r="C701">
            <v>9756282</v>
          </cell>
        </row>
        <row r="703">
          <cell r="A703">
            <v>35796</v>
          </cell>
          <cell r="B703">
            <v>1590507</v>
          </cell>
          <cell r="C703">
            <v>730647</v>
          </cell>
        </row>
        <row r="704">
          <cell r="A704">
            <v>35827</v>
          </cell>
          <cell r="B704">
            <v>1410589</v>
          </cell>
          <cell r="C704">
            <v>649447</v>
          </cell>
        </row>
        <row r="705">
          <cell r="A705">
            <v>35855</v>
          </cell>
          <cell r="B705">
            <v>1532421</v>
          </cell>
          <cell r="C705">
            <v>744718</v>
          </cell>
        </row>
        <row r="706">
          <cell r="A706">
            <v>35886</v>
          </cell>
          <cell r="B706">
            <v>1427330</v>
          </cell>
          <cell r="C706">
            <v>697956</v>
          </cell>
        </row>
        <row r="707">
          <cell r="A707">
            <v>35916</v>
          </cell>
          <cell r="B707">
            <v>1467570</v>
          </cell>
          <cell r="C707">
            <v>761248</v>
          </cell>
        </row>
        <row r="708">
          <cell r="A708">
            <v>35947</v>
          </cell>
          <cell r="B708">
            <v>1389672</v>
          </cell>
          <cell r="C708">
            <v>725138</v>
          </cell>
        </row>
        <row r="709">
          <cell r="A709">
            <v>35977</v>
          </cell>
          <cell r="B709">
            <v>1394318</v>
          </cell>
          <cell r="C709">
            <v>752095</v>
          </cell>
        </row>
        <row r="710">
          <cell r="A710">
            <v>36008</v>
          </cell>
          <cell r="B710">
            <v>1363234</v>
          </cell>
          <cell r="C710">
            <v>717155</v>
          </cell>
        </row>
        <row r="711">
          <cell r="A711">
            <v>36039</v>
          </cell>
          <cell r="B711">
            <v>1279273</v>
          </cell>
          <cell r="C711">
            <v>655464</v>
          </cell>
        </row>
        <row r="712">
          <cell r="A712">
            <v>36069</v>
          </cell>
          <cell r="B712">
            <v>1312762</v>
          </cell>
          <cell r="C712">
            <v>662149</v>
          </cell>
        </row>
        <row r="713">
          <cell r="A713">
            <v>36100</v>
          </cell>
          <cell r="B713">
            <v>1236371</v>
          </cell>
          <cell r="C713">
            <v>615658</v>
          </cell>
        </row>
        <row r="714">
          <cell r="A714">
            <v>36130</v>
          </cell>
          <cell r="B714">
            <v>1224348</v>
          </cell>
          <cell r="C714">
            <v>593078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16628395</v>
          </cell>
          <cell r="C716">
            <v>8304753</v>
          </cell>
        </row>
        <row r="718">
          <cell r="A718">
            <v>36161</v>
          </cell>
          <cell r="B718">
            <v>1183611</v>
          </cell>
          <cell r="C718">
            <v>583639</v>
          </cell>
        </row>
        <row r="719">
          <cell r="A719">
            <v>36192</v>
          </cell>
          <cell r="B719">
            <v>1070545</v>
          </cell>
          <cell r="C719">
            <v>559476</v>
          </cell>
        </row>
        <row r="720">
          <cell r="A720">
            <v>36220</v>
          </cell>
          <cell r="B720">
            <v>1156874</v>
          </cell>
          <cell r="C720">
            <v>618228</v>
          </cell>
        </row>
        <row r="721">
          <cell r="A721">
            <v>36251</v>
          </cell>
          <cell r="B721">
            <v>1082268</v>
          </cell>
          <cell r="C721">
            <v>574227</v>
          </cell>
        </row>
        <row r="722">
          <cell r="A722">
            <v>36281</v>
          </cell>
          <cell r="B722">
            <v>1089786</v>
          </cell>
          <cell r="C722">
            <v>591897</v>
          </cell>
        </row>
        <row r="723">
          <cell r="A723">
            <v>36312</v>
          </cell>
          <cell r="B723">
            <v>1031611</v>
          </cell>
          <cell r="C723">
            <v>597845</v>
          </cell>
        </row>
        <row r="724">
          <cell r="A724">
            <v>36342</v>
          </cell>
          <cell r="B724">
            <v>1038557</v>
          </cell>
          <cell r="C724">
            <v>580013</v>
          </cell>
        </row>
        <row r="725">
          <cell r="A725">
            <v>36373</v>
          </cell>
          <cell r="B725">
            <v>1015892</v>
          </cell>
          <cell r="C725">
            <v>544395</v>
          </cell>
        </row>
        <row r="726">
          <cell r="A726">
            <v>36404</v>
          </cell>
          <cell r="B726">
            <v>966117</v>
          </cell>
          <cell r="C726">
            <v>584552</v>
          </cell>
        </row>
        <row r="727">
          <cell r="A727">
            <v>36434</v>
          </cell>
          <cell r="B727">
            <v>971276</v>
          </cell>
          <cell r="C727">
            <v>565579</v>
          </cell>
        </row>
        <row r="728">
          <cell r="A728">
            <v>36465</v>
          </cell>
          <cell r="B728">
            <v>909703</v>
          </cell>
          <cell r="C728">
            <v>570325</v>
          </cell>
        </row>
        <row r="729">
          <cell r="A729">
            <v>36495</v>
          </cell>
          <cell r="B729">
            <v>913360</v>
          </cell>
          <cell r="C729">
            <v>511710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12429600</v>
          </cell>
          <cell r="C731">
            <v>6881886</v>
          </cell>
        </row>
        <row r="733">
          <cell r="A733">
            <v>36526</v>
          </cell>
          <cell r="B733">
            <v>889669</v>
          </cell>
          <cell r="C733">
            <v>509367</v>
          </cell>
        </row>
        <row r="734">
          <cell r="A734">
            <v>36557</v>
          </cell>
          <cell r="B734">
            <v>822414</v>
          </cell>
          <cell r="C734">
            <v>480558</v>
          </cell>
        </row>
        <row r="735">
          <cell r="A735">
            <v>36586</v>
          </cell>
          <cell r="B735">
            <v>860531</v>
          </cell>
          <cell r="C735">
            <v>509181</v>
          </cell>
        </row>
        <row r="736">
          <cell r="A736">
            <v>36617</v>
          </cell>
          <cell r="B736">
            <v>821461</v>
          </cell>
          <cell r="C736">
            <v>498559</v>
          </cell>
        </row>
        <row r="737">
          <cell r="A737">
            <v>36647</v>
          </cell>
          <cell r="B737">
            <v>802935</v>
          </cell>
          <cell r="C737">
            <v>507727</v>
          </cell>
        </row>
        <row r="738">
          <cell r="A738">
            <v>36678</v>
          </cell>
          <cell r="B738">
            <v>772478</v>
          </cell>
          <cell r="C738">
            <v>487321</v>
          </cell>
        </row>
        <row r="739">
          <cell r="A739">
            <v>36708</v>
          </cell>
          <cell r="B739">
            <v>771582</v>
          </cell>
          <cell r="C739">
            <v>525547</v>
          </cell>
        </row>
        <row r="740">
          <cell r="A740">
            <v>36739</v>
          </cell>
          <cell r="B740">
            <v>760482</v>
          </cell>
          <cell r="C740">
            <v>512010</v>
          </cell>
        </row>
        <row r="741">
          <cell r="A741">
            <v>36770</v>
          </cell>
          <cell r="B741">
            <v>712735</v>
          </cell>
          <cell r="C741">
            <v>483632</v>
          </cell>
        </row>
        <row r="742">
          <cell r="A742">
            <v>36800</v>
          </cell>
          <cell r="B742">
            <v>727406</v>
          </cell>
          <cell r="C742">
            <v>490451</v>
          </cell>
        </row>
        <row r="743">
          <cell r="A743">
            <v>36831</v>
          </cell>
          <cell r="B743">
            <v>677733</v>
          </cell>
          <cell r="C743">
            <v>431682</v>
          </cell>
        </row>
        <row r="744">
          <cell r="A744">
            <v>36861</v>
          </cell>
          <cell r="B744">
            <v>514473</v>
          </cell>
          <cell r="C744">
            <v>368993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9133899</v>
          </cell>
          <cell r="C746">
            <v>5805028</v>
          </cell>
        </row>
        <row r="748">
          <cell r="A748">
            <v>36892</v>
          </cell>
          <cell r="B748">
            <v>661654</v>
          </cell>
          <cell r="C748">
            <v>419231</v>
          </cell>
        </row>
        <row r="749">
          <cell r="A749">
            <v>36923</v>
          </cell>
          <cell r="B749">
            <v>595739</v>
          </cell>
          <cell r="C749">
            <v>376382</v>
          </cell>
        </row>
        <row r="750">
          <cell r="A750">
            <v>36951</v>
          </cell>
          <cell r="B750">
            <v>641993</v>
          </cell>
          <cell r="C750">
            <v>396374</v>
          </cell>
        </row>
        <row r="751">
          <cell r="A751">
            <v>36982</v>
          </cell>
          <cell r="B751">
            <v>624723</v>
          </cell>
          <cell r="C751">
            <v>418857</v>
          </cell>
        </row>
        <row r="752">
          <cell r="A752">
            <v>37012</v>
          </cell>
          <cell r="B752">
            <v>590066</v>
          </cell>
          <cell r="C752">
            <v>400728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51">
          <cell r="A51">
            <v>35490</v>
          </cell>
          <cell r="B51">
            <v>54416</v>
          </cell>
          <cell r="C51">
            <v>1035766</v>
          </cell>
          <cell r="D51" t="str">
            <v>36,040     19035       39.84     133</v>
          </cell>
        </row>
        <row r="52">
          <cell r="A52">
            <v>35521</v>
          </cell>
          <cell r="B52">
            <v>111669</v>
          </cell>
          <cell r="C52">
            <v>1824054</v>
          </cell>
          <cell r="D52" t="str">
            <v>80,074     16335       41.76     130</v>
          </cell>
        </row>
        <row r="53">
          <cell r="A53">
            <v>35551</v>
          </cell>
          <cell r="B53">
            <v>136162</v>
          </cell>
          <cell r="C53">
            <v>1721437</v>
          </cell>
          <cell r="D53" t="str">
            <v>78,748     12643       36.64     135</v>
          </cell>
        </row>
        <row r="54">
          <cell r="A54">
            <v>35582</v>
          </cell>
          <cell r="B54">
            <v>120030</v>
          </cell>
          <cell r="C54">
            <v>1505254</v>
          </cell>
          <cell r="D54" t="str">
            <v>69,198     12541       36.57     137</v>
          </cell>
        </row>
        <row r="55">
          <cell r="A55">
            <v>35612</v>
          </cell>
          <cell r="B55">
            <v>114001</v>
          </cell>
          <cell r="C55">
            <v>1529118</v>
          </cell>
          <cell r="D55" t="str">
            <v>73,454     13414       39.18     134</v>
          </cell>
        </row>
        <row r="56">
          <cell r="A56">
            <v>35643</v>
          </cell>
          <cell r="B56">
            <v>94281</v>
          </cell>
          <cell r="C56">
            <v>1447216</v>
          </cell>
          <cell r="D56" t="str">
            <v>71,601     15351       43.16     135</v>
          </cell>
        </row>
        <row r="57">
          <cell r="A57">
            <v>35674</v>
          </cell>
          <cell r="B57">
            <v>92324</v>
          </cell>
          <cell r="C57">
            <v>1347476</v>
          </cell>
          <cell r="D57" t="str">
            <v>75,623     14596       45.03     133</v>
          </cell>
        </row>
        <row r="58">
          <cell r="A58">
            <v>35704</v>
          </cell>
          <cell r="B58">
            <v>85201</v>
          </cell>
          <cell r="C58">
            <v>1350601</v>
          </cell>
          <cell r="D58" t="str">
            <v>75,632     15852       47.03     134</v>
          </cell>
        </row>
        <row r="59">
          <cell r="A59">
            <v>35735</v>
          </cell>
          <cell r="B59">
            <v>66415</v>
          </cell>
          <cell r="C59">
            <v>1236435</v>
          </cell>
          <cell r="D59" t="str">
            <v>67,549     18617       50.42     134</v>
          </cell>
        </row>
        <row r="60">
          <cell r="A60">
            <v>35765</v>
          </cell>
          <cell r="B60">
            <v>60039</v>
          </cell>
          <cell r="C60">
            <v>1176932</v>
          </cell>
          <cell r="D60" t="str">
            <v>66,580     19603       52.58     135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934538</v>
          </cell>
          <cell r="C62">
            <v>14174289</v>
          </cell>
          <cell r="D62">
            <v>694499</v>
          </cell>
        </row>
        <row r="64">
          <cell r="A64">
            <v>35796</v>
          </cell>
          <cell r="B64">
            <v>52662</v>
          </cell>
          <cell r="C64">
            <v>1146576</v>
          </cell>
          <cell r="D64" t="str">
            <v>64,303     21773       54.98     137</v>
          </cell>
        </row>
        <row r="65">
          <cell r="A65">
            <v>35827</v>
          </cell>
          <cell r="B65">
            <v>43142</v>
          </cell>
          <cell r="C65">
            <v>1000462</v>
          </cell>
          <cell r="D65" t="str">
            <v>56,249     23190       56.59     136</v>
          </cell>
        </row>
        <row r="66">
          <cell r="A66">
            <v>35855</v>
          </cell>
          <cell r="B66">
            <v>42770</v>
          </cell>
          <cell r="C66">
            <v>1043501</v>
          </cell>
          <cell r="D66" t="str">
            <v>51,926     24398       54.83     135</v>
          </cell>
        </row>
        <row r="67">
          <cell r="A67">
            <v>35886</v>
          </cell>
          <cell r="B67">
            <v>37940</v>
          </cell>
          <cell r="C67">
            <v>947239</v>
          </cell>
          <cell r="D67" t="str">
            <v>45,435     24967       54.49     137</v>
          </cell>
        </row>
        <row r="68">
          <cell r="A68">
            <v>35916</v>
          </cell>
          <cell r="B68">
            <v>34371</v>
          </cell>
          <cell r="C68">
            <v>956883</v>
          </cell>
          <cell r="D68" t="str">
            <v>52,530     27840       60.45     133</v>
          </cell>
        </row>
        <row r="69">
          <cell r="A69">
            <v>35947</v>
          </cell>
          <cell r="B69">
            <v>32737</v>
          </cell>
          <cell r="C69">
            <v>865036</v>
          </cell>
          <cell r="D69" t="str">
            <v>47,347     26424       59.12     134</v>
          </cell>
        </row>
        <row r="70">
          <cell r="A70">
            <v>35977</v>
          </cell>
          <cell r="B70">
            <v>28883</v>
          </cell>
          <cell r="C70">
            <v>864005</v>
          </cell>
          <cell r="D70" t="str">
            <v>43,030     29914       59.84     135</v>
          </cell>
        </row>
        <row r="71">
          <cell r="A71">
            <v>36008</v>
          </cell>
          <cell r="B71">
            <v>28811</v>
          </cell>
          <cell r="C71">
            <v>852064</v>
          </cell>
          <cell r="D71" t="str">
            <v>42,556     29575       59.63     134</v>
          </cell>
        </row>
        <row r="72">
          <cell r="A72">
            <v>36039</v>
          </cell>
          <cell r="B72">
            <v>30281</v>
          </cell>
          <cell r="C72">
            <v>793427</v>
          </cell>
          <cell r="D72" t="str">
            <v>45,704     26203       60.15     134</v>
          </cell>
        </row>
        <row r="73">
          <cell r="A73">
            <v>36069</v>
          </cell>
          <cell r="B73">
            <v>27274</v>
          </cell>
          <cell r="C73">
            <v>814046</v>
          </cell>
          <cell r="D73" t="str">
            <v>52,685     29847       65.89     135</v>
          </cell>
        </row>
        <row r="74">
          <cell r="A74">
            <v>36100</v>
          </cell>
          <cell r="B74">
            <v>24382</v>
          </cell>
          <cell r="C74">
            <v>752537</v>
          </cell>
          <cell r="D74" t="str">
            <v>50,154     30865       67.29     134</v>
          </cell>
        </row>
        <row r="75">
          <cell r="A75">
            <v>36130</v>
          </cell>
          <cell r="B75">
            <v>19484</v>
          </cell>
          <cell r="C75">
            <v>696252</v>
          </cell>
          <cell r="D75" t="str">
            <v>42,371     35735       68.50     134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402737</v>
          </cell>
          <cell r="C77">
            <v>10732028</v>
          </cell>
          <cell r="D77">
            <v>594290</v>
          </cell>
        </row>
        <row r="79">
          <cell r="A79">
            <v>36161</v>
          </cell>
          <cell r="B79">
            <v>22463</v>
          </cell>
          <cell r="C79">
            <v>614472</v>
          </cell>
          <cell r="D79" t="str">
            <v>32,704     27355       59.28     133</v>
          </cell>
        </row>
        <row r="80">
          <cell r="A80">
            <v>36192</v>
          </cell>
          <cell r="B80">
            <v>19873</v>
          </cell>
          <cell r="C80">
            <v>563492</v>
          </cell>
          <cell r="D80" t="str">
            <v>34,167     28355       63.23     132</v>
          </cell>
        </row>
        <row r="81">
          <cell r="A81">
            <v>36220</v>
          </cell>
          <cell r="B81">
            <v>21819</v>
          </cell>
          <cell r="C81">
            <v>621531</v>
          </cell>
          <cell r="D81" t="str">
            <v>37,211     28486       63.04     132</v>
          </cell>
        </row>
        <row r="82">
          <cell r="A82">
            <v>36251</v>
          </cell>
          <cell r="B82">
            <v>19543</v>
          </cell>
          <cell r="C82">
            <v>577047</v>
          </cell>
          <cell r="D82" t="str">
            <v>38,235     29528       66.18     132</v>
          </cell>
        </row>
        <row r="83">
          <cell r="A83">
            <v>36281</v>
          </cell>
          <cell r="B83">
            <v>19447</v>
          </cell>
          <cell r="C83">
            <v>558393</v>
          </cell>
          <cell r="D83" t="str">
            <v>43,595     28714       69.15     133</v>
          </cell>
        </row>
        <row r="84">
          <cell r="A84">
            <v>36312</v>
          </cell>
          <cell r="B84">
            <v>18623</v>
          </cell>
          <cell r="C84">
            <v>531527</v>
          </cell>
          <cell r="D84" t="str">
            <v>47,675     28542       71.91     133</v>
          </cell>
        </row>
        <row r="85">
          <cell r="A85">
            <v>36342</v>
          </cell>
          <cell r="B85">
            <v>17269</v>
          </cell>
          <cell r="C85">
            <v>552818</v>
          </cell>
          <cell r="D85" t="str">
            <v>39,807     32013       69.74     132</v>
          </cell>
        </row>
        <row r="86">
          <cell r="A86">
            <v>36373</v>
          </cell>
          <cell r="B86">
            <v>21755</v>
          </cell>
          <cell r="C86">
            <v>498951</v>
          </cell>
          <cell r="D86" t="str">
            <v>37,605     22936       63.35     133</v>
          </cell>
        </row>
        <row r="87">
          <cell r="A87">
            <v>36404</v>
          </cell>
          <cell r="B87">
            <v>21509</v>
          </cell>
          <cell r="C87">
            <v>529922</v>
          </cell>
          <cell r="D87" t="str">
            <v>53,511     24638       71.33     132</v>
          </cell>
        </row>
        <row r="88">
          <cell r="A88">
            <v>36434</v>
          </cell>
          <cell r="B88">
            <v>19574</v>
          </cell>
          <cell r="C88">
            <v>517666</v>
          </cell>
          <cell r="D88" t="str">
            <v>53,142     26447       73.08     131</v>
          </cell>
        </row>
        <row r="89">
          <cell r="A89">
            <v>36465</v>
          </cell>
          <cell r="B89">
            <v>23205</v>
          </cell>
          <cell r="C89">
            <v>532548</v>
          </cell>
          <cell r="D89" t="str">
            <v>65,873     22950       73.95     132</v>
          </cell>
        </row>
        <row r="90">
          <cell r="A90">
            <v>36495</v>
          </cell>
          <cell r="B90">
            <v>23890</v>
          </cell>
          <cell r="C90">
            <v>503997</v>
          </cell>
          <cell r="D90" t="str">
            <v>65,311     21097       73.22     131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248970</v>
          </cell>
          <cell r="C92">
            <v>6602364</v>
          </cell>
          <cell r="D92">
            <v>548836</v>
          </cell>
        </row>
        <row r="94">
          <cell r="A94">
            <v>36526</v>
          </cell>
          <cell r="B94">
            <v>26372</v>
          </cell>
          <cell r="C94">
            <v>479403</v>
          </cell>
          <cell r="D94" t="str">
            <v>61,863     18179       70.11     134</v>
          </cell>
        </row>
        <row r="95">
          <cell r="A95">
            <v>36557</v>
          </cell>
          <cell r="B95">
            <v>24515</v>
          </cell>
          <cell r="C95">
            <v>473090</v>
          </cell>
          <cell r="D95" t="str">
            <v>57,088     19298       69.96     135</v>
          </cell>
        </row>
        <row r="96">
          <cell r="A96">
            <v>36586</v>
          </cell>
          <cell r="B96">
            <v>23158</v>
          </cell>
          <cell r="C96">
            <v>469830</v>
          </cell>
          <cell r="D96" t="str">
            <v>55,170     20289       70.43     134</v>
          </cell>
        </row>
        <row r="97">
          <cell r="A97">
            <v>36617</v>
          </cell>
          <cell r="B97">
            <v>21686</v>
          </cell>
          <cell r="C97">
            <v>445631</v>
          </cell>
          <cell r="D97" t="str">
            <v>48,014     20550       68.89     129</v>
          </cell>
        </row>
        <row r="98">
          <cell r="A98">
            <v>36647</v>
          </cell>
          <cell r="B98">
            <v>22233</v>
          </cell>
          <cell r="C98">
            <v>463442</v>
          </cell>
          <cell r="D98" t="str">
            <v>56,628     20845       71.81     129</v>
          </cell>
        </row>
        <row r="99">
          <cell r="A99">
            <v>36678</v>
          </cell>
          <cell r="B99">
            <v>18366</v>
          </cell>
          <cell r="C99">
            <v>414919</v>
          </cell>
          <cell r="D99" t="str">
            <v>43,139     22592       70.14     128</v>
          </cell>
        </row>
        <row r="100">
          <cell r="A100">
            <v>36708</v>
          </cell>
          <cell r="B100">
            <v>17400</v>
          </cell>
          <cell r="C100">
            <v>450893</v>
          </cell>
          <cell r="D100" t="str">
            <v>41,665     25914       70.54     127</v>
          </cell>
        </row>
        <row r="101">
          <cell r="A101">
            <v>36739</v>
          </cell>
          <cell r="B101">
            <v>16397</v>
          </cell>
          <cell r="C101">
            <v>434609</v>
          </cell>
          <cell r="D101" t="str">
            <v>42,164     26506       72.00     125</v>
          </cell>
        </row>
        <row r="102">
          <cell r="A102">
            <v>36770</v>
          </cell>
          <cell r="B102">
            <v>15532</v>
          </cell>
          <cell r="C102">
            <v>400851</v>
          </cell>
          <cell r="D102" t="str">
            <v>38,439     25809       71.22     127</v>
          </cell>
        </row>
        <row r="103">
          <cell r="A103">
            <v>36800</v>
          </cell>
          <cell r="B103">
            <v>13830</v>
          </cell>
          <cell r="C103">
            <v>380456</v>
          </cell>
          <cell r="D103" t="str">
            <v>39,452     27510       74.04     126</v>
          </cell>
        </row>
        <row r="104">
          <cell r="A104">
            <v>36831</v>
          </cell>
          <cell r="B104">
            <v>13524</v>
          </cell>
          <cell r="C104">
            <v>346448</v>
          </cell>
          <cell r="D104" t="str">
            <v>39,411     25618       74.45     125</v>
          </cell>
        </row>
        <row r="105">
          <cell r="A105">
            <v>36861</v>
          </cell>
          <cell r="B105">
            <v>13224</v>
          </cell>
          <cell r="C105">
            <v>341743</v>
          </cell>
          <cell r="D105" t="str">
            <v>40,646     25843       75.45     126</v>
          </cell>
        </row>
        <row r="106">
          <cell r="A106" t="str">
            <v>Totals: __</v>
          </cell>
          <cell r="B106" t="str">
            <v>________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226237</v>
          </cell>
          <cell r="C107">
            <v>5101315</v>
          </cell>
          <cell r="D107">
            <v>563679</v>
          </cell>
        </row>
        <row r="109">
          <cell r="A109">
            <v>36892</v>
          </cell>
          <cell r="B109">
            <v>13257</v>
          </cell>
          <cell r="C109">
            <v>354716</v>
          </cell>
          <cell r="D109" t="str">
            <v>43,478     26757       76.63     125</v>
          </cell>
        </row>
        <row r="110">
          <cell r="A110">
            <v>36923</v>
          </cell>
          <cell r="B110">
            <v>11294</v>
          </cell>
          <cell r="C110">
            <v>353811</v>
          </cell>
          <cell r="D110" t="str">
            <v>60,444     31328       84.26     125</v>
          </cell>
        </row>
        <row r="111">
          <cell r="A111">
            <v>36951</v>
          </cell>
          <cell r="B111">
            <v>12762</v>
          </cell>
          <cell r="C111">
            <v>358265</v>
          </cell>
          <cell r="D111" t="str">
            <v>58,798     28073       82.17     125</v>
          </cell>
        </row>
        <row r="112">
          <cell r="A112">
            <v>36982</v>
          </cell>
          <cell r="B112">
            <v>11007</v>
          </cell>
          <cell r="C112">
            <v>331881</v>
          </cell>
          <cell r="D112" t="str">
            <v>55,844     30152       83.54     124</v>
          </cell>
        </row>
        <row r="113">
          <cell r="A113">
            <v>37012</v>
          </cell>
          <cell r="B113">
            <v>11098</v>
          </cell>
          <cell r="C113">
            <v>329473</v>
          </cell>
          <cell r="D113" t="str">
            <v>58,654     29688       84.09     115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94824</v>
          </cell>
          <cell r="C35">
            <v>1585910</v>
          </cell>
          <cell r="D35" t="str">
            <v>32,146     16725       25.32     141</v>
          </cell>
        </row>
        <row r="36">
          <cell r="A36">
            <v>35551</v>
          </cell>
          <cell r="B36">
            <v>138463</v>
          </cell>
          <cell r="C36">
            <v>2532012</v>
          </cell>
          <cell r="D36" t="str">
            <v>103,388     18287       42.75     135</v>
          </cell>
        </row>
        <row r="37">
          <cell r="A37">
            <v>35582</v>
          </cell>
          <cell r="B37">
            <v>78892</v>
          </cell>
          <cell r="C37">
            <v>2229722</v>
          </cell>
          <cell r="D37" t="str">
            <v>87,928     28263       52.71     134</v>
          </cell>
        </row>
        <row r="38">
          <cell r="A38">
            <v>35612</v>
          </cell>
          <cell r="B38">
            <v>75290</v>
          </cell>
          <cell r="C38">
            <v>1985880</v>
          </cell>
          <cell r="D38" t="str">
            <v>83,938     26377       52.72     137</v>
          </cell>
        </row>
        <row r="39">
          <cell r="A39">
            <v>35643</v>
          </cell>
          <cell r="B39">
            <v>67074</v>
          </cell>
          <cell r="C39">
            <v>1830396</v>
          </cell>
          <cell r="D39" t="str">
            <v>76,781     27290       53.37     138</v>
          </cell>
        </row>
        <row r="40">
          <cell r="A40">
            <v>35674</v>
          </cell>
          <cell r="B40">
            <v>60497</v>
          </cell>
          <cell r="C40">
            <v>1625451</v>
          </cell>
          <cell r="D40" t="str">
            <v>67,750     26869       52.83     137</v>
          </cell>
        </row>
        <row r="41">
          <cell r="A41">
            <v>35704</v>
          </cell>
          <cell r="B41">
            <v>61146</v>
          </cell>
          <cell r="C41">
            <v>1607226</v>
          </cell>
          <cell r="D41" t="str">
            <v>70,024     26286       53.38     137</v>
          </cell>
        </row>
        <row r="42">
          <cell r="A42">
            <v>35735</v>
          </cell>
          <cell r="B42">
            <v>51655</v>
          </cell>
          <cell r="C42">
            <v>1424593</v>
          </cell>
          <cell r="D42" t="str">
            <v>80,102     27579       60.80     138</v>
          </cell>
        </row>
        <row r="43">
          <cell r="A43">
            <v>35765</v>
          </cell>
          <cell r="B43">
            <v>41255</v>
          </cell>
          <cell r="C43">
            <v>1330288</v>
          </cell>
          <cell r="D43" t="str">
            <v>75,045     32246       64.53     137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669096</v>
          </cell>
          <cell r="C45">
            <v>16151478</v>
          </cell>
          <cell r="D45">
            <v>677102</v>
          </cell>
        </row>
        <row r="47">
          <cell r="A47">
            <v>35796</v>
          </cell>
          <cell r="B47">
            <v>56017</v>
          </cell>
          <cell r="C47">
            <v>1278015</v>
          </cell>
          <cell r="D47" t="str">
            <v>69,103     22815       55.23     136</v>
          </cell>
        </row>
        <row r="48">
          <cell r="A48">
            <v>35827</v>
          </cell>
          <cell r="B48">
            <v>46347</v>
          </cell>
          <cell r="C48">
            <v>1108874</v>
          </cell>
          <cell r="D48" t="str">
            <v>58,109     23926       55.63     131</v>
          </cell>
        </row>
        <row r="49">
          <cell r="A49">
            <v>35855</v>
          </cell>
          <cell r="B49">
            <v>60152</v>
          </cell>
          <cell r="C49">
            <v>1174272</v>
          </cell>
          <cell r="D49" t="str">
            <v>72,179     19522       54.54     132</v>
          </cell>
        </row>
        <row r="50">
          <cell r="A50">
            <v>35886</v>
          </cell>
          <cell r="B50">
            <v>56511</v>
          </cell>
          <cell r="C50">
            <v>1120952</v>
          </cell>
          <cell r="D50" t="str">
            <v>70,665     19836       55.56     131</v>
          </cell>
        </row>
        <row r="51">
          <cell r="A51">
            <v>35916</v>
          </cell>
          <cell r="B51">
            <v>47457</v>
          </cell>
          <cell r="C51">
            <v>1056204</v>
          </cell>
          <cell r="D51" t="str">
            <v>59,115     22257       55.47     132</v>
          </cell>
        </row>
        <row r="52">
          <cell r="A52">
            <v>35947</v>
          </cell>
          <cell r="B52">
            <v>42084</v>
          </cell>
          <cell r="C52">
            <v>1022836</v>
          </cell>
          <cell r="D52" t="str">
            <v>58,115     24305       58.00     129</v>
          </cell>
        </row>
        <row r="53">
          <cell r="A53">
            <v>35977</v>
          </cell>
          <cell r="B53">
            <v>35267</v>
          </cell>
          <cell r="C53">
            <v>991661</v>
          </cell>
          <cell r="D53" t="str">
            <v>52,507     28119       59.82     130</v>
          </cell>
        </row>
        <row r="54">
          <cell r="A54">
            <v>36008</v>
          </cell>
          <cell r="B54">
            <v>36446</v>
          </cell>
          <cell r="C54">
            <v>968630</v>
          </cell>
          <cell r="D54" t="str">
            <v>53,580     26578       59.52     130</v>
          </cell>
        </row>
        <row r="55">
          <cell r="A55">
            <v>36039</v>
          </cell>
          <cell r="B55">
            <v>32729</v>
          </cell>
          <cell r="C55">
            <v>886319</v>
          </cell>
          <cell r="D55" t="str">
            <v>47,594     27081       59.25     129</v>
          </cell>
        </row>
        <row r="56">
          <cell r="A56">
            <v>36069</v>
          </cell>
          <cell r="B56">
            <v>37857</v>
          </cell>
          <cell r="C56">
            <v>883610</v>
          </cell>
          <cell r="D56" t="str">
            <v>45,194     23341       54.42     127</v>
          </cell>
        </row>
        <row r="57">
          <cell r="A57">
            <v>36100</v>
          </cell>
          <cell r="B57">
            <v>33753</v>
          </cell>
          <cell r="C57">
            <v>833959</v>
          </cell>
          <cell r="D57" t="str">
            <v>43,999     24708       56.59     127</v>
          </cell>
        </row>
        <row r="58">
          <cell r="A58">
            <v>36130</v>
          </cell>
          <cell r="B58">
            <v>28426</v>
          </cell>
          <cell r="C58">
            <v>815209</v>
          </cell>
          <cell r="D58" t="str">
            <v>42,053     28679       59.67     125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513046</v>
          </cell>
          <cell r="C60">
            <v>12140541</v>
          </cell>
          <cell r="D60">
            <v>672213</v>
          </cell>
        </row>
        <row r="62">
          <cell r="A62">
            <v>36161</v>
          </cell>
          <cell r="B62">
            <v>38238</v>
          </cell>
          <cell r="C62">
            <v>852399</v>
          </cell>
          <cell r="D62" t="str">
            <v>47,360     22292       55.33     123</v>
          </cell>
        </row>
        <row r="63">
          <cell r="A63">
            <v>36192</v>
          </cell>
          <cell r="B63">
            <v>31575</v>
          </cell>
          <cell r="C63">
            <v>677763</v>
          </cell>
          <cell r="D63" t="str">
            <v>41,313     21466       56.68     126</v>
          </cell>
        </row>
        <row r="64">
          <cell r="A64">
            <v>36220</v>
          </cell>
          <cell r="B64">
            <v>32024</v>
          </cell>
          <cell r="C64">
            <v>718296</v>
          </cell>
          <cell r="D64" t="str">
            <v>38,330     22430       54.48     124</v>
          </cell>
        </row>
        <row r="65">
          <cell r="A65">
            <v>36251</v>
          </cell>
          <cell r="B65">
            <v>30662</v>
          </cell>
          <cell r="C65">
            <v>702101</v>
          </cell>
          <cell r="D65" t="str">
            <v>37,337     22899       54.91     122</v>
          </cell>
        </row>
        <row r="66">
          <cell r="A66">
            <v>36281</v>
          </cell>
          <cell r="B66">
            <v>28325</v>
          </cell>
          <cell r="C66">
            <v>714762</v>
          </cell>
          <cell r="D66" t="str">
            <v>35,163     25235       55.39     123</v>
          </cell>
        </row>
        <row r="67">
          <cell r="A67">
            <v>36312</v>
          </cell>
          <cell r="B67">
            <v>25545</v>
          </cell>
          <cell r="C67">
            <v>699102</v>
          </cell>
          <cell r="D67" t="str">
            <v>32,643     27368       56.10     122</v>
          </cell>
        </row>
        <row r="68">
          <cell r="A68">
            <v>36342</v>
          </cell>
          <cell r="B68">
            <v>29546</v>
          </cell>
          <cell r="C68">
            <v>775657</v>
          </cell>
          <cell r="D68" t="str">
            <v>33,166     26253       52.89     122</v>
          </cell>
        </row>
        <row r="69">
          <cell r="A69">
            <v>36373</v>
          </cell>
          <cell r="B69">
            <v>29096</v>
          </cell>
          <cell r="C69">
            <v>755513</v>
          </cell>
          <cell r="D69" t="str">
            <v>36,388     25967       55.57     123</v>
          </cell>
        </row>
        <row r="70">
          <cell r="A70">
            <v>36404</v>
          </cell>
          <cell r="B70">
            <v>28021</v>
          </cell>
          <cell r="C70">
            <v>716442</v>
          </cell>
          <cell r="D70" t="str">
            <v>34,649     25569       55.29     122</v>
          </cell>
        </row>
        <row r="71">
          <cell r="A71">
            <v>36434</v>
          </cell>
          <cell r="B71">
            <v>26017</v>
          </cell>
          <cell r="C71">
            <v>694795</v>
          </cell>
          <cell r="D71" t="str">
            <v>34,033     26706       56.67     122</v>
          </cell>
        </row>
        <row r="72">
          <cell r="A72">
            <v>36465</v>
          </cell>
          <cell r="B72">
            <v>20269</v>
          </cell>
          <cell r="C72">
            <v>648938</v>
          </cell>
          <cell r="D72" t="str">
            <v>33,573     32017       62.35     121</v>
          </cell>
        </row>
        <row r="73">
          <cell r="A73">
            <v>36495</v>
          </cell>
          <cell r="B73">
            <v>23382</v>
          </cell>
          <cell r="C73">
            <v>647031</v>
          </cell>
          <cell r="D73" t="str">
            <v>36,337     27673       60.85     121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342700</v>
          </cell>
          <cell r="C75">
            <v>8602799</v>
          </cell>
          <cell r="D75">
            <v>440292</v>
          </cell>
        </row>
        <row r="77">
          <cell r="A77">
            <v>36526</v>
          </cell>
          <cell r="B77">
            <v>27559</v>
          </cell>
          <cell r="C77">
            <v>604484</v>
          </cell>
          <cell r="D77" t="str">
            <v>39,386     21935       58.83     121</v>
          </cell>
        </row>
        <row r="78">
          <cell r="A78">
            <v>36557</v>
          </cell>
          <cell r="B78">
            <v>22838</v>
          </cell>
          <cell r="C78">
            <v>567143</v>
          </cell>
          <cell r="D78" t="str">
            <v>38,334     24834       62.67     118</v>
          </cell>
        </row>
        <row r="79">
          <cell r="A79">
            <v>36586</v>
          </cell>
          <cell r="B79">
            <v>29147</v>
          </cell>
          <cell r="C79">
            <v>582159</v>
          </cell>
          <cell r="D79" t="str">
            <v>43,528     19974       59.89     118</v>
          </cell>
        </row>
        <row r="80">
          <cell r="A80">
            <v>36617</v>
          </cell>
          <cell r="B80">
            <v>38956</v>
          </cell>
          <cell r="C80">
            <v>579688</v>
          </cell>
          <cell r="D80" t="str">
            <v>40,348     14881       50.88     118</v>
          </cell>
        </row>
        <row r="81">
          <cell r="A81">
            <v>36647</v>
          </cell>
          <cell r="B81">
            <v>37169</v>
          </cell>
          <cell r="C81">
            <v>606570</v>
          </cell>
          <cell r="D81" t="str">
            <v>44,390     16320       54.43     118</v>
          </cell>
        </row>
        <row r="82">
          <cell r="A82">
            <v>36678</v>
          </cell>
          <cell r="B82">
            <v>34156</v>
          </cell>
          <cell r="C82">
            <v>576046</v>
          </cell>
          <cell r="D82" t="str">
            <v>44,202     16866       56.41     117</v>
          </cell>
        </row>
        <row r="83">
          <cell r="A83">
            <v>36708</v>
          </cell>
          <cell r="B83">
            <v>27902</v>
          </cell>
          <cell r="C83">
            <v>619090</v>
          </cell>
          <cell r="D83" t="str">
            <v>44,177     22189       61.29     117</v>
          </cell>
        </row>
        <row r="84">
          <cell r="A84">
            <v>36739</v>
          </cell>
          <cell r="B84">
            <v>30796</v>
          </cell>
          <cell r="C84">
            <v>567084</v>
          </cell>
          <cell r="D84" t="str">
            <v>44,930     18415       59.33     118</v>
          </cell>
        </row>
        <row r="85">
          <cell r="A85">
            <v>36770</v>
          </cell>
          <cell r="B85">
            <v>30497</v>
          </cell>
          <cell r="C85">
            <v>552072</v>
          </cell>
          <cell r="D85" t="str">
            <v>44,850     18103       59.52     118</v>
          </cell>
        </row>
        <row r="86">
          <cell r="A86">
            <v>36800</v>
          </cell>
          <cell r="B86">
            <v>29188</v>
          </cell>
          <cell r="C86">
            <v>582096</v>
          </cell>
          <cell r="D86" t="str">
            <v>40,371     19943       58.04     118</v>
          </cell>
        </row>
        <row r="87">
          <cell r="A87">
            <v>36831</v>
          </cell>
          <cell r="B87">
            <v>26306</v>
          </cell>
          <cell r="C87">
            <v>543000</v>
          </cell>
          <cell r="D87" t="str">
            <v>41,131     20642       60.99     118</v>
          </cell>
        </row>
        <row r="88">
          <cell r="A88">
            <v>36861</v>
          </cell>
          <cell r="B88">
            <v>25139</v>
          </cell>
          <cell r="C88">
            <v>529377</v>
          </cell>
          <cell r="D88" t="str">
            <v>44,655     21058       63.98     114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359653</v>
          </cell>
          <cell r="C90">
            <v>6908809</v>
          </cell>
          <cell r="D90">
            <v>510302</v>
          </cell>
        </row>
        <row r="92">
          <cell r="A92">
            <v>36892</v>
          </cell>
          <cell r="B92">
            <v>21453</v>
          </cell>
          <cell r="C92">
            <v>514295</v>
          </cell>
          <cell r="D92" t="str">
            <v>41,420     23974       65.88     115</v>
          </cell>
        </row>
        <row r="93">
          <cell r="A93">
            <v>36923</v>
          </cell>
          <cell r="B93">
            <v>22474</v>
          </cell>
          <cell r="C93">
            <v>479663</v>
          </cell>
          <cell r="D93" t="str">
            <v>38,588     21344       63.19     113</v>
          </cell>
        </row>
        <row r="94">
          <cell r="A94">
            <v>36951</v>
          </cell>
          <cell r="B94">
            <v>22825</v>
          </cell>
          <cell r="C94">
            <v>511286</v>
          </cell>
          <cell r="D94" t="str">
            <v>42,464     22401       65.04     110</v>
          </cell>
        </row>
        <row r="95">
          <cell r="A95">
            <v>36982</v>
          </cell>
          <cell r="B95">
            <v>18876</v>
          </cell>
          <cell r="C95">
            <v>470862</v>
          </cell>
          <cell r="D95" t="str">
            <v>36,259     24946       65.76     111</v>
          </cell>
        </row>
        <row r="96">
          <cell r="A96">
            <v>37012</v>
          </cell>
          <cell r="B96">
            <v>22521</v>
          </cell>
          <cell r="C96">
            <v>457606</v>
          </cell>
          <cell r="D96" t="str">
            <v>34,907     20320       60.78     107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70656</v>
          </cell>
          <cell r="C35">
            <v>1491368</v>
          </cell>
          <cell r="D35" t="str">
            <v>117,104     21108       62.37     119</v>
          </cell>
        </row>
        <row r="36">
          <cell r="A36">
            <v>35582</v>
          </cell>
          <cell r="B36">
            <v>212797</v>
          </cell>
          <cell r="C36">
            <v>1972942</v>
          </cell>
          <cell r="D36" t="str">
            <v>156,814      9272       42.43     115</v>
          </cell>
        </row>
        <row r="37">
          <cell r="A37">
            <v>35612</v>
          </cell>
          <cell r="B37">
            <v>208650</v>
          </cell>
          <cell r="C37">
            <v>1753714</v>
          </cell>
          <cell r="D37" t="str">
            <v>155,576      8406       42.71     119</v>
          </cell>
        </row>
        <row r="38">
          <cell r="A38">
            <v>35643</v>
          </cell>
          <cell r="B38">
            <v>148090</v>
          </cell>
          <cell r="C38">
            <v>1498033</v>
          </cell>
          <cell r="D38" t="str">
            <v>133,107     10116       47.34     117</v>
          </cell>
        </row>
        <row r="39">
          <cell r="A39">
            <v>35674</v>
          </cell>
          <cell r="B39">
            <v>138058</v>
          </cell>
          <cell r="C39">
            <v>1275250</v>
          </cell>
          <cell r="D39" t="str">
            <v>111,262      9238       44.63     116</v>
          </cell>
        </row>
        <row r="40">
          <cell r="A40">
            <v>35704</v>
          </cell>
          <cell r="B40">
            <v>111496</v>
          </cell>
          <cell r="C40">
            <v>1185579</v>
          </cell>
          <cell r="D40" t="str">
            <v>80,191     10634       41.83     114</v>
          </cell>
        </row>
        <row r="41">
          <cell r="A41">
            <v>35735</v>
          </cell>
          <cell r="B41">
            <v>83195</v>
          </cell>
          <cell r="C41">
            <v>1056932</v>
          </cell>
          <cell r="D41" t="str">
            <v>70,032     12705       45.70     112</v>
          </cell>
        </row>
        <row r="42">
          <cell r="A42">
            <v>35765</v>
          </cell>
          <cell r="B42">
            <v>81260</v>
          </cell>
          <cell r="C42">
            <v>1024807</v>
          </cell>
          <cell r="D42" t="str">
            <v>72,321     12612       47.09     112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1054202</v>
          </cell>
          <cell r="C44">
            <v>11258625</v>
          </cell>
          <cell r="D44">
            <v>896407</v>
          </cell>
        </row>
        <row r="46">
          <cell r="A46">
            <v>35796</v>
          </cell>
          <cell r="B46">
            <v>67426</v>
          </cell>
          <cell r="C46">
            <v>943210</v>
          </cell>
          <cell r="D46" t="str">
            <v>67,341     13989       49.97     113</v>
          </cell>
        </row>
        <row r="47">
          <cell r="A47">
            <v>35827</v>
          </cell>
          <cell r="B47">
            <v>45481</v>
          </cell>
          <cell r="C47">
            <v>797401</v>
          </cell>
          <cell r="D47" t="str">
            <v>52,425     17533       53.55     112</v>
          </cell>
        </row>
        <row r="48">
          <cell r="A48">
            <v>35855</v>
          </cell>
          <cell r="B48">
            <v>44032</v>
          </cell>
          <cell r="C48">
            <v>776028</v>
          </cell>
          <cell r="D48" t="str">
            <v>43,895     17625       49.92     108</v>
          </cell>
        </row>
        <row r="49">
          <cell r="A49">
            <v>35886</v>
          </cell>
          <cell r="B49">
            <v>38802</v>
          </cell>
          <cell r="C49">
            <v>711766</v>
          </cell>
          <cell r="D49" t="str">
            <v>41,840     18344       51.88     107</v>
          </cell>
        </row>
        <row r="50">
          <cell r="A50">
            <v>35916</v>
          </cell>
          <cell r="B50">
            <v>38022</v>
          </cell>
          <cell r="C50">
            <v>695405</v>
          </cell>
          <cell r="D50" t="str">
            <v>47,066     18290       55.31     107</v>
          </cell>
        </row>
        <row r="51">
          <cell r="A51">
            <v>35947</v>
          </cell>
          <cell r="B51">
            <v>39190</v>
          </cell>
          <cell r="C51">
            <v>625345</v>
          </cell>
          <cell r="D51" t="str">
            <v>55,135     15957       58.45     107</v>
          </cell>
        </row>
        <row r="52">
          <cell r="A52">
            <v>35977</v>
          </cell>
          <cell r="B52">
            <v>37841</v>
          </cell>
          <cell r="C52">
            <v>599608</v>
          </cell>
          <cell r="D52" t="str">
            <v>52,179     15846       57.96     107</v>
          </cell>
        </row>
        <row r="53">
          <cell r="A53">
            <v>36008</v>
          </cell>
          <cell r="B53">
            <v>33840</v>
          </cell>
          <cell r="C53">
            <v>590971</v>
          </cell>
          <cell r="D53" t="str">
            <v>56,032     17464       62.35     106</v>
          </cell>
        </row>
        <row r="54">
          <cell r="A54">
            <v>36039</v>
          </cell>
          <cell r="B54">
            <v>34339</v>
          </cell>
          <cell r="C54">
            <v>606201</v>
          </cell>
          <cell r="D54" t="str">
            <v>61,461     17654       64.16     104</v>
          </cell>
        </row>
        <row r="55">
          <cell r="A55">
            <v>36069</v>
          </cell>
          <cell r="B55">
            <v>31915</v>
          </cell>
          <cell r="C55">
            <v>586269</v>
          </cell>
          <cell r="D55" t="str">
            <v>72,839     18370       69.53     102</v>
          </cell>
        </row>
        <row r="56">
          <cell r="A56">
            <v>36100</v>
          </cell>
          <cell r="B56">
            <v>27537</v>
          </cell>
          <cell r="C56">
            <v>564604</v>
          </cell>
          <cell r="D56" t="str">
            <v>68,855     20504       71.43     103</v>
          </cell>
        </row>
        <row r="57">
          <cell r="A57">
            <v>36130</v>
          </cell>
          <cell r="B57">
            <v>26476</v>
          </cell>
          <cell r="C57">
            <v>597566</v>
          </cell>
          <cell r="D57" t="str">
            <v>71,509     22571       72.98     102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464901</v>
          </cell>
          <cell r="C59">
            <v>8094374</v>
          </cell>
          <cell r="D59">
            <v>690577</v>
          </cell>
        </row>
        <row r="61">
          <cell r="A61">
            <v>36161</v>
          </cell>
          <cell r="B61">
            <v>25717</v>
          </cell>
          <cell r="C61">
            <v>560320</v>
          </cell>
          <cell r="D61" t="str">
            <v>70,638     21788       73.31      99</v>
          </cell>
        </row>
        <row r="62">
          <cell r="A62">
            <v>36192</v>
          </cell>
          <cell r="B62">
            <v>18698</v>
          </cell>
          <cell r="C62">
            <v>485737</v>
          </cell>
          <cell r="D62" t="str">
            <v>52,009     25979       73.56      98</v>
          </cell>
        </row>
        <row r="63">
          <cell r="A63">
            <v>36220</v>
          </cell>
          <cell r="B63">
            <v>18482</v>
          </cell>
          <cell r="C63">
            <v>541899</v>
          </cell>
          <cell r="D63" t="str">
            <v>52,106     29321       73.82      98</v>
          </cell>
        </row>
        <row r="64">
          <cell r="A64">
            <v>36251</v>
          </cell>
          <cell r="B64">
            <v>19100</v>
          </cell>
          <cell r="C64">
            <v>517739</v>
          </cell>
          <cell r="D64" t="str">
            <v>43,681     27107       69.58      98</v>
          </cell>
        </row>
        <row r="65">
          <cell r="A65">
            <v>36281</v>
          </cell>
          <cell r="B65">
            <v>18258</v>
          </cell>
          <cell r="C65">
            <v>522776</v>
          </cell>
          <cell r="D65" t="str">
            <v>43,423     28633       70.40      99</v>
          </cell>
        </row>
        <row r="66">
          <cell r="A66">
            <v>36312</v>
          </cell>
          <cell r="B66">
            <v>17156</v>
          </cell>
          <cell r="C66">
            <v>449362</v>
          </cell>
          <cell r="D66" t="str">
            <v>37,072     26193       68.36      99</v>
          </cell>
        </row>
        <row r="67">
          <cell r="A67">
            <v>36342</v>
          </cell>
          <cell r="B67">
            <v>16606</v>
          </cell>
          <cell r="C67">
            <v>471819</v>
          </cell>
          <cell r="D67" t="str">
            <v>44,952     28413       73.02      98</v>
          </cell>
        </row>
        <row r="68">
          <cell r="A68">
            <v>36373</v>
          </cell>
          <cell r="B68">
            <v>17076</v>
          </cell>
          <cell r="C68">
            <v>489748</v>
          </cell>
          <cell r="D68" t="str">
            <v>47,233     28681       73.45      96</v>
          </cell>
        </row>
        <row r="69">
          <cell r="A69">
            <v>36404</v>
          </cell>
          <cell r="B69">
            <v>14601</v>
          </cell>
          <cell r="C69">
            <v>473169</v>
          </cell>
          <cell r="D69" t="str">
            <v>46,455     32407       76.09      95</v>
          </cell>
        </row>
        <row r="70">
          <cell r="A70">
            <v>36434</v>
          </cell>
          <cell r="B70">
            <v>13727</v>
          </cell>
          <cell r="C70">
            <v>462570</v>
          </cell>
          <cell r="D70" t="str">
            <v>41,908     33698       75.33      95</v>
          </cell>
        </row>
        <row r="71">
          <cell r="A71">
            <v>36465</v>
          </cell>
          <cell r="B71">
            <v>12491</v>
          </cell>
          <cell r="C71">
            <v>445083</v>
          </cell>
          <cell r="D71" t="str">
            <v>47,646     35633       79.23      92</v>
          </cell>
        </row>
        <row r="72">
          <cell r="A72">
            <v>36495</v>
          </cell>
          <cell r="B72">
            <v>13936</v>
          </cell>
          <cell r="C72">
            <v>430507</v>
          </cell>
          <cell r="D72" t="str">
            <v>50,270     30892       78.29      93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205848</v>
          </cell>
          <cell r="C74">
            <v>5850729</v>
          </cell>
          <cell r="D74">
            <v>577393</v>
          </cell>
        </row>
        <row r="76">
          <cell r="A76">
            <v>36526</v>
          </cell>
          <cell r="B76">
            <v>12580</v>
          </cell>
          <cell r="C76">
            <v>417759</v>
          </cell>
          <cell r="D76" t="str">
            <v>49,575     33209       79.76      90</v>
          </cell>
        </row>
        <row r="77">
          <cell r="A77">
            <v>36557</v>
          </cell>
          <cell r="B77">
            <v>11295</v>
          </cell>
          <cell r="C77">
            <v>394067</v>
          </cell>
          <cell r="D77" t="str">
            <v>46,356     34889       80.41      89</v>
          </cell>
        </row>
        <row r="78">
          <cell r="A78">
            <v>36586</v>
          </cell>
          <cell r="B78">
            <v>13585</v>
          </cell>
          <cell r="C78">
            <v>426339</v>
          </cell>
          <cell r="D78" t="str">
            <v>46,499     31384       77.39      90</v>
          </cell>
        </row>
        <row r="79">
          <cell r="A79">
            <v>36617</v>
          </cell>
          <cell r="B79">
            <v>12868</v>
          </cell>
          <cell r="C79">
            <v>395395</v>
          </cell>
          <cell r="D79" t="str">
            <v>54,867     30727       81.00      88</v>
          </cell>
        </row>
        <row r="80">
          <cell r="A80">
            <v>36647</v>
          </cell>
          <cell r="B80">
            <v>11907</v>
          </cell>
          <cell r="C80">
            <v>376031</v>
          </cell>
          <cell r="D80" t="str">
            <v>54,784     31581       82.15      87</v>
          </cell>
        </row>
        <row r="81">
          <cell r="A81">
            <v>36678</v>
          </cell>
          <cell r="B81">
            <v>10823</v>
          </cell>
          <cell r="C81">
            <v>353914</v>
          </cell>
          <cell r="D81" t="str">
            <v>42,399     32701       79.66      87</v>
          </cell>
        </row>
        <row r="82">
          <cell r="A82">
            <v>36708</v>
          </cell>
          <cell r="B82">
            <v>9965</v>
          </cell>
          <cell r="C82">
            <v>359101</v>
          </cell>
          <cell r="D82" t="str">
            <v>49,405     36037       83.22      86</v>
          </cell>
        </row>
        <row r="83">
          <cell r="A83">
            <v>36739</v>
          </cell>
          <cell r="B83">
            <v>9192</v>
          </cell>
          <cell r="C83">
            <v>342479</v>
          </cell>
          <cell r="D83" t="str">
            <v>43,571     37259       82.58      85</v>
          </cell>
        </row>
        <row r="84">
          <cell r="A84">
            <v>36770</v>
          </cell>
          <cell r="B84">
            <v>8627</v>
          </cell>
          <cell r="C84">
            <v>330319</v>
          </cell>
          <cell r="D84" t="str">
            <v>36,322     38289       80.81      84</v>
          </cell>
        </row>
        <row r="85">
          <cell r="A85">
            <v>36800</v>
          </cell>
          <cell r="B85">
            <v>8555</v>
          </cell>
          <cell r="C85">
            <v>316782</v>
          </cell>
          <cell r="D85" t="str">
            <v>30,319     37029       77.99      83</v>
          </cell>
        </row>
        <row r="86">
          <cell r="A86">
            <v>36831</v>
          </cell>
          <cell r="B86">
            <v>7397</v>
          </cell>
          <cell r="C86">
            <v>299980</v>
          </cell>
          <cell r="D86" t="str">
            <v>35,105     40555       82.60      81</v>
          </cell>
        </row>
        <row r="87">
          <cell r="A87">
            <v>36861</v>
          </cell>
          <cell r="B87">
            <v>7016</v>
          </cell>
          <cell r="C87">
            <v>289732</v>
          </cell>
          <cell r="D87" t="str">
            <v>31,350     41296       81.71      80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123810</v>
          </cell>
          <cell r="C89">
            <v>4301898</v>
          </cell>
          <cell r="D89">
            <v>520552</v>
          </cell>
        </row>
        <row r="91">
          <cell r="A91">
            <v>36892</v>
          </cell>
          <cell r="B91">
            <v>8034</v>
          </cell>
          <cell r="C91">
            <v>314773</v>
          </cell>
          <cell r="D91" t="str">
            <v>34,122     39181       80.94      82</v>
          </cell>
        </row>
        <row r="92">
          <cell r="A92">
            <v>36923</v>
          </cell>
          <cell r="B92">
            <v>7232</v>
          </cell>
          <cell r="C92">
            <v>264715</v>
          </cell>
          <cell r="D92" t="str">
            <v>29,061     36604       80.07      83</v>
          </cell>
        </row>
        <row r="93">
          <cell r="A93">
            <v>36951</v>
          </cell>
          <cell r="B93">
            <v>9093</v>
          </cell>
          <cell r="C93">
            <v>322509</v>
          </cell>
          <cell r="D93" t="str">
            <v>39,945     35468       81.46      85</v>
          </cell>
        </row>
        <row r="94">
          <cell r="A94">
            <v>36982</v>
          </cell>
          <cell r="B94">
            <v>8222</v>
          </cell>
          <cell r="C94">
            <v>313276</v>
          </cell>
          <cell r="D94" t="str">
            <v>34,671     38103       80.83      83</v>
          </cell>
        </row>
        <row r="95">
          <cell r="A95">
            <v>37012</v>
          </cell>
          <cell r="B95">
            <v>8532</v>
          </cell>
          <cell r="C95">
            <v>299849</v>
          </cell>
          <cell r="D95" t="str">
            <v>41,271     35145       82.87      79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145971</v>
          </cell>
          <cell r="C35">
            <v>1649111</v>
          </cell>
          <cell r="D35" t="str">
            <v>278,892     11298       65.64     140</v>
          </cell>
        </row>
        <row r="36">
          <cell r="A36">
            <v>35612</v>
          </cell>
          <cell r="B36">
            <v>214975</v>
          </cell>
          <cell r="C36">
            <v>2547603</v>
          </cell>
          <cell r="D36" t="str">
            <v>290,568     11851       57.48     138</v>
          </cell>
        </row>
        <row r="37">
          <cell r="A37">
            <v>35643</v>
          </cell>
          <cell r="B37">
            <v>169203</v>
          </cell>
          <cell r="C37">
            <v>2171539</v>
          </cell>
          <cell r="D37" t="str">
            <v>230,799     12834       57.70     138</v>
          </cell>
        </row>
        <row r="38">
          <cell r="A38">
            <v>35674</v>
          </cell>
          <cell r="B38">
            <v>152130</v>
          </cell>
          <cell r="C38">
            <v>1853963</v>
          </cell>
          <cell r="D38" t="str">
            <v>212,004     12187       58.22     139</v>
          </cell>
        </row>
        <row r="39">
          <cell r="A39">
            <v>35704</v>
          </cell>
          <cell r="B39">
            <v>140280</v>
          </cell>
          <cell r="C39">
            <v>1719468</v>
          </cell>
          <cell r="D39" t="str">
            <v>163,316     12258       53.79     138</v>
          </cell>
        </row>
        <row r="40">
          <cell r="A40">
            <v>35735</v>
          </cell>
          <cell r="B40">
            <v>101061</v>
          </cell>
          <cell r="C40">
            <v>1434217</v>
          </cell>
          <cell r="D40" t="str">
            <v>121,094     14192       54.51     135</v>
          </cell>
        </row>
        <row r="41">
          <cell r="A41">
            <v>35765</v>
          </cell>
          <cell r="B41">
            <v>88567</v>
          </cell>
          <cell r="C41">
            <v>1347744</v>
          </cell>
          <cell r="D41" t="str">
            <v>108,498     15218       55.06     135</v>
          </cell>
        </row>
        <row r="42">
          <cell r="A42" t="str">
            <v>Totals: _</v>
          </cell>
          <cell r="B42" t="str">
            <v>_________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1012187</v>
          </cell>
          <cell r="C43">
            <v>12723645</v>
          </cell>
          <cell r="D43">
            <v>1405171</v>
          </cell>
        </row>
        <row r="45">
          <cell r="A45">
            <v>35796</v>
          </cell>
          <cell r="B45">
            <v>65805</v>
          </cell>
          <cell r="C45">
            <v>1224484</v>
          </cell>
          <cell r="D45" t="str">
            <v>85,935     18608       56.63     135</v>
          </cell>
        </row>
        <row r="46">
          <cell r="A46">
            <v>35827</v>
          </cell>
          <cell r="B46">
            <v>70391</v>
          </cell>
          <cell r="C46">
            <v>1065503</v>
          </cell>
          <cell r="D46" t="str">
            <v>72,165     15137       50.62     134</v>
          </cell>
        </row>
        <row r="47">
          <cell r="A47">
            <v>35855</v>
          </cell>
          <cell r="B47">
            <v>70221</v>
          </cell>
          <cell r="C47">
            <v>1098960</v>
          </cell>
          <cell r="D47" t="str">
            <v>79,588     15651       53.13     136</v>
          </cell>
        </row>
        <row r="48">
          <cell r="A48">
            <v>35886</v>
          </cell>
          <cell r="B48">
            <v>59683</v>
          </cell>
          <cell r="C48">
            <v>1054086</v>
          </cell>
          <cell r="D48" t="str">
            <v>58,803     17662       49.63     134</v>
          </cell>
        </row>
        <row r="49">
          <cell r="A49">
            <v>35916</v>
          </cell>
          <cell r="B49">
            <v>50192</v>
          </cell>
          <cell r="C49">
            <v>1005288</v>
          </cell>
          <cell r="D49" t="str">
            <v>59,856     20029       54.39     133</v>
          </cell>
        </row>
        <row r="50">
          <cell r="A50">
            <v>35947</v>
          </cell>
          <cell r="B50">
            <v>42573</v>
          </cell>
          <cell r="C50">
            <v>908395</v>
          </cell>
          <cell r="D50" t="str">
            <v>54,767     21338       56.26     133</v>
          </cell>
        </row>
        <row r="51">
          <cell r="A51">
            <v>35977</v>
          </cell>
          <cell r="B51">
            <v>36205</v>
          </cell>
          <cell r="C51">
            <v>907939</v>
          </cell>
          <cell r="D51" t="str">
            <v>55,954     25078       60.71     132</v>
          </cell>
        </row>
        <row r="52">
          <cell r="A52">
            <v>36008</v>
          </cell>
          <cell r="B52">
            <v>41684</v>
          </cell>
          <cell r="C52">
            <v>851055</v>
          </cell>
          <cell r="D52" t="str">
            <v>66,978     20417       61.64     131</v>
          </cell>
        </row>
        <row r="53">
          <cell r="A53">
            <v>36039</v>
          </cell>
          <cell r="B53">
            <v>40702</v>
          </cell>
          <cell r="C53">
            <v>817598</v>
          </cell>
          <cell r="D53" t="str">
            <v>64,786     20088       61.42     129</v>
          </cell>
        </row>
        <row r="54">
          <cell r="A54">
            <v>36069</v>
          </cell>
          <cell r="B54">
            <v>35476</v>
          </cell>
          <cell r="C54">
            <v>803348</v>
          </cell>
          <cell r="D54" t="str">
            <v>62,377     22645       63.75     128</v>
          </cell>
        </row>
        <row r="55">
          <cell r="A55">
            <v>36100</v>
          </cell>
          <cell r="B55">
            <v>31492</v>
          </cell>
          <cell r="C55">
            <v>735687</v>
          </cell>
          <cell r="D55" t="str">
            <v>51,550     23362       62.08     127</v>
          </cell>
        </row>
        <row r="56">
          <cell r="A56">
            <v>36130</v>
          </cell>
          <cell r="B56">
            <v>28400</v>
          </cell>
          <cell r="C56">
            <v>712026</v>
          </cell>
          <cell r="D56" t="str">
            <v>48,624     25072       63.13     123</v>
          </cell>
        </row>
        <row r="57">
          <cell r="A57" t="str">
            <v>Totals: _</v>
          </cell>
          <cell r="B57" t="str">
            <v>_________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572824</v>
          </cell>
          <cell r="C58">
            <v>11184369</v>
          </cell>
          <cell r="D58">
            <v>761383</v>
          </cell>
        </row>
        <row r="60">
          <cell r="A60">
            <v>36161</v>
          </cell>
          <cell r="B60">
            <v>29251</v>
          </cell>
          <cell r="C60">
            <v>709338</v>
          </cell>
          <cell r="D60" t="str">
            <v>48,047     24251       62.16     125</v>
          </cell>
        </row>
        <row r="61">
          <cell r="A61">
            <v>36192</v>
          </cell>
          <cell r="B61">
            <v>31223</v>
          </cell>
          <cell r="C61">
            <v>645137</v>
          </cell>
          <cell r="D61" t="str">
            <v>41,752     20663       57.21     126</v>
          </cell>
        </row>
        <row r="62">
          <cell r="A62">
            <v>36220</v>
          </cell>
          <cell r="B62">
            <v>30887</v>
          </cell>
          <cell r="C62">
            <v>671234</v>
          </cell>
          <cell r="D62" t="str">
            <v>40,610     21732       56.80     125</v>
          </cell>
        </row>
        <row r="63">
          <cell r="A63">
            <v>36251</v>
          </cell>
          <cell r="B63">
            <v>29578</v>
          </cell>
          <cell r="C63">
            <v>652491</v>
          </cell>
          <cell r="D63" t="str">
            <v>35,845     22061       54.79     121</v>
          </cell>
        </row>
        <row r="64">
          <cell r="A64">
            <v>36281</v>
          </cell>
          <cell r="B64">
            <v>31858</v>
          </cell>
          <cell r="C64">
            <v>656257</v>
          </cell>
          <cell r="D64" t="str">
            <v>41,332     20600       56.47     119</v>
          </cell>
        </row>
        <row r="65">
          <cell r="A65">
            <v>36312</v>
          </cell>
          <cell r="B65">
            <v>27450</v>
          </cell>
          <cell r="C65">
            <v>618620</v>
          </cell>
          <cell r="D65" t="str">
            <v>45,621     22537       62.43     115</v>
          </cell>
        </row>
        <row r="66">
          <cell r="A66">
            <v>36342</v>
          </cell>
          <cell r="B66">
            <v>27198</v>
          </cell>
          <cell r="C66">
            <v>609704</v>
          </cell>
          <cell r="D66" t="str">
            <v>47,414     22418       63.55     114</v>
          </cell>
        </row>
        <row r="67">
          <cell r="A67">
            <v>36373</v>
          </cell>
          <cell r="B67">
            <v>27382</v>
          </cell>
          <cell r="C67">
            <v>584302</v>
          </cell>
          <cell r="D67" t="str">
            <v>47,375     21339       63.37     113</v>
          </cell>
        </row>
        <row r="68">
          <cell r="A68">
            <v>36404</v>
          </cell>
          <cell r="B68">
            <v>23751</v>
          </cell>
          <cell r="C68">
            <v>563749</v>
          </cell>
          <cell r="D68" t="str">
            <v>49,375     23736       67.52     112</v>
          </cell>
        </row>
        <row r="69">
          <cell r="A69">
            <v>36434</v>
          </cell>
          <cell r="B69">
            <v>24797</v>
          </cell>
          <cell r="C69">
            <v>558113</v>
          </cell>
          <cell r="D69" t="str">
            <v>48,711     22508       66.27     112</v>
          </cell>
        </row>
        <row r="70">
          <cell r="A70">
            <v>36465</v>
          </cell>
          <cell r="B70">
            <v>23083</v>
          </cell>
          <cell r="C70">
            <v>504500</v>
          </cell>
          <cell r="D70" t="str">
            <v>45,120     21856       66.16     108</v>
          </cell>
        </row>
        <row r="71">
          <cell r="A71">
            <v>36495</v>
          </cell>
          <cell r="B71">
            <v>25683</v>
          </cell>
          <cell r="C71">
            <v>542430</v>
          </cell>
          <cell r="D71" t="str">
            <v>44,719     21121       63.52     110</v>
          </cell>
        </row>
        <row r="72">
          <cell r="A72" t="str">
            <v>Totals: _</v>
          </cell>
          <cell r="B72" t="str">
            <v>_________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332141</v>
          </cell>
          <cell r="C73">
            <v>7315875</v>
          </cell>
          <cell r="D73">
            <v>535921</v>
          </cell>
        </row>
        <row r="75">
          <cell r="A75">
            <v>36526</v>
          </cell>
          <cell r="B75">
            <v>20752</v>
          </cell>
          <cell r="C75">
            <v>519886</v>
          </cell>
          <cell r="D75" t="str">
            <v>47,717     25053       69.69     108</v>
          </cell>
        </row>
        <row r="76">
          <cell r="A76">
            <v>36557</v>
          </cell>
          <cell r="B76">
            <v>22416</v>
          </cell>
          <cell r="C76">
            <v>475980</v>
          </cell>
          <cell r="D76" t="str">
            <v>51,653     21234       69.74     103</v>
          </cell>
        </row>
        <row r="77">
          <cell r="A77">
            <v>36586</v>
          </cell>
          <cell r="B77">
            <v>23033</v>
          </cell>
          <cell r="C77">
            <v>484707</v>
          </cell>
          <cell r="D77" t="str">
            <v>49,936     21045       68.43     104</v>
          </cell>
        </row>
        <row r="78">
          <cell r="A78">
            <v>36617</v>
          </cell>
          <cell r="B78">
            <v>21824</v>
          </cell>
          <cell r="C78">
            <v>458237</v>
          </cell>
          <cell r="D78" t="str">
            <v>45,654     20997       67.66     105</v>
          </cell>
        </row>
        <row r="79">
          <cell r="A79">
            <v>36647</v>
          </cell>
          <cell r="B79">
            <v>21042</v>
          </cell>
          <cell r="C79">
            <v>475306</v>
          </cell>
          <cell r="D79" t="str">
            <v>46,843     22589       69.00     105</v>
          </cell>
        </row>
        <row r="80">
          <cell r="A80">
            <v>36678</v>
          </cell>
          <cell r="B80">
            <v>21015</v>
          </cell>
          <cell r="C80">
            <v>448328</v>
          </cell>
          <cell r="D80" t="str">
            <v>37,098     21334       63.84     104</v>
          </cell>
        </row>
        <row r="81">
          <cell r="A81">
            <v>36708</v>
          </cell>
          <cell r="B81">
            <v>19717</v>
          </cell>
          <cell r="C81">
            <v>477081</v>
          </cell>
          <cell r="D81" t="str">
            <v>40,141     24197       67.06     105</v>
          </cell>
        </row>
        <row r="82">
          <cell r="A82">
            <v>36739</v>
          </cell>
          <cell r="B82">
            <v>18806</v>
          </cell>
          <cell r="C82">
            <v>482402</v>
          </cell>
          <cell r="D82" t="str">
            <v>41,807     25652       68.97     105</v>
          </cell>
        </row>
        <row r="83">
          <cell r="A83">
            <v>36770</v>
          </cell>
          <cell r="B83">
            <v>17301</v>
          </cell>
          <cell r="C83">
            <v>530076</v>
          </cell>
          <cell r="D83" t="str">
            <v>39,768     30639       69.68     104</v>
          </cell>
        </row>
        <row r="84">
          <cell r="A84">
            <v>36800</v>
          </cell>
          <cell r="B84">
            <v>19553</v>
          </cell>
          <cell r="C84">
            <v>507030</v>
          </cell>
          <cell r="D84" t="str">
            <v>44,512     25932       69.48     102</v>
          </cell>
        </row>
        <row r="85">
          <cell r="A85">
            <v>36831</v>
          </cell>
          <cell r="B85">
            <v>18823</v>
          </cell>
          <cell r="C85">
            <v>470297</v>
          </cell>
          <cell r="D85" t="str">
            <v>39,004     24986       67.45      99</v>
          </cell>
        </row>
        <row r="86">
          <cell r="A86">
            <v>36861</v>
          </cell>
          <cell r="B86">
            <v>18824</v>
          </cell>
          <cell r="C86">
            <v>490697</v>
          </cell>
          <cell r="D86" t="str">
            <v>42,043     26068       69.07     100</v>
          </cell>
        </row>
        <row r="87">
          <cell r="A87" t="str">
            <v>Totals: _</v>
          </cell>
          <cell r="B87" t="str">
            <v>_________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243106</v>
          </cell>
          <cell r="C88">
            <v>5820027</v>
          </cell>
          <cell r="D88">
            <v>526176</v>
          </cell>
        </row>
        <row r="90">
          <cell r="A90">
            <v>36892</v>
          </cell>
          <cell r="B90">
            <v>17626</v>
          </cell>
          <cell r="C90">
            <v>489922</v>
          </cell>
          <cell r="D90" t="str">
            <v>40,537     27796       69.70     100</v>
          </cell>
        </row>
        <row r="91">
          <cell r="A91">
            <v>36923</v>
          </cell>
          <cell r="B91">
            <v>16483</v>
          </cell>
          <cell r="C91">
            <v>428306</v>
          </cell>
          <cell r="D91" t="str">
            <v>39,769     25985       70.70      96</v>
          </cell>
        </row>
        <row r="92">
          <cell r="A92">
            <v>36951</v>
          </cell>
          <cell r="B92">
            <v>16777</v>
          </cell>
          <cell r="C92">
            <v>448319</v>
          </cell>
          <cell r="D92" t="str">
            <v>41,904     26723       71.41      94</v>
          </cell>
        </row>
        <row r="93">
          <cell r="A93">
            <v>36982</v>
          </cell>
          <cell r="B93">
            <v>15895</v>
          </cell>
          <cell r="C93">
            <v>424961</v>
          </cell>
          <cell r="D93" t="str">
            <v>39,573     26736       71.34      95</v>
          </cell>
        </row>
        <row r="94">
          <cell r="A94">
            <v>37012</v>
          </cell>
          <cell r="B94">
            <v>15109</v>
          </cell>
          <cell r="C94">
            <v>424711</v>
          </cell>
          <cell r="D94" t="str">
            <v>38,761     28110       71.95      88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49">
          <cell r="A49">
            <v>35612</v>
          </cell>
          <cell r="B49">
            <v>130077</v>
          </cell>
          <cell r="C49">
            <v>1332772</v>
          </cell>
          <cell r="D49" t="str">
            <v>57,334     10247       30.59     152</v>
          </cell>
        </row>
        <row r="50">
          <cell r="A50">
            <v>35643</v>
          </cell>
          <cell r="B50">
            <v>203506</v>
          </cell>
          <cell r="C50">
            <v>2084119</v>
          </cell>
          <cell r="D50" t="str">
            <v>144,496     10242       41.52     147</v>
          </cell>
        </row>
        <row r="51">
          <cell r="A51">
            <v>35674</v>
          </cell>
          <cell r="B51">
            <v>173211</v>
          </cell>
          <cell r="C51">
            <v>1819081</v>
          </cell>
          <cell r="D51" t="str">
            <v>127,149     10503       42.33     149</v>
          </cell>
        </row>
        <row r="52">
          <cell r="A52">
            <v>35704</v>
          </cell>
          <cell r="B52">
            <v>139584</v>
          </cell>
          <cell r="C52">
            <v>1642152</v>
          </cell>
          <cell r="D52" t="str">
            <v>114,210     11765       45.00     145</v>
          </cell>
        </row>
        <row r="53">
          <cell r="A53">
            <v>35735</v>
          </cell>
          <cell r="B53">
            <v>95518</v>
          </cell>
          <cell r="C53">
            <v>1423410</v>
          </cell>
          <cell r="D53" t="str">
            <v>100,487     14903       51.27     144</v>
          </cell>
        </row>
        <row r="54">
          <cell r="A54">
            <v>35765</v>
          </cell>
          <cell r="B54">
            <v>90413</v>
          </cell>
          <cell r="C54">
            <v>1372396</v>
          </cell>
          <cell r="D54" t="str">
            <v>103,952     15180       53.48     148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1997</v>
          </cell>
          <cell r="B56">
            <v>832309</v>
          </cell>
          <cell r="C56">
            <v>9673930</v>
          </cell>
          <cell r="D56">
            <v>647628</v>
          </cell>
        </row>
        <row r="58">
          <cell r="A58">
            <v>35796</v>
          </cell>
          <cell r="B58">
            <v>86133</v>
          </cell>
          <cell r="C58">
            <v>1333770</v>
          </cell>
          <cell r="D58" t="str">
            <v>88,693     15486       50.73     148</v>
          </cell>
        </row>
        <row r="59">
          <cell r="A59">
            <v>35827</v>
          </cell>
          <cell r="B59">
            <v>71794</v>
          </cell>
          <cell r="C59">
            <v>1126355</v>
          </cell>
          <cell r="D59" t="str">
            <v>75,175     15689       51.15     147</v>
          </cell>
        </row>
        <row r="60">
          <cell r="A60">
            <v>35855</v>
          </cell>
          <cell r="B60">
            <v>65597</v>
          </cell>
          <cell r="C60">
            <v>1176279</v>
          </cell>
          <cell r="D60" t="str">
            <v>71,279     17932       52.08     149</v>
          </cell>
        </row>
        <row r="61">
          <cell r="A61">
            <v>35886</v>
          </cell>
          <cell r="B61">
            <v>54839</v>
          </cell>
          <cell r="C61">
            <v>1086280</v>
          </cell>
          <cell r="D61" t="str">
            <v>66,491     19809       54.80     146</v>
          </cell>
        </row>
        <row r="62">
          <cell r="A62">
            <v>35916</v>
          </cell>
          <cell r="B62">
            <v>56051</v>
          </cell>
          <cell r="C62">
            <v>1012896</v>
          </cell>
          <cell r="D62" t="str">
            <v>59,277     18071       51.40     142</v>
          </cell>
        </row>
        <row r="63">
          <cell r="A63">
            <v>35947</v>
          </cell>
          <cell r="B63">
            <v>62398</v>
          </cell>
          <cell r="C63">
            <v>918824</v>
          </cell>
          <cell r="D63" t="str">
            <v>57,254     14726       47.85     143</v>
          </cell>
        </row>
        <row r="64">
          <cell r="A64">
            <v>35977</v>
          </cell>
          <cell r="B64">
            <v>55892</v>
          </cell>
          <cell r="C64">
            <v>908033</v>
          </cell>
          <cell r="D64" t="str">
            <v>55,160     16247       49.67     143</v>
          </cell>
        </row>
        <row r="65">
          <cell r="A65">
            <v>36008</v>
          </cell>
          <cell r="B65">
            <v>51926</v>
          </cell>
          <cell r="C65">
            <v>841190</v>
          </cell>
          <cell r="D65" t="str">
            <v>54,117     16200       51.03     139</v>
          </cell>
        </row>
        <row r="66">
          <cell r="A66">
            <v>36039</v>
          </cell>
          <cell r="B66">
            <v>48029</v>
          </cell>
          <cell r="C66">
            <v>775665</v>
          </cell>
          <cell r="D66" t="str">
            <v>49,681     16150       50.85     140</v>
          </cell>
        </row>
        <row r="67">
          <cell r="A67">
            <v>36069</v>
          </cell>
          <cell r="B67">
            <v>48729</v>
          </cell>
          <cell r="C67">
            <v>758288</v>
          </cell>
          <cell r="D67" t="str">
            <v>48,881     15562       50.08     137</v>
          </cell>
        </row>
        <row r="68">
          <cell r="A68">
            <v>36100</v>
          </cell>
          <cell r="B68">
            <v>46127</v>
          </cell>
          <cell r="C68">
            <v>681871</v>
          </cell>
          <cell r="D68" t="str">
            <v>47,629     14783       50.80     137</v>
          </cell>
        </row>
        <row r="69">
          <cell r="A69">
            <v>36130</v>
          </cell>
          <cell r="B69">
            <v>39028</v>
          </cell>
          <cell r="C69">
            <v>686957</v>
          </cell>
          <cell r="D69" t="str">
            <v>47,201     17602       54.74     135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1998</v>
          </cell>
          <cell r="B71">
            <v>686543</v>
          </cell>
          <cell r="C71">
            <v>11306408</v>
          </cell>
          <cell r="D71">
            <v>720838</v>
          </cell>
        </row>
        <row r="73">
          <cell r="A73">
            <v>36161</v>
          </cell>
          <cell r="B73">
            <v>42501</v>
          </cell>
          <cell r="C73">
            <v>683500</v>
          </cell>
          <cell r="D73" t="str">
            <v>42,892     16082       50.23     135</v>
          </cell>
        </row>
        <row r="74">
          <cell r="A74">
            <v>36192</v>
          </cell>
          <cell r="B74">
            <v>39647</v>
          </cell>
          <cell r="C74">
            <v>600426</v>
          </cell>
          <cell r="D74" t="str">
            <v>36,465     15145       47.91     135</v>
          </cell>
        </row>
        <row r="75">
          <cell r="A75">
            <v>36220</v>
          </cell>
          <cell r="B75">
            <v>39838</v>
          </cell>
          <cell r="C75">
            <v>669519</v>
          </cell>
          <cell r="D75" t="str">
            <v>42,261     16807       51.48     132</v>
          </cell>
        </row>
        <row r="76">
          <cell r="A76">
            <v>36251</v>
          </cell>
          <cell r="B76">
            <v>36195</v>
          </cell>
          <cell r="C76">
            <v>598778</v>
          </cell>
          <cell r="D76" t="str">
            <v>42,594     16544       54.06     131</v>
          </cell>
        </row>
        <row r="77">
          <cell r="A77">
            <v>36281</v>
          </cell>
          <cell r="B77">
            <v>36018</v>
          </cell>
          <cell r="C77">
            <v>632703</v>
          </cell>
          <cell r="D77" t="str">
            <v>124,950     17567       77.62     131</v>
          </cell>
        </row>
        <row r="78">
          <cell r="A78">
            <v>36312</v>
          </cell>
          <cell r="B78">
            <v>35757</v>
          </cell>
          <cell r="C78">
            <v>628351</v>
          </cell>
          <cell r="D78" t="str">
            <v>99,440     17573       73.55     131</v>
          </cell>
        </row>
        <row r="79">
          <cell r="A79">
            <v>36342</v>
          </cell>
          <cell r="B79">
            <v>33681</v>
          </cell>
          <cell r="C79">
            <v>616658</v>
          </cell>
          <cell r="D79" t="str">
            <v>89,401     18309       72.64     130</v>
          </cell>
        </row>
        <row r="80">
          <cell r="A80">
            <v>36373</v>
          </cell>
          <cell r="B80">
            <v>26858</v>
          </cell>
          <cell r="C80">
            <v>597804</v>
          </cell>
          <cell r="D80" t="str">
            <v>78,252     22258       74.45     128</v>
          </cell>
        </row>
        <row r="81">
          <cell r="A81">
            <v>36404</v>
          </cell>
          <cell r="B81">
            <v>29133</v>
          </cell>
          <cell r="C81">
            <v>588006</v>
          </cell>
          <cell r="D81" t="str">
            <v>86,211     20184       74.74     127</v>
          </cell>
        </row>
        <row r="82">
          <cell r="A82">
            <v>36434</v>
          </cell>
          <cell r="B82">
            <v>35814</v>
          </cell>
          <cell r="C82">
            <v>665277</v>
          </cell>
          <cell r="D82" t="str">
            <v>50,141     18576       58.33     126</v>
          </cell>
        </row>
        <row r="83">
          <cell r="A83">
            <v>36465</v>
          </cell>
          <cell r="B83">
            <v>33885</v>
          </cell>
          <cell r="C83">
            <v>621605</v>
          </cell>
          <cell r="D83" t="str">
            <v>39,569     18345       53.87     127</v>
          </cell>
        </row>
        <row r="84">
          <cell r="A84">
            <v>36495</v>
          </cell>
          <cell r="B84">
            <v>36143</v>
          </cell>
          <cell r="C84">
            <v>553027</v>
          </cell>
          <cell r="D84" t="str">
            <v>44,841     15302       55.37     124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1999</v>
          </cell>
          <cell r="B86">
            <v>425470</v>
          </cell>
          <cell r="C86">
            <v>7455654</v>
          </cell>
          <cell r="D86">
            <v>777017</v>
          </cell>
        </row>
        <row r="88">
          <cell r="A88">
            <v>36526</v>
          </cell>
          <cell r="B88">
            <v>32304</v>
          </cell>
          <cell r="C88">
            <v>510153</v>
          </cell>
          <cell r="D88" t="str">
            <v>47,230     15793       59.38     122</v>
          </cell>
        </row>
        <row r="89">
          <cell r="A89">
            <v>36557</v>
          </cell>
          <cell r="B89">
            <v>27110</v>
          </cell>
          <cell r="C89">
            <v>381774</v>
          </cell>
          <cell r="D89" t="str">
            <v>37,561     14083       58.08     117</v>
          </cell>
        </row>
        <row r="90">
          <cell r="A90">
            <v>36586</v>
          </cell>
          <cell r="B90">
            <v>29840</v>
          </cell>
          <cell r="C90">
            <v>481983</v>
          </cell>
          <cell r="D90" t="str">
            <v>46,047     16153       60.68     123</v>
          </cell>
        </row>
        <row r="91">
          <cell r="A91">
            <v>36617</v>
          </cell>
          <cell r="B91">
            <v>34241</v>
          </cell>
          <cell r="C91">
            <v>412061</v>
          </cell>
          <cell r="D91" t="str">
            <v>34,557     12035       50.23     121</v>
          </cell>
        </row>
        <row r="92">
          <cell r="A92">
            <v>36647</v>
          </cell>
          <cell r="B92">
            <v>33261</v>
          </cell>
          <cell r="C92">
            <v>439991</v>
          </cell>
          <cell r="D92" t="str">
            <v>36,759     13229       52.50     120</v>
          </cell>
        </row>
        <row r="93">
          <cell r="A93">
            <v>36678</v>
          </cell>
          <cell r="B93">
            <v>31768</v>
          </cell>
          <cell r="C93">
            <v>421903</v>
          </cell>
          <cell r="D93" t="str">
            <v>35,777     13281       52.97     122</v>
          </cell>
        </row>
        <row r="94">
          <cell r="A94">
            <v>36708</v>
          </cell>
          <cell r="B94">
            <v>31643</v>
          </cell>
          <cell r="C94">
            <v>422095</v>
          </cell>
          <cell r="D94" t="str">
            <v>37,314     13340       54.11     122</v>
          </cell>
        </row>
        <row r="95">
          <cell r="A95">
            <v>36739</v>
          </cell>
          <cell r="B95">
            <v>29911</v>
          </cell>
          <cell r="C95">
            <v>421017</v>
          </cell>
          <cell r="D95" t="str">
            <v>33,355     14076       52.72     121</v>
          </cell>
        </row>
        <row r="96">
          <cell r="A96">
            <v>36770</v>
          </cell>
          <cell r="B96">
            <v>32204</v>
          </cell>
          <cell r="C96">
            <v>426245</v>
          </cell>
          <cell r="D96" t="str">
            <v>34,666     13236       51.84     122</v>
          </cell>
        </row>
        <row r="97">
          <cell r="A97">
            <v>36800</v>
          </cell>
          <cell r="B97">
            <v>32697</v>
          </cell>
          <cell r="C97">
            <v>423981</v>
          </cell>
          <cell r="D97" t="str">
            <v>34,275     12967       51.18     120</v>
          </cell>
        </row>
        <row r="98">
          <cell r="A98">
            <v>36831</v>
          </cell>
          <cell r="B98">
            <v>30090</v>
          </cell>
          <cell r="C98">
            <v>385520</v>
          </cell>
          <cell r="D98" t="str">
            <v>53,896     12813       64.17     120</v>
          </cell>
        </row>
        <row r="99">
          <cell r="A99">
            <v>36861</v>
          </cell>
          <cell r="B99">
            <v>29907</v>
          </cell>
          <cell r="C99">
            <v>455670</v>
          </cell>
          <cell r="D99" t="str">
            <v>36,029     15237       54.64     120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2000</v>
          </cell>
          <cell r="B101">
            <v>374976</v>
          </cell>
          <cell r="C101">
            <v>5182393</v>
          </cell>
          <cell r="D101">
            <v>467466</v>
          </cell>
        </row>
        <row r="103">
          <cell r="A103">
            <v>36892</v>
          </cell>
          <cell r="B103">
            <v>29241</v>
          </cell>
          <cell r="C103">
            <v>406152</v>
          </cell>
          <cell r="D103" t="str">
            <v>34,778     13890       54.32     119</v>
          </cell>
        </row>
        <row r="104">
          <cell r="A104">
            <v>36923</v>
          </cell>
          <cell r="B104">
            <v>25502</v>
          </cell>
          <cell r="C104">
            <v>403574</v>
          </cell>
          <cell r="D104" t="str">
            <v>29,892     15826       53.96     118</v>
          </cell>
        </row>
        <row r="105">
          <cell r="A105">
            <v>36951</v>
          </cell>
          <cell r="B105">
            <v>26547</v>
          </cell>
          <cell r="C105">
            <v>442473</v>
          </cell>
          <cell r="D105" t="str">
            <v>31,327     16668       54.13     120</v>
          </cell>
        </row>
        <row r="106">
          <cell r="A106">
            <v>36982</v>
          </cell>
          <cell r="B106">
            <v>23446</v>
          </cell>
          <cell r="C106">
            <v>481819</v>
          </cell>
          <cell r="D106" t="str">
            <v>28,203     20551       54.61     119</v>
          </cell>
        </row>
        <row r="107">
          <cell r="A107">
            <v>37012</v>
          </cell>
          <cell r="B107">
            <v>22419</v>
          </cell>
          <cell r="C107">
            <v>464942</v>
          </cell>
          <cell r="D107" t="str">
            <v>29,776     20739       57.05     116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60">
          <cell r="A60">
            <v>35643</v>
          </cell>
          <cell r="B60">
            <v>79996</v>
          </cell>
          <cell r="C60">
            <v>1714837</v>
          </cell>
          <cell r="D60" t="str">
            <v>63,404     21437       44.21     159</v>
          </cell>
        </row>
        <row r="61">
          <cell r="A61">
            <v>35674</v>
          </cell>
          <cell r="B61">
            <v>155435</v>
          </cell>
          <cell r="C61">
            <v>2201984</v>
          </cell>
          <cell r="D61" t="str">
            <v>130,045     14167       45.55     152</v>
          </cell>
        </row>
        <row r="62">
          <cell r="A62">
            <v>35704</v>
          </cell>
          <cell r="B62">
            <v>130516</v>
          </cell>
          <cell r="C62">
            <v>2041546</v>
          </cell>
          <cell r="D62" t="str">
            <v>125,981     15643       49.12     156</v>
          </cell>
        </row>
        <row r="63">
          <cell r="A63">
            <v>35735</v>
          </cell>
          <cell r="B63">
            <v>108005</v>
          </cell>
          <cell r="C63">
            <v>1787409</v>
          </cell>
          <cell r="D63" t="str">
            <v>111,940     16550       50.89     158</v>
          </cell>
        </row>
        <row r="64">
          <cell r="A64">
            <v>35765</v>
          </cell>
          <cell r="B64">
            <v>101927</v>
          </cell>
          <cell r="C64">
            <v>1647226</v>
          </cell>
          <cell r="D64" t="str">
            <v>101,378     16161       49.86     159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1997</v>
          </cell>
          <cell r="B66">
            <v>575879</v>
          </cell>
          <cell r="C66">
            <v>9393002</v>
          </cell>
          <cell r="D66">
            <v>532748</v>
          </cell>
        </row>
        <row r="68">
          <cell r="A68">
            <v>35796</v>
          </cell>
          <cell r="B68">
            <v>97634</v>
          </cell>
          <cell r="C68">
            <v>1512382</v>
          </cell>
          <cell r="D68" t="str">
            <v>93,024     15491       48.79     157</v>
          </cell>
        </row>
        <row r="69">
          <cell r="A69">
            <v>35827</v>
          </cell>
          <cell r="B69">
            <v>80387</v>
          </cell>
          <cell r="C69">
            <v>1242573</v>
          </cell>
          <cell r="D69" t="str">
            <v>77,046     15458       48.94     158</v>
          </cell>
        </row>
        <row r="70">
          <cell r="A70">
            <v>35855</v>
          </cell>
          <cell r="B70">
            <v>88882</v>
          </cell>
          <cell r="C70">
            <v>1280681</v>
          </cell>
          <cell r="D70" t="str">
            <v>81,323     14409       47.78     156</v>
          </cell>
        </row>
        <row r="71">
          <cell r="A71">
            <v>35886</v>
          </cell>
          <cell r="B71">
            <v>74654</v>
          </cell>
          <cell r="C71">
            <v>1211547</v>
          </cell>
          <cell r="D71" t="str">
            <v>73,953     16229       49.76     157</v>
          </cell>
        </row>
        <row r="72">
          <cell r="A72">
            <v>35916</v>
          </cell>
          <cell r="B72">
            <v>64382</v>
          </cell>
          <cell r="C72">
            <v>1193963</v>
          </cell>
          <cell r="D72" t="str">
            <v>82,936     18545       56.30     158</v>
          </cell>
        </row>
        <row r="73">
          <cell r="A73">
            <v>35947</v>
          </cell>
          <cell r="B73">
            <v>57822</v>
          </cell>
          <cell r="C73">
            <v>1113517</v>
          </cell>
          <cell r="D73" t="str">
            <v>78,815     19258       57.68     156</v>
          </cell>
        </row>
        <row r="74">
          <cell r="A74">
            <v>35977</v>
          </cell>
          <cell r="B74">
            <v>57254</v>
          </cell>
          <cell r="C74">
            <v>1122026</v>
          </cell>
          <cell r="D74" t="str">
            <v>77,400     19598       57.48     157</v>
          </cell>
        </row>
        <row r="75">
          <cell r="A75">
            <v>36008</v>
          </cell>
          <cell r="B75">
            <v>54944</v>
          </cell>
          <cell r="C75">
            <v>1089904</v>
          </cell>
          <cell r="D75" t="str">
            <v>84,301     19837       60.54     157</v>
          </cell>
        </row>
        <row r="76">
          <cell r="A76">
            <v>36039</v>
          </cell>
          <cell r="B76">
            <v>47216</v>
          </cell>
          <cell r="C76">
            <v>965561</v>
          </cell>
          <cell r="D76" t="str">
            <v>74,475     20450       61.20     155</v>
          </cell>
        </row>
        <row r="77">
          <cell r="A77">
            <v>36069</v>
          </cell>
          <cell r="B77">
            <v>46566</v>
          </cell>
          <cell r="C77">
            <v>922195</v>
          </cell>
          <cell r="D77" t="str">
            <v>69,359     19805       59.83     156</v>
          </cell>
        </row>
        <row r="78">
          <cell r="A78">
            <v>36100</v>
          </cell>
          <cell r="B78">
            <v>44559</v>
          </cell>
          <cell r="C78">
            <v>900180</v>
          </cell>
          <cell r="D78" t="str">
            <v>62,342     20202       58.32     157</v>
          </cell>
        </row>
        <row r="79">
          <cell r="A79">
            <v>36130</v>
          </cell>
          <cell r="B79">
            <v>41608</v>
          </cell>
          <cell r="C79">
            <v>858515</v>
          </cell>
          <cell r="D79" t="str">
            <v>61,968     20634       59.83     153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1998</v>
          </cell>
          <cell r="B81">
            <v>755908</v>
          </cell>
          <cell r="C81">
            <v>13413044</v>
          </cell>
          <cell r="D81">
            <v>916942</v>
          </cell>
        </row>
        <row r="83">
          <cell r="A83">
            <v>36161</v>
          </cell>
          <cell r="B83">
            <v>43386</v>
          </cell>
          <cell r="C83">
            <v>844318</v>
          </cell>
          <cell r="D83" t="str">
            <v>58,944     19461       57.60     154</v>
          </cell>
        </row>
        <row r="84">
          <cell r="A84">
            <v>36192</v>
          </cell>
          <cell r="B84">
            <v>38310</v>
          </cell>
          <cell r="C84">
            <v>737425</v>
          </cell>
          <cell r="D84" t="str">
            <v>48,615     19249       55.93     153</v>
          </cell>
        </row>
        <row r="85">
          <cell r="A85">
            <v>36220</v>
          </cell>
          <cell r="B85">
            <v>39577</v>
          </cell>
          <cell r="C85">
            <v>796322</v>
          </cell>
          <cell r="D85" t="str">
            <v>55,669     20121       58.45     153</v>
          </cell>
        </row>
        <row r="86">
          <cell r="A86">
            <v>36251</v>
          </cell>
          <cell r="B86">
            <v>39041</v>
          </cell>
          <cell r="C86">
            <v>786068</v>
          </cell>
          <cell r="D86" t="str">
            <v>56,553     20135       59.16     153</v>
          </cell>
        </row>
        <row r="87">
          <cell r="A87">
            <v>36281</v>
          </cell>
          <cell r="B87">
            <v>37601</v>
          </cell>
          <cell r="C87">
            <v>801457</v>
          </cell>
          <cell r="D87" t="str">
            <v>52,660     21315       58.34     150</v>
          </cell>
        </row>
        <row r="88">
          <cell r="A88">
            <v>36312</v>
          </cell>
          <cell r="B88">
            <v>35773</v>
          </cell>
          <cell r="C88">
            <v>743348</v>
          </cell>
          <cell r="D88" t="str">
            <v>51,989     20780       59.24     152</v>
          </cell>
        </row>
        <row r="89">
          <cell r="A89">
            <v>36342</v>
          </cell>
          <cell r="B89">
            <v>33684</v>
          </cell>
          <cell r="C89">
            <v>721107</v>
          </cell>
          <cell r="D89" t="str">
            <v>51,853     21408       60.62     150</v>
          </cell>
        </row>
        <row r="90">
          <cell r="A90">
            <v>36373</v>
          </cell>
          <cell r="B90">
            <v>29622</v>
          </cell>
          <cell r="C90">
            <v>675066</v>
          </cell>
          <cell r="D90" t="str">
            <v>45,353     22790       60.49     151</v>
          </cell>
        </row>
        <row r="91">
          <cell r="A91">
            <v>36404</v>
          </cell>
          <cell r="B91">
            <v>27991</v>
          </cell>
          <cell r="C91">
            <v>652145</v>
          </cell>
          <cell r="D91" t="str">
            <v>45,117     23299       61.71     150</v>
          </cell>
        </row>
        <row r="92">
          <cell r="A92">
            <v>36434</v>
          </cell>
          <cell r="B92">
            <v>24847</v>
          </cell>
          <cell r="C92">
            <v>655611</v>
          </cell>
          <cell r="D92" t="str">
            <v>43,730     26386       63.77     148</v>
          </cell>
        </row>
        <row r="93">
          <cell r="A93">
            <v>36465</v>
          </cell>
          <cell r="B93">
            <v>24315</v>
          </cell>
          <cell r="C93">
            <v>644852</v>
          </cell>
          <cell r="D93" t="str">
            <v>42,119     26521       63.40     150</v>
          </cell>
        </row>
        <row r="94">
          <cell r="A94">
            <v>36495</v>
          </cell>
          <cell r="B94">
            <v>38496</v>
          </cell>
          <cell r="C94">
            <v>651390</v>
          </cell>
          <cell r="D94" t="str">
            <v>44,798     16921       53.78     147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1999</v>
          </cell>
          <cell r="B96">
            <v>412643</v>
          </cell>
          <cell r="C96">
            <v>8709109</v>
          </cell>
          <cell r="D96">
            <v>597400</v>
          </cell>
        </row>
        <row r="98">
          <cell r="A98">
            <v>36526</v>
          </cell>
          <cell r="B98">
            <v>40068</v>
          </cell>
          <cell r="C98">
            <v>635342</v>
          </cell>
          <cell r="D98" t="str">
            <v>74,582     15857       65.05     146</v>
          </cell>
        </row>
        <row r="99">
          <cell r="A99">
            <v>36557</v>
          </cell>
          <cell r="B99">
            <v>32093</v>
          </cell>
          <cell r="C99">
            <v>578176</v>
          </cell>
          <cell r="D99" t="str">
            <v>61,787     18016       65.81     145</v>
          </cell>
        </row>
        <row r="100">
          <cell r="A100">
            <v>36586</v>
          </cell>
          <cell r="B100">
            <v>39043</v>
          </cell>
          <cell r="C100">
            <v>607574</v>
          </cell>
          <cell r="D100" t="str">
            <v>91,605     15562       70.12     148</v>
          </cell>
        </row>
        <row r="101">
          <cell r="A101">
            <v>36617</v>
          </cell>
          <cell r="B101">
            <v>39131</v>
          </cell>
          <cell r="C101">
            <v>575838</v>
          </cell>
          <cell r="D101" t="str">
            <v>85,444     14716       68.59     145</v>
          </cell>
        </row>
        <row r="102">
          <cell r="A102">
            <v>36647</v>
          </cell>
          <cell r="B102">
            <v>37405</v>
          </cell>
          <cell r="C102">
            <v>626005</v>
          </cell>
          <cell r="D102" t="str">
            <v>94,941     16736       71.74     148</v>
          </cell>
        </row>
        <row r="103">
          <cell r="A103">
            <v>36678</v>
          </cell>
          <cell r="B103">
            <v>35538</v>
          </cell>
          <cell r="C103">
            <v>576479</v>
          </cell>
          <cell r="D103" t="str">
            <v>91,378     16222       72.00     147</v>
          </cell>
        </row>
        <row r="104">
          <cell r="A104">
            <v>36708</v>
          </cell>
          <cell r="B104">
            <v>28086</v>
          </cell>
          <cell r="C104">
            <v>563907</v>
          </cell>
          <cell r="D104" t="str">
            <v>97,219     20078       77.59     148</v>
          </cell>
        </row>
        <row r="105">
          <cell r="A105">
            <v>36739</v>
          </cell>
          <cell r="B105">
            <v>24997</v>
          </cell>
          <cell r="C105">
            <v>562835</v>
          </cell>
          <cell r="D105" t="str">
            <v>93,966     22517       78.99     146</v>
          </cell>
        </row>
        <row r="106">
          <cell r="A106">
            <v>36770</v>
          </cell>
          <cell r="B106">
            <v>27276</v>
          </cell>
          <cell r="C106">
            <v>581418</v>
          </cell>
          <cell r="D106" t="str">
            <v>99,775     21317       78.53     145</v>
          </cell>
        </row>
        <row r="107">
          <cell r="A107">
            <v>36800</v>
          </cell>
          <cell r="B107">
            <v>24786</v>
          </cell>
          <cell r="C107">
            <v>609813</v>
          </cell>
          <cell r="D107" t="str">
            <v>110,004     24604       81.61     142</v>
          </cell>
        </row>
        <row r="108">
          <cell r="A108">
            <v>36831</v>
          </cell>
          <cell r="B108">
            <v>21110</v>
          </cell>
          <cell r="C108">
            <v>537784</v>
          </cell>
          <cell r="D108" t="str">
            <v>98,364     25476       82.33     140</v>
          </cell>
        </row>
        <row r="109">
          <cell r="A109">
            <v>36861</v>
          </cell>
          <cell r="B109">
            <v>20992</v>
          </cell>
          <cell r="C109">
            <v>523662</v>
          </cell>
          <cell r="D109" t="str">
            <v>98,396     24946       82.42     141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  <row r="111">
          <cell r="A111">
            <v>2000</v>
          </cell>
          <cell r="B111">
            <v>370525</v>
          </cell>
          <cell r="C111">
            <v>6978833</v>
          </cell>
          <cell r="D111">
            <v>1097461</v>
          </cell>
        </row>
        <row r="113">
          <cell r="A113">
            <v>36892</v>
          </cell>
          <cell r="B113">
            <v>22175</v>
          </cell>
          <cell r="C113">
            <v>528220</v>
          </cell>
          <cell r="D113" t="str">
            <v>96,801     23821       81.36     141</v>
          </cell>
        </row>
        <row r="114">
          <cell r="A114">
            <v>36923</v>
          </cell>
          <cell r="B114">
            <v>22316</v>
          </cell>
          <cell r="C114">
            <v>455446</v>
          </cell>
          <cell r="D114" t="str">
            <v>82,175     20409       78.64     141</v>
          </cell>
        </row>
        <row r="115">
          <cell r="A115">
            <v>36951</v>
          </cell>
          <cell r="B115">
            <v>22660</v>
          </cell>
          <cell r="C115">
            <v>496752</v>
          </cell>
          <cell r="D115" t="str">
            <v>83,767     21922       78.71     144</v>
          </cell>
        </row>
        <row r="116">
          <cell r="A116">
            <v>36982</v>
          </cell>
          <cell r="B116">
            <v>19395</v>
          </cell>
          <cell r="C116">
            <v>477172</v>
          </cell>
          <cell r="D116" t="str">
            <v>83,021     24603       81.06     141</v>
          </cell>
        </row>
        <row r="117">
          <cell r="A117">
            <v>37012</v>
          </cell>
          <cell r="B117">
            <v>27303</v>
          </cell>
          <cell r="C117">
            <v>518271</v>
          </cell>
          <cell r="D117" t="str">
            <v>88,260     18983       76.37     136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48">
          <cell r="A48">
            <v>35674</v>
          </cell>
          <cell r="B48">
            <v>80733</v>
          </cell>
          <cell r="C48">
            <v>1478914</v>
          </cell>
          <cell r="D48" t="str">
            <v>94,490     18319       53.93     146</v>
          </cell>
        </row>
        <row r="49">
          <cell r="A49">
            <v>35704</v>
          </cell>
          <cell r="B49">
            <v>114191</v>
          </cell>
          <cell r="C49">
            <v>2521578</v>
          </cell>
          <cell r="D49" t="str">
            <v>174,298     22083       60.42     142</v>
          </cell>
        </row>
        <row r="50">
          <cell r="A50">
            <v>35735</v>
          </cell>
          <cell r="B50">
            <v>117174</v>
          </cell>
          <cell r="C50">
            <v>2862865</v>
          </cell>
          <cell r="D50" t="str">
            <v>151,583     24433       56.40     140</v>
          </cell>
        </row>
        <row r="51">
          <cell r="A51">
            <v>35765</v>
          </cell>
          <cell r="B51">
            <v>107354</v>
          </cell>
          <cell r="C51">
            <v>2956428</v>
          </cell>
          <cell r="D51" t="str">
            <v>157,488     27540       59.46     143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419452</v>
          </cell>
          <cell r="C53">
            <v>9819785</v>
          </cell>
          <cell r="D53">
            <v>577859</v>
          </cell>
        </row>
        <row r="55">
          <cell r="A55">
            <v>35796</v>
          </cell>
          <cell r="B55">
            <v>102773</v>
          </cell>
          <cell r="C55">
            <v>2626497</v>
          </cell>
          <cell r="D55" t="str">
            <v>99,149     25557       49.10     140</v>
          </cell>
        </row>
        <row r="56">
          <cell r="A56">
            <v>35827</v>
          </cell>
          <cell r="B56">
            <v>92465</v>
          </cell>
          <cell r="C56">
            <v>2267166</v>
          </cell>
          <cell r="D56" t="str">
            <v>83,606     24520       47.48     140</v>
          </cell>
        </row>
        <row r="57">
          <cell r="A57">
            <v>35855</v>
          </cell>
          <cell r="B57">
            <v>90856</v>
          </cell>
          <cell r="C57">
            <v>2436402</v>
          </cell>
          <cell r="D57" t="str">
            <v>85,020     26817       48.34     136</v>
          </cell>
        </row>
        <row r="58">
          <cell r="A58">
            <v>35886</v>
          </cell>
          <cell r="B58">
            <v>67817</v>
          </cell>
          <cell r="C58">
            <v>2346321</v>
          </cell>
          <cell r="D58" t="str">
            <v>71,569     34598       51.35     136</v>
          </cell>
        </row>
        <row r="59">
          <cell r="A59">
            <v>35916</v>
          </cell>
          <cell r="B59">
            <v>57058</v>
          </cell>
          <cell r="C59">
            <v>2400932</v>
          </cell>
          <cell r="D59" t="str">
            <v>67,229     42079       54.09     136</v>
          </cell>
        </row>
        <row r="60">
          <cell r="A60">
            <v>35947</v>
          </cell>
          <cell r="B60">
            <v>48399</v>
          </cell>
          <cell r="C60">
            <v>2138416</v>
          </cell>
          <cell r="D60" t="str">
            <v>53,533     44184       52.52     135</v>
          </cell>
        </row>
        <row r="61">
          <cell r="A61">
            <v>35977</v>
          </cell>
          <cell r="B61">
            <v>41843</v>
          </cell>
          <cell r="C61">
            <v>2136235</v>
          </cell>
          <cell r="D61" t="str">
            <v>49,870     51054       54.38     131</v>
          </cell>
        </row>
        <row r="62">
          <cell r="A62">
            <v>36008</v>
          </cell>
          <cell r="B62">
            <v>35759</v>
          </cell>
          <cell r="C62">
            <v>2071110</v>
          </cell>
          <cell r="D62" t="str">
            <v>53,674     57919       60.02     131</v>
          </cell>
        </row>
        <row r="63">
          <cell r="A63">
            <v>36039</v>
          </cell>
          <cell r="B63">
            <v>34556</v>
          </cell>
          <cell r="C63">
            <v>1933483</v>
          </cell>
          <cell r="D63" t="str">
            <v>47,555     55953       57.92     131</v>
          </cell>
        </row>
        <row r="64">
          <cell r="A64">
            <v>36069</v>
          </cell>
          <cell r="B64">
            <v>34726</v>
          </cell>
          <cell r="C64">
            <v>1931851</v>
          </cell>
          <cell r="D64" t="str">
            <v>53,572     55632       60.67     133</v>
          </cell>
        </row>
        <row r="65">
          <cell r="A65">
            <v>36100</v>
          </cell>
          <cell r="B65">
            <v>32493</v>
          </cell>
          <cell r="C65">
            <v>1797134</v>
          </cell>
          <cell r="D65" t="str">
            <v>48,363     55309       59.81     132</v>
          </cell>
        </row>
        <row r="66">
          <cell r="A66">
            <v>36130</v>
          </cell>
          <cell r="B66">
            <v>26561</v>
          </cell>
          <cell r="C66">
            <v>1766614</v>
          </cell>
          <cell r="D66" t="str">
            <v>49,288     66512       64.98     132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665306</v>
          </cell>
          <cell r="C68">
            <v>25852161</v>
          </cell>
          <cell r="D68">
            <v>762428</v>
          </cell>
        </row>
        <row r="70">
          <cell r="A70">
            <v>36161</v>
          </cell>
          <cell r="B70">
            <v>31439</v>
          </cell>
          <cell r="C70">
            <v>1689408</v>
          </cell>
          <cell r="D70" t="str">
            <v>48,979     53737       60.91     130</v>
          </cell>
        </row>
        <row r="71">
          <cell r="A71">
            <v>36192</v>
          </cell>
          <cell r="B71">
            <v>28514</v>
          </cell>
          <cell r="C71">
            <v>1505008</v>
          </cell>
          <cell r="D71" t="str">
            <v>42,869     52782       60.05     128</v>
          </cell>
        </row>
        <row r="72">
          <cell r="A72">
            <v>36220</v>
          </cell>
          <cell r="B72">
            <v>32897</v>
          </cell>
          <cell r="C72">
            <v>1603367</v>
          </cell>
          <cell r="D72" t="str">
            <v>42,241     48740       56.22     129</v>
          </cell>
        </row>
        <row r="73">
          <cell r="A73">
            <v>36251</v>
          </cell>
          <cell r="B73">
            <v>29975</v>
          </cell>
          <cell r="C73">
            <v>1482609</v>
          </cell>
          <cell r="D73" t="str">
            <v>44,066     49462       59.52     131</v>
          </cell>
        </row>
        <row r="74">
          <cell r="A74">
            <v>36281</v>
          </cell>
          <cell r="B74">
            <v>26292</v>
          </cell>
          <cell r="C74">
            <v>1498734</v>
          </cell>
          <cell r="D74" t="str">
            <v>58,566     57004       69.02     129</v>
          </cell>
        </row>
        <row r="75">
          <cell r="A75">
            <v>36312</v>
          </cell>
          <cell r="B75">
            <v>26311</v>
          </cell>
          <cell r="C75">
            <v>1385453</v>
          </cell>
          <cell r="D75" t="str">
            <v>93,069     52657       77.96     127</v>
          </cell>
        </row>
        <row r="76">
          <cell r="A76">
            <v>36342</v>
          </cell>
          <cell r="B76">
            <v>28221</v>
          </cell>
          <cell r="C76">
            <v>1463485</v>
          </cell>
          <cell r="D76" t="str">
            <v>84,182     51859       74.89     128</v>
          </cell>
        </row>
        <row r="77">
          <cell r="A77">
            <v>36373</v>
          </cell>
          <cell r="B77">
            <v>25551</v>
          </cell>
          <cell r="C77">
            <v>1447384</v>
          </cell>
          <cell r="D77" t="str">
            <v>72,608     56647       73.97     127</v>
          </cell>
        </row>
        <row r="78">
          <cell r="A78">
            <v>36404</v>
          </cell>
          <cell r="B78">
            <v>23768</v>
          </cell>
          <cell r="C78">
            <v>1335610</v>
          </cell>
          <cell r="D78" t="str">
            <v>70,020     56194       74.66     126</v>
          </cell>
        </row>
        <row r="79">
          <cell r="A79">
            <v>36434</v>
          </cell>
          <cell r="B79">
            <v>23742</v>
          </cell>
          <cell r="C79">
            <v>1345376</v>
          </cell>
          <cell r="D79" t="str">
            <v>67,375     56667       73.94     126</v>
          </cell>
        </row>
        <row r="80">
          <cell r="A80">
            <v>36465</v>
          </cell>
          <cell r="B80">
            <v>25083</v>
          </cell>
          <cell r="C80">
            <v>1267851</v>
          </cell>
          <cell r="D80" t="str">
            <v>67,647     50547       72.95     127</v>
          </cell>
        </row>
        <row r="81">
          <cell r="A81">
            <v>36495</v>
          </cell>
          <cell r="B81">
            <v>23416</v>
          </cell>
          <cell r="C81">
            <v>1300313</v>
          </cell>
          <cell r="D81" t="str">
            <v>64,890     55531       73.48     124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325209</v>
          </cell>
          <cell r="C83">
            <v>17324598</v>
          </cell>
          <cell r="D83">
            <v>756512</v>
          </cell>
        </row>
        <row r="85">
          <cell r="A85">
            <v>36526</v>
          </cell>
          <cell r="B85">
            <v>21821</v>
          </cell>
          <cell r="C85">
            <v>1220097</v>
          </cell>
          <cell r="D85" t="str">
            <v>62,083     55914       73.99     125</v>
          </cell>
        </row>
        <row r="86">
          <cell r="A86">
            <v>36557</v>
          </cell>
          <cell r="B86">
            <v>20715</v>
          </cell>
          <cell r="C86">
            <v>1074521</v>
          </cell>
          <cell r="D86" t="str">
            <v>56,648     51872       73.22     118</v>
          </cell>
        </row>
        <row r="87">
          <cell r="A87">
            <v>36586</v>
          </cell>
          <cell r="B87">
            <v>19829</v>
          </cell>
          <cell r="C87">
            <v>1194384</v>
          </cell>
          <cell r="D87" t="str">
            <v>65,385     60235       76.73     125</v>
          </cell>
        </row>
        <row r="88">
          <cell r="A88">
            <v>36617</v>
          </cell>
          <cell r="B88">
            <v>21787</v>
          </cell>
          <cell r="C88">
            <v>1085699</v>
          </cell>
          <cell r="D88" t="str">
            <v>55,526     49833       71.82     122</v>
          </cell>
        </row>
        <row r="89">
          <cell r="A89">
            <v>36647</v>
          </cell>
          <cell r="B89">
            <v>20831</v>
          </cell>
          <cell r="C89">
            <v>1070552</v>
          </cell>
          <cell r="D89" t="str">
            <v>52,240     51393       71.49     122</v>
          </cell>
        </row>
        <row r="90">
          <cell r="A90">
            <v>36678</v>
          </cell>
          <cell r="B90">
            <v>20518</v>
          </cell>
          <cell r="C90">
            <v>992779</v>
          </cell>
          <cell r="D90" t="str">
            <v>47,912     48386       70.02     119</v>
          </cell>
        </row>
        <row r="91">
          <cell r="A91">
            <v>36708</v>
          </cell>
          <cell r="B91">
            <v>18796</v>
          </cell>
          <cell r="C91">
            <v>1041240</v>
          </cell>
          <cell r="D91" t="str">
            <v>55,500     55397       74.70     120</v>
          </cell>
        </row>
        <row r="92">
          <cell r="A92">
            <v>36739</v>
          </cell>
          <cell r="B92">
            <v>18526</v>
          </cell>
          <cell r="C92">
            <v>994145</v>
          </cell>
          <cell r="D92" t="str">
            <v>55,176     53663       74.86     120</v>
          </cell>
        </row>
        <row r="93">
          <cell r="A93">
            <v>36770</v>
          </cell>
          <cell r="B93">
            <v>18327</v>
          </cell>
          <cell r="C93">
            <v>945267</v>
          </cell>
          <cell r="D93" t="str">
            <v>46,472     51578       71.72     122</v>
          </cell>
        </row>
        <row r="94">
          <cell r="A94">
            <v>36800</v>
          </cell>
          <cell r="B94">
            <v>17840</v>
          </cell>
          <cell r="C94">
            <v>982276</v>
          </cell>
          <cell r="D94" t="str">
            <v>55,254     55061       75.59     120</v>
          </cell>
        </row>
        <row r="95">
          <cell r="A95">
            <v>36831</v>
          </cell>
          <cell r="B95">
            <v>16154</v>
          </cell>
          <cell r="C95">
            <v>917227</v>
          </cell>
          <cell r="D95" t="str">
            <v>47,311     56781       74.55     118</v>
          </cell>
        </row>
        <row r="96">
          <cell r="A96">
            <v>36861</v>
          </cell>
          <cell r="B96">
            <v>16998</v>
          </cell>
          <cell r="C96">
            <v>918790</v>
          </cell>
          <cell r="D96" t="str">
            <v>57,771     54053       77.27     116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232142</v>
          </cell>
          <cell r="C98">
            <v>12436977</v>
          </cell>
          <cell r="D98">
            <v>657278</v>
          </cell>
        </row>
        <row r="100">
          <cell r="A100">
            <v>36892</v>
          </cell>
          <cell r="B100">
            <v>16244</v>
          </cell>
          <cell r="C100">
            <v>900375</v>
          </cell>
          <cell r="D100" t="str">
            <v>49,996     55429       75.48     117</v>
          </cell>
        </row>
        <row r="101">
          <cell r="A101">
            <v>36923</v>
          </cell>
          <cell r="B101">
            <v>14595</v>
          </cell>
          <cell r="C101">
            <v>784681</v>
          </cell>
          <cell r="D101" t="str">
            <v>40,536     53764       73.53     117</v>
          </cell>
        </row>
        <row r="102">
          <cell r="A102">
            <v>36951</v>
          </cell>
          <cell r="B102">
            <v>13925</v>
          </cell>
          <cell r="C102">
            <v>883048</v>
          </cell>
          <cell r="D102" t="str">
            <v>49,355     63415       77.99     116</v>
          </cell>
        </row>
        <row r="103">
          <cell r="A103">
            <v>36982</v>
          </cell>
          <cell r="B103">
            <v>14709</v>
          </cell>
          <cell r="C103">
            <v>831743</v>
          </cell>
          <cell r="D103" t="str">
            <v>49,438     56547       77.07     114</v>
          </cell>
        </row>
        <row r="104">
          <cell r="A104">
            <v>37012</v>
          </cell>
          <cell r="B104">
            <v>12587</v>
          </cell>
          <cell r="C104">
            <v>796325</v>
          </cell>
          <cell r="D104" t="str">
            <v>48,376     63266       79.35     114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48">
          <cell r="A48">
            <v>35704</v>
          </cell>
          <cell r="B48">
            <v>75993</v>
          </cell>
          <cell r="C48">
            <v>2947856</v>
          </cell>
          <cell r="D48" t="str">
            <v>94,774     38792       55.50     174</v>
          </cell>
        </row>
        <row r="49">
          <cell r="A49">
            <v>35735</v>
          </cell>
          <cell r="B49">
            <v>119211</v>
          </cell>
          <cell r="C49">
            <v>4228023</v>
          </cell>
          <cell r="D49" t="str">
            <v>190,030     35467       61.45     169</v>
          </cell>
        </row>
        <row r="50">
          <cell r="A50">
            <v>35765</v>
          </cell>
          <cell r="B50">
            <v>104908</v>
          </cell>
          <cell r="C50">
            <v>3946685</v>
          </cell>
          <cell r="D50" t="str">
            <v>245,080     37621       70.03     169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300112</v>
          </cell>
          <cell r="C52">
            <v>11122564</v>
          </cell>
          <cell r="D52">
            <v>529884</v>
          </cell>
        </row>
        <row r="54">
          <cell r="A54">
            <v>35796</v>
          </cell>
          <cell r="B54">
            <v>102139</v>
          </cell>
          <cell r="C54">
            <v>3671469</v>
          </cell>
          <cell r="D54" t="str">
            <v>225,824     35946       68.86     167</v>
          </cell>
        </row>
        <row r="55">
          <cell r="A55">
            <v>35827</v>
          </cell>
          <cell r="B55">
            <v>83702</v>
          </cell>
          <cell r="C55">
            <v>2981962</v>
          </cell>
          <cell r="D55" t="str">
            <v>107,285     35626       56.17     164</v>
          </cell>
        </row>
        <row r="56">
          <cell r="A56">
            <v>35855</v>
          </cell>
          <cell r="B56">
            <v>98534</v>
          </cell>
          <cell r="C56">
            <v>2708646</v>
          </cell>
          <cell r="D56" t="str">
            <v>107,363     27490       52.14     167</v>
          </cell>
        </row>
        <row r="57">
          <cell r="A57">
            <v>35886</v>
          </cell>
          <cell r="B57">
            <v>75439</v>
          </cell>
          <cell r="C57">
            <v>2385036</v>
          </cell>
          <cell r="D57" t="str">
            <v>85,503     31616       53.13     166</v>
          </cell>
        </row>
        <row r="58">
          <cell r="A58">
            <v>35916</v>
          </cell>
          <cell r="B58">
            <v>59200</v>
          </cell>
          <cell r="C58">
            <v>2225896</v>
          </cell>
          <cell r="D58" t="str">
            <v>82,234     37600       58.14     165</v>
          </cell>
        </row>
        <row r="59">
          <cell r="A59">
            <v>35947</v>
          </cell>
          <cell r="B59">
            <v>65315</v>
          </cell>
          <cell r="C59">
            <v>1819338</v>
          </cell>
          <cell r="D59" t="str">
            <v>72,582     27855       52.63     164</v>
          </cell>
        </row>
        <row r="60">
          <cell r="A60">
            <v>35977</v>
          </cell>
          <cell r="B60">
            <v>48362</v>
          </cell>
          <cell r="C60">
            <v>1759666</v>
          </cell>
          <cell r="D60" t="str">
            <v>78,147     36386       61.77     164</v>
          </cell>
        </row>
        <row r="61">
          <cell r="A61">
            <v>36008</v>
          </cell>
          <cell r="B61">
            <v>45661</v>
          </cell>
          <cell r="C61">
            <v>1635644</v>
          </cell>
          <cell r="D61" t="str">
            <v>66,004     35822       59.11     163</v>
          </cell>
        </row>
        <row r="62">
          <cell r="A62">
            <v>36039</v>
          </cell>
          <cell r="B62">
            <v>40921</v>
          </cell>
          <cell r="C62">
            <v>1836947</v>
          </cell>
          <cell r="D62" t="str">
            <v>68,831     44891       62.72     164</v>
          </cell>
        </row>
        <row r="63">
          <cell r="A63">
            <v>36069</v>
          </cell>
          <cell r="B63">
            <v>39006</v>
          </cell>
          <cell r="C63">
            <v>1767495</v>
          </cell>
          <cell r="D63" t="str">
            <v>70,370     45314       64.34     158</v>
          </cell>
        </row>
        <row r="64">
          <cell r="A64">
            <v>36100</v>
          </cell>
          <cell r="B64">
            <v>36992</v>
          </cell>
          <cell r="C64">
            <v>1580413</v>
          </cell>
          <cell r="D64" t="str">
            <v>57,804     42724       60.98     157</v>
          </cell>
        </row>
        <row r="65">
          <cell r="A65">
            <v>36130</v>
          </cell>
          <cell r="B65">
            <v>33876</v>
          </cell>
          <cell r="C65">
            <v>1499586</v>
          </cell>
          <cell r="D65" t="str">
            <v>55,094     44267       61.92     155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729147</v>
          </cell>
          <cell r="C67">
            <v>25872098</v>
          </cell>
          <cell r="D67">
            <v>1077041</v>
          </cell>
        </row>
        <row r="69">
          <cell r="A69">
            <v>36161</v>
          </cell>
          <cell r="B69">
            <v>41438</v>
          </cell>
          <cell r="C69">
            <v>1470558</v>
          </cell>
          <cell r="D69" t="str">
            <v>53,188     35489       56.21     157</v>
          </cell>
        </row>
        <row r="70">
          <cell r="A70">
            <v>36192</v>
          </cell>
          <cell r="B70">
            <v>35007</v>
          </cell>
          <cell r="C70">
            <v>1288769</v>
          </cell>
          <cell r="D70" t="str">
            <v>49,091     36815       58.37     152</v>
          </cell>
        </row>
        <row r="71">
          <cell r="A71">
            <v>36220</v>
          </cell>
          <cell r="B71">
            <v>33667</v>
          </cell>
          <cell r="C71">
            <v>1359571</v>
          </cell>
          <cell r="D71" t="str">
            <v>70,405     40383       67.65     157</v>
          </cell>
        </row>
        <row r="72">
          <cell r="A72">
            <v>36251</v>
          </cell>
          <cell r="B72">
            <v>29407</v>
          </cell>
          <cell r="C72">
            <v>1236451</v>
          </cell>
          <cell r="D72" t="str">
            <v>60,151     42047       67.16     157</v>
          </cell>
        </row>
        <row r="73">
          <cell r="A73">
            <v>36281</v>
          </cell>
          <cell r="B73">
            <v>33045</v>
          </cell>
          <cell r="C73">
            <v>1214738</v>
          </cell>
          <cell r="D73" t="str">
            <v>55,252     36761       62.58     155</v>
          </cell>
        </row>
        <row r="74">
          <cell r="A74">
            <v>36312</v>
          </cell>
          <cell r="B74">
            <v>30203</v>
          </cell>
          <cell r="C74">
            <v>1190665</v>
          </cell>
          <cell r="D74" t="str">
            <v>73,415     39423       70.85     158</v>
          </cell>
        </row>
        <row r="75">
          <cell r="A75">
            <v>36342</v>
          </cell>
          <cell r="B75">
            <v>29703</v>
          </cell>
          <cell r="C75">
            <v>1177669</v>
          </cell>
          <cell r="D75" t="str">
            <v>63,840     39649       68.25     154</v>
          </cell>
        </row>
        <row r="76">
          <cell r="A76">
            <v>36373</v>
          </cell>
          <cell r="B76">
            <v>29560</v>
          </cell>
          <cell r="C76">
            <v>1110303</v>
          </cell>
          <cell r="D76" t="str">
            <v>59,999     37561       66.99     155</v>
          </cell>
        </row>
        <row r="77">
          <cell r="A77">
            <v>36404</v>
          </cell>
          <cell r="B77">
            <v>31919</v>
          </cell>
          <cell r="C77">
            <v>1094828</v>
          </cell>
          <cell r="D77" t="str">
            <v>57,428     34301       64.28     155</v>
          </cell>
        </row>
        <row r="78">
          <cell r="A78">
            <v>36434</v>
          </cell>
          <cell r="B78">
            <v>30610</v>
          </cell>
          <cell r="C78">
            <v>1121704</v>
          </cell>
          <cell r="D78" t="str">
            <v>61,137     36646       66.64     155</v>
          </cell>
        </row>
        <row r="79">
          <cell r="A79">
            <v>36465</v>
          </cell>
          <cell r="B79">
            <v>30173</v>
          </cell>
          <cell r="C79">
            <v>1031709</v>
          </cell>
          <cell r="D79" t="str">
            <v>64,360     34194       68.08     152</v>
          </cell>
        </row>
        <row r="80">
          <cell r="A80">
            <v>36495</v>
          </cell>
          <cell r="B80">
            <v>31325</v>
          </cell>
          <cell r="C80">
            <v>1024830</v>
          </cell>
          <cell r="D80" t="str">
            <v>60,388     32717       65.84     152</v>
          </cell>
        </row>
        <row r="81">
          <cell r="A81" t="str">
            <v>Totals: __</v>
          </cell>
          <cell r="B81" t="str">
            <v>________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386057</v>
          </cell>
          <cell r="C82">
            <v>14321795</v>
          </cell>
          <cell r="D82">
            <v>728654</v>
          </cell>
        </row>
        <row r="84">
          <cell r="A84">
            <v>36526</v>
          </cell>
          <cell r="B84">
            <v>29261</v>
          </cell>
          <cell r="C84">
            <v>974503</v>
          </cell>
          <cell r="D84" t="str">
            <v>77,486     33304       72.59     154</v>
          </cell>
        </row>
        <row r="85">
          <cell r="A85">
            <v>36557</v>
          </cell>
          <cell r="B85">
            <v>28973</v>
          </cell>
          <cell r="C85">
            <v>934928</v>
          </cell>
          <cell r="D85" t="str">
            <v>67,754     32269       70.05     147</v>
          </cell>
        </row>
        <row r="86">
          <cell r="A86">
            <v>36586</v>
          </cell>
          <cell r="B86">
            <v>31548</v>
          </cell>
          <cell r="C86">
            <v>1024069</v>
          </cell>
          <cell r="D86" t="str">
            <v>60,302     32461       65.65     156</v>
          </cell>
        </row>
        <row r="87">
          <cell r="A87">
            <v>36617</v>
          </cell>
          <cell r="B87">
            <v>30174</v>
          </cell>
          <cell r="C87">
            <v>964767</v>
          </cell>
          <cell r="D87" t="str">
            <v>70,394     31974       70.00     153</v>
          </cell>
        </row>
        <row r="88">
          <cell r="A88">
            <v>36647</v>
          </cell>
          <cell r="B88">
            <v>29243</v>
          </cell>
          <cell r="C88">
            <v>946211</v>
          </cell>
          <cell r="D88" t="str">
            <v>133,911     32357       82.08     150</v>
          </cell>
        </row>
        <row r="89">
          <cell r="A89">
            <v>36678</v>
          </cell>
          <cell r="B89">
            <v>28571</v>
          </cell>
          <cell r="C89">
            <v>923251</v>
          </cell>
          <cell r="D89" t="str">
            <v>114,539     32315       80.04     151</v>
          </cell>
        </row>
        <row r="90">
          <cell r="A90">
            <v>36708</v>
          </cell>
          <cell r="B90">
            <v>27170</v>
          </cell>
          <cell r="C90">
            <v>980138</v>
          </cell>
          <cell r="D90" t="str">
            <v>124,199     36075       82.05     148</v>
          </cell>
        </row>
        <row r="91">
          <cell r="A91">
            <v>36739</v>
          </cell>
          <cell r="B91">
            <v>25479</v>
          </cell>
          <cell r="C91">
            <v>942251</v>
          </cell>
          <cell r="D91" t="str">
            <v>120,630     36982       82.56     145</v>
          </cell>
        </row>
        <row r="92">
          <cell r="A92">
            <v>36770</v>
          </cell>
          <cell r="B92">
            <v>23499</v>
          </cell>
          <cell r="C92">
            <v>914568</v>
          </cell>
          <cell r="D92" t="str">
            <v>70,212     38920       74.92     146</v>
          </cell>
        </row>
        <row r="93">
          <cell r="A93">
            <v>36800</v>
          </cell>
          <cell r="B93">
            <v>23019</v>
          </cell>
          <cell r="C93">
            <v>858372</v>
          </cell>
          <cell r="D93" t="str">
            <v>62,157     37290       72.97     147</v>
          </cell>
        </row>
        <row r="94">
          <cell r="A94">
            <v>36831</v>
          </cell>
          <cell r="B94">
            <v>24394</v>
          </cell>
          <cell r="C94">
            <v>809568</v>
          </cell>
          <cell r="D94" t="str">
            <v>61,488     33188       71.60     145</v>
          </cell>
        </row>
        <row r="95">
          <cell r="A95">
            <v>36861</v>
          </cell>
          <cell r="B95">
            <v>23651</v>
          </cell>
          <cell r="C95">
            <v>831194</v>
          </cell>
          <cell r="D95" t="str">
            <v>61,455     35145       72.21     144</v>
          </cell>
        </row>
        <row r="96">
          <cell r="A96" t="str">
            <v>Totals: __</v>
          </cell>
          <cell r="B96" t="str">
            <v>________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324982</v>
          </cell>
          <cell r="C97">
            <v>11103820</v>
          </cell>
          <cell r="D97">
            <v>1024527</v>
          </cell>
        </row>
        <row r="99">
          <cell r="A99">
            <v>36892</v>
          </cell>
          <cell r="B99">
            <v>23170</v>
          </cell>
          <cell r="C99">
            <v>831172</v>
          </cell>
          <cell r="D99" t="str">
            <v>91,196     35873       79.74     144</v>
          </cell>
        </row>
        <row r="100">
          <cell r="A100">
            <v>36923</v>
          </cell>
          <cell r="B100">
            <v>20540</v>
          </cell>
          <cell r="C100">
            <v>785296</v>
          </cell>
          <cell r="D100" t="str">
            <v>138,197     38233       87.06     144</v>
          </cell>
        </row>
        <row r="101">
          <cell r="A101">
            <v>36951</v>
          </cell>
          <cell r="B101">
            <v>20876</v>
          </cell>
          <cell r="C101">
            <v>830072</v>
          </cell>
          <cell r="D101" t="str">
            <v>83,576     39763       80.01     144</v>
          </cell>
        </row>
        <row r="102">
          <cell r="A102">
            <v>36982</v>
          </cell>
          <cell r="B102">
            <v>19761</v>
          </cell>
          <cell r="C102">
            <v>801948</v>
          </cell>
          <cell r="D102" t="str">
            <v>100,291     40583       83.54     145</v>
          </cell>
        </row>
        <row r="103">
          <cell r="A103">
            <v>37012</v>
          </cell>
          <cell r="B103">
            <v>19150</v>
          </cell>
          <cell r="C103">
            <v>801303</v>
          </cell>
          <cell r="D103" t="str">
            <v>84,519     41844       81.53     136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48">
          <cell r="A48">
            <v>35735</v>
          </cell>
          <cell r="B48">
            <v>37929</v>
          </cell>
          <cell r="C48">
            <v>1082571</v>
          </cell>
          <cell r="D48" t="str">
            <v>150,952     28543       79.92     136</v>
          </cell>
        </row>
        <row r="49">
          <cell r="A49">
            <v>35765</v>
          </cell>
          <cell r="B49">
            <v>52899</v>
          </cell>
          <cell r="C49">
            <v>2128094</v>
          </cell>
          <cell r="D49" t="str">
            <v>250,576     40230       82.57     132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1997</v>
          </cell>
          <cell r="B51">
            <v>90828</v>
          </cell>
          <cell r="C51">
            <v>3210665</v>
          </cell>
          <cell r="D51">
            <v>401528</v>
          </cell>
        </row>
        <row r="53">
          <cell r="A53">
            <v>35796</v>
          </cell>
          <cell r="B53">
            <v>48275</v>
          </cell>
          <cell r="C53">
            <v>1775890</v>
          </cell>
          <cell r="D53" t="str">
            <v>182,603     36787       79.09     136</v>
          </cell>
        </row>
        <row r="54">
          <cell r="A54">
            <v>35827</v>
          </cell>
          <cell r="B54">
            <v>43512</v>
          </cell>
          <cell r="C54">
            <v>1396878</v>
          </cell>
          <cell r="D54" t="str">
            <v>144,660     32104       76.88     137</v>
          </cell>
        </row>
        <row r="55">
          <cell r="A55">
            <v>35855</v>
          </cell>
          <cell r="B55">
            <v>44355</v>
          </cell>
          <cell r="C55">
            <v>1424388</v>
          </cell>
          <cell r="D55" t="str">
            <v>138,588     32114       75.75     136</v>
          </cell>
        </row>
        <row r="56">
          <cell r="A56">
            <v>35886</v>
          </cell>
          <cell r="B56">
            <v>55639</v>
          </cell>
          <cell r="C56">
            <v>1263189</v>
          </cell>
          <cell r="D56" t="str">
            <v>122,752     22704       68.81     134</v>
          </cell>
        </row>
        <row r="57">
          <cell r="A57">
            <v>35916</v>
          </cell>
          <cell r="B57">
            <v>49609</v>
          </cell>
          <cell r="C57">
            <v>1261058</v>
          </cell>
          <cell r="D57" t="str">
            <v>54,785     25420       52.48     130</v>
          </cell>
        </row>
        <row r="58">
          <cell r="A58">
            <v>35947</v>
          </cell>
          <cell r="B58">
            <v>34979</v>
          </cell>
          <cell r="C58">
            <v>1081785</v>
          </cell>
          <cell r="D58" t="str">
            <v>46,029     30927       56.82     128</v>
          </cell>
        </row>
        <row r="59">
          <cell r="A59">
            <v>35977</v>
          </cell>
          <cell r="B59">
            <v>33897</v>
          </cell>
          <cell r="C59">
            <v>1030387</v>
          </cell>
          <cell r="D59" t="str">
            <v>51,560     30398       60.33     130</v>
          </cell>
        </row>
        <row r="60">
          <cell r="A60">
            <v>36008</v>
          </cell>
          <cell r="B60">
            <v>39317</v>
          </cell>
          <cell r="C60">
            <v>964216</v>
          </cell>
          <cell r="D60" t="str">
            <v>60,393     24525       60.57     130</v>
          </cell>
        </row>
        <row r="61">
          <cell r="A61">
            <v>36039</v>
          </cell>
          <cell r="B61">
            <v>31944</v>
          </cell>
          <cell r="C61">
            <v>906925</v>
          </cell>
          <cell r="D61" t="str">
            <v>49,172     28392       60.62     130</v>
          </cell>
        </row>
        <row r="62">
          <cell r="A62">
            <v>36069</v>
          </cell>
          <cell r="B62">
            <v>29547</v>
          </cell>
          <cell r="C62">
            <v>901333</v>
          </cell>
          <cell r="D62" t="str">
            <v>59,338     30506       66.76     127</v>
          </cell>
        </row>
        <row r="63">
          <cell r="A63">
            <v>36100</v>
          </cell>
          <cell r="B63">
            <v>27280</v>
          </cell>
          <cell r="C63">
            <v>819590</v>
          </cell>
          <cell r="D63" t="str">
            <v>56,419     30044       67.41     125</v>
          </cell>
        </row>
        <row r="64">
          <cell r="A64">
            <v>36130</v>
          </cell>
          <cell r="B64">
            <v>25877</v>
          </cell>
          <cell r="C64">
            <v>821888</v>
          </cell>
          <cell r="D64" t="str">
            <v>66,197     31762       71.90     126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1998</v>
          </cell>
          <cell r="B66">
            <v>464231</v>
          </cell>
          <cell r="C66">
            <v>13647527</v>
          </cell>
          <cell r="D66">
            <v>1032496</v>
          </cell>
        </row>
        <row r="68">
          <cell r="A68">
            <v>36161</v>
          </cell>
          <cell r="B68">
            <v>25577</v>
          </cell>
          <cell r="C68">
            <v>791614</v>
          </cell>
          <cell r="D68" t="str">
            <v>80,787     30951       75.95     124</v>
          </cell>
        </row>
        <row r="69">
          <cell r="A69">
            <v>36192</v>
          </cell>
          <cell r="B69">
            <v>20627</v>
          </cell>
          <cell r="C69">
            <v>710994</v>
          </cell>
          <cell r="D69" t="str">
            <v>73,806     34470       78.16     124</v>
          </cell>
        </row>
        <row r="70">
          <cell r="A70">
            <v>36220</v>
          </cell>
          <cell r="B70">
            <v>19718</v>
          </cell>
          <cell r="C70">
            <v>770057</v>
          </cell>
          <cell r="D70" t="str">
            <v>85,487     39054       81.26     122</v>
          </cell>
        </row>
        <row r="71">
          <cell r="A71">
            <v>36251</v>
          </cell>
          <cell r="B71">
            <v>19736</v>
          </cell>
          <cell r="C71">
            <v>748914</v>
          </cell>
          <cell r="D71" t="str">
            <v>76,235     37947       79.44     123</v>
          </cell>
        </row>
        <row r="72">
          <cell r="A72">
            <v>36281</v>
          </cell>
          <cell r="B72">
            <v>18675</v>
          </cell>
          <cell r="C72">
            <v>733790</v>
          </cell>
          <cell r="D72" t="str">
            <v>70,762     39293       79.12     124</v>
          </cell>
        </row>
        <row r="73">
          <cell r="A73">
            <v>36312</v>
          </cell>
          <cell r="B73">
            <v>18967</v>
          </cell>
          <cell r="C73">
            <v>708312</v>
          </cell>
          <cell r="D73" t="str">
            <v>63,837     37345       77.09     124</v>
          </cell>
        </row>
        <row r="74">
          <cell r="A74">
            <v>36342</v>
          </cell>
          <cell r="B74">
            <v>18207</v>
          </cell>
          <cell r="C74">
            <v>750410</v>
          </cell>
          <cell r="D74" t="str">
            <v>63,816     41216       77.80     122</v>
          </cell>
        </row>
        <row r="75">
          <cell r="A75">
            <v>36373</v>
          </cell>
          <cell r="B75">
            <v>17719</v>
          </cell>
          <cell r="C75">
            <v>763154</v>
          </cell>
          <cell r="D75" t="str">
            <v>62,068     43070       77.79     119</v>
          </cell>
        </row>
        <row r="76">
          <cell r="A76">
            <v>36404</v>
          </cell>
          <cell r="B76">
            <v>17412</v>
          </cell>
          <cell r="C76">
            <v>768795</v>
          </cell>
          <cell r="D76" t="str">
            <v>68,367     44154       79.70     122</v>
          </cell>
        </row>
        <row r="77">
          <cell r="A77">
            <v>36434</v>
          </cell>
          <cell r="B77">
            <v>16386</v>
          </cell>
          <cell r="C77">
            <v>754708</v>
          </cell>
          <cell r="D77" t="str">
            <v>69,129     46059       80.84     124</v>
          </cell>
        </row>
        <row r="78">
          <cell r="A78">
            <v>36465</v>
          </cell>
          <cell r="B78">
            <v>21064</v>
          </cell>
          <cell r="C78">
            <v>704011</v>
          </cell>
          <cell r="D78" t="str">
            <v>58,694     33423       73.59     125</v>
          </cell>
        </row>
        <row r="79">
          <cell r="A79">
            <v>36495</v>
          </cell>
          <cell r="B79">
            <v>20182</v>
          </cell>
          <cell r="C79">
            <v>718072</v>
          </cell>
          <cell r="D79" t="str">
            <v>52,020     35580       72.05     120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1999</v>
          </cell>
          <cell r="B81">
            <v>234270</v>
          </cell>
          <cell r="C81">
            <v>8922831</v>
          </cell>
          <cell r="D81">
            <v>825008</v>
          </cell>
        </row>
        <row r="83">
          <cell r="A83">
            <v>36526</v>
          </cell>
          <cell r="B83">
            <v>20936</v>
          </cell>
          <cell r="C83">
            <v>656277</v>
          </cell>
          <cell r="D83" t="str">
            <v>39,115     31347       65.14     122</v>
          </cell>
        </row>
        <row r="84">
          <cell r="A84">
            <v>36557</v>
          </cell>
          <cell r="B84">
            <v>18404</v>
          </cell>
          <cell r="C84">
            <v>614783</v>
          </cell>
          <cell r="D84" t="str">
            <v>38,111     33405       67.44     120</v>
          </cell>
        </row>
        <row r="85">
          <cell r="A85">
            <v>36586</v>
          </cell>
          <cell r="B85">
            <v>20174</v>
          </cell>
          <cell r="C85">
            <v>590295</v>
          </cell>
          <cell r="D85" t="str">
            <v>34,777     29261       63.29     120</v>
          </cell>
        </row>
        <row r="86">
          <cell r="A86">
            <v>36617</v>
          </cell>
          <cell r="B86">
            <v>21157</v>
          </cell>
          <cell r="C86">
            <v>527140</v>
          </cell>
          <cell r="D86" t="str">
            <v>37,728     24916       64.07     123</v>
          </cell>
        </row>
        <row r="87">
          <cell r="A87">
            <v>36647</v>
          </cell>
          <cell r="B87">
            <v>21879</v>
          </cell>
          <cell r="C87">
            <v>572021</v>
          </cell>
          <cell r="D87" t="str">
            <v>40,869     26145       65.13     123</v>
          </cell>
        </row>
        <row r="88">
          <cell r="A88">
            <v>36678</v>
          </cell>
          <cell r="B88">
            <v>20962</v>
          </cell>
          <cell r="C88">
            <v>572745</v>
          </cell>
          <cell r="D88" t="str">
            <v>45,477     27324       68.45     123</v>
          </cell>
        </row>
        <row r="89">
          <cell r="A89">
            <v>36708</v>
          </cell>
          <cell r="B89">
            <v>19448</v>
          </cell>
          <cell r="C89">
            <v>599196</v>
          </cell>
          <cell r="D89" t="str">
            <v>48,876     30811       71.54     122</v>
          </cell>
        </row>
        <row r="90">
          <cell r="A90">
            <v>36739</v>
          </cell>
          <cell r="B90">
            <v>18512</v>
          </cell>
          <cell r="C90">
            <v>560684</v>
          </cell>
          <cell r="D90" t="str">
            <v>48,958     30288       72.56     125</v>
          </cell>
        </row>
        <row r="91">
          <cell r="A91">
            <v>36770</v>
          </cell>
          <cell r="B91">
            <v>17532</v>
          </cell>
          <cell r="C91">
            <v>522178</v>
          </cell>
          <cell r="D91" t="str">
            <v>48,775     29785       73.56     129</v>
          </cell>
        </row>
        <row r="92">
          <cell r="A92">
            <v>36800</v>
          </cell>
          <cell r="B92">
            <v>17036</v>
          </cell>
          <cell r="C92">
            <v>517340</v>
          </cell>
          <cell r="D92" t="str">
            <v>44,371     30368       72.26     126</v>
          </cell>
        </row>
        <row r="93">
          <cell r="A93">
            <v>36831</v>
          </cell>
          <cell r="B93">
            <v>17161</v>
          </cell>
          <cell r="C93">
            <v>489338</v>
          </cell>
          <cell r="D93" t="str">
            <v>42,478     28515       71.23     127</v>
          </cell>
        </row>
        <row r="94">
          <cell r="A94">
            <v>36861</v>
          </cell>
          <cell r="B94">
            <v>16851</v>
          </cell>
          <cell r="C94">
            <v>477703</v>
          </cell>
          <cell r="D94" t="str">
            <v>54,809     28349       76.48     126</v>
          </cell>
        </row>
        <row r="95">
          <cell r="A95" t="str">
            <v>Totals: __</v>
          </cell>
          <cell r="B95" t="str">
            <v>________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B96">
            <v>230052</v>
          </cell>
          <cell r="C96">
            <v>6699700</v>
          </cell>
          <cell r="D96">
            <v>524344</v>
          </cell>
        </row>
        <row r="98">
          <cell r="A98">
            <v>36892</v>
          </cell>
          <cell r="B98">
            <v>16625</v>
          </cell>
          <cell r="C98">
            <v>480366</v>
          </cell>
          <cell r="D98" t="str">
            <v>53,100     28895       76.16     128</v>
          </cell>
        </row>
        <row r="99">
          <cell r="A99">
            <v>36923</v>
          </cell>
          <cell r="B99">
            <v>15481</v>
          </cell>
          <cell r="C99">
            <v>394652</v>
          </cell>
          <cell r="D99" t="str">
            <v>55,194     25493       78.10     128</v>
          </cell>
        </row>
        <row r="100">
          <cell r="A100">
            <v>36951</v>
          </cell>
          <cell r="B100">
            <v>17328</v>
          </cell>
          <cell r="C100">
            <v>419229</v>
          </cell>
          <cell r="D100" t="str">
            <v>57,123     24194       76.73     129</v>
          </cell>
        </row>
        <row r="101">
          <cell r="A101">
            <v>36982</v>
          </cell>
          <cell r="B101">
            <v>15992</v>
          </cell>
          <cell r="C101">
            <v>422431</v>
          </cell>
          <cell r="D101" t="str">
            <v>52,370     26416       76.61     132</v>
          </cell>
        </row>
        <row r="102">
          <cell r="A102">
            <v>37012</v>
          </cell>
          <cell r="B102">
            <v>17248</v>
          </cell>
          <cell r="C102">
            <v>418830</v>
          </cell>
          <cell r="D102" t="str">
            <v>49,332     24283       74.09     123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73873</v>
          </cell>
          <cell r="C35">
            <v>1110782</v>
          </cell>
          <cell r="D35" t="str">
            <v>58,035     15037       44.00     110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73873</v>
          </cell>
          <cell r="C37">
            <v>1110782</v>
          </cell>
          <cell r="D37">
            <v>58035</v>
          </cell>
        </row>
        <row r="39">
          <cell r="A39">
            <v>35796</v>
          </cell>
          <cell r="B39">
            <v>108619</v>
          </cell>
          <cell r="C39">
            <v>1482753</v>
          </cell>
          <cell r="D39" t="str">
            <v>79,708     13651       42.32     108</v>
          </cell>
        </row>
        <row r="40">
          <cell r="A40">
            <v>35827</v>
          </cell>
          <cell r="B40">
            <v>89653</v>
          </cell>
          <cell r="C40">
            <v>1175870</v>
          </cell>
          <cell r="D40" t="str">
            <v>67,321     13116       42.89     107</v>
          </cell>
        </row>
        <row r="41">
          <cell r="A41">
            <v>35855</v>
          </cell>
          <cell r="B41">
            <v>90488</v>
          </cell>
          <cell r="C41">
            <v>1325073</v>
          </cell>
          <cell r="D41" t="str">
            <v>65,546     14644       42.01     107</v>
          </cell>
        </row>
        <row r="42">
          <cell r="A42">
            <v>35886</v>
          </cell>
          <cell r="B42">
            <v>76634</v>
          </cell>
          <cell r="C42">
            <v>1157649</v>
          </cell>
          <cell r="D42" t="str">
            <v>64,350     15107       45.64     107</v>
          </cell>
        </row>
        <row r="43">
          <cell r="A43">
            <v>35916</v>
          </cell>
          <cell r="B43">
            <v>64107</v>
          </cell>
          <cell r="C43">
            <v>1198897</v>
          </cell>
          <cell r="D43" t="str">
            <v>53,577     18702       45.53     111</v>
          </cell>
        </row>
        <row r="44">
          <cell r="A44">
            <v>35947</v>
          </cell>
          <cell r="B44">
            <v>51760</v>
          </cell>
          <cell r="C44">
            <v>1094408</v>
          </cell>
          <cell r="D44" t="str">
            <v>45,956     21144       47.03     112</v>
          </cell>
        </row>
        <row r="45">
          <cell r="A45">
            <v>35977</v>
          </cell>
          <cell r="B45">
            <v>49235</v>
          </cell>
          <cell r="C45">
            <v>997441</v>
          </cell>
          <cell r="D45" t="str">
            <v>40,940     20259       45.40     110</v>
          </cell>
        </row>
        <row r="46">
          <cell r="A46">
            <v>36008</v>
          </cell>
          <cell r="B46">
            <v>47383</v>
          </cell>
          <cell r="C46">
            <v>987795</v>
          </cell>
          <cell r="D46" t="str">
            <v>39,993     20848       45.77     111</v>
          </cell>
        </row>
        <row r="47">
          <cell r="A47">
            <v>36039</v>
          </cell>
          <cell r="B47">
            <v>42993</v>
          </cell>
          <cell r="C47">
            <v>938344</v>
          </cell>
          <cell r="D47" t="str">
            <v>33,735     21826       43.97     110</v>
          </cell>
        </row>
        <row r="48">
          <cell r="A48">
            <v>36069</v>
          </cell>
          <cell r="B48">
            <v>41129</v>
          </cell>
          <cell r="C48">
            <v>891121</v>
          </cell>
          <cell r="D48" t="str">
            <v>39,909     21667       49.25     113</v>
          </cell>
        </row>
        <row r="49">
          <cell r="A49">
            <v>36100</v>
          </cell>
          <cell r="B49">
            <v>41499</v>
          </cell>
          <cell r="C49">
            <v>820416</v>
          </cell>
          <cell r="D49" t="str">
            <v>34,719     19770       45.55     112</v>
          </cell>
        </row>
        <row r="50">
          <cell r="A50">
            <v>36130</v>
          </cell>
          <cell r="B50">
            <v>30011</v>
          </cell>
          <cell r="C50">
            <v>801917</v>
          </cell>
          <cell r="D50" t="str">
            <v>39,002     26721       56.51     109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733511</v>
          </cell>
          <cell r="C52">
            <v>12871684</v>
          </cell>
          <cell r="D52">
            <v>604756</v>
          </cell>
        </row>
        <row r="54">
          <cell r="A54">
            <v>36161</v>
          </cell>
          <cell r="B54">
            <v>35155</v>
          </cell>
          <cell r="C54">
            <v>788068</v>
          </cell>
          <cell r="D54" t="str">
            <v>36,598     22417       51.01     110</v>
          </cell>
        </row>
        <row r="55">
          <cell r="A55">
            <v>36192</v>
          </cell>
          <cell r="B55">
            <v>36761</v>
          </cell>
          <cell r="C55">
            <v>695897</v>
          </cell>
          <cell r="D55" t="str">
            <v>29,549     18931       44.56     105</v>
          </cell>
        </row>
        <row r="56">
          <cell r="A56">
            <v>36220</v>
          </cell>
          <cell r="B56">
            <v>36556</v>
          </cell>
          <cell r="C56">
            <v>690617</v>
          </cell>
          <cell r="D56" t="str">
            <v>29,993     18893       45.07     106</v>
          </cell>
        </row>
        <row r="57">
          <cell r="A57">
            <v>36251</v>
          </cell>
          <cell r="B57">
            <v>32119</v>
          </cell>
          <cell r="C57">
            <v>679938</v>
          </cell>
          <cell r="D57" t="str">
            <v>28,144     21170       46.70     105</v>
          </cell>
        </row>
        <row r="58">
          <cell r="A58">
            <v>36281</v>
          </cell>
          <cell r="B58">
            <v>31277</v>
          </cell>
          <cell r="C58">
            <v>699563</v>
          </cell>
          <cell r="D58" t="str">
            <v>28,281     22367       47.48     104</v>
          </cell>
        </row>
        <row r="59">
          <cell r="A59">
            <v>36312</v>
          </cell>
          <cell r="B59">
            <v>31520</v>
          </cell>
          <cell r="C59">
            <v>659537</v>
          </cell>
          <cell r="D59" t="str">
            <v>26,536     20925       45.71     104</v>
          </cell>
        </row>
        <row r="60">
          <cell r="A60">
            <v>36342</v>
          </cell>
          <cell r="B60">
            <v>29914</v>
          </cell>
          <cell r="C60">
            <v>647821</v>
          </cell>
          <cell r="D60" t="str">
            <v>25,392     21657       45.91     105</v>
          </cell>
        </row>
        <row r="61">
          <cell r="A61">
            <v>36373</v>
          </cell>
          <cell r="B61">
            <v>28498</v>
          </cell>
          <cell r="C61">
            <v>610893</v>
          </cell>
          <cell r="D61" t="str">
            <v>27,876     21437       49.45     103</v>
          </cell>
        </row>
        <row r="62">
          <cell r="A62">
            <v>36404</v>
          </cell>
          <cell r="B62">
            <v>25295</v>
          </cell>
          <cell r="C62">
            <v>598043</v>
          </cell>
          <cell r="D62" t="str">
            <v>23,915     23643       48.60     104</v>
          </cell>
        </row>
        <row r="63">
          <cell r="A63">
            <v>36434</v>
          </cell>
          <cell r="B63">
            <v>23576</v>
          </cell>
          <cell r="C63">
            <v>597343</v>
          </cell>
          <cell r="D63" t="str">
            <v>27,742     25337       54.06     104</v>
          </cell>
        </row>
        <row r="64">
          <cell r="A64">
            <v>36465</v>
          </cell>
          <cell r="B64">
            <v>25201</v>
          </cell>
          <cell r="C64">
            <v>562648</v>
          </cell>
          <cell r="D64" t="str">
            <v>22,435     22327       47.10     103</v>
          </cell>
        </row>
        <row r="65">
          <cell r="A65">
            <v>36495</v>
          </cell>
          <cell r="B65">
            <v>24090</v>
          </cell>
          <cell r="C65">
            <v>559119</v>
          </cell>
          <cell r="D65" t="str">
            <v>24,240     23210       50.16     102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359962</v>
          </cell>
          <cell r="C67">
            <v>7789487</v>
          </cell>
          <cell r="D67">
            <v>330701</v>
          </cell>
        </row>
        <row r="69">
          <cell r="A69">
            <v>36526</v>
          </cell>
          <cell r="B69">
            <v>21635</v>
          </cell>
          <cell r="C69">
            <v>567665</v>
          </cell>
          <cell r="D69" t="str">
            <v>22,821     26239       51.33     100</v>
          </cell>
        </row>
        <row r="70">
          <cell r="A70">
            <v>36557</v>
          </cell>
          <cell r="B70">
            <v>26226</v>
          </cell>
          <cell r="C70">
            <v>501314</v>
          </cell>
          <cell r="D70" t="str">
            <v>36,100     19116       57.92      98</v>
          </cell>
        </row>
        <row r="71">
          <cell r="A71">
            <v>36586</v>
          </cell>
          <cell r="B71">
            <v>21279</v>
          </cell>
          <cell r="C71">
            <v>504608</v>
          </cell>
          <cell r="D71" t="str">
            <v>35,037     23714       62.22      99</v>
          </cell>
        </row>
        <row r="72">
          <cell r="A72">
            <v>36617</v>
          </cell>
          <cell r="B72">
            <v>23429</v>
          </cell>
          <cell r="C72">
            <v>466236</v>
          </cell>
          <cell r="D72" t="str">
            <v>31,134     19900       57.06      99</v>
          </cell>
        </row>
        <row r="73">
          <cell r="A73">
            <v>36647</v>
          </cell>
          <cell r="B73">
            <v>23004</v>
          </cell>
          <cell r="C73">
            <v>482275</v>
          </cell>
          <cell r="D73" t="str">
            <v>21,202     20965       47.96      97</v>
          </cell>
        </row>
        <row r="74">
          <cell r="A74">
            <v>36678</v>
          </cell>
          <cell r="B74">
            <v>30274</v>
          </cell>
          <cell r="C74">
            <v>482778</v>
          </cell>
          <cell r="D74" t="str">
            <v>20,413     15947       40.27      99</v>
          </cell>
        </row>
        <row r="75">
          <cell r="A75">
            <v>36708</v>
          </cell>
          <cell r="B75">
            <v>29339</v>
          </cell>
          <cell r="C75">
            <v>508263</v>
          </cell>
          <cell r="D75" t="str">
            <v>24,265     17324       45.27      98</v>
          </cell>
        </row>
        <row r="76">
          <cell r="A76">
            <v>36739</v>
          </cell>
          <cell r="B76">
            <v>41787</v>
          </cell>
          <cell r="C76">
            <v>485202</v>
          </cell>
          <cell r="D76" t="str">
            <v>33,328     11612       44.37      98</v>
          </cell>
        </row>
        <row r="77">
          <cell r="A77">
            <v>36770</v>
          </cell>
          <cell r="B77">
            <v>32094</v>
          </cell>
          <cell r="C77">
            <v>469014</v>
          </cell>
          <cell r="D77" t="str">
            <v>30,411     14614       48.65      97</v>
          </cell>
        </row>
        <row r="78">
          <cell r="A78">
            <v>36800</v>
          </cell>
          <cell r="B78">
            <v>33932</v>
          </cell>
          <cell r="C78">
            <v>463564</v>
          </cell>
          <cell r="D78" t="str">
            <v>37,604     13662       52.57      98</v>
          </cell>
        </row>
        <row r="79">
          <cell r="A79">
            <v>36831</v>
          </cell>
          <cell r="B79">
            <v>26901</v>
          </cell>
          <cell r="C79">
            <v>434891</v>
          </cell>
          <cell r="D79" t="str">
            <v>34,624     16167       56.28      91</v>
          </cell>
        </row>
        <row r="80">
          <cell r="A80">
            <v>36861</v>
          </cell>
          <cell r="B80">
            <v>21919</v>
          </cell>
          <cell r="C80">
            <v>458885</v>
          </cell>
          <cell r="D80" t="str">
            <v>42,386     20936       65.91      97</v>
          </cell>
        </row>
        <row r="81">
          <cell r="A81" t="str">
            <v>Totals: __</v>
          </cell>
          <cell r="B81" t="str">
            <v>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331819</v>
          </cell>
          <cell r="C82">
            <v>5824695</v>
          </cell>
          <cell r="D82">
            <v>369325</v>
          </cell>
        </row>
        <row r="84">
          <cell r="A84">
            <v>36892</v>
          </cell>
          <cell r="B84">
            <v>23783</v>
          </cell>
          <cell r="C84">
            <v>453287</v>
          </cell>
          <cell r="D84" t="str">
            <v>44,259     19060       65.05      97</v>
          </cell>
        </row>
        <row r="85">
          <cell r="A85">
            <v>36923</v>
          </cell>
          <cell r="B85">
            <v>20828</v>
          </cell>
          <cell r="C85">
            <v>397530</v>
          </cell>
          <cell r="D85" t="str">
            <v>40,288     19087       65.92      97</v>
          </cell>
        </row>
        <row r="86">
          <cell r="A86">
            <v>36951</v>
          </cell>
          <cell r="B86">
            <v>20684</v>
          </cell>
          <cell r="C86">
            <v>419928</v>
          </cell>
          <cell r="D86" t="str">
            <v>41,743     20303       66.87      96</v>
          </cell>
        </row>
        <row r="87">
          <cell r="A87">
            <v>36982</v>
          </cell>
          <cell r="B87">
            <v>20454</v>
          </cell>
          <cell r="C87">
            <v>411465</v>
          </cell>
          <cell r="D87" t="str">
            <v>36,550     20117       64.12     100</v>
          </cell>
        </row>
        <row r="88">
          <cell r="A88">
            <v>37012</v>
          </cell>
          <cell r="B88">
            <v>17819</v>
          </cell>
          <cell r="C88">
            <v>401890</v>
          </cell>
          <cell r="D88" t="str">
            <v>37,832     22555       67.98      92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59-Dec1959"/>
    </sheetNames>
    <sheetDataSet>
      <sheetData sheetId="0">
        <row r="627">
          <cell r="A627">
            <v>34335</v>
          </cell>
          <cell r="B627">
            <v>42293</v>
          </cell>
          <cell r="C627">
            <v>212960</v>
          </cell>
        </row>
        <row r="628">
          <cell r="A628">
            <v>34366</v>
          </cell>
          <cell r="B628">
            <v>37878</v>
          </cell>
          <cell r="C628">
            <v>198501</v>
          </cell>
        </row>
        <row r="629">
          <cell r="A629">
            <v>34394</v>
          </cell>
          <cell r="B629">
            <v>41053</v>
          </cell>
          <cell r="C629">
            <v>229750</v>
          </cell>
        </row>
        <row r="630">
          <cell r="A630">
            <v>34425</v>
          </cell>
          <cell r="B630">
            <v>39614</v>
          </cell>
          <cell r="C630">
            <v>217753</v>
          </cell>
        </row>
        <row r="631">
          <cell r="A631">
            <v>34455</v>
          </cell>
          <cell r="B631">
            <v>39748</v>
          </cell>
          <cell r="C631">
            <v>212853</v>
          </cell>
        </row>
        <row r="632">
          <cell r="A632">
            <v>34486</v>
          </cell>
          <cell r="B632">
            <v>37697</v>
          </cell>
          <cell r="C632">
            <v>212083</v>
          </cell>
        </row>
        <row r="633">
          <cell r="A633">
            <v>34516</v>
          </cell>
          <cell r="B633">
            <v>39449</v>
          </cell>
          <cell r="C633">
            <v>213178</v>
          </cell>
        </row>
        <row r="634">
          <cell r="A634">
            <v>34547</v>
          </cell>
          <cell r="B634">
            <v>40612</v>
          </cell>
          <cell r="C634">
            <v>224140</v>
          </cell>
        </row>
        <row r="635">
          <cell r="A635">
            <v>34578</v>
          </cell>
          <cell r="B635">
            <v>39514</v>
          </cell>
          <cell r="C635">
            <v>236217</v>
          </cell>
        </row>
        <row r="636">
          <cell r="A636">
            <v>34608</v>
          </cell>
          <cell r="B636">
            <v>39843</v>
          </cell>
          <cell r="C636">
            <v>245264</v>
          </cell>
        </row>
        <row r="637">
          <cell r="A637">
            <v>34639</v>
          </cell>
          <cell r="B637">
            <v>38097</v>
          </cell>
          <cell r="C637">
            <v>226660</v>
          </cell>
        </row>
        <row r="638">
          <cell r="A638">
            <v>34669</v>
          </cell>
          <cell r="B638">
            <v>39929</v>
          </cell>
          <cell r="C638">
            <v>213773</v>
          </cell>
        </row>
        <row r="639">
          <cell r="A639" t="str">
            <v>Totals:</v>
          </cell>
          <cell r="B639" t="str">
            <v>__________</v>
          </cell>
          <cell r="C639" t="str">
            <v>__________</v>
          </cell>
        </row>
        <row r="640">
          <cell r="A640">
            <v>1994</v>
          </cell>
          <cell r="B640">
            <v>475727</v>
          </cell>
          <cell r="C640">
            <v>2643132</v>
          </cell>
        </row>
        <row r="642">
          <cell r="A642">
            <v>34700</v>
          </cell>
          <cell r="B642">
            <v>40932</v>
          </cell>
          <cell r="C642">
            <v>207063</v>
          </cell>
        </row>
        <row r="643">
          <cell r="A643">
            <v>34731</v>
          </cell>
          <cell r="B643">
            <v>37111</v>
          </cell>
          <cell r="C643">
            <v>189866</v>
          </cell>
        </row>
        <row r="644">
          <cell r="A644">
            <v>34759</v>
          </cell>
          <cell r="B644">
            <v>40042</v>
          </cell>
          <cell r="C644">
            <v>204434</v>
          </cell>
        </row>
        <row r="645">
          <cell r="A645">
            <v>34790</v>
          </cell>
          <cell r="B645">
            <v>36889</v>
          </cell>
          <cell r="C645">
            <v>205761</v>
          </cell>
        </row>
        <row r="646">
          <cell r="A646">
            <v>34820</v>
          </cell>
          <cell r="B646">
            <v>38218</v>
          </cell>
          <cell r="C646">
            <v>201837</v>
          </cell>
        </row>
        <row r="647">
          <cell r="A647">
            <v>34851</v>
          </cell>
          <cell r="B647">
            <v>36168</v>
          </cell>
          <cell r="C647">
            <v>194948</v>
          </cell>
        </row>
        <row r="648">
          <cell r="A648">
            <v>34881</v>
          </cell>
          <cell r="B648">
            <v>37944</v>
          </cell>
          <cell r="C648">
            <v>190639</v>
          </cell>
        </row>
        <row r="649">
          <cell r="A649">
            <v>34912</v>
          </cell>
          <cell r="B649">
            <v>37224</v>
          </cell>
          <cell r="C649">
            <v>197454</v>
          </cell>
        </row>
        <row r="650">
          <cell r="A650">
            <v>34943</v>
          </cell>
          <cell r="B650">
            <v>36081</v>
          </cell>
          <cell r="C650">
            <v>179058</v>
          </cell>
        </row>
        <row r="651">
          <cell r="A651">
            <v>34973</v>
          </cell>
          <cell r="B651">
            <v>37950</v>
          </cell>
          <cell r="C651">
            <v>150764</v>
          </cell>
        </row>
        <row r="652">
          <cell r="A652">
            <v>35004</v>
          </cell>
          <cell r="B652">
            <v>36456</v>
          </cell>
          <cell r="C652">
            <v>189386</v>
          </cell>
        </row>
        <row r="653">
          <cell r="A653">
            <v>35034</v>
          </cell>
          <cell r="B653">
            <v>37884</v>
          </cell>
          <cell r="C653">
            <v>171762</v>
          </cell>
        </row>
        <row r="654">
          <cell r="A654" t="str">
            <v>Totals:</v>
          </cell>
          <cell r="B654" t="str">
            <v>__________</v>
          </cell>
          <cell r="C654" t="str">
            <v>__________</v>
          </cell>
        </row>
        <row r="655">
          <cell r="A655">
            <v>1995</v>
          </cell>
          <cell r="B655">
            <v>452899</v>
          </cell>
          <cell r="C655">
            <v>2282972</v>
          </cell>
        </row>
        <row r="657">
          <cell r="A657">
            <v>35065</v>
          </cell>
          <cell r="B657">
            <v>35932</v>
          </cell>
          <cell r="C657">
            <v>177207</v>
          </cell>
        </row>
        <row r="658">
          <cell r="A658">
            <v>35096</v>
          </cell>
          <cell r="B658">
            <v>35094</v>
          </cell>
          <cell r="C658">
            <v>168041</v>
          </cell>
        </row>
        <row r="659">
          <cell r="A659">
            <v>35125</v>
          </cell>
          <cell r="B659">
            <v>36993</v>
          </cell>
          <cell r="C659">
            <v>189053</v>
          </cell>
        </row>
        <row r="660">
          <cell r="A660">
            <v>35156</v>
          </cell>
          <cell r="B660">
            <v>35395</v>
          </cell>
          <cell r="C660">
            <v>182524</v>
          </cell>
        </row>
        <row r="661">
          <cell r="A661">
            <v>35186</v>
          </cell>
          <cell r="B661">
            <v>36816</v>
          </cell>
          <cell r="C661">
            <v>180272</v>
          </cell>
        </row>
        <row r="662">
          <cell r="A662">
            <v>35217</v>
          </cell>
          <cell r="B662">
            <v>34677</v>
          </cell>
          <cell r="C662">
            <v>172752</v>
          </cell>
        </row>
        <row r="663">
          <cell r="A663">
            <v>35247</v>
          </cell>
          <cell r="B663">
            <v>35116</v>
          </cell>
          <cell r="C663">
            <v>169748</v>
          </cell>
        </row>
        <row r="664">
          <cell r="A664">
            <v>35278</v>
          </cell>
          <cell r="B664">
            <v>34547</v>
          </cell>
          <cell r="C664">
            <v>180932</v>
          </cell>
        </row>
        <row r="665">
          <cell r="A665">
            <v>35309</v>
          </cell>
          <cell r="B665">
            <v>32764</v>
          </cell>
          <cell r="C665">
            <v>184469</v>
          </cell>
        </row>
        <row r="666">
          <cell r="A666">
            <v>35339</v>
          </cell>
          <cell r="B666">
            <v>34803</v>
          </cell>
          <cell r="C666">
            <v>200680</v>
          </cell>
        </row>
        <row r="667">
          <cell r="A667">
            <v>35370</v>
          </cell>
          <cell r="B667">
            <v>34381</v>
          </cell>
          <cell r="C667">
            <v>181931</v>
          </cell>
        </row>
        <row r="668">
          <cell r="A668">
            <v>35400</v>
          </cell>
          <cell r="B668">
            <v>35594</v>
          </cell>
          <cell r="C668">
            <v>178938</v>
          </cell>
        </row>
        <row r="669">
          <cell r="A669" t="str">
            <v>Totals:</v>
          </cell>
          <cell r="B669" t="str">
            <v>__________</v>
          </cell>
          <cell r="C669" t="str">
            <v>__________</v>
          </cell>
        </row>
        <row r="670">
          <cell r="A670">
            <v>1996</v>
          </cell>
          <cell r="B670">
            <v>422112</v>
          </cell>
          <cell r="C670">
            <v>2166547</v>
          </cell>
        </row>
        <row r="672">
          <cell r="A672">
            <v>35431</v>
          </cell>
          <cell r="B672">
            <v>35379</v>
          </cell>
          <cell r="C672">
            <v>181359</v>
          </cell>
        </row>
        <row r="673">
          <cell r="A673">
            <v>35462</v>
          </cell>
          <cell r="B673">
            <v>32466</v>
          </cell>
          <cell r="C673">
            <v>164012</v>
          </cell>
        </row>
        <row r="674">
          <cell r="A674">
            <v>35490</v>
          </cell>
          <cell r="B674">
            <v>35507</v>
          </cell>
          <cell r="C674">
            <v>177092</v>
          </cell>
        </row>
        <row r="675">
          <cell r="A675">
            <v>35521</v>
          </cell>
          <cell r="B675">
            <v>34860</v>
          </cell>
          <cell r="C675">
            <v>176451</v>
          </cell>
        </row>
        <row r="676">
          <cell r="A676">
            <v>35551</v>
          </cell>
          <cell r="B676">
            <v>33865</v>
          </cell>
          <cell r="C676">
            <v>175664</v>
          </cell>
        </row>
        <row r="677">
          <cell r="A677">
            <v>35582</v>
          </cell>
          <cell r="B677">
            <v>32001</v>
          </cell>
          <cell r="C677">
            <v>168641</v>
          </cell>
        </row>
        <row r="678">
          <cell r="A678">
            <v>35612</v>
          </cell>
          <cell r="B678">
            <v>31707</v>
          </cell>
          <cell r="C678">
            <v>162294</v>
          </cell>
        </row>
        <row r="679">
          <cell r="A679">
            <v>35643</v>
          </cell>
          <cell r="B679">
            <v>32011</v>
          </cell>
          <cell r="C679">
            <v>167234</v>
          </cell>
        </row>
        <row r="680">
          <cell r="A680">
            <v>35674</v>
          </cell>
          <cell r="B680">
            <v>31994</v>
          </cell>
          <cell r="C680">
            <v>153550</v>
          </cell>
        </row>
        <row r="681">
          <cell r="A681">
            <v>35704</v>
          </cell>
          <cell r="B681">
            <v>33170</v>
          </cell>
          <cell r="C681">
            <v>150956</v>
          </cell>
        </row>
        <row r="682">
          <cell r="A682">
            <v>35735</v>
          </cell>
          <cell r="B682">
            <v>32071</v>
          </cell>
          <cell r="C682">
            <v>144833</v>
          </cell>
        </row>
        <row r="683">
          <cell r="A683">
            <v>35765</v>
          </cell>
          <cell r="B683">
            <v>33233</v>
          </cell>
          <cell r="C683">
            <v>139766</v>
          </cell>
        </row>
        <row r="684">
          <cell r="A684" t="str">
            <v>Totals:</v>
          </cell>
          <cell r="B684" t="str">
            <v>__________</v>
          </cell>
          <cell r="C684" t="str">
            <v>__________</v>
          </cell>
        </row>
        <row r="685">
          <cell r="A685">
            <v>1997</v>
          </cell>
          <cell r="B685">
            <v>398264</v>
          </cell>
          <cell r="C685">
            <v>1961852</v>
          </cell>
        </row>
        <row r="687">
          <cell r="A687">
            <v>35796</v>
          </cell>
          <cell r="B687">
            <v>33315</v>
          </cell>
          <cell r="C687">
            <v>144619</v>
          </cell>
        </row>
        <row r="688">
          <cell r="A688">
            <v>35827</v>
          </cell>
          <cell r="B688">
            <v>30517</v>
          </cell>
          <cell r="C688">
            <v>132967</v>
          </cell>
        </row>
        <row r="689">
          <cell r="A689">
            <v>35855</v>
          </cell>
          <cell r="B689">
            <v>33346</v>
          </cell>
          <cell r="C689">
            <v>149197</v>
          </cell>
        </row>
        <row r="690">
          <cell r="A690">
            <v>35886</v>
          </cell>
          <cell r="B690">
            <v>32391</v>
          </cell>
          <cell r="C690">
            <v>145757</v>
          </cell>
        </row>
        <row r="691">
          <cell r="A691">
            <v>35916</v>
          </cell>
          <cell r="B691">
            <v>34185</v>
          </cell>
          <cell r="C691">
            <v>150019</v>
          </cell>
        </row>
        <row r="692">
          <cell r="A692">
            <v>35947</v>
          </cell>
          <cell r="B692">
            <v>32086</v>
          </cell>
          <cell r="C692">
            <v>150619</v>
          </cell>
        </row>
        <row r="693">
          <cell r="A693">
            <v>35977</v>
          </cell>
          <cell r="B693">
            <v>31923</v>
          </cell>
          <cell r="C693">
            <v>149701</v>
          </cell>
        </row>
        <row r="694">
          <cell r="A694">
            <v>36008</v>
          </cell>
          <cell r="B694">
            <v>31733</v>
          </cell>
          <cell r="C694">
            <v>147581</v>
          </cell>
        </row>
        <row r="695">
          <cell r="A695">
            <v>36039</v>
          </cell>
          <cell r="B695">
            <v>31728</v>
          </cell>
          <cell r="C695">
            <v>135926</v>
          </cell>
        </row>
        <row r="696">
          <cell r="A696">
            <v>36069</v>
          </cell>
          <cell r="B696">
            <v>32306</v>
          </cell>
          <cell r="C696">
            <v>148217</v>
          </cell>
        </row>
        <row r="697">
          <cell r="A697">
            <v>36100</v>
          </cell>
          <cell r="B697">
            <v>29550</v>
          </cell>
          <cell r="C697">
            <v>135365</v>
          </cell>
        </row>
        <row r="698">
          <cell r="A698">
            <v>36130</v>
          </cell>
          <cell r="B698">
            <v>28165</v>
          </cell>
          <cell r="C698">
            <v>127575</v>
          </cell>
        </row>
        <row r="699">
          <cell r="A699" t="str">
            <v>Totals:</v>
          </cell>
          <cell r="B699" t="str">
            <v>__________</v>
          </cell>
          <cell r="C699" t="str">
            <v>__________</v>
          </cell>
        </row>
        <row r="700">
          <cell r="A700">
            <v>1998</v>
          </cell>
          <cell r="B700">
            <v>381245</v>
          </cell>
          <cell r="C700">
            <v>1717543</v>
          </cell>
        </row>
        <row r="702">
          <cell r="A702">
            <v>36161</v>
          </cell>
          <cell r="B702">
            <v>29333</v>
          </cell>
          <cell r="C702">
            <v>138821</v>
          </cell>
        </row>
        <row r="703">
          <cell r="A703">
            <v>36192</v>
          </cell>
          <cell r="B703">
            <v>26780</v>
          </cell>
          <cell r="C703">
            <v>121635</v>
          </cell>
        </row>
        <row r="704">
          <cell r="A704">
            <v>36220</v>
          </cell>
          <cell r="B704">
            <v>30074</v>
          </cell>
          <cell r="C704">
            <v>137955</v>
          </cell>
        </row>
        <row r="705">
          <cell r="A705">
            <v>36251</v>
          </cell>
          <cell r="B705">
            <v>28680</v>
          </cell>
          <cell r="C705">
            <v>136806</v>
          </cell>
        </row>
        <row r="706">
          <cell r="A706">
            <v>36281</v>
          </cell>
          <cell r="B706">
            <v>30014</v>
          </cell>
          <cell r="C706">
            <v>138762</v>
          </cell>
        </row>
        <row r="707">
          <cell r="A707">
            <v>36312</v>
          </cell>
          <cell r="B707">
            <v>29342</v>
          </cell>
          <cell r="C707">
            <v>134825</v>
          </cell>
        </row>
        <row r="708">
          <cell r="A708">
            <v>36342</v>
          </cell>
          <cell r="B708">
            <v>30100</v>
          </cell>
          <cell r="C708">
            <v>139217</v>
          </cell>
        </row>
        <row r="709">
          <cell r="A709">
            <v>36373</v>
          </cell>
          <cell r="B709">
            <v>31718</v>
          </cell>
          <cell r="C709">
            <v>133771</v>
          </cell>
        </row>
        <row r="710">
          <cell r="A710">
            <v>36404</v>
          </cell>
          <cell r="B710">
            <v>30479</v>
          </cell>
          <cell r="C710">
            <v>143081</v>
          </cell>
        </row>
        <row r="711">
          <cell r="A711">
            <v>36434</v>
          </cell>
          <cell r="B711">
            <v>29371</v>
          </cell>
          <cell r="C711">
            <v>145130</v>
          </cell>
        </row>
        <row r="712">
          <cell r="A712">
            <v>36465</v>
          </cell>
          <cell r="B712">
            <v>29589</v>
          </cell>
          <cell r="C712">
            <v>145064</v>
          </cell>
        </row>
        <row r="713">
          <cell r="A713">
            <v>36495</v>
          </cell>
          <cell r="B713">
            <v>28338</v>
          </cell>
          <cell r="C713">
            <v>148990</v>
          </cell>
        </row>
        <row r="714">
          <cell r="A714" t="str">
            <v>Totals:</v>
          </cell>
          <cell r="B714" t="str">
            <v>__________</v>
          </cell>
          <cell r="C714" t="str">
            <v>__________</v>
          </cell>
        </row>
        <row r="715">
          <cell r="A715">
            <v>1999</v>
          </cell>
          <cell r="B715">
            <v>353818</v>
          </cell>
          <cell r="C715">
            <v>1664057</v>
          </cell>
        </row>
        <row r="717">
          <cell r="A717">
            <v>36526</v>
          </cell>
          <cell r="B717">
            <v>28808</v>
          </cell>
          <cell r="C717">
            <v>149973</v>
          </cell>
        </row>
        <row r="718">
          <cell r="A718">
            <v>36557</v>
          </cell>
          <cell r="B718">
            <v>26836</v>
          </cell>
          <cell r="C718">
            <v>145135</v>
          </cell>
        </row>
        <row r="719">
          <cell r="A719">
            <v>36586</v>
          </cell>
          <cell r="B719">
            <v>27714</v>
          </cell>
          <cell r="C719">
            <v>162180</v>
          </cell>
        </row>
        <row r="720">
          <cell r="A720">
            <v>36617</v>
          </cell>
          <cell r="B720">
            <v>26582</v>
          </cell>
          <cell r="C720">
            <v>146312</v>
          </cell>
        </row>
        <row r="721">
          <cell r="A721">
            <v>36647</v>
          </cell>
          <cell r="B721">
            <v>28112</v>
          </cell>
          <cell r="C721">
            <v>159888</v>
          </cell>
        </row>
        <row r="722">
          <cell r="A722">
            <v>36678</v>
          </cell>
          <cell r="B722">
            <v>28425</v>
          </cell>
          <cell r="C722">
            <v>152245</v>
          </cell>
        </row>
        <row r="723">
          <cell r="A723">
            <v>36708</v>
          </cell>
          <cell r="B723">
            <v>27338</v>
          </cell>
          <cell r="C723">
            <v>155236</v>
          </cell>
        </row>
        <row r="724">
          <cell r="A724">
            <v>36739</v>
          </cell>
          <cell r="B724">
            <v>26954</v>
          </cell>
          <cell r="C724">
            <v>149804</v>
          </cell>
        </row>
        <row r="725">
          <cell r="A725">
            <v>36770</v>
          </cell>
          <cell r="B725">
            <v>26283</v>
          </cell>
          <cell r="C725">
            <v>147040</v>
          </cell>
        </row>
        <row r="726">
          <cell r="A726">
            <v>36800</v>
          </cell>
          <cell r="B726">
            <v>27456</v>
          </cell>
          <cell r="C726">
            <v>151029</v>
          </cell>
        </row>
        <row r="727">
          <cell r="A727">
            <v>36831</v>
          </cell>
          <cell r="B727">
            <v>27478</v>
          </cell>
          <cell r="C727">
            <v>144422</v>
          </cell>
        </row>
        <row r="728">
          <cell r="A728">
            <v>36861</v>
          </cell>
          <cell r="B728">
            <v>24385</v>
          </cell>
          <cell r="C728">
            <v>141208</v>
          </cell>
        </row>
        <row r="729">
          <cell r="A729" t="str">
            <v>Totals:</v>
          </cell>
          <cell r="B729" t="str">
            <v>__________</v>
          </cell>
          <cell r="C729" t="str">
            <v>__________</v>
          </cell>
        </row>
        <row r="730">
          <cell r="A730">
            <v>2000</v>
          </cell>
          <cell r="B730">
            <v>326371</v>
          </cell>
          <cell r="C730">
            <v>1804472</v>
          </cell>
        </row>
        <row r="732">
          <cell r="A732">
            <v>36892</v>
          </cell>
          <cell r="B732">
            <v>26327</v>
          </cell>
          <cell r="C732">
            <v>134152</v>
          </cell>
        </row>
        <row r="733">
          <cell r="A733">
            <v>36923</v>
          </cell>
          <cell r="B733">
            <v>24507</v>
          </cell>
          <cell r="C733">
            <v>130416</v>
          </cell>
        </row>
        <row r="734">
          <cell r="A734">
            <v>36951</v>
          </cell>
          <cell r="B734">
            <v>26005</v>
          </cell>
          <cell r="C734">
            <v>139819</v>
          </cell>
        </row>
        <row r="735">
          <cell r="A735">
            <v>36982</v>
          </cell>
          <cell r="B735">
            <v>25549</v>
          </cell>
          <cell r="C735">
            <v>131676</v>
          </cell>
        </row>
        <row r="736">
          <cell r="A736">
            <v>37012</v>
          </cell>
          <cell r="B736">
            <v>23566</v>
          </cell>
          <cell r="C736">
            <v>133437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47">
          <cell r="A47">
            <v>35796</v>
          </cell>
          <cell r="B47">
            <v>40607</v>
          </cell>
          <cell r="C47">
            <v>1829532</v>
          </cell>
          <cell r="D47" t="str">
            <v>82,570     45055       67.03     134</v>
          </cell>
        </row>
        <row r="48">
          <cell r="A48">
            <v>35827</v>
          </cell>
          <cell r="B48">
            <v>48488</v>
          </cell>
          <cell r="C48">
            <v>3411806</v>
          </cell>
          <cell r="D48" t="str">
            <v>186,560     70364       79.37     131</v>
          </cell>
        </row>
        <row r="49">
          <cell r="A49">
            <v>35855</v>
          </cell>
          <cell r="B49">
            <v>49249</v>
          </cell>
          <cell r="C49">
            <v>2558997</v>
          </cell>
          <cell r="D49" t="str">
            <v>154,323     51961       75.81     132</v>
          </cell>
        </row>
        <row r="50">
          <cell r="A50">
            <v>35886</v>
          </cell>
          <cell r="B50">
            <v>44051</v>
          </cell>
          <cell r="C50">
            <v>2076960</v>
          </cell>
          <cell r="D50" t="str">
            <v>137,049     47149       75.68     131</v>
          </cell>
        </row>
        <row r="51">
          <cell r="A51">
            <v>35916</v>
          </cell>
          <cell r="B51">
            <v>42301</v>
          </cell>
          <cell r="C51">
            <v>2022159</v>
          </cell>
          <cell r="D51" t="str">
            <v>130,242     47805       75.48     131</v>
          </cell>
        </row>
        <row r="52">
          <cell r="A52">
            <v>35947</v>
          </cell>
          <cell r="B52">
            <v>35503</v>
          </cell>
          <cell r="C52">
            <v>1819530</v>
          </cell>
          <cell r="D52" t="str">
            <v>118,752     51251       76.98     131</v>
          </cell>
        </row>
        <row r="53">
          <cell r="A53">
            <v>35977</v>
          </cell>
          <cell r="B53">
            <v>34730</v>
          </cell>
          <cell r="C53">
            <v>1716862</v>
          </cell>
          <cell r="D53" t="str">
            <v>117,302     49435       77.16     131</v>
          </cell>
        </row>
        <row r="54">
          <cell r="A54">
            <v>36008</v>
          </cell>
          <cell r="B54">
            <v>36247</v>
          </cell>
          <cell r="C54">
            <v>1614291</v>
          </cell>
          <cell r="D54" t="str">
            <v>104,695     44536       74.28     131</v>
          </cell>
        </row>
        <row r="55">
          <cell r="A55">
            <v>36039</v>
          </cell>
          <cell r="B55">
            <v>33935</v>
          </cell>
          <cell r="C55">
            <v>1431488</v>
          </cell>
          <cell r="D55" t="str">
            <v>93,747     42184       73.42     130</v>
          </cell>
        </row>
        <row r="56">
          <cell r="A56">
            <v>36069</v>
          </cell>
          <cell r="B56">
            <v>32728</v>
          </cell>
          <cell r="C56">
            <v>1425721</v>
          </cell>
          <cell r="D56" t="str">
            <v>84,685     43563       72.13     127</v>
          </cell>
        </row>
        <row r="57">
          <cell r="A57">
            <v>36100</v>
          </cell>
          <cell r="B57">
            <v>31838</v>
          </cell>
          <cell r="C57">
            <v>1237250</v>
          </cell>
          <cell r="D57" t="str">
            <v>70,361     38861       68.85     127</v>
          </cell>
        </row>
        <row r="58">
          <cell r="A58">
            <v>36130</v>
          </cell>
          <cell r="B58">
            <v>31017</v>
          </cell>
          <cell r="C58">
            <v>1276059</v>
          </cell>
          <cell r="D58" t="str">
            <v>57,955     41141       65.14     123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460694</v>
          </cell>
          <cell r="C60">
            <v>22420655</v>
          </cell>
          <cell r="D60">
            <v>1338241</v>
          </cell>
        </row>
        <row r="62">
          <cell r="A62">
            <v>36161</v>
          </cell>
          <cell r="B62">
            <v>29889</v>
          </cell>
          <cell r="C62">
            <v>1201455</v>
          </cell>
          <cell r="D62" t="str">
            <v>55,060     40198       64.82     124</v>
          </cell>
        </row>
        <row r="63">
          <cell r="A63">
            <v>36192</v>
          </cell>
          <cell r="B63">
            <v>26410</v>
          </cell>
          <cell r="C63">
            <v>1049007</v>
          </cell>
          <cell r="D63" t="str">
            <v>44,069     39721       62.53     123</v>
          </cell>
        </row>
        <row r="64">
          <cell r="A64">
            <v>36220</v>
          </cell>
          <cell r="B64">
            <v>28870</v>
          </cell>
          <cell r="C64">
            <v>1094181</v>
          </cell>
          <cell r="D64" t="str">
            <v>46,720     37901       61.81     125</v>
          </cell>
        </row>
        <row r="65">
          <cell r="A65">
            <v>36251</v>
          </cell>
          <cell r="B65">
            <v>26171</v>
          </cell>
          <cell r="C65">
            <v>1055679</v>
          </cell>
          <cell r="D65" t="str">
            <v>45,362     40338       63.41     121</v>
          </cell>
        </row>
        <row r="66">
          <cell r="A66">
            <v>36281</v>
          </cell>
          <cell r="B66">
            <v>26151</v>
          </cell>
          <cell r="C66">
            <v>993730</v>
          </cell>
          <cell r="D66" t="str">
            <v>47,142     38000       64.32     122</v>
          </cell>
        </row>
        <row r="67">
          <cell r="A67">
            <v>36312</v>
          </cell>
          <cell r="B67">
            <v>24786</v>
          </cell>
          <cell r="C67">
            <v>914153</v>
          </cell>
          <cell r="D67" t="str">
            <v>38,412     36882       60.78     122</v>
          </cell>
        </row>
        <row r="68">
          <cell r="A68">
            <v>36342</v>
          </cell>
          <cell r="B68">
            <v>22911</v>
          </cell>
          <cell r="C68">
            <v>927643</v>
          </cell>
          <cell r="D68" t="str">
            <v>35,621     40489       60.86     122</v>
          </cell>
        </row>
        <row r="69">
          <cell r="A69">
            <v>36373</v>
          </cell>
          <cell r="B69">
            <v>21464</v>
          </cell>
          <cell r="C69">
            <v>865340</v>
          </cell>
          <cell r="D69" t="str">
            <v>36,622     40316       63.05     123</v>
          </cell>
        </row>
        <row r="70">
          <cell r="A70">
            <v>36404</v>
          </cell>
          <cell r="B70">
            <v>18935</v>
          </cell>
          <cell r="C70">
            <v>866651</v>
          </cell>
          <cell r="D70" t="str">
            <v>41,193     45770       68.51     125</v>
          </cell>
        </row>
        <row r="71">
          <cell r="A71">
            <v>36434</v>
          </cell>
          <cell r="B71">
            <v>20392</v>
          </cell>
          <cell r="C71">
            <v>874022</v>
          </cell>
          <cell r="D71" t="str">
            <v>44,782     42862       68.71     124</v>
          </cell>
        </row>
        <row r="72">
          <cell r="A72">
            <v>36465</v>
          </cell>
          <cell r="B72">
            <v>19350</v>
          </cell>
          <cell r="C72">
            <v>810434</v>
          </cell>
          <cell r="D72" t="str">
            <v>45,761     41883       70.28     123</v>
          </cell>
        </row>
        <row r="73">
          <cell r="A73">
            <v>36495</v>
          </cell>
          <cell r="B73">
            <v>19734</v>
          </cell>
          <cell r="C73">
            <v>828934</v>
          </cell>
          <cell r="D73" t="str">
            <v>42,608     42006       68.35     123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285063</v>
          </cell>
          <cell r="C75">
            <v>11481229</v>
          </cell>
          <cell r="D75">
            <v>523352</v>
          </cell>
        </row>
        <row r="77">
          <cell r="A77">
            <v>36526</v>
          </cell>
          <cell r="B77">
            <v>18962</v>
          </cell>
          <cell r="C77">
            <v>795757</v>
          </cell>
          <cell r="D77" t="str">
            <v>42,593     41966       69.20     120</v>
          </cell>
        </row>
        <row r="78">
          <cell r="A78">
            <v>36557</v>
          </cell>
          <cell r="B78">
            <v>17046</v>
          </cell>
          <cell r="C78">
            <v>716585</v>
          </cell>
          <cell r="D78" t="str">
            <v>31,094     42039       64.59     118</v>
          </cell>
        </row>
        <row r="79">
          <cell r="A79">
            <v>36586</v>
          </cell>
          <cell r="B79">
            <v>18714</v>
          </cell>
          <cell r="C79">
            <v>756310</v>
          </cell>
          <cell r="D79" t="str">
            <v>118,451     40415       86.36     120</v>
          </cell>
        </row>
        <row r="80">
          <cell r="A80">
            <v>36617</v>
          </cell>
          <cell r="B80">
            <v>18575</v>
          </cell>
          <cell r="C80">
            <v>710091</v>
          </cell>
          <cell r="D80" t="str">
            <v>89,013     38229       82.74     121</v>
          </cell>
        </row>
        <row r="81">
          <cell r="A81">
            <v>36647</v>
          </cell>
          <cell r="B81">
            <v>17392</v>
          </cell>
          <cell r="C81">
            <v>701537</v>
          </cell>
          <cell r="D81" t="str">
            <v>65,545     40337       79.03     119</v>
          </cell>
        </row>
        <row r="82">
          <cell r="A82">
            <v>36678</v>
          </cell>
          <cell r="B82">
            <v>15441</v>
          </cell>
          <cell r="C82">
            <v>695266</v>
          </cell>
          <cell r="D82" t="str">
            <v>69,389     45028       81.80     120</v>
          </cell>
        </row>
        <row r="83">
          <cell r="A83">
            <v>36708</v>
          </cell>
          <cell r="B83">
            <v>14329</v>
          </cell>
          <cell r="C83">
            <v>703069</v>
          </cell>
          <cell r="D83" t="str">
            <v>59,049     49067       80.47     121</v>
          </cell>
        </row>
        <row r="84">
          <cell r="A84">
            <v>36739</v>
          </cell>
          <cell r="B84">
            <v>12432</v>
          </cell>
          <cell r="C84">
            <v>659019</v>
          </cell>
          <cell r="D84" t="str">
            <v>51,458     53010       80.54     120</v>
          </cell>
        </row>
        <row r="85">
          <cell r="A85">
            <v>36770</v>
          </cell>
          <cell r="B85">
            <v>11913</v>
          </cell>
          <cell r="C85">
            <v>659604</v>
          </cell>
          <cell r="D85" t="str">
            <v>52,160     55369       81.41     118</v>
          </cell>
        </row>
        <row r="86">
          <cell r="A86">
            <v>36800</v>
          </cell>
          <cell r="B86">
            <v>11299</v>
          </cell>
          <cell r="C86">
            <v>625493</v>
          </cell>
          <cell r="D86" t="str">
            <v>38,882     55359       77.48     116</v>
          </cell>
        </row>
        <row r="87">
          <cell r="A87">
            <v>36831</v>
          </cell>
          <cell r="B87">
            <v>11767</v>
          </cell>
          <cell r="C87">
            <v>625816</v>
          </cell>
          <cell r="D87" t="str">
            <v>162,317     53184       93.24     115</v>
          </cell>
        </row>
        <row r="88">
          <cell r="A88">
            <v>36861</v>
          </cell>
          <cell r="B88">
            <v>11967</v>
          </cell>
          <cell r="C88">
            <v>576928</v>
          </cell>
          <cell r="D88" t="str">
            <v>30,451     48210       71.79     115</v>
          </cell>
        </row>
        <row r="89">
          <cell r="A89" t="str">
            <v>Totals: __</v>
          </cell>
          <cell r="B89" t="str">
            <v>________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179837</v>
          </cell>
          <cell r="C90">
            <v>8225475</v>
          </cell>
          <cell r="D90">
            <v>810402</v>
          </cell>
        </row>
        <row r="92">
          <cell r="A92">
            <v>36892</v>
          </cell>
          <cell r="B92">
            <v>11984</v>
          </cell>
          <cell r="C92">
            <v>582104</v>
          </cell>
          <cell r="D92" t="str">
            <v>26,160     48574       68.58     114</v>
          </cell>
        </row>
        <row r="93">
          <cell r="A93">
            <v>36923</v>
          </cell>
          <cell r="B93">
            <v>10263</v>
          </cell>
          <cell r="C93">
            <v>515213</v>
          </cell>
          <cell r="D93" t="str">
            <v>21,362     50202       67.55     114</v>
          </cell>
        </row>
        <row r="94">
          <cell r="A94">
            <v>36951</v>
          </cell>
          <cell r="B94">
            <v>11463</v>
          </cell>
          <cell r="C94">
            <v>533617</v>
          </cell>
          <cell r="D94" t="str">
            <v>21,932     46552       65.67     114</v>
          </cell>
        </row>
        <row r="95">
          <cell r="A95">
            <v>36982</v>
          </cell>
          <cell r="B95">
            <v>10454</v>
          </cell>
          <cell r="C95">
            <v>512768</v>
          </cell>
          <cell r="D95" t="str">
            <v>19,699     49050       65.33     114</v>
          </cell>
        </row>
        <row r="96">
          <cell r="A96">
            <v>37012</v>
          </cell>
          <cell r="B96">
            <v>10299</v>
          </cell>
          <cell r="C96">
            <v>527872</v>
          </cell>
          <cell r="D96" t="str">
            <v>27,612     51255       72.83     109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>
        <row r="50">
          <cell r="A50">
            <v>35827</v>
          </cell>
          <cell r="B50">
            <v>82211</v>
          </cell>
          <cell r="C50">
            <v>2193681</v>
          </cell>
          <cell r="D50" t="str">
            <v>111,218     26684       57.50     127</v>
          </cell>
        </row>
        <row r="51">
          <cell r="A51">
            <v>35855</v>
          </cell>
          <cell r="B51">
            <v>93944</v>
          </cell>
          <cell r="C51">
            <v>3019927</v>
          </cell>
          <cell r="D51" t="str">
            <v>158,648     32147       62.81     127</v>
          </cell>
        </row>
        <row r="52">
          <cell r="A52">
            <v>35886</v>
          </cell>
          <cell r="B52">
            <v>69987</v>
          </cell>
          <cell r="C52">
            <v>2224835</v>
          </cell>
          <cell r="D52" t="str">
            <v>145,677     31790       67.55     123</v>
          </cell>
        </row>
        <row r="53">
          <cell r="A53">
            <v>35916</v>
          </cell>
          <cell r="B53">
            <v>68016</v>
          </cell>
          <cell r="C53">
            <v>1936489</v>
          </cell>
          <cell r="D53" t="str">
            <v>122,217     28472       64.25     126</v>
          </cell>
        </row>
        <row r="54">
          <cell r="A54">
            <v>35947</v>
          </cell>
          <cell r="B54">
            <v>61309</v>
          </cell>
          <cell r="C54">
            <v>1649606</v>
          </cell>
          <cell r="D54" t="str">
            <v>107,853     26907       63.76     126</v>
          </cell>
        </row>
        <row r="55">
          <cell r="A55">
            <v>35977</v>
          </cell>
          <cell r="B55">
            <v>60885</v>
          </cell>
          <cell r="C55">
            <v>1582048</v>
          </cell>
          <cell r="D55" t="str">
            <v>114,444     25985       65.27     124</v>
          </cell>
        </row>
        <row r="56">
          <cell r="A56">
            <v>36008</v>
          </cell>
          <cell r="B56">
            <v>49130</v>
          </cell>
          <cell r="C56">
            <v>1482751</v>
          </cell>
          <cell r="D56" t="str">
            <v>126,777     30181       72.07     123</v>
          </cell>
        </row>
        <row r="57">
          <cell r="A57">
            <v>36039</v>
          </cell>
          <cell r="B57">
            <v>44845</v>
          </cell>
          <cell r="C57">
            <v>1384739</v>
          </cell>
          <cell r="D57" t="str">
            <v>114,602     30879       71.87     123</v>
          </cell>
        </row>
        <row r="58">
          <cell r="A58">
            <v>36069</v>
          </cell>
          <cell r="B58">
            <v>45865</v>
          </cell>
          <cell r="C58">
            <v>1358665</v>
          </cell>
          <cell r="D58" t="str">
            <v>125,332     29624       73.21     119</v>
          </cell>
        </row>
        <row r="59">
          <cell r="A59">
            <v>36100</v>
          </cell>
          <cell r="B59">
            <v>43247</v>
          </cell>
          <cell r="C59">
            <v>1200459</v>
          </cell>
          <cell r="D59" t="str">
            <v>126,346     27759       74.50     118</v>
          </cell>
        </row>
        <row r="60">
          <cell r="A60">
            <v>36130</v>
          </cell>
          <cell r="B60">
            <v>44124</v>
          </cell>
          <cell r="C60">
            <v>1156600</v>
          </cell>
          <cell r="D60" t="str">
            <v>83,375     26213       65.39     119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663563</v>
          </cell>
          <cell r="C62">
            <v>19189800</v>
          </cell>
          <cell r="D62">
            <v>1336489</v>
          </cell>
        </row>
        <row r="64">
          <cell r="A64">
            <v>36161</v>
          </cell>
          <cell r="B64">
            <v>35338</v>
          </cell>
          <cell r="C64">
            <v>1107155</v>
          </cell>
          <cell r="D64" t="str">
            <v>67,000     31331       65.47     119</v>
          </cell>
        </row>
        <row r="65">
          <cell r="A65">
            <v>36192</v>
          </cell>
          <cell r="B65">
            <v>27769</v>
          </cell>
          <cell r="C65">
            <v>1012080</v>
          </cell>
          <cell r="D65" t="str">
            <v>68,512     36447       71.16     118</v>
          </cell>
        </row>
        <row r="66">
          <cell r="A66">
            <v>36220</v>
          </cell>
          <cell r="B66">
            <v>29062</v>
          </cell>
          <cell r="C66">
            <v>1037225</v>
          </cell>
          <cell r="D66" t="str">
            <v>53,909     35691       64.97     116</v>
          </cell>
        </row>
        <row r="67">
          <cell r="A67">
            <v>36251</v>
          </cell>
          <cell r="B67">
            <v>26293</v>
          </cell>
          <cell r="C67">
            <v>977735</v>
          </cell>
          <cell r="D67" t="str">
            <v>50,915     37187       65.95     116</v>
          </cell>
        </row>
        <row r="68">
          <cell r="A68">
            <v>36281</v>
          </cell>
          <cell r="B68">
            <v>24759</v>
          </cell>
          <cell r="C68">
            <v>990156</v>
          </cell>
          <cell r="D68" t="str">
            <v>48,452     39992       66.18     116</v>
          </cell>
        </row>
        <row r="69">
          <cell r="A69">
            <v>36312</v>
          </cell>
          <cell r="B69">
            <v>23429</v>
          </cell>
          <cell r="C69">
            <v>933245</v>
          </cell>
          <cell r="D69" t="str">
            <v>48,717     39833       67.53     116</v>
          </cell>
        </row>
        <row r="70">
          <cell r="A70">
            <v>36342</v>
          </cell>
          <cell r="B70">
            <v>24325</v>
          </cell>
          <cell r="C70">
            <v>917788</v>
          </cell>
          <cell r="D70" t="str">
            <v>49,605     37731       67.10     115</v>
          </cell>
        </row>
        <row r="71">
          <cell r="A71">
            <v>36373</v>
          </cell>
          <cell r="B71">
            <v>22739</v>
          </cell>
          <cell r="C71">
            <v>905599</v>
          </cell>
          <cell r="D71" t="str">
            <v>40,807     39826       64.22     113</v>
          </cell>
        </row>
        <row r="72">
          <cell r="A72">
            <v>36404</v>
          </cell>
          <cell r="B72">
            <v>23155</v>
          </cell>
          <cell r="C72">
            <v>854178</v>
          </cell>
          <cell r="D72" t="str">
            <v>39,249     36890       62.90     116</v>
          </cell>
        </row>
        <row r="73">
          <cell r="A73">
            <v>36434</v>
          </cell>
          <cell r="B73">
            <v>20868</v>
          </cell>
          <cell r="C73">
            <v>867596</v>
          </cell>
          <cell r="D73" t="str">
            <v>35,208     41576       62.79     117</v>
          </cell>
        </row>
        <row r="74">
          <cell r="A74">
            <v>36465</v>
          </cell>
          <cell r="B74">
            <v>14375</v>
          </cell>
          <cell r="C74">
            <v>833193</v>
          </cell>
          <cell r="D74" t="str">
            <v>43,303     57962       75.08     114</v>
          </cell>
        </row>
        <row r="75">
          <cell r="A75">
            <v>36495</v>
          </cell>
          <cell r="B75">
            <v>14740</v>
          </cell>
          <cell r="C75">
            <v>826374</v>
          </cell>
          <cell r="D75" t="str">
            <v>41,192     56064       73.65     112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286852</v>
          </cell>
          <cell r="C77">
            <v>11262324</v>
          </cell>
          <cell r="D77">
            <v>586869</v>
          </cell>
        </row>
        <row r="79">
          <cell r="A79">
            <v>36526</v>
          </cell>
          <cell r="B79">
            <v>19787</v>
          </cell>
          <cell r="C79">
            <v>806802</v>
          </cell>
          <cell r="D79" t="str">
            <v>35,912     40775       64.48     113</v>
          </cell>
        </row>
        <row r="80">
          <cell r="A80">
            <v>36557</v>
          </cell>
          <cell r="B80">
            <v>18153</v>
          </cell>
          <cell r="C80">
            <v>746375</v>
          </cell>
          <cell r="D80" t="str">
            <v>29,219     41116       61.68     112</v>
          </cell>
        </row>
        <row r="81">
          <cell r="A81">
            <v>36586</v>
          </cell>
          <cell r="B81">
            <v>16503</v>
          </cell>
          <cell r="C81">
            <v>802987</v>
          </cell>
          <cell r="D81" t="str">
            <v>31,884     48658       65.89     111</v>
          </cell>
        </row>
        <row r="82">
          <cell r="A82">
            <v>36617</v>
          </cell>
          <cell r="B82">
            <v>13083</v>
          </cell>
          <cell r="C82">
            <v>776122</v>
          </cell>
          <cell r="D82" t="str">
            <v>25,942     59323       66.48     108</v>
          </cell>
        </row>
        <row r="83">
          <cell r="A83">
            <v>36647</v>
          </cell>
          <cell r="B83">
            <v>14558</v>
          </cell>
          <cell r="C83">
            <v>688862</v>
          </cell>
          <cell r="D83" t="str">
            <v>26,140     47319       64.23     110</v>
          </cell>
        </row>
        <row r="84">
          <cell r="A84">
            <v>36678</v>
          </cell>
          <cell r="B84">
            <v>18114</v>
          </cell>
          <cell r="C84">
            <v>735062</v>
          </cell>
          <cell r="D84" t="str">
            <v>24,212     40580       57.20     111</v>
          </cell>
        </row>
        <row r="85">
          <cell r="A85">
            <v>36708</v>
          </cell>
          <cell r="B85">
            <v>15385</v>
          </cell>
          <cell r="C85">
            <v>752496</v>
          </cell>
          <cell r="D85" t="str">
            <v>22,378     48912       59.26     106</v>
          </cell>
        </row>
        <row r="86">
          <cell r="A86">
            <v>36739</v>
          </cell>
          <cell r="B86">
            <v>22228</v>
          </cell>
          <cell r="C86">
            <v>750442</v>
          </cell>
          <cell r="D86" t="str">
            <v>22,961     33762       50.81     111</v>
          </cell>
        </row>
        <row r="87">
          <cell r="A87">
            <v>36770</v>
          </cell>
          <cell r="B87">
            <v>16262</v>
          </cell>
          <cell r="C87">
            <v>674907</v>
          </cell>
          <cell r="D87" t="str">
            <v>21,424     41503       56.85     111</v>
          </cell>
        </row>
        <row r="88">
          <cell r="A88">
            <v>36800</v>
          </cell>
          <cell r="B88">
            <v>15770</v>
          </cell>
          <cell r="C88">
            <v>706092</v>
          </cell>
          <cell r="D88" t="str">
            <v>100,703     44775       86.46     111</v>
          </cell>
        </row>
        <row r="89">
          <cell r="A89">
            <v>36831</v>
          </cell>
          <cell r="B89">
            <v>12835</v>
          </cell>
          <cell r="C89">
            <v>662113</v>
          </cell>
          <cell r="D89" t="str">
            <v>22,730     51587       63.91     112</v>
          </cell>
        </row>
        <row r="90">
          <cell r="A90">
            <v>36861</v>
          </cell>
          <cell r="B90">
            <v>13575</v>
          </cell>
          <cell r="C90">
            <v>648977</v>
          </cell>
          <cell r="D90" t="str">
            <v>57,885     47807       81.00     112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196253</v>
          </cell>
          <cell r="C92">
            <v>8751237</v>
          </cell>
          <cell r="D92">
            <v>421390</v>
          </cell>
        </row>
        <row r="94">
          <cell r="A94">
            <v>36892</v>
          </cell>
          <cell r="B94">
            <v>12322</v>
          </cell>
          <cell r="C94">
            <v>641069</v>
          </cell>
          <cell r="D94" t="str">
            <v>31,691     52027       72.00     113</v>
          </cell>
        </row>
        <row r="95">
          <cell r="A95">
            <v>36923</v>
          </cell>
          <cell r="B95">
            <v>12673</v>
          </cell>
          <cell r="C95">
            <v>578556</v>
          </cell>
          <cell r="D95" t="str">
            <v>24,547     45653       65.95     113</v>
          </cell>
        </row>
        <row r="96">
          <cell r="A96">
            <v>36951</v>
          </cell>
          <cell r="B96">
            <v>14517</v>
          </cell>
          <cell r="C96">
            <v>584445</v>
          </cell>
          <cell r="D96" t="str">
            <v>29,111     40260       66.73     110</v>
          </cell>
        </row>
        <row r="97">
          <cell r="A97">
            <v>36982</v>
          </cell>
          <cell r="B97">
            <v>12597</v>
          </cell>
          <cell r="C97">
            <v>590489</v>
          </cell>
          <cell r="D97" t="str">
            <v>31,157     46876       71.21     113</v>
          </cell>
        </row>
        <row r="98">
          <cell r="A98">
            <v>37012</v>
          </cell>
          <cell r="B98">
            <v>10069</v>
          </cell>
          <cell r="C98">
            <v>634879</v>
          </cell>
          <cell r="D98" t="str">
            <v>25,843     63053       71.96     106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51216</v>
          </cell>
          <cell r="C34">
            <v>1850180</v>
          </cell>
          <cell r="D34" t="str">
            <v>84,640     36126       62.30     146</v>
          </cell>
        </row>
        <row r="35">
          <cell r="A35">
            <v>35886</v>
          </cell>
          <cell r="B35">
            <v>63590</v>
          </cell>
          <cell r="C35">
            <v>2409381</v>
          </cell>
          <cell r="D35" t="str">
            <v>144,616     37890       69.46     143</v>
          </cell>
        </row>
        <row r="36">
          <cell r="A36">
            <v>35916</v>
          </cell>
          <cell r="B36">
            <v>72855</v>
          </cell>
          <cell r="C36">
            <v>2088130</v>
          </cell>
          <cell r="D36" t="str">
            <v>129,079     28662       63.92     142</v>
          </cell>
        </row>
        <row r="37">
          <cell r="A37">
            <v>35947</v>
          </cell>
          <cell r="B37">
            <v>62340</v>
          </cell>
          <cell r="C37">
            <v>1970818</v>
          </cell>
          <cell r="D37" t="str">
            <v>113,686     31615       64.58     139</v>
          </cell>
        </row>
        <row r="38">
          <cell r="A38">
            <v>35977</v>
          </cell>
          <cell r="B38">
            <v>59671</v>
          </cell>
          <cell r="C38">
            <v>1766709</v>
          </cell>
          <cell r="D38" t="str">
            <v>121,462     29608       67.06     142</v>
          </cell>
        </row>
        <row r="39">
          <cell r="A39">
            <v>36008</v>
          </cell>
          <cell r="B39">
            <v>55821</v>
          </cell>
          <cell r="C39">
            <v>1528532</v>
          </cell>
          <cell r="D39" t="str">
            <v>106,563     27383       65.62     140</v>
          </cell>
        </row>
        <row r="40">
          <cell r="A40">
            <v>36039</v>
          </cell>
          <cell r="B40">
            <v>48272</v>
          </cell>
          <cell r="C40">
            <v>1336679</v>
          </cell>
          <cell r="D40" t="str">
            <v>86,600     27691       64.21     139</v>
          </cell>
        </row>
        <row r="41">
          <cell r="A41">
            <v>36069</v>
          </cell>
          <cell r="B41">
            <v>53215</v>
          </cell>
          <cell r="C41">
            <v>1298102</v>
          </cell>
          <cell r="D41" t="str">
            <v>77,531     24394       59.30     140</v>
          </cell>
        </row>
        <row r="42">
          <cell r="A42">
            <v>36100</v>
          </cell>
          <cell r="B42">
            <v>47476</v>
          </cell>
          <cell r="C42">
            <v>1241543</v>
          </cell>
          <cell r="D42" t="str">
            <v>70,668     26151       59.82     138</v>
          </cell>
        </row>
        <row r="43">
          <cell r="A43">
            <v>36130</v>
          </cell>
          <cell r="B43">
            <v>42546</v>
          </cell>
          <cell r="C43">
            <v>1188123</v>
          </cell>
          <cell r="D43" t="str">
            <v>69,745     27926       62.11     138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557002</v>
          </cell>
          <cell r="C45">
            <v>16678197</v>
          </cell>
          <cell r="D45">
            <v>1004590</v>
          </cell>
        </row>
        <row r="47">
          <cell r="A47">
            <v>36161</v>
          </cell>
          <cell r="B47">
            <v>41384</v>
          </cell>
          <cell r="C47">
            <v>1141250</v>
          </cell>
          <cell r="D47" t="str">
            <v>66,675     27578       61.70     135</v>
          </cell>
        </row>
        <row r="48">
          <cell r="A48">
            <v>36192</v>
          </cell>
          <cell r="B48">
            <v>34348</v>
          </cell>
          <cell r="C48">
            <v>922081</v>
          </cell>
          <cell r="D48" t="str">
            <v>52,988     26846       60.67     134</v>
          </cell>
        </row>
        <row r="49">
          <cell r="A49">
            <v>36220</v>
          </cell>
          <cell r="B49">
            <v>35315</v>
          </cell>
          <cell r="C49">
            <v>993198</v>
          </cell>
          <cell r="D49" t="str">
            <v>55,202     28124       60.99     134</v>
          </cell>
        </row>
        <row r="50">
          <cell r="A50">
            <v>36251</v>
          </cell>
          <cell r="B50">
            <v>29594</v>
          </cell>
          <cell r="C50">
            <v>895749</v>
          </cell>
          <cell r="D50" t="str">
            <v>48,753     30268       62.23     133</v>
          </cell>
        </row>
        <row r="51">
          <cell r="A51">
            <v>36281</v>
          </cell>
          <cell r="B51">
            <v>34284</v>
          </cell>
          <cell r="C51">
            <v>901402</v>
          </cell>
          <cell r="D51" t="str">
            <v>57,482     26293       62.64     133</v>
          </cell>
        </row>
        <row r="52">
          <cell r="A52">
            <v>36312</v>
          </cell>
          <cell r="B52">
            <v>34889</v>
          </cell>
          <cell r="C52">
            <v>849318</v>
          </cell>
          <cell r="D52" t="str">
            <v>51,669     24344       59.69     135</v>
          </cell>
        </row>
        <row r="53">
          <cell r="A53">
            <v>36342</v>
          </cell>
          <cell r="B53">
            <v>37239</v>
          </cell>
          <cell r="C53">
            <v>858141</v>
          </cell>
          <cell r="D53" t="str">
            <v>49,714     23045       57.17     135</v>
          </cell>
        </row>
        <row r="54">
          <cell r="A54">
            <v>36373</v>
          </cell>
          <cell r="B54">
            <v>36411</v>
          </cell>
          <cell r="C54">
            <v>846203</v>
          </cell>
          <cell r="D54" t="str">
            <v>53,084     23241       59.32     133</v>
          </cell>
        </row>
        <row r="55">
          <cell r="A55">
            <v>36404</v>
          </cell>
          <cell r="B55">
            <v>32491</v>
          </cell>
          <cell r="C55">
            <v>818648</v>
          </cell>
          <cell r="D55" t="str">
            <v>47,163     25197       59.21     133</v>
          </cell>
        </row>
        <row r="56">
          <cell r="A56">
            <v>36434</v>
          </cell>
          <cell r="B56">
            <v>30240</v>
          </cell>
          <cell r="C56">
            <v>828831</v>
          </cell>
          <cell r="D56" t="str">
            <v>48,296     27409       61.50     134</v>
          </cell>
        </row>
        <row r="57">
          <cell r="A57">
            <v>36465</v>
          </cell>
          <cell r="B57">
            <v>20469</v>
          </cell>
          <cell r="C57">
            <v>772432</v>
          </cell>
          <cell r="D57" t="str">
            <v>41,209     37737       66.81     131</v>
          </cell>
        </row>
        <row r="58">
          <cell r="A58">
            <v>36495</v>
          </cell>
          <cell r="B58">
            <v>19190</v>
          </cell>
          <cell r="C58">
            <v>761598</v>
          </cell>
          <cell r="D58" t="str">
            <v>39,334     39688       67.21     128</v>
          </cell>
        </row>
        <row r="59">
          <cell r="A59" t="str">
            <v>Totals: __</v>
          </cell>
          <cell r="B59" t="str">
            <v>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385854</v>
          </cell>
          <cell r="C60">
            <v>10588851</v>
          </cell>
          <cell r="D60">
            <v>611569</v>
          </cell>
        </row>
        <row r="62">
          <cell r="A62">
            <v>36526</v>
          </cell>
          <cell r="B62">
            <v>17318</v>
          </cell>
          <cell r="C62">
            <v>731904</v>
          </cell>
          <cell r="D62" t="str">
            <v>39,645     42263       69.60     128</v>
          </cell>
        </row>
        <row r="63">
          <cell r="A63">
            <v>36557</v>
          </cell>
          <cell r="B63">
            <v>31399</v>
          </cell>
          <cell r="C63">
            <v>666097</v>
          </cell>
          <cell r="D63" t="str">
            <v>36,478     21214       53.74     129</v>
          </cell>
        </row>
        <row r="64">
          <cell r="A64">
            <v>36586</v>
          </cell>
          <cell r="B64">
            <v>36488</v>
          </cell>
          <cell r="C64">
            <v>730198</v>
          </cell>
          <cell r="D64" t="str">
            <v>62,198     20013       63.03     130</v>
          </cell>
        </row>
        <row r="65">
          <cell r="A65">
            <v>36617</v>
          </cell>
          <cell r="B65">
            <v>32762</v>
          </cell>
          <cell r="C65">
            <v>724562</v>
          </cell>
          <cell r="D65" t="str">
            <v>76,926     22116       70.13     129</v>
          </cell>
        </row>
        <row r="66">
          <cell r="A66">
            <v>36647</v>
          </cell>
          <cell r="B66">
            <v>35066</v>
          </cell>
          <cell r="C66">
            <v>693472</v>
          </cell>
          <cell r="D66" t="str">
            <v>53,199     19777       60.27     130</v>
          </cell>
        </row>
        <row r="67">
          <cell r="A67">
            <v>36678</v>
          </cell>
          <cell r="B67">
            <v>30141</v>
          </cell>
          <cell r="C67">
            <v>657389</v>
          </cell>
          <cell r="D67" t="str">
            <v>44,472     21811       59.60     129</v>
          </cell>
        </row>
        <row r="68">
          <cell r="A68">
            <v>36708</v>
          </cell>
          <cell r="B68">
            <v>28396</v>
          </cell>
          <cell r="C68">
            <v>655061</v>
          </cell>
          <cell r="D68" t="str">
            <v>43,304     23069       60.40     128</v>
          </cell>
        </row>
        <row r="69">
          <cell r="A69">
            <v>36739</v>
          </cell>
          <cell r="B69">
            <v>25899</v>
          </cell>
          <cell r="C69">
            <v>638903</v>
          </cell>
          <cell r="D69" t="str">
            <v>47,239     24670       64.59     128</v>
          </cell>
        </row>
        <row r="70">
          <cell r="A70">
            <v>36770</v>
          </cell>
          <cell r="B70">
            <v>24758</v>
          </cell>
          <cell r="C70">
            <v>620142</v>
          </cell>
          <cell r="D70" t="str">
            <v>40,195     25049       61.88     127</v>
          </cell>
        </row>
        <row r="71">
          <cell r="A71">
            <v>36800</v>
          </cell>
          <cell r="B71">
            <v>24679</v>
          </cell>
          <cell r="C71">
            <v>614200</v>
          </cell>
          <cell r="D71" t="str">
            <v>39,670     24888       61.65     124</v>
          </cell>
        </row>
        <row r="72">
          <cell r="A72">
            <v>36831</v>
          </cell>
          <cell r="B72">
            <v>21681</v>
          </cell>
          <cell r="C72">
            <v>568630</v>
          </cell>
          <cell r="D72" t="str">
            <v>34,257     26228       61.24     125</v>
          </cell>
        </row>
        <row r="73">
          <cell r="A73">
            <v>36861</v>
          </cell>
          <cell r="B73">
            <v>19558</v>
          </cell>
          <cell r="C73">
            <v>587397</v>
          </cell>
          <cell r="D73" t="str">
            <v>49,870     30034       71.83     128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328145</v>
          </cell>
          <cell r="C75">
            <v>7887955</v>
          </cell>
          <cell r="D75">
            <v>567453</v>
          </cell>
        </row>
        <row r="77">
          <cell r="A77">
            <v>36892</v>
          </cell>
          <cell r="B77">
            <v>19468</v>
          </cell>
          <cell r="C77">
            <v>579594</v>
          </cell>
          <cell r="D77" t="str">
            <v>40,393     29772       67.48     127</v>
          </cell>
        </row>
        <row r="78">
          <cell r="A78">
            <v>36923</v>
          </cell>
          <cell r="B78">
            <v>17349</v>
          </cell>
          <cell r="C78">
            <v>498949</v>
          </cell>
          <cell r="D78" t="str">
            <v>34,468     28760       66.52     127</v>
          </cell>
        </row>
        <row r="79">
          <cell r="A79">
            <v>36951</v>
          </cell>
          <cell r="B79">
            <v>20239</v>
          </cell>
          <cell r="C79">
            <v>500970</v>
          </cell>
          <cell r="D79" t="str">
            <v>34,296     24753       62.89     128</v>
          </cell>
        </row>
        <row r="80">
          <cell r="A80">
            <v>36982</v>
          </cell>
          <cell r="B80">
            <v>17216</v>
          </cell>
          <cell r="C80">
            <v>513684</v>
          </cell>
          <cell r="D80" t="str">
            <v>34,008     29838       66.39     121</v>
          </cell>
        </row>
        <row r="81">
          <cell r="A81">
            <v>37012</v>
          </cell>
          <cell r="B81">
            <v>16951</v>
          </cell>
          <cell r="C81">
            <v>528910</v>
          </cell>
          <cell r="D81" t="str">
            <v>37,688     31203       68.98     115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46">
          <cell r="A46">
            <v>35886</v>
          </cell>
          <cell r="B46">
            <v>38367</v>
          </cell>
          <cell r="C46">
            <v>2043922</v>
          </cell>
          <cell r="D46" t="str">
            <v>67,241     53273       63.67     147</v>
          </cell>
        </row>
        <row r="47">
          <cell r="A47">
            <v>35916</v>
          </cell>
          <cell r="B47">
            <v>87248</v>
          </cell>
          <cell r="C47">
            <v>3124067</v>
          </cell>
          <cell r="D47" t="str">
            <v>132,586     35807       60.31     144</v>
          </cell>
        </row>
        <row r="48">
          <cell r="A48">
            <v>35947</v>
          </cell>
          <cell r="B48">
            <v>68985</v>
          </cell>
          <cell r="C48">
            <v>2740209</v>
          </cell>
          <cell r="D48" t="str">
            <v>124,561     39722       64.36     144</v>
          </cell>
        </row>
        <row r="49">
          <cell r="A49">
            <v>35977</v>
          </cell>
          <cell r="B49">
            <v>39543</v>
          </cell>
          <cell r="C49">
            <v>2478340</v>
          </cell>
          <cell r="D49" t="str">
            <v>115,690     62675       74.53     140</v>
          </cell>
        </row>
        <row r="50">
          <cell r="A50">
            <v>36008</v>
          </cell>
          <cell r="B50">
            <v>37842</v>
          </cell>
          <cell r="C50">
            <v>2167066</v>
          </cell>
          <cell r="D50" t="str">
            <v>99,087     57267       72.36     139</v>
          </cell>
        </row>
        <row r="51">
          <cell r="A51">
            <v>36039</v>
          </cell>
          <cell r="B51">
            <v>39360</v>
          </cell>
          <cell r="C51">
            <v>1938308</v>
          </cell>
          <cell r="D51" t="str">
            <v>86,748     49246       68.79     139</v>
          </cell>
        </row>
        <row r="52">
          <cell r="A52">
            <v>36069</v>
          </cell>
          <cell r="B52">
            <v>36373</v>
          </cell>
          <cell r="C52">
            <v>1889157</v>
          </cell>
          <cell r="D52" t="str">
            <v>81,024     51939       69.02     139</v>
          </cell>
        </row>
        <row r="53">
          <cell r="A53">
            <v>36100</v>
          </cell>
          <cell r="B53">
            <v>31281</v>
          </cell>
          <cell r="C53">
            <v>1777084</v>
          </cell>
          <cell r="D53" t="str">
            <v>68,897     56811       68.77     140</v>
          </cell>
        </row>
        <row r="54">
          <cell r="A54">
            <v>36130</v>
          </cell>
          <cell r="B54">
            <v>30189</v>
          </cell>
          <cell r="C54">
            <v>1729114</v>
          </cell>
          <cell r="D54" t="str">
            <v>76,310     57277       71.65     140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409188</v>
          </cell>
          <cell r="C56">
            <v>19887267</v>
          </cell>
          <cell r="D56">
            <v>852144</v>
          </cell>
        </row>
        <row r="58">
          <cell r="A58">
            <v>36161</v>
          </cell>
          <cell r="B58">
            <v>30055</v>
          </cell>
          <cell r="C58">
            <v>1550376</v>
          </cell>
          <cell r="D58" t="str">
            <v>68,024     51585       69.36     138</v>
          </cell>
        </row>
        <row r="59">
          <cell r="A59">
            <v>36192</v>
          </cell>
          <cell r="B59">
            <v>24790</v>
          </cell>
          <cell r="C59">
            <v>1297278</v>
          </cell>
          <cell r="D59" t="str">
            <v>58,749     52331       70.33     132</v>
          </cell>
        </row>
        <row r="60">
          <cell r="A60">
            <v>36220</v>
          </cell>
          <cell r="B60">
            <v>24426</v>
          </cell>
          <cell r="C60">
            <v>1470502</v>
          </cell>
          <cell r="D60" t="str">
            <v>63,845     60203       72.33     136</v>
          </cell>
        </row>
        <row r="61">
          <cell r="A61">
            <v>36251</v>
          </cell>
          <cell r="B61">
            <v>23054</v>
          </cell>
          <cell r="C61">
            <v>1317515</v>
          </cell>
          <cell r="D61" t="str">
            <v>62,105     57150       72.93     139</v>
          </cell>
        </row>
        <row r="62">
          <cell r="A62">
            <v>36281</v>
          </cell>
          <cell r="B62">
            <v>23505</v>
          </cell>
          <cell r="C62">
            <v>1317431</v>
          </cell>
          <cell r="D62" t="str">
            <v>59,784     56049       71.78     137</v>
          </cell>
        </row>
        <row r="63">
          <cell r="A63">
            <v>36312</v>
          </cell>
          <cell r="B63">
            <v>23100</v>
          </cell>
          <cell r="C63">
            <v>1227363</v>
          </cell>
          <cell r="D63" t="str">
            <v>66,287     53133       74.16     134</v>
          </cell>
        </row>
        <row r="64">
          <cell r="A64">
            <v>36342</v>
          </cell>
          <cell r="B64">
            <v>20919</v>
          </cell>
          <cell r="C64">
            <v>1253991</v>
          </cell>
          <cell r="D64" t="str">
            <v>67,929     59946       76.46     136</v>
          </cell>
        </row>
        <row r="65">
          <cell r="A65">
            <v>36373</v>
          </cell>
          <cell r="B65">
            <v>18880</v>
          </cell>
          <cell r="C65">
            <v>1147524</v>
          </cell>
          <cell r="D65" t="str">
            <v>62,248     60780       76.73     126</v>
          </cell>
        </row>
        <row r="66">
          <cell r="A66">
            <v>36404</v>
          </cell>
          <cell r="B66">
            <v>16403</v>
          </cell>
          <cell r="C66">
            <v>1105960</v>
          </cell>
          <cell r="D66" t="str">
            <v>57,608     67425       77.84     131</v>
          </cell>
        </row>
        <row r="67">
          <cell r="A67">
            <v>36434</v>
          </cell>
          <cell r="B67">
            <v>15919</v>
          </cell>
          <cell r="C67">
            <v>1082422</v>
          </cell>
          <cell r="D67" t="str">
            <v>53,123     67996       76.94     130</v>
          </cell>
        </row>
        <row r="68">
          <cell r="A68">
            <v>36465</v>
          </cell>
          <cell r="B68">
            <v>14795</v>
          </cell>
          <cell r="C68">
            <v>1007702</v>
          </cell>
          <cell r="D68" t="str">
            <v>51,180     68111       77.57     130</v>
          </cell>
        </row>
        <row r="69">
          <cell r="A69">
            <v>36495</v>
          </cell>
          <cell r="B69">
            <v>17583</v>
          </cell>
          <cell r="C69">
            <v>1080628</v>
          </cell>
          <cell r="D69" t="str">
            <v>60,298     61459       77.42     124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253429</v>
          </cell>
          <cell r="C71">
            <v>14858692</v>
          </cell>
          <cell r="D71">
            <v>731180</v>
          </cell>
        </row>
        <row r="73">
          <cell r="A73">
            <v>36526</v>
          </cell>
          <cell r="B73">
            <v>14777</v>
          </cell>
          <cell r="C73">
            <v>1008585</v>
          </cell>
          <cell r="D73" t="str">
            <v>53,418     68254       78.33     124</v>
          </cell>
        </row>
        <row r="74">
          <cell r="A74">
            <v>36557</v>
          </cell>
          <cell r="B74">
            <v>10879</v>
          </cell>
          <cell r="C74">
            <v>877704</v>
          </cell>
          <cell r="D74" t="str">
            <v>47,792     80679       81.46     122</v>
          </cell>
        </row>
        <row r="75">
          <cell r="A75">
            <v>36586</v>
          </cell>
          <cell r="B75">
            <v>11211</v>
          </cell>
          <cell r="C75">
            <v>943623</v>
          </cell>
          <cell r="D75" t="str">
            <v>63,849     84170       85.06     127</v>
          </cell>
        </row>
        <row r="76">
          <cell r="A76">
            <v>36617</v>
          </cell>
          <cell r="B76">
            <v>10041</v>
          </cell>
          <cell r="C76">
            <v>880236</v>
          </cell>
          <cell r="D76" t="str">
            <v>60,008     87665       85.67     122</v>
          </cell>
        </row>
        <row r="77">
          <cell r="A77">
            <v>36647</v>
          </cell>
          <cell r="B77">
            <v>10594</v>
          </cell>
          <cell r="C77">
            <v>848326</v>
          </cell>
          <cell r="D77" t="str">
            <v>68,040     80077       86.53     123</v>
          </cell>
        </row>
        <row r="78">
          <cell r="A78">
            <v>36678</v>
          </cell>
          <cell r="B78">
            <v>8348</v>
          </cell>
          <cell r="C78">
            <v>793253</v>
          </cell>
          <cell r="D78" t="str">
            <v>53,148     95024       86.43     122</v>
          </cell>
        </row>
        <row r="79">
          <cell r="A79">
            <v>36708</v>
          </cell>
          <cell r="B79">
            <v>8936</v>
          </cell>
          <cell r="C79">
            <v>783310</v>
          </cell>
          <cell r="D79" t="str">
            <v>51,321     87658       85.17     124</v>
          </cell>
        </row>
        <row r="80">
          <cell r="A80">
            <v>36739</v>
          </cell>
          <cell r="B80">
            <v>8403</v>
          </cell>
          <cell r="C80">
            <v>766151</v>
          </cell>
          <cell r="D80" t="str">
            <v>46,132     91176       84.59     125</v>
          </cell>
        </row>
        <row r="81">
          <cell r="A81">
            <v>36770</v>
          </cell>
          <cell r="B81">
            <v>8646</v>
          </cell>
          <cell r="C81">
            <v>735668</v>
          </cell>
          <cell r="D81" t="str">
            <v>44,739     85088       83.80     125</v>
          </cell>
        </row>
        <row r="82">
          <cell r="A82">
            <v>36800</v>
          </cell>
          <cell r="B82">
            <v>8971</v>
          </cell>
          <cell r="C82">
            <v>754262</v>
          </cell>
          <cell r="D82" t="str">
            <v>52,559     84078       85.42     123</v>
          </cell>
        </row>
        <row r="83">
          <cell r="A83">
            <v>36831</v>
          </cell>
          <cell r="B83">
            <v>7941</v>
          </cell>
          <cell r="C83">
            <v>688525</v>
          </cell>
          <cell r="D83" t="str">
            <v>44,871     86706       84.96     121</v>
          </cell>
        </row>
        <row r="84">
          <cell r="A84">
            <v>36861</v>
          </cell>
          <cell r="B84">
            <v>7646</v>
          </cell>
          <cell r="C84">
            <v>711610</v>
          </cell>
          <cell r="D84" t="str">
            <v>51,951     93070       87.17     124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116393</v>
          </cell>
          <cell r="C86">
            <v>9791253</v>
          </cell>
          <cell r="D86">
            <v>637828</v>
          </cell>
        </row>
        <row r="88">
          <cell r="A88">
            <v>36892</v>
          </cell>
          <cell r="B88">
            <v>7726</v>
          </cell>
          <cell r="C88">
            <v>719673</v>
          </cell>
          <cell r="D88" t="str">
            <v>51,058     93150       86.86     123</v>
          </cell>
        </row>
        <row r="89">
          <cell r="A89">
            <v>36923</v>
          </cell>
          <cell r="B89">
            <v>6704</v>
          </cell>
          <cell r="C89">
            <v>630406</v>
          </cell>
          <cell r="D89" t="str">
            <v>44,047     94035       86.79     122</v>
          </cell>
        </row>
        <row r="90">
          <cell r="A90">
            <v>36951</v>
          </cell>
          <cell r="B90">
            <v>7758</v>
          </cell>
          <cell r="C90">
            <v>604754</v>
          </cell>
          <cell r="D90" t="str">
            <v>45,445     77953       85.42     118</v>
          </cell>
        </row>
        <row r="91">
          <cell r="A91">
            <v>36982</v>
          </cell>
          <cell r="B91">
            <v>7443</v>
          </cell>
          <cell r="C91">
            <v>610670</v>
          </cell>
          <cell r="D91" t="str">
            <v>46,250     82047       86.14     119</v>
          </cell>
        </row>
        <row r="92">
          <cell r="A92">
            <v>37012</v>
          </cell>
          <cell r="B92">
            <v>6868</v>
          </cell>
          <cell r="C92">
            <v>604282</v>
          </cell>
          <cell r="D92" t="str">
            <v>51,119     87986       88.16     115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47">
          <cell r="A47">
            <v>35916</v>
          </cell>
          <cell r="B47">
            <v>43237</v>
          </cell>
          <cell r="C47">
            <v>1613191</v>
          </cell>
          <cell r="D47" t="str">
            <v>110,307     37311       71.84     126</v>
          </cell>
        </row>
        <row r="48">
          <cell r="A48">
            <v>35947</v>
          </cell>
          <cell r="B48">
            <v>45570</v>
          </cell>
          <cell r="C48">
            <v>2337234</v>
          </cell>
          <cell r="D48" t="str">
            <v>224,435     51289       83.12     121</v>
          </cell>
        </row>
        <row r="49">
          <cell r="A49">
            <v>35977</v>
          </cell>
          <cell r="B49">
            <v>43135</v>
          </cell>
          <cell r="C49">
            <v>1771377</v>
          </cell>
          <cell r="D49" t="str">
            <v>202,361     41066       82.43     120</v>
          </cell>
        </row>
        <row r="50">
          <cell r="A50">
            <v>36008</v>
          </cell>
          <cell r="B50">
            <v>41946</v>
          </cell>
          <cell r="C50">
            <v>1605647</v>
          </cell>
          <cell r="D50" t="str">
            <v>181,009     38279       81.19     122</v>
          </cell>
        </row>
        <row r="51">
          <cell r="A51">
            <v>36039</v>
          </cell>
          <cell r="B51">
            <v>37450</v>
          </cell>
          <cell r="C51">
            <v>1373547</v>
          </cell>
          <cell r="D51" t="str">
            <v>146,815     36677       79.68     121</v>
          </cell>
        </row>
        <row r="52">
          <cell r="A52">
            <v>36069</v>
          </cell>
          <cell r="B52">
            <v>38499</v>
          </cell>
          <cell r="C52">
            <v>1322364</v>
          </cell>
          <cell r="D52" t="str">
            <v>134,650     34349       77.77     121</v>
          </cell>
        </row>
        <row r="53">
          <cell r="A53">
            <v>36100</v>
          </cell>
          <cell r="B53">
            <v>32326</v>
          </cell>
          <cell r="C53">
            <v>1227427</v>
          </cell>
          <cell r="D53" t="str">
            <v>120,875     37971       78.90     118</v>
          </cell>
        </row>
        <row r="54">
          <cell r="A54">
            <v>36130</v>
          </cell>
          <cell r="B54">
            <v>26566</v>
          </cell>
          <cell r="C54">
            <v>1138184</v>
          </cell>
          <cell r="D54" t="str">
            <v>82,420     42844       75.62     119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1998</v>
          </cell>
          <cell r="B56">
            <v>308729</v>
          </cell>
          <cell r="C56">
            <v>12388971</v>
          </cell>
          <cell r="D56">
            <v>1202872</v>
          </cell>
        </row>
        <row r="58">
          <cell r="A58">
            <v>36161</v>
          </cell>
          <cell r="B58">
            <v>23233</v>
          </cell>
          <cell r="C58">
            <v>1057004</v>
          </cell>
          <cell r="D58" t="str">
            <v>76,807     45496       76.78     118</v>
          </cell>
        </row>
        <row r="59">
          <cell r="A59">
            <v>36192</v>
          </cell>
          <cell r="B59">
            <v>22590</v>
          </cell>
          <cell r="C59">
            <v>911877</v>
          </cell>
          <cell r="D59" t="str">
            <v>68,434     40367       75.18     117</v>
          </cell>
        </row>
        <row r="60">
          <cell r="A60">
            <v>36220</v>
          </cell>
          <cell r="B60">
            <v>22714</v>
          </cell>
          <cell r="C60">
            <v>975241</v>
          </cell>
          <cell r="D60" t="str">
            <v>66,596     42936       74.57     115</v>
          </cell>
        </row>
        <row r="61">
          <cell r="A61">
            <v>36251</v>
          </cell>
          <cell r="B61">
            <v>20220</v>
          </cell>
          <cell r="C61">
            <v>890388</v>
          </cell>
          <cell r="D61" t="str">
            <v>60,254     44036       74.87     115</v>
          </cell>
        </row>
        <row r="62">
          <cell r="A62">
            <v>36281</v>
          </cell>
          <cell r="B62">
            <v>19981</v>
          </cell>
          <cell r="C62">
            <v>891914</v>
          </cell>
          <cell r="D62" t="str">
            <v>58,219     44639       74.45     117</v>
          </cell>
        </row>
        <row r="63">
          <cell r="A63">
            <v>36312</v>
          </cell>
          <cell r="B63">
            <v>20645</v>
          </cell>
          <cell r="C63">
            <v>810987</v>
          </cell>
          <cell r="D63" t="str">
            <v>64,161     39283       75.66     119</v>
          </cell>
        </row>
        <row r="64">
          <cell r="A64">
            <v>36342</v>
          </cell>
          <cell r="B64">
            <v>21563</v>
          </cell>
          <cell r="C64">
            <v>823829</v>
          </cell>
          <cell r="D64" t="str">
            <v>69,844     38206       76.41     119</v>
          </cell>
        </row>
        <row r="65">
          <cell r="A65">
            <v>36373</v>
          </cell>
          <cell r="B65">
            <v>18413</v>
          </cell>
          <cell r="C65">
            <v>743393</v>
          </cell>
          <cell r="D65" t="str">
            <v>67,606     40374       78.59     117</v>
          </cell>
        </row>
        <row r="66">
          <cell r="A66">
            <v>36404</v>
          </cell>
          <cell r="B66">
            <v>16164</v>
          </cell>
          <cell r="C66">
            <v>713477</v>
          </cell>
          <cell r="D66" t="str">
            <v>65,050     44140       80.10     117</v>
          </cell>
        </row>
        <row r="67">
          <cell r="A67">
            <v>36434</v>
          </cell>
          <cell r="B67">
            <v>14735</v>
          </cell>
          <cell r="C67">
            <v>704992</v>
          </cell>
          <cell r="D67" t="str">
            <v>59,683     47845       80.20     117</v>
          </cell>
        </row>
        <row r="68">
          <cell r="A68">
            <v>36465</v>
          </cell>
          <cell r="B68">
            <v>12747</v>
          </cell>
          <cell r="C68">
            <v>673636</v>
          </cell>
          <cell r="D68" t="str">
            <v>53,265     52847       80.69     115</v>
          </cell>
        </row>
        <row r="69">
          <cell r="A69">
            <v>36495</v>
          </cell>
          <cell r="B69">
            <v>13987</v>
          </cell>
          <cell r="C69">
            <v>669270</v>
          </cell>
          <cell r="D69" t="str">
            <v>64,937     47850       82.28     115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1999</v>
          </cell>
          <cell r="B71">
            <v>226992</v>
          </cell>
          <cell r="C71">
            <v>9866008</v>
          </cell>
          <cell r="D71">
            <v>774856</v>
          </cell>
        </row>
        <row r="73">
          <cell r="A73">
            <v>36526</v>
          </cell>
          <cell r="B73">
            <v>13461</v>
          </cell>
          <cell r="C73">
            <v>644716</v>
          </cell>
          <cell r="D73" t="str">
            <v>46,345     47896       77.49     112</v>
          </cell>
        </row>
        <row r="74">
          <cell r="A74">
            <v>36557</v>
          </cell>
          <cell r="B74">
            <v>12437</v>
          </cell>
          <cell r="C74">
            <v>566346</v>
          </cell>
          <cell r="D74" t="str">
            <v>35,357     45538       73.98     110</v>
          </cell>
        </row>
        <row r="75">
          <cell r="A75">
            <v>36586</v>
          </cell>
          <cell r="B75">
            <v>12261</v>
          </cell>
          <cell r="C75">
            <v>621806</v>
          </cell>
          <cell r="D75" t="str">
            <v>42,484     50715       77.60     116</v>
          </cell>
        </row>
        <row r="76">
          <cell r="A76">
            <v>36617</v>
          </cell>
          <cell r="B76">
            <v>12638</v>
          </cell>
          <cell r="C76">
            <v>606928</v>
          </cell>
          <cell r="D76" t="str">
            <v>37,473     48025       74.78     111</v>
          </cell>
        </row>
        <row r="77">
          <cell r="A77">
            <v>36647</v>
          </cell>
          <cell r="B77">
            <v>11566</v>
          </cell>
          <cell r="C77">
            <v>586284</v>
          </cell>
          <cell r="D77" t="str">
            <v>31,896     50691       73.39     109</v>
          </cell>
        </row>
        <row r="78">
          <cell r="A78">
            <v>36678</v>
          </cell>
          <cell r="B78">
            <v>11864</v>
          </cell>
          <cell r="C78">
            <v>551149</v>
          </cell>
          <cell r="D78" t="str">
            <v>31,522     46456       72.65     109</v>
          </cell>
        </row>
        <row r="79">
          <cell r="A79">
            <v>36708</v>
          </cell>
          <cell r="B79">
            <v>10470</v>
          </cell>
          <cell r="C79">
            <v>555136</v>
          </cell>
          <cell r="D79" t="str">
            <v>30,291     53022       74.31     112</v>
          </cell>
        </row>
        <row r="80">
          <cell r="A80">
            <v>36739</v>
          </cell>
          <cell r="B80">
            <v>10519</v>
          </cell>
          <cell r="C80">
            <v>557941</v>
          </cell>
          <cell r="D80" t="str">
            <v>34,509     53042       76.64     111</v>
          </cell>
        </row>
        <row r="81">
          <cell r="A81">
            <v>36770</v>
          </cell>
          <cell r="B81">
            <v>10829</v>
          </cell>
          <cell r="C81">
            <v>537205</v>
          </cell>
          <cell r="D81" t="str">
            <v>34,531     49608       76.13     110</v>
          </cell>
        </row>
        <row r="82">
          <cell r="A82">
            <v>36800</v>
          </cell>
          <cell r="B82">
            <v>11571</v>
          </cell>
          <cell r="C82">
            <v>536576</v>
          </cell>
          <cell r="D82" t="str">
            <v>37,226     46373       76.29     110</v>
          </cell>
        </row>
        <row r="83">
          <cell r="A83">
            <v>36831</v>
          </cell>
          <cell r="B83">
            <v>9814</v>
          </cell>
          <cell r="C83">
            <v>494757</v>
          </cell>
          <cell r="D83" t="str">
            <v>32,007     50414       76.53     107</v>
          </cell>
        </row>
        <row r="84">
          <cell r="A84">
            <v>36861</v>
          </cell>
          <cell r="B84">
            <v>9564</v>
          </cell>
          <cell r="C84">
            <v>529077</v>
          </cell>
          <cell r="D84" t="str">
            <v>34,179     55320       78.14     108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2000</v>
          </cell>
          <cell r="B86">
            <v>136994</v>
          </cell>
          <cell r="C86">
            <v>6787921</v>
          </cell>
          <cell r="D86">
            <v>427820</v>
          </cell>
        </row>
        <row r="88">
          <cell r="A88">
            <v>36892</v>
          </cell>
          <cell r="B88">
            <v>8724</v>
          </cell>
          <cell r="C88">
            <v>510598</v>
          </cell>
          <cell r="D88" t="str">
            <v>35,619     58528       80.33     108</v>
          </cell>
        </row>
        <row r="89">
          <cell r="A89">
            <v>36923</v>
          </cell>
          <cell r="B89">
            <v>7689</v>
          </cell>
          <cell r="C89">
            <v>461631</v>
          </cell>
          <cell r="D89" t="str">
            <v>31,281     60038       80.27     107</v>
          </cell>
        </row>
        <row r="90">
          <cell r="A90">
            <v>36951</v>
          </cell>
          <cell r="B90">
            <v>6992</v>
          </cell>
          <cell r="C90">
            <v>480345</v>
          </cell>
          <cell r="D90" t="str">
            <v>31,596     68700       81.88     102</v>
          </cell>
        </row>
        <row r="91">
          <cell r="A91">
            <v>36982</v>
          </cell>
          <cell r="B91">
            <v>7511</v>
          </cell>
          <cell r="C91">
            <v>477365</v>
          </cell>
          <cell r="D91" t="str">
            <v>31,807     63556       80.90     101</v>
          </cell>
        </row>
        <row r="92">
          <cell r="A92">
            <v>37012</v>
          </cell>
          <cell r="B92">
            <v>5269</v>
          </cell>
          <cell r="C92">
            <v>467609</v>
          </cell>
          <cell r="D92" t="str">
            <v>31,246     88748       85.57      98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54">
          <cell r="A54">
            <v>35947</v>
          </cell>
          <cell r="B54">
            <v>21722</v>
          </cell>
          <cell r="C54">
            <v>1246017</v>
          </cell>
          <cell r="D54" t="str">
            <v>77,525     57362       78.11     127</v>
          </cell>
        </row>
        <row r="55">
          <cell r="A55">
            <v>35977</v>
          </cell>
          <cell r="B55">
            <v>47294</v>
          </cell>
          <cell r="C55">
            <v>2223195</v>
          </cell>
          <cell r="D55" t="str">
            <v>155,356     47008       76.66     124</v>
          </cell>
        </row>
        <row r="56">
          <cell r="A56">
            <v>36008</v>
          </cell>
          <cell r="B56">
            <v>39949</v>
          </cell>
          <cell r="C56">
            <v>2005004</v>
          </cell>
          <cell r="D56" t="str">
            <v>139,925     50190       77.79     123</v>
          </cell>
        </row>
        <row r="57">
          <cell r="A57">
            <v>36039</v>
          </cell>
          <cell r="B57">
            <v>35458</v>
          </cell>
          <cell r="C57">
            <v>1765354</v>
          </cell>
          <cell r="D57" t="str">
            <v>122,177     49788       77.51     124</v>
          </cell>
        </row>
        <row r="58">
          <cell r="A58">
            <v>36069</v>
          </cell>
          <cell r="B58">
            <v>36666</v>
          </cell>
          <cell r="C58">
            <v>1598554</v>
          </cell>
          <cell r="D58" t="str">
            <v>106,951     43598       74.47     129</v>
          </cell>
        </row>
        <row r="59">
          <cell r="A59">
            <v>36100</v>
          </cell>
          <cell r="B59">
            <v>41141</v>
          </cell>
          <cell r="C59">
            <v>1372699</v>
          </cell>
          <cell r="D59" t="str">
            <v>86,741     33366       67.83     124</v>
          </cell>
        </row>
        <row r="60">
          <cell r="A60">
            <v>36130</v>
          </cell>
          <cell r="B60">
            <v>37640</v>
          </cell>
          <cell r="C60">
            <v>1287280</v>
          </cell>
          <cell r="D60" t="str">
            <v>80,982     34200       68.27     124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259870</v>
          </cell>
          <cell r="C62">
            <v>11498103</v>
          </cell>
          <cell r="D62">
            <v>769657</v>
          </cell>
        </row>
        <row r="64">
          <cell r="A64">
            <v>36161</v>
          </cell>
          <cell r="B64">
            <v>34458</v>
          </cell>
          <cell r="C64">
            <v>1212337</v>
          </cell>
          <cell r="D64" t="str">
            <v>79,245     35184       69.69     122</v>
          </cell>
        </row>
        <row r="65">
          <cell r="A65">
            <v>36192</v>
          </cell>
          <cell r="B65">
            <v>30236</v>
          </cell>
          <cell r="C65">
            <v>1034576</v>
          </cell>
          <cell r="D65" t="str">
            <v>79,678     34217       72.49     116</v>
          </cell>
        </row>
        <row r="66">
          <cell r="A66">
            <v>36220</v>
          </cell>
          <cell r="B66">
            <v>30837</v>
          </cell>
          <cell r="C66">
            <v>1096214</v>
          </cell>
          <cell r="D66" t="str">
            <v>87,506     35549       73.94     118</v>
          </cell>
        </row>
        <row r="67">
          <cell r="A67">
            <v>36251</v>
          </cell>
          <cell r="B67">
            <v>35533</v>
          </cell>
          <cell r="C67">
            <v>990177</v>
          </cell>
          <cell r="D67" t="str">
            <v>78,682     27867       68.89     119</v>
          </cell>
        </row>
        <row r="68">
          <cell r="A68">
            <v>36281</v>
          </cell>
          <cell r="B68">
            <v>35816</v>
          </cell>
          <cell r="C68">
            <v>985412</v>
          </cell>
          <cell r="D68" t="str">
            <v>72,439     27514       66.92     119</v>
          </cell>
        </row>
        <row r="69">
          <cell r="A69">
            <v>36312</v>
          </cell>
          <cell r="B69">
            <v>36785</v>
          </cell>
          <cell r="C69">
            <v>907363</v>
          </cell>
          <cell r="D69" t="str">
            <v>66,276     24667       64.31     134</v>
          </cell>
        </row>
        <row r="70">
          <cell r="A70">
            <v>36342</v>
          </cell>
          <cell r="B70">
            <v>46283</v>
          </cell>
          <cell r="C70">
            <v>881149</v>
          </cell>
          <cell r="D70" t="str">
            <v>72,490     19039       61.03     132</v>
          </cell>
        </row>
        <row r="71">
          <cell r="A71">
            <v>36373</v>
          </cell>
          <cell r="B71">
            <v>45199</v>
          </cell>
          <cell r="C71">
            <v>863289</v>
          </cell>
          <cell r="D71" t="str">
            <v>86,436     19100       65.66     131</v>
          </cell>
        </row>
        <row r="72">
          <cell r="A72">
            <v>36404</v>
          </cell>
          <cell r="B72">
            <v>36998</v>
          </cell>
          <cell r="C72">
            <v>841582</v>
          </cell>
          <cell r="D72" t="str">
            <v>61,959     22747       62.61     134</v>
          </cell>
        </row>
        <row r="73">
          <cell r="A73">
            <v>36434</v>
          </cell>
          <cell r="B73">
            <v>35536</v>
          </cell>
          <cell r="C73">
            <v>815585</v>
          </cell>
          <cell r="D73" t="str">
            <v>81,895     22951       69.74     133</v>
          </cell>
        </row>
        <row r="74">
          <cell r="A74">
            <v>36465</v>
          </cell>
          <cell r="B74">
            <v>34092</v>
          </cell>
          <cell r="C74">
            <v>759189</v>
          </cell>
          <cell r="D74" t="str">
            <v>78,027     22269       69.59     131</v>
          </cell>
        </row>
        <row r="75">
          <cell r="A75">
            <v>36495</v>
          </cell>
          <cell r="B75">
            <v>34676</v>
          </cell>
          <cell r="C75">
            <v>773353</v>
          </cell>
          <cell r="D75" t="str">
            <v>79,400     22303       69.60     132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436449</v>
          </cell>
          <cell r="C77">
            <v>11160226</v>
          </cell>
          <cell r="D77">
            <v>924033</v>
          </cell>
        </row>
        <row r="79">
          <cell r="A79">
            <v>36526</v>
          </cell>
          <cell r="B79">
            <v>31357</v>
          </cell>
          <cell r="C79">
            <v>766176</v>
          </cell>
          <cell r="D79" t="str">
            <v>63,726     24434       67.02     131</v>
          </cell>
        </row>
        <row r="80">
          <cell r="A80">
            <v>36557</v>
          </cell>
          <cell r="B80">
            <v>29662</v>
          </cell>
          <cell r="C80">
            <v>654573</v>
          </cell>
          <cell r="D80" t="str">
            <v>54,608     22068       64.80     123</v>
          </cell>
        </row>
        <row r="81">
          <cell r="A81">
            <v>36586</v>
          </cell>
          <cell r="B81">
            <v>29774</v>
          </cell>
          <cell r="C81">
            <v>749018</v>
          </cell>
          <cell r="D81" t="str">
            <v>76,922     25157       72.09     129</v>
          </cell>
        </row>
        <row r="82">
          <cell r="A82">
            <v>36617</v>
          </cell>
          <cell r="B82">
            <v>30480</v>
          </cell>
          <cell r="C82">
            <v>769255</v>
          </cell>
          <cell r="D82" t="str">
            <v>77,877     25239       71.87     128</v>
          </cell>
        </row>
        <row r="83">
          <cell r="A83">
            <v>36647</v>
          </cell>
          <cell r="B83">
            <v>29242</v>
          </cell>
          <cell r="C83">
            <v>743861</v>
          </cell>
          <cell r="D83" t="str">
            <v>73,213     25439       71.46     129</v>
          </cell>
        </row>
        <row r="84">
          <cell r="A84">
            <v>36678</v>
          </cell>
          <cell r="B84">
            <v>27221</v>
          </cell>
          <cell r="C84">
            <v>706195</v>
          </cell>
          <cell r="D84" t="str">
            <v>72,377     25944       72.67     126</v>
          </cell>
        </row>
        <row r="85">
          <cell r="A85">
            <v>36708</v>
          </cell>
          <cell r="B85">
            <v>24847</v>
          </cell>
          <cell r="C85">
            <v>691538</v>
          </cell>
          <cell r="D85" t="str">
            <v>70,743     27832       74.01     124</v>
          </cell>
        </row>
        <row r="86">
          <cell r="A86">
            <v>36739</v>
          </cell>
          <cell r="B86">
            <v>24655</v>
          </cell>
          <cell r="C86">
            <v>640826</v>
          </cell>
          <cell r="D86" t="str">
            <v>67,639     25992       73.29     123</v>
          </cell>
        </row>
        <row r="87">
          <cell r="A87">
            <v>36770</v>
          </cell>
          <cell r="B87">
            <v>23504</v>
          </cell>
          <cell r="C87">
            <v>625187</v>
          </cell>
          <cell r="D87" t="str">
            <v>65,123     26600       73.48     122</v>
          </cell>
        </row>
        <row r="88">
          <cell r="A88">
            <v>36800</v>
          </cell>
          <cell r="B88">
            <v>26833</v>
          </cell>
          <cell r="C88">
            <v>634918</v>
          </cell>
          <cell r="D88" t="str">
            <v>95,111     23662       78.00     123</v>
          </cell>
        </row>
        <row r="89">
          <cell r="A89">
            <v>36831</v>
          </cell>
          <cell r="B89">
            <v>25874</v>
          </cell>
          <cell r="C89">
            <v>602776</v>
          </cell>
          <cell r="D89" t="str">
            <v>77,090     23297       74.87     123</v>
          </cell>
        </row>
        <row r="90">
          <cell r="A90">
            <v>36861</v>
          </cell>
          <cell r="B90">
            <v>27054</v>
          </cell>
          <cell r="C90">
            <v>575552</v>
          </cell>
          <cell r="D90" t="str">
            <v>71,108     21275       72.44     122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330503</v>
          </cell>
          <cell r="C92">
            <v>8159875</v>
          </cell>
          <cell r="D92">
            <v>865537</v>
          </cell>
        </row>
        <row r="94">
          <cell r="A94">
            <v>36892</v>
          </cell>
          <cell r="B94">
            <v>27802</v>
          </cell>
          <cell r="C94">
            <v>582051</v>
          </cell>
          <cell r="D94" t="str">
            <v>62,147     20936       69.09     124</v>
          </cell>
        </row>
        <row r="95">
          <cell r="A95">
            <v>36923</v>
          </cell>
          <cell r="B95">
            <v>23203</v>
          </cell>
          <cell r="C95">
            <v>510348</v>
          </cell>
          <cell r="D95" t="str">
            <v>55,218     21995       70.41     121</v>
          </cell>
        </row>
        <row r="96">
          <cell r="A96">
            <v>36951</v>
          </cell>
          <cell r="B96">
            <v>23304</v>
          </cell>
          <cell r="C96">
            <v>545462</v>
          </cell>
          <cell r="D96" t="str">
            <v>97,247     23407       80.67     124</v>
          </cell>
        </row>
        <row r="97">
          <cell r="A97">
            <v>36982</v>
          </cell>
          <cell r="B97">
            <v>21343</v>
          </cell>
          <cell r="C97">
            <v>582366</v>
          </cell>
          <cell r="D97" t="str">
            <v>108,664     27287       83.58     123</v>
          </cell>
        </row>
        <row r="98">
          <cell r="A98">
            <v>37012</v>
          </cell>
          <cell r="B98">
            <v>19352</v>
          </cell>
          <cell r="C98">
            <v>556157</v>
          </cell>
          <cell r="D98" t="str">
            <v>83,735     28739       81.23     120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34">
          <cell r="A34">
            <v>35977</v>
          </cell>
          <cell r="B34">
            <v>46988</v>
          </cell>
          <cell r="C34">
            <v>1990375</v>
          </cell>
          <cell r="D34" t="str">
            <v>81,846     42360       63.53     129</v>
          </cell>
        </row>
        <row r="35">
          <cell r="A35">
            <v>36008</v>
          </cell>
          <cell r="B35">
            <v>79158</v>
          </cell>
          <cell r="C35">
            <v>2793179</v>
          </cell>
          <cell r="D35" t="str">
            <v>182,893     35287       69.79     127</v>
          </cell>
        </row>
        <row r="36">
          <cell r="A36">
            <v>36039</v>
          </cell>
          <cell r="B36">
            <v>58239</v>
          </cell>
          <cell r="C36">
            <v>2598156</v>
          </cell>
          <cell r="D36" t="str">
            <v>147,490     44612       71.69     126</v>
          </cell>
        </row>
        <row r="37">
          <cell r="A37">
            <v>36069</v>
          </cell>
          <cell r="B37">
            <v>54671</v>
          </cell>
          <cell r="C37">
            <v>2450539</v>
          </cell>
          <cell r="D37" t="str">
            <v>129,643     44824       70.34     131</v>
          </cell>
        </row>
        <row r="38">
          <cell r="A38">
            <v>36100</v>
          </cell>
          <cell r="B38">
            <v>50587</v>
          </cell>
          <cell r="C38">
            <v>2240855</v>
          </cell>
          <cell r="D38" t="str">
            <v>116,478     44298       69.72     131</v>
          </cell>
        </row>
        <row r="39">
          <cell r="A39">
            <v>36130</v>
          </cell>
          <cell r="B39">
            <v>41403</v>
          </cell>
          <cell r="C39">
            <v>2247933</v>
          </cell>
          <cell r="D39" t="str">
            <v>125,170     54294       75.14     130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1998</v>
          </cell>
          <cell r="B41">
            <v>331046</v>
          </cell>
          <cell r="C41">
            <v>14321037</v>
          </cell>
          <cell r="D41">
            <v>783520</v>
          </cell>
        </row>
        <row r="43">
          <cell r="A43">
            <v>36161</v>
          </cell>
          <cell r="B43">
            <v>38548</v>
          </cell>
          <cell r="C43">
            <v>1985449</v>
          </cell>
          <cell r="D43" t="str">
            <v>92,349     51506       70.55     128</v>
          </cell>
        </row>
        <row r="44">
          <cell r="A44">
            <v>36192</v>
          </cell>
          <cell r="B44">
            <v>33729</v>
          </cell>
          <cell r="C44">
            <v>1705049</v>
          </cell>
          <cell r="D44" t="str">
            <v>75,376     50552       69.09     129</v>
          </cell>
        </row>
        <row r="45">
          <cell r="A45">
            <v>36220</v>
          </cell>
          <cell r="B45">
            <v>33117</v>
          </cell>
          <cell r="C45">
            <v>1844014</v>
          </cell>
          <cell r="D45" t="str">
            <v>73,224     55682       68.86     125</v>
          </cell>
        </row>
        <row r="46">
          <cell r="A46">
            <v>36251</v>
          </cell>
          <cell r="B46">
            <v>29698</v>
          </cell>
          <cell r="C46">
            <v>1747803</v>
          </cell>
          <cell r="D46" t="str">
            <v>59,503     58853       66.71     125</v>
          </cell>
        </row>
        <row r="47">
          <cell r="A47">
            <v>36281</v>
          </cell>
          <cell r="B47">
            <v>29757</v>
          </cell>
          <cell r="C47">
            <v>1631528</v>
          </cell>
          <cell r="D47" t="str">
            <v>56,171     54829       65.37     129</v>
          </cell>
        </row>
        <row r="48">
          <cell r="A48">
            <v>36312</v>
          </cell>
          <cell r="B48">
            <v>28769</v>
          </cell>
          <cell r="C48">
            <v>1551651</v>
          </cell>
          <cell r="D48" t="str">
            <v>52,535     53935       64.62     126</v>
          </cell>
        </row>
        <row r="49">
          <cell r="A49">
            <v>36342</v>
          </cell>
          <cell r="B49">
            <v>24567</v>
          </cell>
          <cell r="C49">
            <v>1537786</v>
          </cell>
          <cell r="D49" t="str">
            <v>50,932     62596       67.46     126</v>
          </cell>
        </row>
        <row r="50">
          <cell r="A50">
            <v>36373</v>
          </cell>
          <cell r="B50">
            <v>23530</v>
          </cell>
          <cell r="C50">
            <v>1440461</v>
          </cell>
          <cell r="D50" t="str">
            <v>49,912     61219       67.96     125</v>
          </cell>
        </row>
        <row r="51">
          <cell r="A51">
            <v>36404</v>
          </cell>
          <cell r="B51">
            <v>22186</v>
          </cell>
          <cell r="C51">
            <v>1299526</v>
          </cell>
          <cell r="D51" t="str">
            <v>46,097     58575       67.51     125</v>
          </cell>
        </row>
        <row r="52">
          <cell r="A52">
            <v>36434</v>
          </cell>
          <cell r="B52">
            <v>21245</v>
          </cell>
          <cell r="C52">
            <v>1330576</v>
          </cell>
          <cell r="D52" t="str">
            <v>47,942     62631       69.29     125</v>
          </cell>
        </row>
        <row r="53">
          <cell r="A53">
            <v>36465</v>
          </cell>
          <cell r="B53">
            <v>22662</v>
          </cell>
          <cell r="C53">
            <v>1112580</v>
          </cell>
          <cell r="D53" t="str">
            <v>42,129     49095       65.02     125</v>
          </cell>
        </row>
        <row r="54">
          <cell r="A54">
            <v>36495</v>
          </cell>
          <cell r="B54">
            <v>21648</v>
          </cell>
          <cell r="C54">
            <v>1153542</v>
          </cell>
          <cell r="D54" t="str">
            <v>57,941     53287       72.80     122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1999</v>
          </cell>
          <cell r="B56">
            <v>329456</v>
          </cell>
          <cell r="C56">
            <v>18339965</v>
          </cell>
          <cell r="D56">
            <v>704111</v>
          </cell>
        </row>
        <row r="58">
          <cell r="A58">
            <v>36526</v>
          </cell>
          <cell r="B58">
            <v>21402</v>
          </cell>
          <cell r="C58">
            <v>1091945</v>
          </cell>
          <cell r="D58" t="str">
            <v>47,548     51021       68.96     124</v>
          </cell>
        </row>
        <row r="59">
          <cell r="A59">
            <v>36557</v>
          </cell>
          <cell r="B59">
            <v>18986</v>
          </cell>
          <cell r="C59">
            <v>908225</v>
          </cell>
          <cell r="D59" t="str">
            <v>41,352     47837       68.53     115</v>
          </cell>
        </row>
        <row r="60">
          <cell r="A60">
            <v>36586</v>
          </cell>
          <cell r="B60">
            <v>19011</v>
          </cell>
          <cell r="C60">
            <v>1019116</v>
          </cell>
          <cell r="D60" t="str">
            <v>42,984     53607       69.33     121</v>
          </cell>
        </row>
        <row r="61">
          <cell r="A61">
            <v>36617</v>
          </cell>
          <cell r="B61">
            <v>17027</v>
          </cell>
          <cell r="C61">
            <v>968477</v>
          </cell>
          <cell r="D61" t="str">
            <v>57,848     56879       77.26     121</v>
          </cell>
        </row>
        <row r="62">
          <cell r="A62">
            <v>36647</v>
          </cell>
          <cell r="B62">
            <v>16592</v>
          </cell>
          <cell r="C62">
            <v>965893</v>
          </cell>
          <cell r="D62" t="str">
            <v>59,289     58215       78.13     120</v>
          </cell>
        </row>
        <row r="63">
          <cell r="A63">
            <v>36678</v>
          </cell>
          <cell r="B63">
            <v>15008</v>
          </cell>
          <cell r="C63">
            <v>913063</v>
          </cell>
          <cell r="D63" t="str">
            <v>54,769     60839       78.49     118</v>
          </cell>
        </row>
        <row r="64">
          <cell r="A64">
            <v>36708</v>
          </cell>
          <cell r="B64">
            <v>15141</v>
          </cell>
          <cell r="C64">
            <v>942228</v>
          </cell>
          <cell r="D64" t="str">
            <v>54,190     62231       78.16     119</v>
          </cell>
        </row>
        <row r="65">
          <cell r="A65">
            <v>36739</v>
          </cell>
          <cell r="B65">
            <v>14807</v>
          </cell>
          <cell r="C65">
            <v>867573</v>
          </cell>
          <cell r="D65" t="str">
            <v>41,257     58593       73.59     118</v>
          </cell>
        </row>
        <row r="66">
          <cell r="A66">
            <v>36770</v>
          </cell>
          <cell r="B66">
            <v>14594</v>
          </cell>
          <cell r="C66">
            <v>859962</v>
          </cell>
          <cell r="D66" t="str">
            <v>39,803     58926       73.17     119</v>
          </cell>
        </row>
        <row r="67">
          <cell r="A67">
            <v>36800</v>
          </cell>
          <cell r="B67">
            <v>15046</v>
          </cell>
          <cell r="C67">
            <v>853856</v>
          </cell>
          <cell r="D67" t="str">
            <v>44,267     56750       74.63     117</v>
          </cell>
        </row>
        <row r="68">
          <cell r="A68">
            <v>36831</v>
          </cell>
          <cell r="B68">
            <v>14382</v>
          </cell>
          <cell r="C68">
            <v>825102</v>
          </cell>
          <cell r="D68" t="str">
            <v>60,726     57371       80.85     117</v>
          </cell>
        </row>
        <row r="69">
          <cell r="A69">
            <v>36861</v>
          </cell>
          <cell r="B69">
            <v>15128</v>
          </cell>
          <cell r="C69">
            <v>794099</v>
          </cell>
          <cell r="D69" t="str">
            <v>56,862     52493       78.99     117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2000</v>
          </cell>
          <cell r="B71">
            <v>197124</v>
          </cell>
          <cell r="C71">
            <v>11009539</v>
          </cell>
          <cell r="D71">
            <v>600895</v>
          </cell>
        </row>
        <row r="73">
          <cell r="A73">
            <v>36892</v>
          </cell>
          <cell r="B73">
            <v>15142</v>
          </cell>
          <cell r="C73">
            <v>826998</v>
          </cell>
          <cell r="D73" t="str">
            <v>55,044     54617       78.43     117</v>
          </cell>
        </row>
        <row r="74">
          <cell r="A74">
            <v>36923</v>
          </cell>
          <cell r="B74">
            <v>13415</v>
          </cell>
          <cell r="C74">
            <v>717653</v>
          </cell>
          <cell r="D74" t="str">
            <v>48,125     53497       78.20     115</v>
          </cell>
        </row>
        <row r="75">
          <cell r="A75">
            <v>36951</v>
          </cell>
          <cell r="B75">
            <v>14360</v>
          </cell>
          <cell r="C75">
            <v>745408</v>
          </cell>
          <cell r="D75" t="str">
            <v>49,953     51909       77.67     114</v>
          </cell>
        </row>
        <row r="76">
          <cell r="A76">
            <v>36982</v>
          </cell>
          <cell r="B76">
            <v>12944</v>
          </cell>
          <cell r="C76">
            <v>733184</v>
          </cell>
          <cell r="D76" t="str">
            <v>50,927     56643       79.73     116</v>
          </cell>
        </row>
        <row r="77">
          <cell r="A77">
            <v>37012</v>
          </cell>
          <cell r="B77">
            <v>7107</v>
          </cell>
          <cell r="C77">
            <v>673520</v>
          </cell>
          <cell r="D77" t="str">
            <v>44,940     94769       86.35     109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48">
          <cell r="A48">
            <v>36008</v>
          </cell>
          <cell r="B48">
            <v>26759</v>
          </cell>
          <cell r="C48">
            <v>1279986</v>
          </cell>
          <cell r="D48" t="str">
            <v>53,428     47834       66.63     139</v>
          </cell>
        </row>
        <row r="49">
          <cell r="A49">
            <v>36039</v>
          </cell>
          <cell r="B49">
            <v>69684</v>
          </cell>
          <cell r="C49">
            <v>2126584</v>
          </cell>
          <cell r="D49" t="str">
            <v>115,802     30518       62.43     136</v>
          </cell>
        </row>
        <row r="50">
          <cell r="A50">
            <v>36069</v>
          </cell>
          <cell r="B50">
            <v>50250</v>
          </cell>
          <cell r="C50">
            <v>1855958</v>
          </cell>
          <cell r="D50" t="str">
            <v>99,243     36935       66.39     148</v>
          </cell>
        </row>
        <row r="51">
          <cell r="A51">
            <v>36100</v>
          </cell>
          <cell r="B51">
            <v>54269</v>
          </cell>
          <cell r="C51">
            <v>1580550</v>
          </cell>
          <cell r="D51" t="str">
            <v>87,437     29125       61.70     144</v>
          </cell>
        </row>
        <row r="52">
          <cell r="A52">
            <v>36130</v>
          </cell>
          <cell r="B52">
            <v>76590</v>
          </cell>
          <cell r="C52">
            <v>1574574</v>
          </cell>
          <cell r="D52" t="str">
            <v>83,134     20559       52.05     144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277552</v>
          </cell>
          <cell r="C54">
            <v>8417652</v>
          </cell>
          <cell r="D54">
            <v>439044</v>
          </cell>
        </row>
        <row r="56">
          <cell r="A56">
            <v>36161</v>
          </cell>
          <cell r="B56">
            <v>63581</v>
          </cell>
          <cell r="C56">
            <v>1514629</v>
          </cell>
          <cell r="D56" t="str">
            <v>79,453     23823       55.55     144</v>
          </cell>
        </row>
        <row r="57">
          <cell r="A57">
            <v>36192</v>
          </cell>
          <cell r="B57">
            <v>52186</v>
          </cell>
          <cell r="C57">
            <v>1264653</v>
          </cell>
          <cell r="D57" t="str">
            <v>65,830     24234       55.78     145</v>
          </cell>
        </row>
        <row r="58">
          <cell r="A58">
            <v>36220</v>
          </cell>
          <cell r="B58">
            <v>47661</v>
          </cell>
          <cell r="C58">
            <v>1282279</v>
          </cell>
          <cell r="D58" t="str">
            <v>66,086     26905       58.10     160</v>
          </cell>
        </row>
        <row r="59">
          <cell r="A59">
            <v>36251</v>
          </cell>
          <cell r="B59">
            <v>32878</v>
          </cell>
          <cell r="C59">
            <v>1231945</v>
          </cell>
          <cell r="D59" t="str">
            <v>72,606     37471       68.83     157</v>
          </cell>
        </row>
        <row r="60">
          <cell r="A60">
            <v>36281</v>
          </cell>
          <cell r="B60">
            <v>38782</v>
          </cell>
          <cell r="C60">
            <v>1184317</v>
          </cell>
          <cell r="D60" t="str">
            <v>62,696     30538       61.78     156</v>
          </cell>
        </row>
        <row r="61">
          <cell r="A61">
            <v>36312</v>
          </cell>
          <cell r="B61">
            <v>38155</v>
          </cell>
          <cell r="C61">
            <v>1098412</v>
          </cell>
          <cell r="D61" t="str">
            <v>63,198     28789       62.35     155</v>
          </cell>
        </row>
        <row r="62">
          <cell r="A62">
            <v>36342</v>
          </cell>
          <cell r="B62">
            <v>54447</v>
          </cell>
          <cell r="C62">
            <v>1124527</v>
          </cell>
          <cell r="D62" t="str">
            <v>70,482     20654       56.42     156</v>
          </cell>
        </row>
        <row r="63">
          <cell r="A63">
            <v>36373</v>
          </cell>
          <cell r="B63">
            <v>41294</v>
          </cell>
          <cell r="C63">
            <v>1057585</v>
          </cell>
          <cell r="D63" t="str">
            <v>67,805     25612       62.15     155</v>
          </cell>
        </row>
        <row r="64">
          <cell r="A64">
            <v>36404</v>
          </cell>
          <cell r="B64">
            <v>45005</v>
          </cell>
          <cell r="C64">
            <v>1007774</v>
          </cell>
          <cell r="D64" t="str">
            <v>68,613     22393       60.39     155</v>
          </cell>
        </row>
        <row r="65">
          <cell r="A65">
            <v>36434</v>
          </cell>
          <cell r="B65">
            <v>45303</v>
          </cell>
          <cell r="C65">
            <v>1007270</v>
          </cell>
          <cell r="D65" t="str">
            <v>74,614     22235       62.22     156</v>
          </cell>
        </row>
        <row r="66">
          <cell r="A66">
            <v>36465</v>
          </cell>
          <cell r="B66">
            <v>48227</v>
          </cell>
          <cell r="C66">
            <v>922176</v>
          </cell>
          <cell r="D66" t="str">
            <v>80,287     19122       62.47     155</v>
          </cell>
        </row>
        <row r="67">
          <cell r="A67">
            <v>36495</v>
          </cell>
          <cell r="B67">
            <v>47883</v>
          </cell>
          <cell r="C67">
            <v>943323</v>
          </cell>
          <cell r="D67" t="str">
            <v>86,809     19701       64.45     156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555402</v>
          </cell>
          <cell r="C69">
            <v>13638890</v>
          </cell>
          <cell r="D69">
            <v>858479</v>
          </cell>
        </row>
        <row r="71">
          <cell r="A71">
            <v>36526</v>
          </cell>
          <cell r="B71">
            <v>49967</v>
          </cell>
          <cell r="C71">
            <v>920952</v>
          </cell>
          <cell r="D71" t="str">
            <v>82,631     18432       62.32     171</v>
          </cell>
        </row>
        <row r="72">
          <cell r="A72">
            <v>36557</v>
          </cell>
          <cell r="B72">
            <v>48327</v>
          </cell>
          <cell r="C72">
            <v>827527</v>
          </cell>
          <cell r="D72" t="str">
            <v>72,601     17124       60.04     178</v>
          </cell>
        </row>
        <row r="73">
          <cell r="A73">
            <v>36586</v>
          </cell>
          <cell r="B73">
            <v>54635</v>
          </cell>
          <cell r="C73">
            <v>902787</v>
          </cell>
          <cell r="D73" t="str">
            <v>158,072     16524       74.31     180</v>
          </cell>
        </row>
        <row r="74">
          <cell r="A74">
            <v>36617</v>
          </cell>
          <cell r="B74">
            <v>49601</v>
          </cell>
          <cell r="C74">
            <v>865304</v>
          </cell>
          <cell r="D74" t="str">
            <v>164,137     17446       76.79     180</v>
          </cell>
        </row>
        <row r="75">
          <cell r="A75">
            <v>36647</v>
          </cell>
          <cell r="B75">
            <v>50132</v>
          </cell>
          <cell r="C75">
            <v>891606</v>
          </cell>
          <cell r="D75" t="str">
            <v>171,355     17786       77.37     179</v>
          </cell>
        </row>
        <row r="76">
          <cell r="A76">
            <v>36678</v>
          </cell>
          <cell r="B76">
            <v>42443</v>
          </cell>
          <cell r="C76">
            <v>831287</v>
          </cell>
          <cell r="D76" t="str">
            <v>151,582     19586       78.12     178</v>
          </cell>
        </row>
        <row r="77">
          <cell r="A77">
            <v>36708</v>
          </cell>
          <cell r="B77">
            <v>40174</v>
          </cell>
          <cell r="C77">
            <v>844795</v>
          </cell>
          <cell r="D77" t="str">
            <v>153,187     21029       79.22     189</v>
          </cell>
        </row>
        <row r="78">
          <cell r="A78">
            <v>36739</v>
          </cell>
          <cell r="B78">
            <v>41427</v>
          </cell>
          <cell r="C78">
            <v>792483</v>
          </cell>
          <cell r="D78" t="str">
            <v>151,988     19130       78.58     189</v>
          </cell>
        </row>
        <row r="79">
          <cell r="A79">
            <v>36770</v>
          </cell>
          <cell r="B79">
            <v>44702</v>
          </cell>
          <cell r="C79">
            <v>798210</v>
          </cell>
          <cell r="D79" t="str">
            <v>166,659     17857       78.85     190</v>
          </cell>
        </row>
        <row r="80">
          <cell r="A80">
            <v>36800</v>
          </cell>
          <cell r="B80">
            <v>44299</v>
          </cell>
          <cell r="C80">
            <v>800705</v>
          </cell>
          <cell r="D80" t="str">
            <v>160,407     18076       78.36     188</v>
          </cell>
        </row>
        <row r="81">
          <cell r="A81">
            <v>36831</v>
          </cell>
          <cell r="B81">
            <v>41772</v>
          </cell>
          <cell r="C81">
            <v>716481</v>
          </cell>
          <cell r="D81" t="str">
            <v>141,982     17153       77.27     189</v>
          </cell>
        </row>
        <row r="82">
          <cell r="A82">
            <v>36861</v>
          </cell>
          <cell r="B82">
            <v>36198</v>
          </cell>
          <cell r="C82">
            <v>716528</v>
          </cell>
          <cell r="D82" t="str">
            <v>126,708     19795       77.78     189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543677</v>
          </cell>
          <cell r="C84">
            <v>9908665</v>
          </cell>
          <cell r="D84">
            <v>1701309</v>
          </cell>
        </row>
        <row r="86">
          <cell r="A86">
            <v>36892</v>
          </cell>
          <cell r="B86">
            <v>37859</v>
          </cell>
          <cell r="C86">
            <v>736139</v>
          </cell>
          <cell r="D86" t="str">
            <v>141,906     19445       78.94     190</v>
          </cell>
        </row>
        <row r="87">
          <cell r="A87">
            <v>36923</v>
          </cell>
          <cell r="B87">
            <v>34701</v>
          </cell>
          <cell r="C87">
            <v>659386</v>
          </cell>
          <cell r="D87" t="str">
            <v>124,691     19002       78.23     189</v>
          </cell>
        </row>
        <row r="88">
          <cell r="A88">
            <v>36951</v>
          </cell>
          <cell r="B88">
            <v>39432</v>
          </cell>
          <cell r="C88">
            <v>714975</v>
          </cell>
          <cell r="D88" t="str">
            <v>137,430     18132       77.70     188</v>
          </cell>
        </row>
        <row r="89">
          <cell r="A89">
            <v>36982</v>
          </cell>
          <cell r="B89">
            <v>36590</v>
          </cell>
          <cell r="C89">
            <v>706043</v>
          </cell>
          <cell r="D89" t="str">
            <v>134,058     19297       78.56     188</v>
          </cell>
        </row>
        <row r="90">
          <cell r="A90">
            <v>37012</v>
          </cell>
          <cell r="B90">
            <v>34443</v>
          </cell>
          <cell r="C90">
            <v>680911</v>
          </cell>
          <cell r="D90" t="str">
            <v>127,457     19770       78.73     183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>
        <row r="46">
          <cell r="A46">
            <v>36039</v>
          </cell>
          <cell r="B46">
            <v>20176</v>
          </cell>
          <cell r="C46">
            <v>1119876</v>
          </cell>
          <cell r="D46" t="str">
            <v>57,626     55506       74.07     109</v>
          </cell>
        </row>
        <row r="47">
          <cell r="A47">
            <v>36069</v>
          </cell>
          <cell r="B47">
            <v>32055</v>
          </cell>
          <cell r="C47">
            <v>1878657</v>
          </cell>
          <cell r="D47" t="str">
            <v>95,317     58608       74.83     106</v>
          </cell>
        </row>
        <row r="48">
          <cell r="A48">
            <v>36100</v>
          </cell>
          <cell r="B48">
            <v>25190</v>
          </cell>
          <cell r="C48">
            <v>1656453</v>
          </cell>
          <cell r="D48" t="str">
            <v>82,800     65759       76.67     105</v>
          </cell>
        </row>
        <row r="49">
          <cell r="A49">
            <v>36130</v>
          </cell>
          <cell r="B49">
            <v>21708</v>
          </cell>
          <cell r="C49">
            <v>1465500</v>
          </cell>
          <cell r="D49" t="str">
            <v>74,371     67510       77.41     104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  <row r="51">
          <cell r="A51">
            <v>1998</v>
          </cell>
          <cell r="B51">
            <v>99129</v>
          </cell>
          <cell r="C51">
            <v>6120486</v>
          </cell>
          <cell r="D51">
            <v>310114</v>
          </cell>
        </row>
        <row r="53">
          <cell r="A53">
            <v>36161</v>
          </cell>
          <cell r="B53">
            <v>17663</v>
          </cell>
          <cell r="C53">
            <v>1270125</v>
          </cell>
          <cell r="D53" t="str">
            <v>62,629     71909       78.00     104</v>
          </cell>
        </row>
        <row r="54">
          <cell r="A54">
            <v>36192</v>
          </cell>
          <cell r="B54">
            <v>14995</v>
          </cell>
          <cell r="C54">
            <v>1059943</v>
          </cell>
          <cell r="D54" t="str">
            <v>48,906     70687       76.53     101</v>
          </cell>
        </row>
        <row r="55">
          <cell r="A55">
            <v>36220</v>
          </cell>
          <cell r="B55">
            <v>17197</v>
          </cell>
          <cell r="C55">
            <v>1121343</v>
          </cell>
          <cell r="D55" t="str">
            <v>49,099     65206       74.06     102</v>
          </cell>
        </row>
        <row r="56">
          <cell r="A56">
            <v>36251</v>
          </cell>
          <cell r="B56">
            <v>19324</v>
          </cell>
          <cell r="C56">
            <v>1043825</v>
          </cell>
          <cell r="D56" t="str">
            <v>46,382     54018       70.59     103</v>
          </cell>
        </row>
        <row r="57">
          <cell r="A57">
            <v>36281</v>
          </cell>
          <cell r="B57">
            <v>20032</v>
          </cell>
          <cell r="C57">
            <v>995955</v>
          </cell>
          <cell r="D57" t="str">
            <v>38,139     49719       65.56     103</v>
          </cell>
        </row>
        <row r="58">
          <cell r="A58">
            <v>36312</v>
          </cell>
          <cell r="B58">
            <v>17047</v>
          </cell>
          <cell r="C58">
            <v>919976</v>
          </cell>
          <cell r="D58" t="str">
            <v>54,198     53968       76.07     102</v>
          </cell>
        </row>
        <row r="59">
          <cell r="A59">
            <v>36342</v>
          </cell>
          <cell r="B59">
            <v>15224</v>
          </cell>
          <cell r="C59">
            <v>930941</v>
          </cell>
          <cell r="D59" t="str">
            <v>56,984     61150       78.92     100</v>
          </cell>
        </row>
        <row r="60">
          <cell r="A60">
            <v>36373</v>
          </cell>
          <cell r="B60">
            <v>15069</v>
          </cell>
          <cell r="C60">
            <v>861645</v>
          </cell>
          <cell r="D60" t="str">
            <v>47,291     57180       75.84     101</v>
          </cell>
        </row>
        <row r="61">
          <cell r="A61">
            <v>36404</v>
          </cell>
          <cell r="B61">
            <v>15053</v>
          </cell>
          <cell r="C61">
            <v>860739</v>
          </cell>
          <cell r="D61" t="str">
            <v>47,495     57181       75.93      98</v>
          </cell>
        </row>
        <row r="62">
          <cell r="A62">
            <v>36434</v>
          </cell>
          <cell r="B62">
            <v>20717</v>
          </cell>
          <cell r="C62">
            <v>875732</v>
          </cell>
          <cell r="D62" t="str">
            <v>54,534     42272       72.47      96</v>
          </cell>
        </row>
        <row r="63">
          <cell r="A63">
            <v>36465</v>
          </cell>
          <cell r="B63">
            <v>17514</v>
          </cell>
          <cell r="C63">
            <v>825066</v>
          </cell>
          <cell r="D63" t="str">
            <v>50,900     47109       74.40      97</v>
          </cell>
        </row>
        <row r="64">
          <cell r="A64">
            <v>36495</v>
          </cell>
          <cell r="B64">
            <v>15893</v>
          </cell>
          <cell r="C64">
            <v>807834</v>
          </cell>
          <cell r="D64" t="str">
            <v>45,916     50830       74.29      97</v>
          </cell>
        </row>
        <row r="65">
          <cell r="A65" t="str">
            <v>Totals: __</v>
          </cell>
          <cell r="B65" t="str">
            <v>________</v>
          </cell>
          <cell r="C65" t="str">
            <v>__________</v>
          </cell>
          <cell r="D65" t="str">
            <v>__________</v>
          </cell>
        </row>
        <row r="66">
          <cell r="A66">
            <v>1999</v>
          </cell>
          <cell r="B66">
            <v>205728</v>
          </cell>
          <cell r="C66">
            <v>11573124</v>
          </cell>
          <cell r="D66">
            <v>602473</v>
          </cell>
        </row>
        <row r="68">
          <cell r="A68">
            <v>36526</v>
          </cell>
          <cell r="B68">
            <v>15362</v>
          </cell>
          <cell r="C68">
            <v>758382</v>
          </cell>
          <cell r="D68" t="str">
            <v>64,161     49368       80.68      97</v>
          </cell>
        </row>
        <row r="69">
          <cell r="A69">
            <v>36557</v>
          </cell>
          <cell r="B69">
            <v>16326</v>
          </cell>
          <cell r="C69">
            <v>681305</v>
          </cell>
          <cell r="D69" t="str">
            <v>53,350     41732       76.57      97</v>
          </cell>
        </row>
        <row r="70">
          <cell r="A70">
            <v>36586</v>
          </cell>
          <cell r="B70">
            <v>20441</v>
          </cell>
          <cell r="C70">
            <v>699209</v>
          </cell>
          <cell r="D70" t="str">
            <v>55,310     34207       73.02      99</v>
          </cell>
        </row>
        <row r="71">
          <cell r="A71">
            <v>36617</v>
          </cell>
          <cell r="B71">
            <v>23853</v>
          </cell>
          <cell r="C71">
            <v>653046</v>
          </cell>
          <cell r="D71" t="str">
            <v>54,860     27378       69.70     100</v>
          </cell>
        </row>
        <row r="72">
          <cell r="A72">
            <v>36647</v>
          </cell>
          <cell r="B72">
            <v>27873</v>
          </cell>
          <cell r="C72">
            <v>666695</v>
          </cell>
          <cell r="D72" t="str">
            <v>55,134     23920       66.42     100</v>
          </cell>
        </row>
        <row r="73">
          <cell r="A73">
            <v>36678</v>
          </cell>
          <cell r="B73">
            <v>27374</v>
          </cell>
          <cell r="C73">
            <v>648643</v>
          </cell>
          <cell r="D73" t="str">
            <v>32,735     23696       54.46     101</v>
          </cell>
        </row>
        <row r="74">
          <cell r="A74">
            <v>36708</v>
          </cell>
          <cell r="B74">
            <v>31260</v>
          </cell>
          <cell r="C74">
            <v>641916</v>
          </cell>
          <cell r="D74" t="str">
            <v>32,988     20535       51.34     100</v>
          </cell>
        </row>
        <row r="75">
          <cell r="A75">
            <v>36739</v>
          </cell>
          <cell r="B75">
            <v>29229</v>
          </cell>
          <cell r="C75">
            <v>589253</v>
          </cell>
          <cell r="D75" t="str">
            <v>27,352     20160       48.34     101</v>
          </cell>
        </row>
        <row r="76">
          <cell r="A76">
            <v>36770</v>
          </cell>
          <cell r="B76">
            <v>30269</v>
          </cell>
          <cell r="C76">
            <v>557421</v>
          </cell>
          <cell r="D76" t="str">
            <v>27,772     18416       47.85     101</v>
          </cell>
        </row>
        <row r="77">
          <cell r="A77">
            <v>36800</v>
          </cell>
          <cell r="B77">
            <v>33566</v>
          </cell>
          <cell r="C77">
            <v>563214</v>
          </cell>
          <cell r="D77" t="str">
            <v>34,205     16780       50.47     103</v>
          </cell>
        </row>
        <row r="78">
          <cell r="A78">
            <v>36831</v>
          </cell>
          <cell r="B78">
            <v>32499</v>
          </cell>
          <cell r="C78">
            <v>508276</v>
          </cell>
          <cell r="D78" t="str">
            <v>30,745     15640       48.61     104</v>
          </cell>
        </row>
        <row r="79">
          <cell r="A79">
            <v>36861</v>
          </cell>
          <cell r="B79">
            <v>31520</v>
          </cell>
          <cell r="C79">
            <v>521958</v>
          </cell>
          <cell r="D79" t="str">
            <v>31,814     16560       50.23     105</v>
          </cell>
        </row>
        <row r="80">
          <cell r="A80" t="str">
            <v>Totals: __</v>
          </cell>
          <cell r="B80" t="str">
            <v>________</v>
          </cell>
          <cell r="C80" t="str">
            <v>__________</v>
          </cell>
          <cell r="D80" t="str">
            <v>__________</v>
          </cell>
        </row>
        <row r="81">
          <cell r="A81">
            <v>2000</v>
          </cell>
          <cell r="B81">
            <v>319572</v>
          </cell>
          <cell r="C81">
            <v>7489318</v>
          </cell>
          <cell r="D81">
            <v>500426</v>
          </cell>
        </row>
        <row r="83">
          <cell r="A83">
            <v>36892</v>
          </cell>
          <cell r="B83">
            <v>37605</v>
          </cell>
          <cell r="C83">
            <v>533995</v>
          </cell>
          <cell r="D83" t="str">
            <v>42,402     14201       53.00     105</v>
          </cell>
        </row>
        <row r="84">
          <cell r="A84">
            <v>36923</v>
          </cell>
          <cell r="B84">
            <v>33144</v>
          </cell>
          <cell r="C84">
            <v>438521</v>
          </cell>
          <cell r="D84" t="str">
            <v>31,124     13231       48.43     108</v>
          </cell>
        </row>
        <row r="85">
          <cell r="A85">
            <v>36951</v>
          </cell>
          <cell r="B85">
            <v>35872</v>
          </cell>
          <cell r="C85">
            <v>465760</v>
          </cell>
          <cell r="D85" t="str">
            <v>35,024     12984       49.40     106</v>
          </cell>
        </row>
        <row r="86">
          <cell r="A86">
            <v>36982</v>
          </cell>
          <cell r="B86">
            <v>34005</v>
          </cell>
          <cell r="C86">
            <v>461546</v>
          </cell>
          <cell r="D86" t="str">
            <v>34,418     13573       50.30     107</v>
          </cell>
        </row>
        <row r="87">
          <cell r="A87">
            <v>37012</v>
          </cell>
          <cell r="B87">
            <v>3810</v>
          </cell>
          <cell r="C87">
            <v>435799</v>
          </cell>
          <cell r="D87" t="str">
            <v>29,535    114383       88.57      90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18426</v>
          </cell>
          <cell r="C34">
            <v>1108706</v>
          </cell>
          <cell r="D34" t="str">
            <v>59,156     60171       76.25     112</v>
          </cell>
        </row>
        <row r="35">
          <cell r="A35">
            <v>36100</v>
          </cell>
          <cell r="B35">
            <v>38019</v>
          </cell>
          <cell r="C35">
            <v>1964894</v>
          </cell>
          <cell r="D35" t="str">
            <v>113,795     51682       74.96     106</v>
          </cell>
        </row>
        <row r="36">
          <cell r="A36">
            <v>36130</v>
          </cell>
          <cell r="B36">
            <v>47413</v>
          </cell>
          <cell r="C36">
            <v>2068461</v>
          </cell>
          <cell r="D36" t="str">
            <v>106,508     43627       69.20     104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103858</v>
          </cell>
          <cell r="C38">
            <v>5142061</v>
          </cell>
          <cell r="D38">
            <v>279459</v>
          </cell>
        </row>
        <row r="40">
          <cell r="A40">
            <v>36161</v>
          </cell>
          <cell r="B40">
            <v>38028</v>
          </cell>
          <cell r="C40">
            <v>1802891</v>
          </cell>
          <cell r="D40" t="str">
            <v>84,462     47410       68.95     104</v>
          </cell>
        </row>
        <row r="41">
          <cell r="A41">
            <v>36192</v>
          </cell>
          <cell r="B41">
            <v>25065</v>
          </cell>
          <cell r="C41">
            <v>1503605</v>
          </cell>
          <cell r="D41" t="str">
            <v>67,218     59989       72.84     103</v>
          </cell>
        </row>
        <row r="42">
          <cell r="A42">
            <v>36220</v>
          </cell>
          <cell r="B42">
            <v>22322</v>
          </cell>
          <cell r="C42">
            <v>1514242</v>
          </cell>
          <cell r="D42" t="str">
            <v>68,104     67837       75.31     104</v>
          </cell>
        </row>
        <row r="43">
          <cell r="A43">
            <v>36251</v>
          </cell>
          <cell r="B43">
            <v>18981</v>
          </cell>
          <cell r="C43">
            <v>1414877</v>
          </cell>
          <cell r="D43" t="str">
            <v>67,889     74542       78.15      99</v>
          </cell>
        </row>
        <row r="44">
          <cell r="A44">
            <v>36281</v>
          </cell>
          <cell r="B44">
            <v>19459</v>
          </cell>
          <cell r="C44">
            <v>1408593</v>
          </cell>
          <cell r="D44" t="str">
            <v>55,110     72388       73.90      96</v>
          </cell>
        </row>
        <row r="45">
          <cell r="A45">
            <v>36312</v>
          </cell>
          <cell r="B45">
            <v>19919</v>
          </cell>
          <cell r="C45">
            <v>1277018</v>
          </cell>
          <cell r="D45" t="str">
            <v>65,006     64111       76.55      98</v>
          </cell>
        </row>
        <row r="46">
          <cell r="A46">
            <v>36342</v>
          </cell>
          <cell r="B46">
            <v>18546</v>
          </cell>
          <cell r="C46">
            <v>1251692</v>
          </cell>
          <cell r="D46" t="str">
            <v>63,504     67492       77.40      96</v>
          </cell>
        </row>
        <row r="47">
          <cell r="A47">
            <v>36373</v>
          </cell>
          <cell r="B47">
            <v>15573</v>
          </cell>
          <cell r="C47">
            <v>1180555</v>
          </cell>
          <cell r="D47" t="str">
            <v>58,157     75808       78.88      94</v>
          </cell>
        </row>
        <row r="48">
          <cell r="A48">
            <v>36404</v>
          </cell>
          <cell r="B48">
            <v>16940</v>
          </cell>
          <cell r="C48">
            <v>1149379</v>
          </cell>
          <cell r="D48" t="str">
            <v>51,051     67851       75.08      94</v>
          </cell>
        </row>
        <row r="49">
          <cell r="A49">
            <v>36434</v>
          </cell>
          <cell r="B49">
            <v>15008</v>
          </cell>
          <cell r="C49">
            <v>1095299</v>
          </cell>
          <cell r="D49" t="str">
            <v>55,546     72982       78.73      93</v>
          </cell>
        </row>
        <row r="50">
          <cell r="A50">
            <v>36465</v>
          </cell>
          <cell r="B50">
            <v>10638</v>
          </cell>
          <cell r="C50">
            <v>1005543</v>
          </cell>
          <cell r="D50" t="str">
            <v>34,335     94524       76.35      92</v>
          </cell>
        </row>
        <row r="51">
          <cell r="A51">
            <v>36495</v>
          </cell>
          <cell r="B51">
            <v>10891</v>
          </cell>
          <cell r="C51">
            <v>1060168</v>
          </cell>
          <cell r="D51" t="str">
            <v>41,808     97344       79.33      90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231370</v>
          </cell>
          <cell r="C53">
            <v>15663862</v>
          </cell>
          <cell r="D53">
            <v>712190</v>
          </cell>
        </row>
        <row r="55">
          <cell r="A55">
            <v>36526</v>
          </cell>
          <cell r="B55">
            <v>8791</v>
          </cell>
          <cell r="C55">
            <v>962143</v>
          </cell>
          <cell r="D55" t="str">
            <v>39,277    109447       81.71      89</v>
          </cell>
        </row>
        <row r="56">
          <cell r="A56">
            <v>36557</v>
          </cell>
          <cell r="B56">
            <v>7663</v>
          </cell>
          <cell r="C56">
            <v>882112</v>
          </cell>
          <cell r="D56" t="str">
            <v>35,026    115114       82.05      90</v>
          </cell>
        </row>
        <row r="57">
          <cell r="A57">
            <v>36586</v>
          </cell>
          <cell r="B57">
            <v>6780</v>
          </cell>
          <cell r="C57">
            <v>921927</v>
          </cell>
          <cell r="D57" t="str">
            <v>38,889    135978       85.15      89</v>
          </cell>
        </row>
        <row r="58">
          <cell r="A58">
            <v>36617</v>
          </cell>
          <cell r="B58">
            <v>5830</v>
          </cell>
          <cell r="C58">
            <v>920719</v>
          </cell>
          <cell r="D58" t="str">
            <v>37,333    157928       86.49      88</v>
          </cell>
        </row>
        <row r="59">
          <cell r="A59">
            <v>36647</v>
          </cell>
          <cell r="B59">
            <v>6005</v>
          </cell>
          <cell r="C59">
            <v>900009</v>
          </cell>
          <cell r="D59" t="str">
            <v>32,069    149877       84.23      88</v>
          </cell>
        </row>
        <row r="60">
          <cell r="A60">
            <v>36678</v>
          </cell>
          <cell r="B60">
            <v>4658</v>
          </cell>
          <cell r="C60">
            <v>809959</v>
          </cell>
          <cell r="D60" t="str">
            <v>28,432    173886       85.92      87</v>
          </cell>
        </row>
        <row r="61">
          <cell r="A61">
            <v>36708</v>
          </cell>
          <cell r="B61">
            <v>5398</v>
          </cell>
          <cell r="C61">
            <v>798108</v>
          </cell>
          <cell r="D61" t="str">
            <v>31,414    147853       85.34      86</v>
          </cell>
        </row>
        <row r="62">
          <cell r="A62">
            <v>36739</v>
          </cell>
          <cell r="B62">
            <v>4683</v>
          </cell>
          <cell r="C62">
            <v>768088</v>
          </cell>
          <cell r="D62" t="str">
            <v>33,212    164017       87.64      87</v>
          </cell>
        </row>
        <row r="63">
          <cell r="A63">
            <v>36770</v>
          </cell>
          <cell r="B63">
            <v>4465</v>
          </cell>
          <cell r="C63">
            <v>738055</v>
          </cell>
          <cell r="D63" t="str">
            <v>32,027    165298       87.76      86</v>
          </cell>
        </row>
        <row r="64">
          <cell r="A64">
            <v>36800</v>
          </cell>
          <cell r="B64">
            <v>4621</v>
          </cell>
          <cell r="C64">
            <v>727211</v>
          </cell>
          <cell r="D64" t="str">
            <v>30,569    157371       86.87      86</v>
          </cell>
        </row>
        <row r="65">
          <cell r="A65">
            <v>36831</v>
          </cell>
          <cell r="B65">
            <v>4528</v>
          </cell>
          <cell r="C65">
            <v>704521</v>
          </cell>
          <cell r="D65" t="str">
            <v>27,494    155593       85.86      86</v>
          </cell>
        </row>
        <row r="66">
          <cell r="A66">
            <v>36861</v>
          </cell>
          <cell r="B66">
            <v>4565</v>
          </cell>
          <cell r="C66">
            <v>696556</v>
          </cell>
          <cell r="D66" t="str">
            <v>25,531    152587       84.83      87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67987</v>
          </cell>
          <cell r="C68">
            <v>9829408</v>
          </cell>
          <cell r="D68">
            <v>391273</v>
          </cell>
        </row>
        <row r="70">
          <cell r="A70">
            <v>36892</v>
          </cell>
          <cell r="B70">
            <v>4834</v>
          </cell>
          <cell r="C70">
            <v>701085</v>
          </cell>
          <cell r="D70" t="str">
            <v>25,839    145033       84.24      83</v>
          </cell>
        </row>
        <row r="71">
          <cell r="A71">
            <v>36923</v>
          </cell>
          <cell r="B71">
            <v>4194</v>
          </cell>
          <cell r="C71">
            <v>593957</v>
          </cell>
          <cell r="D71" t="str">
            <v>20,427    141621       82.97      84</v>
          </cell>
        </row>
        <row r="72">
          <cell r="A72">
            <v>36951</v>
          </cell>
          <cell r="B72">
            <v>4418</v>
          </cell>
          <cell r="C72">
            <v>642019</v>
          </cell>
          <cell r="D72" t="str">
            <v>22,958    145319       83.86      82</v>
          </cell>
        </row>
        <row r="73">
          <cell r="A73">
            <v>36982</v>
          </cell>
          <cell r="B73">
            <v>4015</v>
          </cell>
          <cell r="C73">
            <v>640097</v>
          </cell>
          <cell r="D73" t="str">
            <v>27,772    159427       87.37      82</v>
          </cell>
        </row>
        <row r="74">
          <cell r="A74">
            <v>37012</v>
          </cell>
          <cell r="B74">
            <v>4105</v>
          </cell>
          <cell r="C74">
            <v>643253</v>
          </cell>
          <cell r="D74" t="str">
            <v>29,915    156700       87.93      81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0-Dec1960"/>
    </sheetNames>
    <sheetDataSet>
      <sheetData sheetId="0">
        <row r="611">
          <cell r="A611">
            <v>34335</v>
          </cell>
          <cell r="B611">
            <v>21727</v>
          </cell>
          <cell r="C611">
            <v>205455</v>
          </cell>
        </row>
        <row r="612">
          <cell r="A612">
            <v>34366</v>
          </cell>
          <cell r="B612">
            <v>20479</v>
          </cell>
          <cell r="C612">
            <v>180468</v>
          </cell>
        </row>
        <row r="613">
          <cell r="A613">
            <v>34394</v>
          </cell>
          <cell r="B613">
            <v>23161</v>
          </cell>
          <cell r="C613">
            <v>200726</v>
          </cell>
        </row>
        <row r="614">
          <cell r="A614">
            <v>34425</v>
          </cell>
          <cell r="B614">
            <v>23277</v>
          </cell>
          <cell r="C614">
            <v>198899</v>
          </cell>
        </row>
        <row r="615">
          <cell r="A615">
            <v>34455</v>
          </cell>
          <cell r="B615">
            <v>22295</v>
          </cell>
          <cell r="C615">
            <v>220057</v>
          </cell>
        </row>
        <row r="616">
          <cell r="A616">
            <v>34486</v>
          </cell>
          <cell r="B616">
            <v>21612</v>
          </cell>
          <cell r="C616">
            <v>206574</v>
          </cell>
        </row>
        <row r="617">
          <cell r="A617">
            <v>34516</v>
          </cell>
          <cell r="B617">
            <v>20520</v>
          </cell>
          <cell r="C617">
            <v>211522</v>
          </cell>
        </row>
        <row r="618">
          <cell r="A618">
            <v>34547</v>
          </cell>
          <cell r="B618">
            <v>20848</v>
          </cell>
          <cell r="C618">
            <v>220548</v>
          </cell>
        </row>
        <row r="619">
          <cell r="A619">
            <v>34578</v>
          </cell>
          <cell r="B619">
            <v>19430</v>
          </cell>
          <cell r="C619">
            <v>215398</v>
          </cell>
        </row>
        <row r="620">
          <cell r="A620">
            <v>34608</v>
          </cell>
          <cell r="B620">
            <v>19833</v>
          </cell>
          <cell r="C620">
            <v>211702</v>
          </cell>
        </row>
        <row r="621">
          <cell r="A621">
            <v>34639</v>
          </cell>
          <cell r="B621">
            <v>20110</v>
          </cell>
          <cell r="C621">
            <v>204767</v>
          </cell>
        </row>
        <row r="622">
          <cell r="A622">
            <v>34669</v>
          </cell>
          <cell r="B622">
            <v>20394</v>
          </cell>
          <cell r="C622">
            <v>205281</v>
          </cell>
        </row>
        <row r="623">
          <cell r="A623" t="str">
            <v>Totals:</v>
          </cell>
          <cell r="B623" t="str">
            <v>__________</v>
          </cell>
          <cell r="C623" t="str">
            <v>__________</v>
          </cell>
        </row>
        <row r="624">
          <cell r="A624">
            <v>1994</v>
          </cell>
          <cell r="B624">
            <v>253686</v>
          </cell>
          <cell r="C624">
            <v>2481397</v>
          </cell>
        </row>
        <row r="626">
          <cell r="A626">
            <v>34700</v>
          </cell>
          <cell r="B626">
            <v>20796</v>
          </cell>
          <cell r="C626">
            <v>212078</v>
          </cell>
        </row>
        <row r="627">
          <cell r="A627">
            <v>34731</v>
          </cell>
          <cell r="B627">
            <v>18502</v>
          </cell>
          <cell r="C627">
            <v>187993</v>
          </cell>
        </row>
        <row r="628">
          <cell r="A628">
            <v>34759</v>
          </cell>
          <cell r="B628">
            <v>19450</v>
          </cell>
          <cell r="C628">
            <v>202315</v>
          </cell>
        </row>
        <row r="629">
          <cell r="A629">
            <v>34790</v>
          </cell>
          <cell r="B629">
            <v>19783</v>
          </cell>
          <cell r="C629">
            <v>201011</v>
          </cell>
        </row>
        <row r="630">
          <cell r="A630">
            <v>34820</v>
          </cell>
          <cell r="B630">
            <v>19871</v>
          </cell>
          <cell r="C630">
            <v>217289</v>
          </cell>
        </row>
        <row r="631">
          <cell r="A631">
            <v>34851</v>
          </cell>
          <cell r="B631">
            <v>20287</v>
          </cell>
          <cell r="C631">
            <v>203627</v>
          </cell>
        </row>
        <row r="632">
          <cell r="A632">
            <v>34881</v>
          </cell>
          <cell r="B632">
            <v>20592</v>
          </cell>
          <cell r="C632">
            <v>203657</v>
          </cell>
        </row>
        <row r="633">
          <cell r="A633">
            <v>34912</v>
          </cell>
          <cell r="B633">
            <v>17425</v>
          </cell>
          <cell r="C633">
            <v>209625</v>
          </cell>
        </row>
        <row r="634">
          <cell r="A634">
            <v>34943</v>
          </cell>
          <cell r="B634">
            <v>17817</v>
          </cell>
          <cell r="C634">
            <v>196500</v>
          </cell>
        </row>
        <row r="635">
          <cell r="A635">
            <v>34973</v>
          </cell>
          <cell r="B635">
            <v>18343</v>
          </cell>
          <cell r="C635">
            <v>166241</v>
          </cell>
        </row>
        <row r="636">
          <cell r="A636">
            <v>35004</v>
          </cell>
          <cell r="B636">
            <v>18733</v>
          </cell>
          <cell r="C636">
            <v>194201</v>
          </cell>
        </row>
        <row r="637">
          <cell r="A637">
            <v>35034</v>
          </cell>
          <cell r="B637">
            <v>19691</v>
          </cell>
          <cell r="C637">
            <v>179321</v>
          </cell>
        </row>
        <row r="638">
          <cell r="A638" t="str">
            <v>Totals:</v>
          </cell>
          <cell r="B638" t="str">
            <v>__________</v>
          </cell>
          <cell r="C638" t="str">
            <v>__________</v>
          </cell>
        </row>
        <row r="639">
          <cell r="A639">
            <v>1995</v>
          </cell>
          <cell r="B639">
            <v>231290</v>
          </cell>
          <cell r="C639">
            <v>2373858</v>
          </cell>
        </row>
        <row r="641">
          <cell r="A641">
            <v>35065</v>
          </cell>
          <cell r="B641">
            <v>18844</v>
          </cell>
          <cell r="C641">
            <v>189172</v>
          </cell>
        </row>
        <row r="642">
          <cell r="A642">
            <v>35096</v>
          </cell>
          <cell r="B642">
            <v>17253</v>
          </cell>
          <cell r="C642">
            <v>181744</v>
          </cell>
        </row>
        <row r="643">
          <cell r="A643">
            <v>35125</v>
          </cell>
          <cell r="B643">
            <v>19168</v>
          </cell>
          <cell r="C643">
            <v>204983</v>
          </cell>
        </row>
        <row r="644">
          <cell r="A644">
            <v>35156</v>
          </cell>
          <cell r="B644">
            <v>18762</v>
          </cell>
          <cell r="C644">
            <v>199880</v>
          </cell>
        </row>
        <row r="645">
          <cell r="A645">
            <v>35186</v>
          </cell>
          <cell r="B645">
            <v>20367</v>
          </cell>
          <cell r="C645">
            <v>214296</v>
          </cell>
        </row>
        <row r="646">
          <cell r="A646">
            <v>35217</v>
          </cell>
          <cell r="B646">
            <v>19019</v>
          </cell>
          <cell r="C646">
            <v>209178</v>
          </cell>
        </row>
        <row r="647">
          <cell r="A647">
            <v>35247</v>
          </cell>
          <cell r="B647">
            <v>18854</v>
          </cell>
          <cell r="C647">
            <v>206654</v>
          </cell>
        </row>
        <row r="648">
          <cell r="A648">
            <v>35278</v>
          </cell>
          <cell r="B648">
            <v>19161</v>
          </cell>
          <cell r="C648">
            <v>197702</v>
          </cell>
        </row>
        <row r="649">
          <cell r="A649">
            <v>35309</v>
          </cell>
          <cell r="B649">
            <v>17639</v>
          </cell>
          <cell r="C649">
            <v>205085</v>
          </cell>
        </row>
        <row r="650">
          <cell r="A650">
            <v>35339</v>
          </cell>
          <cell r="B650">
            <v>19026</v>
          </cell>
          <cell r="C650">
            <v>201814</v>
          </cell>
        </row>
        <row r="651">
          <cell r="A651">
            <v>35370</v>
          </cell>
          <cell r="B651">
            <v>17568</v>
          </cell>
          <cell r="C651">
            <v>205272</v>
          </cell>
        </row>
        <row r="652">
          <cell r="A652">
            <v>35400</v>
          </cell>
          <cell r="B652">
            <v>18561</v>
          </cell>
          <cell r="C652">
            <v>195825</v>
          </cell>
        </row>
        <row r="653">
          <cell r="A653" t="str">
            <v>Totals:</v>
          </cell>
          <cell r="B653" t="str">
            <v>__________</v>
          </cell>
          <cell r="C653" t="str">
            <v>__________</v>
          </cell>
        </row>
        <row r="654">
          <cell r="A654">
            <v>1996</v>
          </cell>
          <cell r="B654">
            <v>224222</v>
          </cell>
          <cell r="C654">
            <v>2411605</v>
          </cell>
        </row>
        <row r="656">
          <cell r="A656">
            <v>35431</v>
          </cell>
          <cell r="B656">
            <v>18130</v>
          </cell>
          <cell r="C656">
            <v>184985</v>
          </cell>
        </row>
        <row r="657">
          <cell r="A657">
            <v>35462</v>
          </cell>
          <cell r="B657">
            <v>16203</v>
          </cell>
          <cell r="C657">
            <v>166149</v>
          </cell>
        </row>
        <row r="658">
          <cell r="A658">
            <v>35490</v>
          </cell>
          <cell r="B658">
            <v>18403</v>
          </cell>
          <cell r="C658">
            <v>186153</v>
          </cell>
        </row>
        <row r="659">
          <cell r="A659">
            <v>35521</v>
          </cell>
          <cell r="B659">
            <v>18420</v>
          </cell>
          <cell r="C659">
            <v>173395</v>
          </cell>
        </row>
        <row r="660">
          <cell r="A660">
            <v>35551</v>
          </cell>
          <cell r="B660">
            <v>19564</v>
          </cell>
          <cell r="C660">
            <v>176990</v>
          </cell>
        </row>
        <row r="661">
          <cell r="A661">
            <v>35582</v>
          </cell>
          <cell r="B661">
            <v>16034</v>
          </cell>
          <cell r="C661">
            <v>170526</v>
          </cell>
        </row>
        <row r="662">
          <cell r="A662">
            <v>35612</v>
          </cell>
          <cell r="B662">
            <v>16554</v>
          </cell>
          <cell r="C662">
            <v>171646</v>
          </cell>
        </row>
        <row r="663">
          <cell r="A663">
            <v>35643</v>
          </cell>
          <cell r="B663">
            <v>16660</v>
          </cell>
          <cell r="C663">
            <v>187695</v>
          </cell>
        </row>
        <row r="664">
          <cell r="A664">
            <v>35674</v>
          </cell>
          <cell r="B664">
            <v>17116</v>
          </cell>
          <cell r="C664">
            <v>171129</v>
          </cell>
        </row>
        <row r="665">
          <cell r="A665">
            <v>35704</v>
          </cell>
          <cell r="B665">
            <v>17351</v>
          </cell>
          <cell r="C665">
            <v>182436</v>
          </cell>
        </row>
        <row r="666">
          <cell r="A666">
            <v>35735</v>
          </cell>
          <cell r="B666">
            <v>16944</v>
          </cell>
          <cell r="C666">
            <v>176442</v>
          </cell>
        </row>
        <row r="667">
          <cell r="A667">
            <v>35765</v>
          </cell>
          <cell r="B667">
            <v>17566</v>
          </cell>
          <cell r="C667">
            <v>198024</v>
          </cell>
        </row>
        <row r="668">
          <cell r="A668" t="str">
            <v>Totals:</v>
          </cell>
          <cell r="B668" t="str">
            <v>__________</v>
          </cell>
          <cell r="C668" t="str">
            <v>__________</v>
          </cell>
        </row>
        <row r="669">
          <cell r="A669">
            <v>1997</v>
          </cell>
          <cell r="B669">
            <v>208945</v>
          </cell>
          <cell r="C669">
            <v>2145570</v>
          </cell>
        </row>
        <row r="671">
          <cell r="A671">
            <v>35796</v>
          </cell>
          <cell r="B671">
            <v>16722</v>
          </cell>
          <cell r="C671">
            <v>195487</v>
          </cell>
        </row>
        <row r="672">
          <cell r="A672">
            <v>35827</v>
          </cell>
          <cell r="B672">
            <v>14768</v>
          </cell>
          <cell r="C672">
            <v>170550</v>
          </cell>
        </row>
        <row r="673">
          <cell r="A673">
            <v>35855</v>
          </cell>
          <cell r="B673">
            <v>16088</v>
          </cell>
          <cell r="C673">
            <v>182846</v>
          </cell>
        </row>
        <row r="674">
          <cell r="A674">
            <v>35886</v>
          </cell>
          <cell r="B674">
            <v>14948</v>
          </cell>
          <cell r="C674">
            <v>178130</v>
          </cell>
        </row>
        <row r="675">
          <cell r="A675">
            <v>35916</v>
          </cell>
          <cell r="B675">
            <v>16250</v>
          </cell>
          <cell r="C675">
            <v>186171</v>
          </cell>
        </row>
        <row r="676">
          <cell r="A676">
            <v>35947</v>
          </cell>
          <cell r="B676">
            <v>15808</v>
          </cell>
          <cell r="C676">
            <v>175629</v>
          </cell>
        </row>
        <row r="677">
          <cell r="A677">
            <v>35977</v>
          </cell>
          <cell r="B677">
            <v>15608</v>
          </cell>
          <cell r="C677">
            <v>177837</v>
          </cell>
        </row>
        <row r="678">
          <cell r="A678">
            <v>36008</v>
          </cell>
          <cell r="B678">
            <v>15644</v>
          </cell>
          <cell r="C678">
            <v>184642</v>
          </cell>
        </row>
        <row r="679">
          <cell r="A679">
            <v>36039</v>
          </cell>
          <cell r="B679">
            <v>15547</v>
          </cell>
          <cell r="C679">
            <v>169224</v>
          </cell>
        </row>
        <row r="680">
          <cell r="A680">
            <v>36069</v>
          </cell>
          <cell r="B680">
            <v>15812</v>
          </cell>
          <cell r="C680">
            <v>178890</v>
          </cell>
        </row>
        <row r="681">
          <cell r="A681">
            <v>36100</v>
          </cell>
          <cell r="B681">
            <v>15491</v>
          </cell>
          <cell r="C681">
            <v>169489</v>
          </cell>
        </row>
        <row r="682">
          <cell r="A682">
            <v>36130</v>
          </cell>
          <cell r="B682">
            <v>14239</v>
          </cell>
          <cell r="C682">
            <v>157871</v>
          </cell>
        </row>
        <row r="683">
          <cell r="A683" t="str">
            <v>Totals:</v>
          </cell>
          <cell r="B683" t="str">
            <v>__________</v>
          </cell>
          <cell r="C683" t="str">
            <v>__________</v>
          </cell>
        </row>
        <row r="684">
          <cell r="A684">
            <v>1998</v>
          </cell>
          <cell r="B684">
            <v>186925</v>
          </cell>
          <cell r="C684">
            <v>2126766</v>
          </cell>
        </row>
        <row r="686">
          <cell r="A686">
            <v>36161</v>
          </cell>
          <cell r="B686">
            <v>15358</v>
          </cell>
          <cell r="C686">
            <v>164712</v>
          </cell>
        </row>
        <row r="687">
          <cell r="A687">
            <v>36192</v>
          </cell>
          <cell r="B687">
            <v>13822</v>
          </cell>
          <cell r="C687">
            <v>159288</v>
          </cell>
        </row>
        <row r="688">
          <cell r="A688">
            <v>36220</v>
          </cell>
          <cell r="B688">
            <v>14356</v>
          </cell>
          <cell r="C688">
            <v>166686</v>
          </cell>
        </row>
        <row r="689">
          <cell r="A689">
            <v>36251</v>
          </cell>
          <cell r="B689">
            <v>12866</v>
          </cell>
          <cell r="C689">
            <v>169520</v>
          </cell>
        </row>
        <row r="690">
          <cell r="A690">
            <v>36281</v>
          </cell>
          <cell r="B690">
            <v>12991</v>
          </cell>
          <cell r="C690">
            <v>175216</v>
          </cell>
        </row>
        <row r="691">
          <cell r="A691">
            <v>36312</v>
          </cell>
          <cell r="B691">
            <v>12280</v>
          </cell>
          <cell r="C691">
            <v>169340</v>
          </cell>
        </row>
        <row r="692">
          <cell r="A692">
            <v>36342</v>
          </cell>
          <cell r="B692">
            <v>13387</v>
          </cell>
          <cell r="C692">
            <v>163807</v>
          </cell>
        </row>
        <row r="693">
          <cell r="A693">
            <v>36373</v>
          </cell>
          <cell r="B693">
            <v>13302</v>
          </cell>
          <cell r="C693">
            <v>146896</v>
          </cell>
        </row>
        <row r="694">
          <cell r="A694">
            <v>36404</v>
          </cell>
          <cell r="B694">
            <v>13273</v>
          </cell>
          <cell r="C694">
            <v>162066</v>
          </cell>
        </row>
        <row r="695">
          <cell r="A695">
            <v>36434</v>
          </cell>
          <cell r="B695">
            <v>14737</v>
          </cell>
          <cell r="C695">
            <v>165828</v>
          </cell>
        </row>
        <row r="696">
          <cell r="A696">
            <v>36465</v>
          </cell>
          <cell r="B696">
            <v>13930</v>
          </cell>
          <cell r="C696">
            <v>161282</v>
          </cell>
        </row>
        <row r="697">
          <cell r="A697">
            <v>36495</v>
          </cell>
          <cell r="B697">
            <v>14428</v>
          </cell>
          <cell r="C697">
            <v>162103</v>
          </cell>
        </row>
        <row r="698">
          <cell r="A698" t="str">
            <v>Totals:</v>
          </cell>
          <cell r="B698" t="str">
            <v>__________</v>
          </cell>
          <cell r="C698" t="str">
            <v>__________</v>
          </cell>
        </row>
        <row r="699">
          <cell r="A699">
            <v>1999</v>
          </cell>
          <cell r="B699">
            <v>164730</v>
          </cell>
          <cell r="C699">
            <v>1966744</v>
          </cell>
        </row>
        <row r="701">
          <cell r="A701">
            <v>36526</v>
          </cell>
          <cell r="B701">
            <v>14137</v>
          </cell>
          <cell r="C701">
            <v>157873</v>
          </cell>
        </row>
        <row r="702">
          <cell r="A702">
            <v>36557</v>
          </cell>
          <cell r="B702">
            <v>13592</v>
          </cell>
          <cell r="C702">
            <v>148505</v>
          </cell>
        </row>
        <row r="703">
          <cell r="A703">
            <v>36586</v>
          </cell>
          <cell r="B703">
            <v>14344</v>
          </cell>
          <cell r="C703">
            <v>151432</v>
          </cell>
        </row>
        <row r="704">
          <cell r="A704">
            <v>36617</v>
          </cell>
          <cell r="B704">
            <v>13875</v>
          </cell>
          <cell r="C704">
            <v>149335</v>
          </cell>
        </row>
        <row r="705">
          <cell r="A705">
            <v>36647</v>
          </cell>
          <cell r="B705">
            <v>14259</v>
          </cell>
          <cell r="C705">
            <v>151945</v>
          </cell>
        </row>
        <row r="706">
          <cell r="A706">
            <v>36678</v>
          </cell>
          <cell r="B706">
            <v>13189</v>
          </cell>
          <cell r="C706">
            <v>150345</v>
          </cell>
        </row>
        <row r="707">
          <cell r="A707">
            <v>36708</v>
          </cell>
          <cell r="B707">
            <v>12999</v>
          </cell>
          <cell r="C707">
            <v>153598</v>
          </cell>
        </row>
        <row r="708">
          <cell r="A708">
            <v>36739</v>
          </cell>
          <cell r="B708">
            <v>13229</v>
          </cell>
          <cell r="C708">
            <v>149591</v>
          </cell>
        </row>
        <row r="709">
          <cell r="A709">
            <v>36770</v>
          </cell>
          <cell r="B709">
            <v>12787</v>
          </cell>
          <cell r="C709">
            <v>147176</v>
          </cell>
        </row>
        <row r="710">
          <cell r="A710">
            <v>36800</v>
          </cell>
          <cell r="B710">
            <v>14271</v>
          </cell>
          <cell r="C710">
            <v>153010</v>
          </cell>
        </row>
        <row r="711">
          <cell r="A711">
            <v>36831</v>
          </cell>
          <cell r="B711">
            <v>14907</v>
          </cell>
          <cell r="C711">
            <v>134971</v>
          </cell>
        </row>
        <row r="712">
          <cell r="A712">
            <v>36861</v>
          </cell>
          <cell r="B712">
            <v>14385</v>
          </cell>
          <cell r="C712">
            <v>134653</v>
          </cell>
        </row>
        <row r="713">
          <cell r="A713" t="str">
            <v>Totals:</v>
          </cell>
          <cell r="B713" t="str">
            <v>__________</v>
          </cell>
          <cell r="C713" t="str">
            <v>__________</v>
          </cell>
        </row>
        <row r="714">
          <cell r="A714">
            <v>2000</v>
          </cell>
          <cell r="B714">
            <v>165974</v>
          </cell>
          <cell r="C714">
            <v>1782434</v>
          </cell>
        </row>
        <row r="716">
          <cell r="A716">
            <v>36892</v>
          </cell>
          <cell r="B716">
            <v>15465</v>
          </cell>
          <cell r="C716">
            <v>136931</v>
          </cell>
        </row>
        <row r="717">
          <cell r="A717">
            <v>36923</v>
          </cell>
          <cell r="B717">
            <v>14611</v>
          </cell>
          <cell r="C717">
            <v>129603</v>
          </cell>
        </row>
        <row r="718">
          <cell r="A718">
            <v>36951</v>
          </cell>
          <cell r="B718">
            <v>15073</v>
          </cell>
          <cell r="C718">
            <v>142293</v>
          </cell>
        </row>
        <row r="719">
          <cell r="A719">
            <v>36982</v>
          </cell>
          <cell r="B719">
            <v>13886</v>
          </cell>
          <cell r="C719">
            <v>132996</v>
          </cell>
        </row>
        <row r="720">
          <cell r="A720">
            <v>37012</v>
          </cell>
          <cell r="B720">
            <v>13734</v>
          </cell>
          <cell r="C720">
            <v>135466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20447</v>
          </cell>
          <cell r="C34">
            <v>1322474</v>
          </cell>
          <cell r="D34" t="str">
            <v>48,318     64679       70.27     113</v>
          </cell>
        </row>
        <row r="35">
          <cell r="A35">
            <v>36130</v>
          </cell>
          <cell r="B35">
            <v>30371</v>
          </cell>
          <cell r="C35">
            <v>2061769</v>
          </cell>
          <cell r="D35" t="str">
            <v>87,292     67887       74.19     111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50818</v>
          </cell>
          <cell r="C37">
            <v>3384243</v>
          </cell>
          <cell r="D37">
            <v>135610</v>
          </cell>
        </row>
        <row r="39">
          <cell r="A39">
            <v>36161</v>
          </cell>
          <cell r="B39">
            <v>21107</v>
          </cell>
          <cell r="C39">
            <v>1774158</v>
          </cell>
          <cell r="D39" t="str">
            <v>61,404     84056       74.42     110</v>
          </cell>
        </row>
        <row r="40">
          <cell r="A40">
            <v>36192</v>
          </cell>
          <cell r="B40">
            <v>15488</v>
          </cell>
          <cell r="C40">
            <v>1386256</v>
          </cell>
          <cell r="D40" t="str">
            <v>44,548     89506       74.20     106</v>
          </cell>
        </row>
        <row r="41">
          <cell r="A41">
            <v>36220</v>
          </cell>
          <cell r="B41">
            <v>16062</v>
          </cell>
          <cell r="C41">
            <v>1383749</v>
          </cell>
          <cell r="D41" t="str">
            <v>44,344     86151       73.41     107</v>
          </cell>
        </row>
        <row r="42">
          <cell r="A42">
            <v>36251</v>
          </cell>
          <cell r="B42">
            <v>13772</v>
          </cell>
          <cell r="C42">
            <v>1236391</v>
          </cell>
          <cell r="D42" t="str">
            <v>38,001     89776       73.40     107</v>
          </cell>
        </row>
        <row r="43">
          <cell r="A43">
            <v>36281</v>
          </cell>
          <cell r="B43">
            <v>11672</v>
          </cell>
          <cell r="C43">
            <v>1221169</v>
          </cell>
          <cell r="D43" t="str">
            <v>39,382    104624       77.14     106</v>
          </cell>
        </row>
        <row r="44">
          <cell r="A44">
            <v>36312</v>
          </cell>
          <cell r="B44">
            <v>11477</v>
          </cell>
          <cell r="C44">
            <v>1094753</v>
          </cell>
          <cell r="D44" t="str">
            <v>38,072     95387       76.84     105</v>
          </cell>
        </row>
        <row r="45">
          <cell r="A45">
            <v>36342</v>
          </cell>
          <cell r="B45">
            <v>10161</v>
          </cell>
          <cell r="C45">
            <v>1068514</v>
          </cell>
          <cell r="D45" t="str">
            <v>42,843    105159       80.83     104</v>
          </cell>
        </row>
        <row r="46">
          <cell r="A46">
            <v>36373</v>
          </cell>
          <cell r="B46">
            <v>8851</v>
          </cell>
          <cell r="C46">
            <v>1040119</v>
          </cell>
          <cell r="D46" t="str">
            <v>42,223    117515       82.67     102</v>
          </cell>
        </row>
        <row r="47">
          <cell r="A47">
            <v>36404</v>
          </cell>
          <cell r="B47">
            <v>8055</v>
          </cell>
          <cell r="C47">
            <v>945977</v>
          </cell>
          <cell r="D47" t="str">
            <v>33,931    117440       80.82     101</v>
          </cell>
        </row>
        <row r="48">
          <cell r="A48">
            <v>36434</v>
          </cell>
          <cell r="B48">
            <v>7709</v>
          </cell>
          <cell r="C48">
            <v>914802</v>
          </cell>
          <cell r="D48" t="str">
            <v>33,802    118667       81.43      98</v>
          </cell>
        </row>
        <row r="49">
          <cell r="A49">
            <v>36465</v>
          </cell>
          <cell r="B49">
            <v>7152</v>
          </cell>
          <cell r="C49">
            <v>862063</v>
          </cell>
          <cell r="D49" t="str">
            <v>36,980    120535       83.79      98</v>
          </cell>
        </row>
        <row r="50">
          <cell r="A50">
            <v>36495</v>
          </cell>
          <cell r="B50">
            <v>6884</v>
          </cell>
          <cell r="C50">
            <v>853426</v>
          </cell>
          <cell r="D50" t="str">
            <v>36,689    123973       84.20      98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138390</v>
          </cell>
          <cell r="C52">
            <v>13781377</v>
          </cell>
          <cell r="D52">
            <v>492219</v>
          </cell>
        </row>
        <row r="54">
          <cell r="A54">
            <v>36526</v>
          </cell>
          <cell r="B54">
            <v>6699</v>
          </cell>
          <cell r="C54">
            <v>797381</v>
          </cell>
          <cell r="D54" t="str">
            <v>33,327    119030       83.26      97</v>
          </cell>
        </row>
        <row r="55">
          <cell r="A55">
            <v>36557</v>
          </cell>
          <cell r="B55">
            <v>6451</v>
          </cell>
          <cell r="C55">
            <v>744246</v>
          </cell>
          <cell r="D55" t="str">
            <v>30,088    115370       82.34      96</v>
          </cell>
        </row>
        <row r="56">
          <cell r="A56">
            <v>36586</v>
          </cell>
          <cell r="B56">
            <v>6930</v>
          </cell>
          <cell r="C56">
            <v>744385</v>
          </cell>
          <cell r="D56" t="str">
            <v>28,817    107415       80.61      94</v>
          </cell>
        </row>
        <row r="57">
          <cell r="A57">
            <v>36617</v>
          </cell>
          <cell r="B57">
            <v>5558</v>
          </cell>
          <cell r="C57">
            <v>734146</v>
          </cell>
          <cell r="D57" t="str">
            <v>25,731    132089       82.24      94</v>
          </cell>
        </row>
        <row r="58">
          <cell r="A58">
            <v>36647</v>
          </cell>
          <cell r="B58">
            <v>4981</v>
          </cell>
          <cell r="C58">
            <v>694537</v>
          </cell>
          <cell r="D58" t="str">
            <v>25,517    139438       83.67      93</v>
          </cell>
        </row>
        <row r="59">
          <cell r="A59">
            <v>36678</v>
          </cell>
          <cell r="B59">
            <v>5764</v>
          </cell>
          <cell r="C59">
            <v>653257</v>
          </cell>
          <cell r="D59" t="str">
            <v>21,625    113334       78.96      93</v>
          </cell>
        </row>
        <row r="60">
          <cell r="A60">
            <v>36708</v>
          </cell>
          <cell r="B60">
            <v>5028</v>
          </cell>
          <cell r="C60">
            <v>656739</v>
          </cell>
          <cell r="D60" t="str">
            <v>22,803    130617       81.93      94</v>
          </cell>
        </row>
        <row r="61">
          <cell r="A61">
            <v>36739</v>
          </cell>
          <cell r="B61">
            <v>4425</v>
          </cell>
          <cell r="C61">
            <v>613911</v>
          </cell>
          <cell r="D61" t="str">
            <v>19,238    138737       81.30      94</v>
          </cell>
        </row>
        <row r="62">
          <cell r="A62">
            <v>36770</v>
          </cell>
          <cell r="B62">
            <v>4558</v>
          </cell>
          <cell r="C62">
            <v>574921</v>
          </cell>
          <cell r="D62" t="str">
            <v>21,394    126135       82.44      94</v>
          </cell>
        </row>
        <row r="63">
          <cell r="A63">
            <v>36800</v>
          </cell>
          <cell r="B63">
            <v>4442</v>
          </cell>
          <cell r="C63">
            <v>626927</v>
          </cell>
          <cell r="D63" t="str">
            <v>28,447    141137       86.49      93</v>
          </cell>
        </row>
        <row r="64">
          <cell r="A64">
            <v>36831</v>
          </cell>
          <cell r="B64">
            <v>4512</v>
          </cell>
          <cell r="C64">
            <v>575269</v>
          </cell>
          <cell r="D64" t="str">
            <v>22,950    127498       83.57      94</v>
          </cell>
        </row>
        <row r="65">
          <cell r="A65">
            <v>36861</v>
          </cell>
          <cell r="B65">
            <v>4287</v>
          </cell>
          <cell r="C65">
            <v>588577</v>
          </cell>
          <cell r="D65" t="str">
            <v>26,355    137294       86.01      94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63635</v>
          </cell>
          <cell r="C67">
            <v>8004296</v>
          </cell>
          <cell r="D67">
            <v>306292</v>
          </cell>
        </row>
        <row r="69">
          <cell r="A69">
            <v>36892</v>
          </cell>
          <cell r="B69">
            <v>4675</v>
          </cell>
          <cell r="C69">
            <v>568803</v>
          </cell>
          <cell r="D69" t="str">
            <v>27,483    121670       85.46      96</v>
          </cell>
        </row>
        <row r="70">
          <cell r="A70">
            <v>36923</v>
          </cell>
          <cell r="B70">
            <v>4001</v>
          </cell>
          <cell r="C70">
            <v>487294</v>
          </cell>
          <cell r="D70" t="str">
            <v>25,935    121794       86.63      91</v>
          </cell>
        </row>
        <row r="71">
          <cell r="A71">
            <v>36951</v>
          </cell>
          <cell r="B71">
            <v>3748</v>
          </cell>
          <cell r="C71">
            <v>532973</v>
          </cell>
          <cell r="D71" t="str">
            <v>21,100    142202       84.92      92</v>
          </cell>
        </row>
        <row r="72">
          <cell r="A72">
            <v>36982</v>
          </cell>
          <cell r="B72">
            <v>3608</v>
          </cell>
          <cell r="C72">
            <v>503108</v>
          </cell>
          <cell r="D72" t="str">
            <v>20,575    139443       85.08      93</v>
          </cell>
        </row>
        <row r="73">
          <cell r="A73">
            <v>37012</v>
          </cell>
          <cell r="B73">
            <v>2909</v>
          </cell>
          <cell r="C73">
            <v>461829</v>
          </cell>
          <cell r="D73" t="str">
            <v>19,349    158759       86.93      80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59">
          <cell r="A59">
            <v>36130</v>
          </cell>
          <cell r="B59">
            <v>35676</v>
          </cell>
          <cell r="C59">
            <v>700527</v>
          </cell>
          <cell r="D59" t="str">
            <v>196,504     19636       84.63     151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35676</v>
          </cell>
          <cell r="C61">
            <v>700527</v>
          </cell>
          <cell r="D61">
            <v>196504</v>
          </cell>
        </row>
        <row r="63">
          <cell r="A63">
            <v>36161</v>
          </cell>
          <cell r="B63">
            <v>39571</v>
          </cell>
          <cell r="C63">
            <v>1290638</v>
          </cell>
          <cell r="D63" t="str">
            <v>264,414     32616       86.98     148</v>
          </cell>
        </row>
        <row r="64">
          <cell r="A64">
            <v>36192</v>
          </cell>
          <cell r="B64">
            <v>31775</v>
          </cell>
          <cell r="C64">
            <v>947749</v>
          </cell>
          <cell r="D64" t="str">
            <v>206,100     29827       86.64     145</v>
          </cell>
        </row>
        <row r="65">
          <cell r="A65">
            <v>36220</v>
          </cell>
          <cell r="B65">
            <v>33571</v>
          </cell>
          <cell r="C65">
            <v>937399</v>
          </cell>
          <cell r="D65" t="str">
            <v>220,066     27923       86.76     144</v>
          </cell>
        </row>
        <row r="66">
          <cell r="A66">
            <v>36251</v>
          </cell>
          <cell r="B66">
            <v>31868</v>
          </cell>
          <cell r="C66">
            <v>813909</v>
          </cell>
          <cell r="D66" t="str">
            <v>194,393     25541       85.92     147</v>
          </cell>
        </row>
        <row r="67">
          <cell r="A67">
            <v>36281</v>
          </cell>
          <cell r="B67">
            <v>30170</v>
          </cell>
          <cell r="C67">
            <v>798950</v>
          </cell>
          <cell r="D67" t="str">
            <v>217,539     26482       87.82     144</v>
          </cell>
        </row>
        <row r="68">
          <cell r="A68">
            <v>36312</v>
          </cell>
          <cell r="B68">
            <v>26794</v>
          </cell>
          <cell r="C68">
            <v>731926</v>
          </cell>
          <cell r="D68" t="str">
            <v>256,028     27317       90.53     140</v>
          </cell>
        </row>
        <row r="69">
          <cell r="A69">
            <v>36342</v>
          </cell>
          <cell r="B69">
            <v>26925</v>
          </cell>
          <cell r="C69">
            <v>674196</v>
          </cell>
          <cell r="D69" t="str">
            <v>257,722     25040       90.54     137</v>
          </cell>
        </row>
        <row r="70">
          <cell r="A70">
            <v>36373</v>
          </cell>
          <cell r="B70">
            <v>27456</v>
          </cell>
          <cell r="C70">
            <v>638671</v>
          </cell>
          <cell r="D70" t="str">
            <v>244,494     23262       89.90     137</v>
          </cell>
        </row>
        <row r="71">
          <cell r="A71">
            <v>36404</v>
          </cell>
          <cell r="B71">
            <v>27365</v>
          </cell>
          <cell r="C71">
            <v>587521</v>
          </cell>
          <cell r="D71" t="str">
            <v>228,697     21470       89.31     136</v>
          </cell>
        </row>
        <row r="72">
          <cell r="A72">
            <v>36434</v>
          </cell>
          <cell r="B72">
            <v>27383</v>
          </cell>
          <cell r="C72">
            <v>598468</v>
          </cell>
          <cell r="D72" t="str">
            <v>170,245     21856       86.14     136</v>
          </cell>
        </row>
        <row r="73">
          <cell r="A73">
            <v>36465</v>
          </cell>
          <cell r="B73">
            <v>26582</v>
          </cell>
          <cell r="C73">
            <v>567323</v>
          </cell>
          <cell r="D73" t="str">
            <v>160,544     21343       85.79     138</v>
          </cell>
        </row>
        <row r="74">
          <cell r="A74">
            <v>36495</v>
          </cell>
          <cell r="B74">
            <v>29313</v>
          </cell>
          <cell r="C74">
            <v>574288</v>
          </cell>
          <cell r="D74" t="str">
            <v>157,068     19592       84.27     135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358773</v>
          </cell>
          <cell r="C76">
            <v>9161038</v>
          </cell>
          <cell r="D76">
            <v>2577310</v>
          </cell>
        </row>
        <row r="78">
          <cell r="A78">
            <v>36526</v>
          </cell>
          <cell r="B78">
            <v>30042</v>
          </cell>
          <cell r="C78">
            <v>598687</v>
          </cell>
          <cell r="D78" t="str">
            <v>308,813     19929       91.13     136</v>
          </cell>
        </row>
        <row r="79">
          <cell r="A79">
            <v>36557</v>
          </cell>
          <cell r="B79">
            <v>29291</v>
          </cell>
          <cell r="C79">
            <v>539007</v>
          </cell>
          <cell r="D79" t="str">
            <v>294,541     18402       90.95     133</v>
          </cell>
        </row>
        <row r="80">
          <cell r="A80">
            <v>36586</v>
          </cell>
          <cell r="B80">
            <v>28785</v>
          </cell>
          <cell r="C80">
            <v>560266</v>
          </cell>
          <cell r="D80" t="str">
            <v>231,993     19464       88.96     138</v>
          </cell>
        </row>
        <row r="81">
          <cell r="A81">
            <v>36617</v>
          </cell>
          <cell r="B81">
            <v>27181</v>
          </cell>
          <cell r="C81">
            <v>530696</v>
          </cell>
          <cell r="D81" t="str">
            <v>192,336     19525       87.62     135</v>
          </cell>
        </row>
        <row r="82">
          <cell r="A82">
            <v>36647</v>
          </cell>
          <cell r="B82">
            <v>29128</v>
          </cell>
          <cell r="C82">
            <v>535313</v>
          </cell>
          <cell r="D82" t="str">
            <v>198,693     18378       87.21     137</v>
          </cell>
        </row>
        <row r="83">
          <cell r="A83">
            <v>36678</v>
          </cell>
          <cell r="B83">
            <v>28573</v>
          </cell>
          <cell r="C83">
            <v>501617</v>
          </cell>
          <cell r="D83" t="str">
            <v>192,459     17556       87.07     136</v>
          </cell>
        </row>
        <row r="84">
          <cell r="A84">
            <v>36708</v>
          </cell>
          <cell r="B84">
            <v>27706</v>
          </cell>
          <cell r="C84">
            <v>515323</v>
          </cell>
          <cell r="D84" t="str">
            <v>309,174     18600       91.78     136</v>
          </cell>
        </row>
        <row r="85">
          <cell r="A85">
            <v>36739</v>
          </cell>
          <cell r="B85">
            <v>28598</v>
          </cell>
          <cell r="C85">
            <v>455306</v>
          </cell>
          <cell r="D85" t="str">
            <v>218,402     15921       88.42     136</v>
          </cell>
        </row>
        <row r="86">
          <cell r="A86">
            <v>36770</v>
          </cell>
          <cell r="B86">
            <v>28288</v>
          </cell>
          <cell r="C86">
            <v>431221</v>
          </cell>
          <cell r="D86" t="str">
            <v>267,762     15244       90.44     135</v>
          </cell>
        </row>
        <row r="87">
          <cell r="A87">
            <v>36800</v>
          </cell>
          <cell r="B87">
            <v>30808</v>
          </cell>
          <cell r="C87">
            <v>453483</v>
          </cell>
          <cell r="D87" t="str">
            <v>440,788     14720       93.47     138</v>
          </cell>
        </row>
        <row r="88">
          <cell r="A88">
            <v>36831</v>
          </cell>
          <cell r="B88">
            <v>29927</v>
          </cell>
          <cell r="C88">
            <v>418406</v>
          </cell>
          <cell r="D88" t="str">
            <v>427,839     13981       93.46     137</v>
          </cell>
        </row>
        <row r="89">
          <cell r="A89">
            <v>36861</v>
          </cell>
          <cell r="B89">
            <v>31356</v>
          </cell>
          <cell r="C89">
            <v>400724</v>
          </cell>
          <cell r="D89" t="str">
            <v>218,986     12780       87.47     138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349683</v>
          </cell>
          <cell r="C91">
            <v>5940049</v>
          </cell>
          <cell r="D91">
            <v>3301786</v>
          </cell>
        </row>
        <row r="93">
          <cell r="A93">
            <v>36892</v>
          </cell>
          <cell r="B93">
            <v>28644</v>
          </cell>
          <cell r="C93">
            <v>411251</v>
          </cell>
          <cell r="D93" t="str">
            <v>228,359     14358       88.85     139</v>
          </cell>
        </row>
        <row r="94">
          <cell r="A94">
            <v>36923</v>
          </cell>
          <cell r="B94">
            <v>25945</v>
          </cell>
          <cell r="C94">
            <v>361240</v>
          </cell>
          <cell r="D94" t="str">
            <v>181,100     13924       87.47     139</v>
          </cell>
        </row>
        <row r="95">
          <cell r="A95">
            <v>36951</v>
          </cell>
          <cell r="B95">
            <v>24688</v>
          </cell>
          <cell r="C95">
            <v>366705</v>
          </cell>
          <cell r="D95" t="str">
            <v>181,980     14854       88.05     137</v>
          </cell>
        </row>
        <row r="96">
          <cell r="A96">
            <v>36982</v>
          </cell>
          <cell r="B96">
            <v>26809</v>
          </cell>
          <cell r="C96">
            <v>368762</v>
          </cell>
          <cell r="D96" t="str">
            <v>219,545     13756       89.12     138</v>
          </cell>
        </row>
        <row r="97">
          <cell r="A97">
            <v>37012</v>
          </cell>
          <cell r="B97">
            <v>26870</v>
          </cell>
          <cell r="C97">
            <v>343651</v>
          </cell>
          <cell r="D97" t="str">
            <v>214,237     12790       88.86     137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48">
          <cell r="A48">
            <v>36161</v>
          </cell>
          <cell r="B48">
            <v>11479</v>
          </cell>
          <cell r="C48">
            <v>1134673</v>
          </cell>
          <cell r="D48" t="str">
            <v>43,325     98848       79.05     109</v>
          </cell>
        </row>
        <row r="49">
          <cell r="A49">
            <v>36192</v>
          </cell>
          <cell r="B49">
            <v>14775</v>
          </cell>
          <cell r="C49">
            <v>1495330</v>
          </cell>
          <cell r="D49" t="str">
            <v>149,060    101207       90.98     102</v>
          </cell>
        </row>
        <row r="50">
          <cell r="A50">
            <v>36220</v>
          </cell>
          <cell r="B50">
            <v>16109</v>
          </cell>
          <cell r="C50">
            <v>1439694</v>
          </cell>
          <cell r="D50" t="str">
            <v>83,253     89373       83.79     103</v>
          </cell>
        </row>
        <row r="51">
          <cell r="A51">
            <v>36251</v>
          </cell>
          <cell r="B51">
            <v>13587</v>
          </cell>
          <cell r="C51">
            <v>1288468</v>
          </cell>
          <cell r="D51" t="str">
            <v>77,367     94831       85.06     102</v>
          </cell>
        </row>
        <row r="52">
          <cell r="A52">
            <v>36281</v>
          </cell>
          <cell r="B52">
            <v>12012</v>
          </cell>
          <cell r="C52">
            <v>1182549</v>
          </cell>
          <cell r="D52" t="str">
            <v>61,425     98448       83.64     102</v>
          </cell>
        </row>
        <row r="53">
          <cell r="A53">
            <v>36312</v>
          </cell>
          <cell r="B53">
            <v>10397</v>
          </cell>
          <cell r="C53">
            <v>1048600</v>
          </cell>
          <cell r="D53" t="str">
            <v>70,024    100857       87.07     103</v>
          </cell>
        </row>
        <row r="54">
          <cell r="A54">
            <v>36342</v>
          </cell>
          <cell r="B54">
            <v>10310</v>
          </cell>
          <cell r="C54">
            <v>984297</v>
          </cell>
          <cell r="D54" t="str">
            <v>72,206     95471       87.51     103</v>
          </cell>
        </row>
        <row r="55">
          <cell r="A55">
            <v>36373</v>
          </cell>
          <cell r="B55">
            <v>15705</v>
          </cell>
          <cell r="C55">
            <v>955398</v>
          </cell>
          <cell r="D55" t="str">
            <v>95,856     60835       85.92     104</v>
          </cell>
        </row>
        <row r="56">
          <cell r="A56">
            <v>36404</v>
          </cell>
          <cell r="B56">
            <v>15152</v>
          </cell>
          <cell r="C56">
            <v>922177</v>
          </cell>
          <cell r="D56" t="str">
            <v>113,362     60862       88.21     104</v>
          </cell>
        </row>
        <row r="57">
          <cell r="A57">
            <v>36434</v>
          </cell>
          <cell r="B57">
            <v>12452</v>
          </cell>
          <cell r="C57">
            <v>860207</v>
          </cell>
          <cell r="D57" t="str">
            <v>100,709     69082       89.00     106</v>
          </cell>
        </row>
        <row r="58">
          <cell r="A58">
            <v>36465</v>
          </cell>
          <cell r="B58">
            <v>12775</v>
          </cell>
          <cell r="C58">
            <v>837868</v>
          </cell>
          <cell r="D58" t="str">
            <v>75,065     65587       85.46     100</v>
          </cell>
        </row>
        <row r="59">
          <cell r="A59">
            <v>36495</v>
          </cell>
          <cell r="B59">
            <v>12049</v>
          </cell>
          <cell r="C59">
            <v>835119</v>
          </cell>
          <cell r="D59" t="str">
            <v>66,780     69311       84.72     101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156802</v>
          </cell>
          <cell r="C61">
            <v>12984380</v>
          </cell>
          <cell r="D61">
            <v>1008432</v>
          </cell>
        </row>
        <row r="63">
          <cell r="A63">
            <v>36526</v>
          </cell>
          <cell r="B63">
            <v>11677</v>
          </cell>
          <cell r="C63">
            <v>838143</v>
          </cell>
          <cell r="D63" t="str">
            <v>95,203     71778       89.07     101</v>
          </cell>
        </row>
        <row r="64">
          <cell r="A64">
            <v>36557</v>
          </cell>
          <cell r="B64">
            <v>9000</v>
          </cell>
          <cell r="C64">
            <v>824180</v>
          </cell>
          <cell r="D64" t="str">
            <v>78,286     91576       89.69     101</v>
          </cell>
        </row>
        <row r="65">
          <cell r="A65">
            <v>36586</v>
          </cell>
          <cell r="B65">
            <v>8989</v>
          </cell>
          <cell r="C65">
            <v>829785</v>
          </cell>
          <cell r="D65" t="str">
            <v>54,453     92312       85.83      98</v>
          </cell>
        </row>
        <row r="66">
          <cell r="A66">
            <v>36617</v>
          </cell>
          <cell r="B66">
            <v>8438</v>
          </cell>
          <cell r="C66">
            <v>778306</v>
          </cell>
          <cell r="D66" t="str">
            <v>48,625     92239       85.21      96</v>
          </cell>
        </row>
        <row r="67">
          <cell r="A67">
            <v>36647</v>
          </cell>
          <cell r="B67">
            <v>8489</v>
          </cell>
          <cell r="C67">
            <v>787983</v>
          </cell>
          <cell r="D67" t="str">
            <v>52,789     92825       86.15      95</v>
          </cell>
        </row>
        <row r="68">
          <cell r="A68">
            <v>36678</v>
          </cell>
          <cell r="B68">
            <v>6945</v>
          </cell>
          <cell r="C68">
            <v>702263</v>
          </cell>
          <cell r="D68" t="str">
            <v>45,065    101118       86.65      95</v>
          </cell>
        </row>
        <row r="69">
          <cell r="A69">
            <v>36708</v>
          </cell>
          <cell r="B69">
            <v>7583</v>
          </cell>
          <cell r="C69">
            <v>688937</v>
          </cell>
          <cell r="D69" t="str">
            <v>50,290     90853       86.90      96</v>
          </cell>
        </row>
        <row r="70">
          <cell r="A70">
            <v>36739</v>
          </cell>
          <cell r="B70">
            <v>6560</v>
          </cell>
          <cell r="C70">
            <v>663583</v>
          </cell>
          <cell r="D70" t="str">
            <v>40,592    101156       86.09      95</v>
          </cell>
        </row>
        <row r="71">
          <cell r="A71">
            <v>36770</v>
          </cell>
          <cell r="B71">
            <v>6796</v>
          </cell>
          <cell r="C71">
            <v>609386</v>
          </cell>
          <cell r="D71" t="str">
            <v>49,029     89669       87.83      95</v>
          </cell>
        </row>
        <row r="72">
          <cell r="A72">
            <v>36800</v>
          </cell>
          <cell r="B72">
            <v>6845</v>
          </cell>
          <cell r="C72">
            <v>628898</v>
          </cell>
          <cell r="D72" t="str">
            <v>55,484     91877       89.02      95</v>
          </cell>
        </row>
        <row r="73">
          <cell r="A73">
            <v>36831</v>
          </cell>
          <cell r="B73">
            <v>6876</v>
          </cell>
          <cell r="C73">
            <v>567845</v>
          </cell>
          <cell r="D73" t="str">
            <v>633,182     82584       98.93      96</v>
          </cell>
        </row>
        <row r="74">
          <cell r="A74">
            <v>36861</v>
          </cell>
          <cell r="B74">
            <v>5901</v>
          </cell>
          <cell r="C74">
            <v>579745</v>
          </cell>
          <cell r="D74" t="str">
            <v>86,671     98246       93.63      92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94099</v>
          </cell>
          <cell r="C76">
            <v>8499054</v>
          </cell>
          <cell r="D76">
            <v>1289669</v>
          </cell>
        </row>
        <row r="78">
          <cell r="A78">
            <v>36892</v>
          </cell>
          <cell r="B78">
            <v>6015</v>
          </cell>
          <cell r="C78">
            <v>571079</v>
          </cell>
          <cell r="D78" t="str">
            <v>40,092     94943       86.95      93</v>
          </cell>
        </row>
        <row r="79">
          <cell r="A79">
            <v>36923</v>
          </cell>
          <cell r="B79">
            <v>4638</v>
          </cell>
          <cell r="C79">
            <v>477836</v>
          </cell>
          <cell r="D79" t="str">
            <v>29,278    103027       86.33      91</v>
          </cell>
        </row>
        <row r="80">
          <cell r="A80">
            <v>36951</v>
          </cell>
          <cell r="B80">
            <v>4511</v>
          </cell>
          <cell r="C80">
            <v>507770</v>
          </cell>
          <cell r="D80" t="str">
            <v>25,110    112563       84.77      91</v>
          </cell>
        </row>
        <row r="81">
          <cell r="A81">
            <v>36982</v>
          </cell>
          <cell r="B81">
            <v>5433</v>
          </cell>
          <cell r="C81">
            <v>482848</v>
          </cell>
          <cell r="D81" t="str">
            <v>37,585     88874       87.37      91</v>
          </cell>
        </row>
        <row r="82">
          <cell r="A82">
            <v>37012</v>
          </cell>
          <cell r="B82">
            <v>5189</v>
          </cell>
          <cell r="C82">
            <v>501669</v>
          </cell>
          <cell r="D82" t="str">
            <v>25,872     96680       83.29      87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12044</v>
          </cell>
          <cell r="C33">
            <v>559694</v>
          </cell>
          <cell r="D33" t="str">
            <v>32,406     46471       72.90      83</v>
          </cell>
        </row>
        <row r="34">
          <cell r="A34">
            <v>36220</v>
          </cell>
          <cell r="B34">
            <v>26771</v>
          </cell>
          <cell r="C34">
            <v>1455721</v>
          </cell>
          <cell r="D34" t="str">
            <v>91,962     54377       77.45      80</v>
          </cell>
        </row>
        <row r="35">
          <cell r="A35">
            <v>36251</v>
          </cell>
          <cell r="B35">
            <v>32864</v>
          </cell>
          <cell r="C35">
            <v>1183900</v>
          </cell>
          <cell r="D35" t="str">
            <v>68,819     36025       67.68      80</v>
          </cell>
        </row>
        <row r="36">
          <cell r="A36">
            <v>36281</v>
          </cell>
          <cell r="B36">
            <v>25118</v>
          </cell>
          <cell r="C36">
            <v>1066109</v>
          </cell>
          <cell r="D36" t="str">
            <v>73,919     42445       74.64      78</v>
          </cell>
        </row>
        <row r="37">
          <cell r="A37">
            <v>36312</v>
          </cell>
          <cell r="B37">
            <v>18973</v>
          </cell>
          <cell r="C37">
            <v>918629</v>
          </cell>
          <cell r="D37" t="str">
            <v>74,720     48418       79.75      80</v>
          </cell>
        </row>
        <row r="38">
          <cell r="A38">
            <v>36342</v>
          </cell>
          <cell r="B38">
            <v>17521</v>
          </cell>
          <cell r="C38">
            <v>864569</v>
          </cell>
          <cell r="D38" t="str">
            <v>66,901     49345       79.25      80</v>
          </cell>
        </row>
        <row r="39">
          <cell r="A39">
            <v>36373</v>
          </cell>
          <cell r="B39">
            <v>15546</v>
          </cell>
          <cell r="C39">
            <v>761079</v>
          </cell>
          <cell r="D39" t="str">
            <v>59,386     48957       79.25      77</v>
          </cell>
        </row>
        <row r="40">
          <cell r="A40">
            <v>36404</v>
          </cell>
          <cell r="B40">
            <v>13246</v>
          </cell>
          <cell r="C40">
            <v>688986</v>
          </cell>
          <cell r="D40" t="str">
            <v>51,385     52015       79.51      76</v>
          </cell>
        </row>
        <row r="41">
          <cell r="A41">
            <v>36434</v>
          </cell>
          <cell r="B41">
            <v>11319</v>
          </cell>
          <cell r="C41">
            <v>654070</v>
          </cell>
          <cell r="D41" t="str">
            <v>45,691     57786       80.15      76</v>
          </cell>
        </row>
        <row r="42">
          <cell r="A42">
            <v>36465</v>
          </cell>
          <cell r="B42">
            <v>10817</v>
          </cell>
          <cell r="C42">
            <v>611743</v>
          </cell>
          <cell r="D42" t="str">
            <v>41,123     56554       79.17      74</v>
          </cell>
        </row>
        <row r="43">
          <cell r="A43">
            <v>36495</v>
          </cell>
          <cell r="B43">
            <v>9379</v>
          </cell>
          <cell r="C43">
            <v>639919</v>
          </cell>
          <cell r="D43" t="str">
            <v>43,999     68229       82.43      73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193598</v>
          </cell>
          <cell r="C45">
            <v>9404419</v>
          </cell>
          <cell r="D45">
            <v>650311</v>
          </cell>
        </row>
        <row r="47">
          <cell r="A47">
            <v>36526</v>
          </cell>
          <cell r="B47">
            <v>9438</v>
          </cell>
          <cell r="C47">
            <v>590035</v>
          </cell>
          <cell r="D47" t="str">
            <v>68,442     62517       87.88      74</v>
          </cell>
        </row>
        <row r="48">
          <cell r="A48">
            <v>36557</v>
          </cell>
          <cell r="B48">
            <v>8161</v>
          </cell>
          <cell r="C48">
            <v>556900</v>
          </cell>
          <cell r="D48" t="str">
            <v>64,413     68240       88.75      73</v>
          </cell>
        </row>
        <row r="49">
          <cell r="A49">
            <v>36586</v>
          </cell>
          <cell r="B49">
            <v>9878</v>
          </cell>
          <cell r="C49">
            <v>597904</v>
          </cell>
          <cell r="D49" t="str">
            <v>46,941     60529       82.61      75</v>
          </cell>
        </row>
        <row r="50">
          <cell r="A50">
            <v>36617</v>
          </cell>
          <cell r="B50">
            <v>10908</v>
          </cell>
          <cell r="C50">
            <v>596818</v>
          </cell>
          <cell r="D50" t="str">
            <v>45,083     54714       80.52      75</v>
          </cell>
        </row>
        <row r="51">
          <cell r="A51">
            <v>36647</v>
          </cell>
          <cell r="B51">
            <v>10009</v>
          </cell>
          <cell r="C51">
            <v>576644</v>
          </cell>
          <cell r="D51" t="str">
            <v>42,451     57613       80.92      75</v>
          </cell>
        </row>
        <row r="52">
          <cell r="A52">
            <v>36678</v>
          </cell>
          <cell r="B52">
            <v>9438</v>
          </cell>
          <cell r="C52">
            <v>530650</v>
          </cell>
          <cell r="D52" t="str">
            <v>36,039     56225       79.25      73</v>
          </cell>
        </row>
        <row r="53">
          <cell r="A53">
            <v>36708</v>
          </cell>
          <cell r="B53">
            <v>8794</v>
          </cell>
          <cell r="C53">
            <v>529973</v>
          </cell>
          <cell r="D53" t="str">
            <v>35,164     60266       79.99      74</v>
          </cell>
        </row>
        <row r="54">
          <cell r="A54">
            <v>36739</v>
          </cell>
          <cell r="B54">
            <v>7335</v>
          </cell>
          <cell r="C54">
            <v>525737</v>
          </cell>
          <cell r="D54" t="str">
            <v>30,649     71676       80.69      72</v>
          </cell>
        </row>
        <row r="55">
          <cell r="A55">
            <v>36770</v>
          </cell>
          <cell r="B55">
            <v>7374</v>
          </cell>
          <cell r="C55">
            <v>486967</v>
          </cell>
          <cell r="D55" t="str">
            <v>29,458     66039       79.98      74</v>
          </cell>
        </row>
        <row r="56">
          <cell r="A56">
            <v>36800</v>
          </cell>
          <cell r="B56">
            <v>7180</v>
          </cell>
          <cell r="C56">
            <v>446922</v>
          </cell>
          <cell r="D56" t="str">
            <v>28,996     62246       80.15      69</v>
          </cell>
        </row>
        <row r="57">
          <cell r="A57">
            <v>36831</v>
          </cell>
          <cell r="B57">
            <v>6406</v>
          </cell>
          <cell r="C57">
            <v>403100</v>
          </cell>
          <cell r="D57" t="str">
            <v>28,391     62926       81.59      69</v>
          </cell>
        </row>
        <row r="58">
          <cell r="A58">
            <v>36861</v>
          </cell>
          <cell r="B58">
            <v>7002</v>
          </cell>
          <cell r="C58">
            <v>389167</v>
          </cell>
          <cell r="D58" t="str">
            <v>26,058     55580       78.82      69</v>
          </cell>
        </row>
        <row r="59">
          <cell r="A59" t="str">
            <v>Totals: _</v>
          </cell>
          <cell r="B59" t="str">
            <v>_________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101923</v>
          </cell>
          <cell r="C60">
            <v>6230817</v>
          </cell>
          <cell r="D60">
            <v>482085</v>
          </cell>
        </row>
        <row r="62">
          <cell r="A62">
            <v>36892</v>
          </cell>
          <cell r="B62">
            <v>5850</v>
          </cell>
          <cell r="C62">
            <v>398206</v>
          </cell>
          <cell r="D62" t="str">
            <v>25,375     68070       81.27      70</v>
          </cell>
        </row>
        <row r="63">
          <cell r="A63">
            <v>36923</v>
          </cell>
          <cell r="B63">
            <v>5234</v>
          </cell>
          <cell r="C63">
            <v>341720</v>
          </cell>
          <cell r="D63" t="str">
            <v>29,879     65289       85.09      70</v>
          </cell>
        </row>
        <row r="64">
          <cell r="A64">
            <v>36951</v>
          </cell>
          <cell r="B64">
            <v>6191</v>
          </cell>
          <cell r="C64">
            <v>423834</v>
          </cell>
          <cell r="D64" t="str">
            <v>36,796     68460       85.60      68</v>
          </cell>
        </row>
        <row r="65">
          <cell r="A65">
            <v>36982</v>
          </cell>
          <cell r="B65">
            <v>5588</v>
          </cell>
          <cell r="C65">
            <v>404120</v>
          </cell>
          <cell r="D65" t="str">
            <v>33,280     72320       85.62      68</v>
          </cell>
        </row>
        <row r="66">
          <cell r="A66">
            <v>37012</v>
          </cell>
          <cell r="B66">
            <v>4649</v>
          </cell>
          <cell r="C66">
            <v>361784</v>
          </cell>
          <cell r="D66" t="str">
            <v>28,967     77820       86.17      67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46">
          <cell r="A46">
            <v>36220</v>
          </cell>
          <cell r="B46">
            <v>24065</v>
          </cell>
          <cell r="C46">
            <v>1013918</v>
          </cell>
          <cell r="D46" t="str">
            <v>51,135     42133       68.00     105</v>
          </cell>
        </row>
        <row r="47">
          <cell r="A47">
            <v>36251</v>
          </cell>
          <cell r="B47">
            <v>33880</v>
          </cell>
          <cell r="C47">
            <v>1240999</v>
          </cell>
          <cell r="D47" t="str">
            <v>139,886     36630       80.50     106</v>
          </cell>
        </row>
        <row r="48">
          <cell r="A48">
            <v>36281</v>
          </cell>
          <cell r="B48">
            <v>27036</v>
          </cell>
          <cell r="C48">
            <v>1114644</v>
          </cell>
          <cell r="D48" t="str">
            <v>84,743     41229       75.81     105</v>
          </cell>
        </row>
        <row r="49">
          <cell r="A49">
            <v>36312</v>
          </cell>
          <cell r="B49">
            <v>20849</v>
          </cell>
          <cell r="C49">
            <v>1000086</v>
          </cell>
          <cell r="D49" t="str">
            <v>63,114     47969       75.17     100</v>
          </cell>
        </row>
        <row r="50">
          <cell r="A50">
            <v>36342</v>
          </cell>
          <cell r="B50">
            <v>17793</v>
          </cell>
          <cell r="C50">
            <v>979111</v>
          </cell>
          <cell r="D50" t="str">
            <v>62,175     55028       77.75     100</v>
          </cell>
        </row>
        <row r="51">
          <cell r="A51">
            <v>36373</v>
          </cell>
          <cell r="B51">
            <v>18471</v>
          </cell>
          <cell r="C51">
            <v>886969</v>
          </cell>
          <cell r="D51" t="str">
            <v>54,665     48020       74.74     100</v>
          </cell>
        </row>
        <row r="52">
          <cell r="A52">
            <v>36404</v>
          </cell>
          <cell r="B52">
            <v>16761</v>
          </cell>
          <cell r="C52">
            <v>763161</v>
          </cell>
          <cell r="D52" t="str">
            <v>46,514     45532       73.51      98</v>
          </cell>
        </row>
        <row r="53">
          <cell r="A53">
            <v>36434</v>
          </cell>
          <cell r="B53">
            <v>20402</v>
          </cell>
          <cell r="C53">
            <v>753453</v>
          </cell>
          <cell r="D53" t="str">
            <v>40,849     36931       66.69      97</v>
          </cell>
        </row>
        <row r="54">
          <cell r="A54">
            <v>36465</v>
          </cell>
          <cell r="B54">
            <v>17526</v>
          </cell>
          <cell r="C54">
            <v>667893</v>
          </cell>
          <cell r="D54" t="str">
            <v>30,118     38109       63.21      98</v>
          </cell>
        </row>
        <row r="55">
          <cell r="A55">
            <v>36495</v>
          </cell>
          <cell r="B55">
            <v>16010</v>
          </cell>
          <cell r="C55">
            <v>677474</v>
          </cell>
          <cell r="D55" t="str">
            <v>34,281     42316       68.17      99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212793</v>
          </cell>
          <cell r="C57">
            <v>9097708</v>
          </cell>
          <cell r="D57">
            <v>607480</v>
          </cell>
        </row>
        <row r="59">
          <cell r="A59">
            <v>36526</v>
          </cell>
          <cell r="B59">
            <v>15590</v>
          </cell>
          <cell r="C59">
            <v>644790</v>
          </cell>
          <cell r="D59" t="str">
            <v>46,618     41360       74.94      98</v>
          </cell>
        </row>
        <row r="60">
          <cell r="A60">
            <v>36557</v>
          </cell>
          <cell r="B60">
            <v>13504</v>
          </cell>
          <cell r="C60">
            <v>593732</v>
          </cell>
          <cell r="D60" t="str">
            <v>47,098     43968       77.72      98</v>
          </cell>
        </row>
        <row r="61">
          <cell r="A61">
            <v>36586</v>
          </cell>
          <cell r="B61">
            <v>13736</v>
          </cell>
          <cell r="C61">
            <v>589753</v>
          </cell>
          <cell r="D61" t="str">
            <v>47,056     42935       77.40      99</v>
          </cell>
        </row>
        <row r="62">
          <cell r="A62">
            <v>36617</v>
          </cell>
          <cell r="B62">
            <v>12537</v>
          </cell>
          <cell r="C62">
            <v>542878</v>
          </cell>
          <cell r="D62" t="str">
            <v>43,254     43303       77.53      96</v>
          </cell>
        </row>
        <row r="63">
          <cell r="A63">
            <v>36647</v>
          </cell>
          <cell r="B63">
            <v>11614</v>
          </cell>
          <cell r="C63">
            <v>581897</v>
          </cell>
          <cell r="D63" t="str">
            <v>74,453     50104       86.51      99</v>
          </cell>
        </row>
        <row r="64">
          <cell r="A64">
            <v>36678</v>
          </cell>
          <cell r="B64">
            <v>9827</v>
          </cell>
          <cell r="C64">
            <v>562097</v>
          </cell>
          <cell r="D64" t="str">
            <v>42,758     57200       81.31      98</v>
          </cell>
        </row>
        <row r="65">
          <cell r="A65">
            <v>36708</v>
          </cell>
          <cell r="B65">
            <v>10052</v>
          </cell>
          <cell r="C65">
            <v>553553</v>
          </cell>
          <cell r="D65" t="str">
            <v>44,122     55069       81.44      97</v>
          </cell>
        </row>
        <row r="66">
          <cell r="A66">
            <v>36739</v>
          </cell>
          <cell r="B66">
            <v>8368</v>
          </cell>
          <cell r="C66">
            <v>527048</v>
          </cell>
          <cell r="D66" t="str">
            <v>43,148     62984       83.76      98</v>
          </cell>
        </row>
        <row r="67">
          <cell r="A67">
            <v>36770</v>
          </cell>
          <cell r="B67">
            <v>7695</v>
          </cell>
          <cell r="C67">
            <v>477946</v>
          </cell>
          <cell r="D67" t="str">
            <v>28,533     62112       78.76      98</v>
          </cell>
        </row>
        <row r="68">
          <cell r="A68">
            <v>36800</v>
          </cell>
          <cell r="B68">
            <v>8309</v>
          </cell>
          <cell r="C68">
            <v>476438</v>
          </cell>
          <cell r="D68" t="str">
            <v>27,971     57340       77.10      96</v>
          </cell>
        </row>
        <row r="69">
          <cell r="A69">
            <v>36831</v>
          </cell>
          <cell r="B69">
            <v>7267</v>
          </cell>
          <cell r="C69">
            <v>432978</v>
          </cell>
          <cell r="D69" t="str">
            <v>27,631     59582       79.18      95</v>
          </cell>
        </row>
        <row r="70">
          <cell r="A70">
            <v>36861</v>
          </cell>
          <cell r="B70">
            <v>6914</v>
          </cell>
          <cell r="C70">
            <v>416979</v>
          </cell>
          <cell r="D70" t="str">
            <v>25,249     60310       78.50      97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125413</v>
          </cell>
          <cell r="C72">
            <v>6400089</v>
          </cell>
          <cell r="D72">
            <v>497891</v>
          </cell>
        </row>
        <row r="74">
          <cell r="A74">
            <v>36892</v>
          </cell>
          <cell r="B74">
            <v>6829</v>
          </cell>
          <cell r="C74">
            <v>417992</v>
          </cell>
          <cell r="D74" t="str">
            <v>23,902     61209       77.78      97</v>
          </cell>
        </row>
        <row r="75">
          <cell r="A75">
            <v>36923</v>
          </cell>
          <cell r="B75">
            <v>5739</v>
          </cell>
          <cell r="C75">
            <v>366693</v>
          </cell>
          <cell r="D75" t="str">
            <v>23,986     63895       80.69      92</v>
          </cell>
        </row>
        <row r="76">
          <cell r="A76">
            <v>36951</v>
          </cell>
          <cell r="B76">
            <v>6788</v>
          </cell>
          <cell r="C76">
            <v>393429</v>
          </cell>
          <cell r="D76" t="str">
            <v>27,310     57960       80.09      93</v>
          </cell>
        </row>
        <row r="77">
          <cell r="A77">
            <v>36982</v>
          </cell>
          <cell r="B77">
            <v>7363</v>
          </cell>
          <cell r="C77">
            <v>395306</v>
          </cell>
          <cell r="D77" t="str">
            <v>31,826     53689       81.21      90</v>
          </cell>
        </row>
        <row r="78">
          <cell r="A78">
            <v>37012</v>
          </cell>
          <cell r="B78">
            <v>5641</v>
          </cell>
          <cell r="C78">
            <v>389869</v>
          </cell>
          <cell r="D78" t="str">
            <v>26,400     69114       82.39      89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18923</v>
          </cell>
          <cell r="C33">
            <v>977046</v>
          </cell>
          <cell r="D33" t="str">
            <v>52,499     51633       73.51     105</v>
          </cell>
        </row>
        <row r="34">
          <cell r="A34">
            <v>36281</v>
          </cell>
          <cell r="B34">
            <v>31377</v>
          </cell>
          <cell r="C34">
            <v>1377501</v>
          </cell>
          <cell r="D34" t="str">
            <v>80,026     43902       71.83     103</v>
          </cell>
        </row>
        <row r="35">
          <cell r="A35">
            <v>36312</v>
          </cell>
          <cell r="B35">
            <v>22907</v>
          </cell>
          <cell r="C35">
            <v>1091681</v>
          </cell>
          <cell r="D35" t="str">
            <v>61,469     47658       72.85     102</v>
          </cell>
        </row>
        <row r="36">
          <cell r="A36">
            <v>36342</v>
          </cell>
          <cell r="B36">
            <v>17883</v>
          </cell>
          <cell r="C36">
            <v>1025770</v>
          </cell>
          <cell r="D36" t="str">
            <v>52,837     57361       74.71      97</v>
          </cell>
        </row>
        <row r="37">
          <cell r="A37">
            <v>36373</v>
          </cell>
          <cell r="B37">
            <v>16634</v>
          </cell>
          <cell r="C37">
            <v>920845</v>
          </cell>
          <cell r="D37" t="str">
            <v>48,413     55360       74.43      95</v>
          </cell>
        </row>
        <row r="38">
          <cell r="A38">
            <v>36404</v>
          </cell>
          <cell r="B38">
            <v>14696</v>
          </cell>
          <cell r="C38">
            <v>801404</v>
          </cell>
          <cell r="D38" t="str">
            <v>40,546     54533       73.40      96</v>
          </cell>
        </row>
        <row r="39">
          <cell r="A39">
            <v>36434</v>
          </cell>
          <cell r="B39">
            <v>12990</v>
          </cell>
          <cell r="C39">
            <v>767385</v>
          </cell>
          <cell r="D39" t="str">
            <v>35,716     59076       73.33      94</v>
          </cell>
        </row>
        <row r="40">
          <cell r="A40">
            <v>36465</v>
          </cell>
          <cell r="B40">
            <v>12473</v>
          </cell>
          <cell r="C40">
            <v>716292</v>
          </cell>
          <cell r="D40" t="str">
            <v>37,334     57428       74.96      94</v>
          </cell>
        </row>
        <row r="41">
          <cell r="A41">
            <v>36495</v>
          </cell>
          <cell r="B41">
            <v>17289</v>
          </cell>
          <cell r="C41">
            <v>714077</v>
          </cell>
          <cell r="D41" t="str">
            <v>32,764     41303       65.46      94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165172</v>
          </cell>
          <cell r="C43">
            <v>8392001</v>
          </cell>
          <cell r="D43">
            <v>441604</v>
          </cell>
        </row>
        <row r="45">
          <cell r="A45">
            <v>36526</v>
          </cell>
          <cell r="B45">
            <v>12465</v>
          </cell>
          <cell r="C45">
            <v>729829</v>
          </cell>
          <cell r="D45" t="str">
            <v>112,684     58551       90.04      95</v>
          </cell>
        </row>
        <row r="46">
          <cell r="A46">
            <v>36557</v>
          </cell>
          <cell r="B46">
            <v>12276</v>
          </cell>
          <cell r="C46">
            <v>665044</v>
          </cell>
          <cell r="D46" t="str">
            <v>111,449     54175       90.08      98</v>
          </cell>
        </row>
        <row r="47">
          <cell r="A47">
            <v>36586</v>
          </cell>
          <cell r="B47">
            <v>11684</v>
          </cell>
          <cell r="C47">
            <v>674779</v>
          </cell>
          <cell r="D47" t="str">
            <v>119,709     57753       91.11      95</v>
          </cell>
        </row>
        <row r="48">
          <cell r="A48">
            <v>36617</v>
          </cell>
          <cell r="B48">
            <v>10706</v>
          </cell>
          <cell r="C48">
            <v>626860</v>
          </cell>
          <cell r="D48" t="str">
            <v>112,452     58553       91.31      95</v>
          </cell>
        </row>
        <row r="49">
          <cell r="A49">
            <v>36647</v>
          </cell>
          <cell r="B49">
            <v>10428</v>
          </cell>
          <cell r="C49">
            <v>636735</v>
          </cell>
          <cell r="D49" t="str">
            <v>114,970     61061       91.68      94</v>
          </cell>
        </row>
        <row r="50">
          <cell r="A50">
            <v>36678</v>
          </cell>
          <cell r="B50">
            <v>8183</v>
          </cell>
          <cell r="C50">
            <v>639222</v>
          </cell>
          <cell r="D50" t="str">
            <v>40,532     78116       83.20      92</v>
          </cell>
        </row>
        <row r="51">
          <cell r="A51">
            <v>36708</v>
          </cell>
          <cell r="B51">
            <v>8126</v>
          </cell>
          <cell r="C51">
            <v>634236</v>
          </cell>
          <cell r="D51" t="str">
            <v>38,748     78051       82.66      93</v>
          </cell>
        </row>
        <row r="52">
          <cell r="A52">
            <v>36739</v>
          </cell>
          <cell r="B52">
            <v>7729</v>
          </cell>
          <cell r="C52">
            <v>623362</v>
          </cell>
          <cell r="D52" t="str">
            <v>37,121     80653       82.77      94</v>
          </cell>
        </row>
        <row r="53">
          <cell r="A53">
            <v>36770</v>
          </cell>
          <cell r="B53">
            <v>8557</v>
          </cell>
          <cell r="C53">
            <v>562605</v>
          </cell>
          <cell r="D53" t="str">
            <v>35,462     65748       80.56      95</v>
          </cell>
        </row>
        <row r="54">
          <cell r="A54">
            <v>36800</v>
          </cell>
          <cell r="B54">
            <v>8485</v>
          </cell>
          <cell r="C54">
            <v>555182</v>
          </cell>
          <cell r="D54" t="str">
            <v>40,247     65431       82.59      94</v>
          </cell>
        </row>
        <row r="55">
          <cell r="A55">
            <v>36831</v>
          </cell>
          <cell r="B55">
            <v>6562</v>
          </cell>
          <cell r="C55">
            <v>540898</v>
          </cell>
          <cell r="D55" t="str">
            <v>88,028     82429       93.06      95</v>
          </cell>
        </row>
        <row r="56">
          <cell r="A56">
            <v>36861</v>
          </cell>
          <cell r="B56">
            <v>7699</v>
          </cell>
          <cell r="C56">
            <v>526705</v>
          </cell>
          <cell r="D56" t="str">
            <v>80,216     68413       91.24      94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112900</v>
          </cell>
          <cell r="C58">
            <v>7415457</v>
          </cell>
          <cell r="D58">
            <v>931618</v>
          </cell>
        </row>
        <row r="60">
          <cell r="A60">
            <v>36892</v>
          </cell>
          <cell r="B60">
            <v>7637</v>
          </cell>
          <cell r="C60">
            <v>520007</v>
          </cell>
          <cell r="D60" t="str">
            <v>83,573     68091       91.63      90</v>
          </cell>
        </row>
        <row r="61">
          <cell r="A61">
            <v>36923</v>
          </cell>
          <cell r="B61">
            <v>5860</v>
          </cell>
          <cell r="C61">
            <v>449048</v>
          </cell>
          <cell r="D61" t="str">
            <v>66,852     76630       91.94      91</v>
          </cell>
        </row>
        <row r="62">
          <cell r="A62">
            <v>36951</v>
          </cell>
          <cell r="B62">
            <v>6244</v>
          </cell>
          <cell r="C62">
            <v>460419</v>
          </cell>
          <cell r="D62" t="str">
            <v>69,586     73738       91.77      89</v>
          </cell>
        </row>
        <row r="63">
          <cell r="A63">
            <v>36982</v>
          </cell>
          <cell r="B63">
            <v>7260</v>
          </cell>
          <cell r="C63">
            <v>474397</v>
          </cell>
          <cell r="D63" t="str">
            <v>86,668     65344       92.27      92</v>
          </cell>
        </row>
        <row r="64">
          <cell r="A64">
            <v>37012</v>
          </cell>
          <cell r="B64">
            <v>7142</v>
          </cell>
          <cell r="C64">
            <v>480431</v>
          </cell>
          <cell r="D64" t="str">
            <v>74,581     67269       91.26      88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58">
          <cell r="A58">
            <v>36281</v>
          </cell>
          <cell r="B58">
            <v>10167</v>
          </cell>
          <cell r="C58">
            <v>936920</v>
          </cell>
          <cell r="D58" t="str">
            <v>73,404     92154       87.83     167</v>
          </cell>
        </row>
        <row r="59">
          <cell r="A59">
            <v>36312</v>
          </cell>
          <cell r="B59">
            <v>24023</v>
          </cell>
          <cell r="C59">
            <v>1795397</v>
          </cell>
          <cell r="D59" t="str">
            <v>122,577     74737       83.61     168</v>
          </cell>
        </row>
        <row r="60">
          <cell r="A60">
            <v>36342</v>
          </cell>
          <cell r="B60">
            <v>21046</v>
          </cell>
          <cell r="C60">
            <v>1569439</v>
          </cell>
          <cell r="D60" t="str">
            <v>114,300     74572       84.45     170</v>
          </cell>
        </row>
        <row r="61">
          <cell r="A61">
            <v>36373</v>
          </cell>
          <cell r="B61">
            <v>17146</v>
          </cell>
          <cell r="C61">
            <v>1324312</v>
          </cell>
          <cell r="D61" t="str">
            <v>96,247     77238       84.88     168</v>
          </cell>
        </row>
        <row r="62">
          <cell r="A62">
            <v>36404</v>
          </cell>
          <cell r="B62">
            <v>15872</v>
          </cell>
          <cell r="C62">
            <v>923938</v>
          </cell>
          <cell r="D62" t="str">
            <v>80,917     58212       83.60     167</v>
          </cell>
        </row>
        <row r="63">
          <cell r="A63">
            <v>36434</v>
          </cell>
          <cell r="B63">
            <v>16368</v>
          </cell>
          <cell r="C63">
            <v>1058898</v>
          </cell>
          <cell r="D63" t="str">
            <v>91,266     64694       84.79     162</v>
          </cell>
        </row>
        <row r="64">
          <cell r="A64">
            <v>36465</v>
          </cell>
          <cell r="B64">
            <v>16648</v>
          </cell>
          <cell r="C64">
            <v>797873</v>
          </cell>
          <cell r="D64" t="str">
            <v>89,364     47927       84.30     164</v>
          </cell>
        </row>
        <row r="65">
          <cell r="A65">
            <v>36495</v>
          </cell>
          <cell r="B65">
            <v>17319</v>
          </cell>
          <cell r="C65">
            <v>751951</v>
          </cell>
          <cell r="D65" t="str">
            <v>86,580     43418       83.33     165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138589</v>
          </cell>
          <cell r="C67">
            <v>9158728</v>
          </cell>
          <cell r="D67">
            <v>754655</v>
          </cell>
        </row>
        <row r="69">
          <cell r="A69">
            <v>36526</v>
          </cell>
          <cell r="B69">
            <v>17731</v>
          </cell>
          <cell r="C69">
            <v>718941</v>
          </cell>
          <cell r="D69" t="str">
            <v>64,083     40548       78.33     163</v>
          </cell>
        </row>
        <row r="70">
          <cell r="A70">
            <v>36557</v>
          </cell>
          <cell r="B70">
            <v>16177</v>
          </cell>
          <cell r="C70">
            <v>591037</v>
          </cell>
          <cell r="D70" t="str">
            <v>46,730     36536       74.28     162</v>
          </cell>
        </row>
        <row r="71">
          <cell r="A71">
            <v>36586</v>
          </cell>
          <cell r="B71">
            <v>13882</v>
          </cell>
          <cell r="C71">
            <v>655845</v>
          </cell>
          <cell r="D71" t="str">
            <v>51,687     47245       78.83     158</v>
          </cell>
        </row>
        <row r="72">
          <cell r="A72">
            <v>36617</v>
          </cell>
          <cell r="B72">
            <v>12879</v>
          </cell>
          <cell r="C72">
            <v>732153</v>
          </cell>
          <cell r="D72" t="str">
            <v>47,200     56849       78.56     157</v>
          </cell>
        </row>
        <row r="73">
          <cell r="A73">
            <v>36647</v>
          </cell>
          <cell r="B73">
            <v>11075</v>
          </cell>
          <cell r="C73">
            <v>600050</v>
          </cell>
          <cell r="D73" t="str">
            <v>46,722     54181       80.84     157</v>
          </cell>
        </row>
        <row r="74">
          <cell r="A74">
            <v>36678</v>
          </cell>
          <cell r="B74">
            <v>10219</v>
          </cell>
          <cell r="C74">
            <v>749281</v>
          </cell>
          <cell r="D74" t="str">
            <v>50,594     73323       83.20     157</v>
          </cell>
        </row>
        <row r="75">
          <cell r="A75">
            <v>36708</v>
          </cell>
          <cell r="B75">
            <v>9574</v>
          </cell>
          <cell r="C75">
            <v>678395</v>
          </cell>
          <cell r="D75" t="str">
            <v>37,766     70859       79.78     157</v>
          </cell>
        </row>
        <row r="76">
          <cell r="A76">
            <v>36739</v>
          </cell>
          <cell r="B76">
            <v>11684</v>
          </cell>
          <cell r="C76">
            <v>744235</v>
          </cell>
          <cell r="D76" t="str">
            <v>33,467     63697       74.12     158</v>
          </cell>
        </row>
        <row r="77">
          <cell r="A77">
            <v>36770</v>
          </cell>
          <cell r="B77">
            <v>11953</v>
          </cell>
          <cell r="C77">
            <v>651354</v>
          </cell>
          <cell r="D77" t="str">
            <v>32,916     54493       73.36     157</v>
          </cell>
        </row>
        <row r="78">
          <cell r="A78">
            <v>36800</v>
          </cell>
          <cell r="B78">
            <v>10875</v>
          </cell>
          <cell r="C78">
            <v>660043</v>
          </cell>
          <cell r="D78" t="str">
            <v>30,218     60694       73.54     156</v>
          </cell>
        </row>
        <row r="79">
          <cell r="A79">
            <v>36831</v>
          </cell>
          <cell r="B79">
            <v>10392</v>
          </cell>
          <cell r="C79">
            <v>554827</v>
          </cell>
          <cell r="D79" t="str">
            <v>20,246     53390       66.08     155</v>
          </cell>
        </row>
        <row r="80">
          <cell r="A80">
            <v>36861</v>
          </cell>
          <cell r="B80">
            <v>11360</v>
          </cell>
          <cell r="C80">
            <v>561851</v>
          </cell>
          <cell r="D80" t="str">
            <v>39,950     49459       77.86     155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147801</v>
          </cell>
          <cell r="C82">
            <v>7898012</v>
          </cell>
          <cell r="D82">
            <v>501579</v>
          </cell>
        </row>
        <row r="84">
          <cell r="A84">
            <v>36892</v>
          </cell>
          <cell r="B84">
            <v>10480</v>
          </cell>
          <cell r="C84">
            <v>514216</v>
          </cell>
          <cell r="D84" t="str">
            <v>36,348     49067       77.62     158</v>
          </cell>
        </row>
        <row r="85">
          <cell r="A85">
            <v>36923</v>
          </cell>
          <cell r="B85">
            <v>8536</v>
          </cell>
          <cell r="C85">
            <v>462743</v>
          </cell>
          <cell r="D85" t="str">
            <v>30,734     54211       78.26     156</v>
          </cell>
        </row>
        <row r="86">
          <cell r="A86">
            <v>36951</v>
          </cell>
          <cell r="B86">
            <v>10685</v>
          </cell>
          <cell r="C86">
            <v>453262</v>
          </cell>
          <cell r="D86" t="str">
            <v>25,311     42421       70.32     155</v>
          </cell>
        </row>
        <row r="87">
          <cell r="A87">
            <v>36982</v>
          </cell>
          <cell r="B87">
            <v>9456</v>
          </cell>
          <cell r="C87">
            <v>462246</v>
          </cell>
          <cell r="D87" t="str">
            <v>26,400     48884       73.63     155</v>
          </cell>
        </row>
        <row r="88">
          <cell r="A88">
            <v>37012</v>
          </cell>
          <cell r="B88">
            <v>8299</v>
          </cell>
          <cell r="C88">
            <v>416665</v>
          </cell>
          <cell r="D88" t="str">
            <v>19,434     50207       70.08     145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22216</v>
          </cell>
          <cell r="C33">
            <v>1069281</v>
          </cell>
          <cell r="D33" t="str">
            <v>52,533     48132       70.28      87</v>
          </cell>
        </row>
        <row r="34">
          <cell r="A34">
            <v>36342</v>
          </cell>
          <cell r="B34">
            <v>33762</v>
          </cell>
          <cell r="C34">
            <v>1609559</v>
          </cell>
          <cell r="D34" t="str">
            <v>102,350     47674       75.20      86</v>
          </cell>
        </row>
        <row r="35">
          <cell r="A35">
            <v>36373</v>
          </cell>
          <cell r="B35">
            <v>27921</v>
          </cell>
          <cell r="C35">
            <v>1524953</v>
          </cell>
          <cell r="D35" t="str">
            <v>87,006     54617       75.71      85</v>
          </cell>
        </row>
        <row r="36">
          <cell r="A36">
            <v>36404</v>
          </cell>
          <cell r="B36">
            <v>25640</v>
          </cell>
          <cell r="C36">
            <v>1446076</v>
          </cell>
          <cell r="D36" t="str">
            <v>80,891     56400       75.93      84</v>
          </cell>
        </row>
        <row r="37">
          <cell r="A37">
            <v>36434</v>
          </cell>
          <cell r="B37">
            <v>22321</v>
          </cell>
          <cell r="C37">
            <v>1413426</v>
          </cell>
          <cell r="D37" t="str">
            <v>76,690     63323       77.46      83</v>
          </cell>
        </row>
        <row r="38">
          <cell r="A38">
            <v>36465</v>
          </cell>
          <cell r="B38">
            <v>20334</v>
          </cell>
          <cell r="C38">
            <v>1227535</v>
          </cell>
          <cell r="D38" t="str">
            <v>63,563     60369       75.76      81</v>
          </cell>
        </row>
        <row r="39">
          <cell r="A39">
            <v>36495</v>
          </cell>
          <cell r="B39">
            <v>18911</v>
          </cell>
          <cell r="C39">
            <v>1240341</v>
          </cell>
          <cell r="D39" t="str">
            <v>67,221     65589       78.04      82</v>
          </cell>
        </row>
        <row r="40">
          <cell r="A40" t="str">
            <v>Totals: _</v>
          </cell>
          <cell r="B40" t="str">
            <v>_________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171105</v>
          </cell>
          <cell r="C41">
            <v>9531171</v>
          </cell>
          <cell r="D41">
            <v>530254</v>
          </cell>
        </row>
        <row r="43">
          <cell r="A43">
            <v>36526</v>
          </cell>
          <cell r="B43">
            <v>17806</v>
          </cell>
          <cell r="C43">
            <v>1195649</v>
          </cell>
          <cell r="D43" t="str">
            <v>168,052     67149       90.42      82</v>
          </cell>
        </row>
        <row r="44">
          <cell r="A44">
            <v>36557</v>
          </cell>
          <cell r="B44">
            <v>16080</v>
          </cell>
          <cell r="C44">
            <v>996019</v>
          </cell>
          <cell r="D44" t="str">
            <v>138,887     61942       89.62      81</v>
          </cell>
        </row>
        <row r="45">
          <cell r="A45">
            <v>36586</v>
          </cell>
          <cell r="B45">
            <v>16490</v>
          </cell>
          <cell r="C45">
            <v>1041729</v>
          </cell>
          <cell r="D45" t="str">
            <v>142,879     63174       89.65      79</v>
          </cell>
        </row>
        <row r="46">
          <cell r="A46">
            <v>36617</v>
          </cell>
          <cell r="B46">
            <v>14990</v>
          </cell>
          <cell r="C46">
            <v>955019</v>
          </cell>
          <cell r="D46" t="str">
            <v>120,732     63711       88.96      79</v>
          </cell>
        </row>
        <row r="47">
          <cell r="A47">
            <v>36647</v>
          </cell>
          <cell r="B47">
            <v>15275</v>
          </cell>
          <cell r="C47">
            <v>922939</v>
          </cell>
          <cell r="D47" t="str">
            <v>74,157     60422       82.92      79</v>
          </cell>
        </row>
        <row r="48">
          <cell r="A48">
            <v>36678</v>
          </cell>
          <cell r="B48">
            <v>14566</v>
          </cell>
          <cell r="C48">
            <v>824797</v>
          </cell>
          <cell r="D48" t="str">
            <v>78,444     56625       84.34      78</v>
          </cell>
        </row>
        <row r="49">
          <cell r="A49">
            <v>36708</v>
          </cell>
          <cell r="B49">
            <v>13520</v>
          </cell>
          <cell r="C49">
            <v>821416</v>
          </cell>
          <cell r="D49" t="str">
            <v>95,493     60756       87.60      76</v>
          </cell>
        </row>
        <row r="50">
          <cell r="A50">
            <v>36739</v>
          </cell>
          <cell r="B50">
            <v>14612</v>
          </cell>
          <cell r="C50">
            <v>809668</v>
          </cell>
          <cell r="D50" t="str">
            <v>79,818     55412       84.53      77</v>
          </cell>
        </row>
        <row r="51">
          <cell r="A51">
            <v>36770</v>
          </cell>
          <cell r="B51">
            <v>14537</v>
          </cell>
          <cell r="C51">
            <v>726565</v>
          </cell>
          <cell r="D51" t="str">
            <v>67,078     49981       82.19      75</v>
          </cell>
        </row>
        <row r="52">
          <cell r="A52">
            <v>36800</v>
          </cell>
          <cell r="B52">
            <v>14874</v>
          </cell>
          <cell r="C52">
            <v>694763</v>
          </cell>
          <cell r="D52" t="str">
            <v>34,669     46710       69.98      75</v>
          </cell>
        </row>
        <row r="53">
          <cell r="A53">
            <v>36831</v>
          </cell>
          <cell r="B53">
            <v>15441</v>
          </cell>
          <cell r="C53">
            <v>647362</v>
          </cell>
          <cell r="D53" t="str">
            <v>33,582     41925       68.50      74</v>
          </cell>
        </row>
        <row r="54">
          <cell r="A54">
            <v>36861</v>
          </cell>
          <cell r="B54">
            <v>14011</v>
          </cell>
          <cell r="C54">
            <v>630893</v>
          </cell>
          <cell r="D54" t="str">
            <v>31,828     45029       69.43      73</v>
          </cell>
        </row>
        <row r="55">
          <cell r="A55" t="str">
            <v>Totals: _</v>
          </cell>
          <cell r="B55" t="str">
            <v>_________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182202</v>
          </cell>
          <cell r="C56">
            <v>10266819</v>
          </cell>
          <cell r="D56">
            <v>1065619</v>
          </cell>
        </row>
        <row r="58">
          <cell r="A58">
            <v>36892</v>
          </cell>
          <cell r="B58">
            <v>12817</v>
          </cell>
          <cell r="C58">
            <v>608570</v>
          </cell>
          <cell r="D58" t="str">
            <v>30,548     47482       70.44      74</v>
          </cell>
        </row>
        <row r="59">
          <cell r="A59">
            <v>36923</v>
          </cell>
          <cell r="B59">
            <v>11861</v>
          </cell>
          <cell r="C59">
            <v>522364</v>
          </cell>
          <cell r="D59" t="str">
            <v>25,912     44041       68.60      74</v>
          </cell>
        </row>
        <row r="60">
          <cell r="A60">
            <v>36951</v>
          </cell>
          <cell r="B60">
            <v>12141</v>
          </cell>
          <cell r="C60">
            <v>555057</v>
          </cell>
          <cell r="D60" t="str">
            <v>26,625     45718       68.68      74</v>
          </cell>
        </row>
        <row r="61">
          <cell r="A61">
            <v>36982</v>
          </cell>
          <cell r="B61">
            <v>11063</v>
          </cell>
          <cell r="C61">
            <v>520266</v>
          </cell>
          <cell r="D61" t="str">
            <v>25,603     47028       69.83      74</v>
          </cell>
        </row>
        <row r="62">
          <cell r="A62">
            <v>37012</v>
          </cell>
          <cell r="B62">
            <v>10440</v>
          </cell>
          <cell r="C62">
            <v>478016</v>
          </cell>
          <cell r="D62" t="str">
            <v>24,932     45787       70.49      67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55">
          <cell r="A55">
            <v>36342</v>
          </cell>
          <cell r="B55">
            <v>29591</v>
          </cell>
          <cell r="C55">
            <v>1598292</v>
          </cell>
          <cell r="D55" t="str">
            <v>117,058     54013       79.82     131</v>
          </cell>
        </row>
        <row r="56">
          <cell r="A56">
            <v>36373</v>
          </cell>
          <cell r="B56">
            <v>30338</v>
          </cell>
          <cell r="C56">
            <v>2455752</v>
          </cell>
          <cell r="D56" t="str">
            <v>166,027     80947       84.55     122</v>
          </cell>
        </row>
        <row r="57">
          <cell r="A57">
            <v>36404</v>
          </cell>
          <cell r="B57">
            <v>23670</v>
          </cell>
          <cell r="C57">
            <v>2061477</v>
          </cell>
          <cell r="D57" t="str">
            <v>137,363     87093       85.30     124</v>
          </cell>
        </row>
        <row r="58">
          <cell r="A58">
            <v>36434</v>
          </cell>
          <cell r="B58">
            <v>29370</v>
          </cell>
          <cell r="C58">
            <v>1812509</v>
          </cell>
          <cell r="D58" t="str">
            <v>126,667     61713       81.18     125</v>
          </cell>
        </row>
        <row r="59">
          <cell r="A59">
            <v>36465</v>
          </cell>
          <cell r="B59">
            <v>27567</v>
          </cell>
          <cell r="C59">
            <v>1661803</v>
          </cell>
          <cell r="D59" t="str">
            <v>81,615     60283       74.75     124</v>
          </cell>
        </row>
        <row r="60">
          <cell r="A60">
            <v>36495</v>
          </cell>
          <cell r="B60">
            <v>27339</v>
          </cell>
          <cell r="C60">
            <v>1547466</v>
          </cell>
          <cell r="D60" t="str">
            <v>81,229     56603       74.82     124</v>
          </cell>
        </row>
        <row r="61">
          <cell r="A61" t="str">
            <v>Totals: __</v>
          </cell>
          <cell r="B61" t="str">
            <v>________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167875</v>
          </cell>
          <cell r="C62">
            <v>11137299</v>
          </cell>
          <cell r="D62">
            <v>709959</v>
          </cell>
        </row>
        <row r="64">
          <cell r="A64">
            <v>36526</v>
          </cell>
          <cell r="B64">
            <v>21473</v>
          </cell>
          <cell r="C64">
            <v>1425406</v>
          </cell>
          <cell r="D64" t="str">
            <v>272,793     66382       92.70     124</v>
          </cell>
        </row>
        <row r="65">
          <cell r="A65">
            <v>36557</v>
          </cell>
          <cell r="B65">
            <v>22015</v>
          </cell>
          <cell r="C65">
            <v>1239331</v>
          </cell>
          <cell r="D65" t="str">
            <v>235,396     56295       91.45     120</v>
          </cell>
        </row>
        <row r="66">
          <cell r="A66">
            <v>36586</v>
          </cell>
          <cell r="B66">
            <v>21557</v>
          </cell>
          <cell r="C66">
            <v>1217649</v>
          </cell>
          <cell r="D66" t="str">
            <v>218,939     56486       91.04     118</v>
          </cell>
        </row>
        <row r="67">
          <cell r="A67">
            <v>36617</v>
          </cell>
          <cell r="B67">
            <v>19260</v>
          </cell>
          <cell r="C67">
            <v>1109187</v>
          </cell>
          <cell r="D67" t="str">
            <v>143,568     57591       88.17     118</v>
          </cell>
        </row>
        <row r="68">
          <cell r="A68">
            <v>36647</v>
          </cell>
          <cell r="B68">
            <v>18444</v>
          </cell>
          <cell r="C68">
            <v>1074985</v>
          </cell>
          <cell r="D68" t="str">
            <v>101,698     58284       84.65     118</v>
          </cell>
        </row>
        <row r="69">
          <cell r="A69">
            <v>36678</v>
          </cell>
          <cell r="B69">
            <v>16918</v>
          </cell>
          <cell r="C69">
            <v>991328</v>
          </cell>
          <cell r="D69" t="str">
            <v>64,024     58597       79.10     120</v>
          </cell>
        </row>
        <row r="70">
          <cell r="A70">
            <v>36708</v>
          </cell>
          <cell r="B70">
            <v>16951</v>
          </cell>
          <cell r="C70">
            <v>981937</v>
          </cell>
          <cell r="D70" t="str">
            <v>61,166     57928       78.30     118</v>
          </cell>
        </row>
        <row r="71">
          <cell r="A71">
            <v>36739</v>
          </cell>
          <cell r="B71">
            <v>16031</v>
          </cell>
          <cell r="C71">
            <v>907669</v>
          </cell>
          <cell r="D71" t="str">
            <v>60,044     56620       78.93     115</v>
          </cell>
        </row>
        <row r="72">
          <cell r="A72">
            <v>36770</v>
          </cell>
          <cell r="B72">
            <v>15191</v>
          </cell>
          <cell r="C72">
            <v>899836</v>
          </cell>
          <cell r="D72" t="str">
            <v>53,229     59235       77.80     116</v>
          </cell>
        </row>
        <row r="73">
          <cell r="A73">
            <v>36800</v>
          </cell>
          <cell r="B73">
            <v>16362</v>
          </cell>
          <cell r="C73">
            <v>916406</v>
          </cell>
          <cell r="D73" t="str">
            <v>55,114     56009       77.11     116</v>
          </cell>
        </row>
        <row r="74">
          <cell r="A74">
            <v>36831</v>
          </cell>
          <cell r="B74">
            <v>15156</v>
          </cell>
          <cell r="C74">
            <v>829308</v>
          </cell>
          <cell r="D74" t="str">
            <v>57,130     54719       79.03     117</v>
          </cell>
        </row>
        <row r="75">
          <cell r="A75">
            <v>36861</v>
          </cell>
          <cell r="B75">
            <v>13893</v>
          </cell>
          <cell r="C75">
            <v>824415</v>
          </cell>
          <cell r="D75" t="str">
            <v>50,896     59341       78.56     117</v>
          </cell>
        </row>
        <row r="76">
          <cell r="A76" t="str">
            <v>Totals: __</v>
          </cell>
          <cell r="B76" t="str">
            <v>________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213251</v>
          </cell>
          <cell r="C77">
            <v>12417457</v>
          </cell>
          <cell r="D77">
            <v>1373997</v>
          </cell>
        </row>
        <row r="79">
          <cell r="A79">
            <v>36892</v>
          </cell>
          <cell r="B79">
            <v>14983</v>
          </cell>
          <cell r="C79">
            <v>805938</v>
          </cell>
          <cell r="D79" t="str">
            <v>50,743     53791       77.20     118</v>
          </cell>
        </row>
        <row r="80">
          <cell r="A80">
            <v>36923</v>
          </cell>
          <cell r="B80">
            <v>12501</v>
          </cell>
          <cell r="C80">
            <v>727157</v>
          </cell>
          <cell r="D80" t="str">
            <v>43,773     58168       77.79     118</v>
          </cell>
        </row>
        <row r="81">
          <cell r="A81">
            <v>36951</v>
          </cell>
          <cell r="B81">
            <v>13007</v>
          </cell>
          <cell r="C81">
            <v>764460</v>
          </cell>
          <cell r="D81" t="str">
            <v>46,838     58773       78.27     117</v>
          </cell>
        </row>
        <row r="82">
          <cell r="A82">
            <v>36982</v>
          </cell>
          <cell r="B82">
            <v>12547</v>
          </cell>
          <cell r="C82">
            <v>708995</v>
          </cell>
          <cell r="D82" t="str">
            <v>44,693     56508       78.08     117</v>
          </cell>
        </row>
        <row r="83">
          <cell r="A83">
            <v>37012</v>
          </cell>
          <cell r="B83">
            <v>12412</v>
          </cell>
          <cell r="C83">
            <v>698962</v>
          </cell>
          <cell r="D83" t="str">
            <v>47,168     56314       79.17     112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29035</v>
          </cell>
          <cell r="C33">
            <v>1255020</v>
          </cell>
          <cell r="D33" t="str">
            <v>45,363     43225       60.97     108</v>
          </cell>
        </row>
        <row r="34">
          <cell r="A34">
            <v>36404</v>
          </cell>
          <cell r="B34">
            <v>36699</v>
          </cell>
          <cell r="C34">
            <v>2226851</v>
          </cell>
          <cell r="D34" t="str">
            <v>112,053     60679       75.33     109</v>
          </cell>
        </row>
        <row r="35">
          <cell r="A35">
            <v>36434</v>
          </cell>
          <cell r="B35">
            <v>36012</v>
          </cell>
          <cell r="C35">
            <v>2001241</v>
          </cell>
          <cell r="D35" t="str">
            <v>96,869     55572       72.90     108</v>
          </cell>
        </row>
        <row r="36">
          <cell r="A36">
            <v>36465</v>
          </cell>
          <cell r="B36">
            <v>32195</v>
          </cell>
          <cell r="C36">
            <v>1810497</v>
          </cell>
          <cell r="D36" t="str">
            <v>80,667     56236       71.47     109</v>
          </cell>
        </row>
        <row r="37">
          <cell r="A37">
            <v>36495</v>
          </cell>
          <cell r="B37">
            <v>32278</v>
          </cell>
          <cell r="C37">
            <v>1684551</v>
          </cell>
          <cell r="D37" t="str">
            <v>71,043     52189       68.76     107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166219</v>
          </cell>
          <cell r="C39">
            <v>8978160</v>
          </cell>
          <cell r="D39">
            <v>405995</v>
          </cell>
        </row>
        <row r="41">
          <cell r="A41">
            <v>36526</v>
          </cell>
          <cell r="B41">
            <v>32096</v>
          </cell>
          <cell r="C41">
            <v>1536403</v>
          </cell>
          <cell r="D41" t="str">
            <v>169,641     47869       84.09     108</v>
          </cell>
        </row>
        <row r="42">
          <cell r="A42">
            <v>36557</v>
          </cell>
          <cell r="B42">
            <v>30817</v>
          </cell>
          <cell r="C42">
            <v>1354259</v>
          </cell>
          <cell r="D42" t="str">
            <v>146,427     43946       82.61     108</v>
          </cell>
        </row>
        <row r="43">
          <cell r="A43">
            <v>36586</v>
          </cell>
          <cell r="B43">
            <v>29948</v>
          </cell>
          <cell r="C43">
            <v>1308462</v>
          </cell>
          <cell r="D43" t="str">
            <v>118,328     43692       79.80     107</v>
          </cell>
        </row>
        <row r="44">
          <cell r="A44">
            <v>36617</v>
          </cell>
          <cell r="B44">
            <v>24686</v>
          </cell>
          <cell r="C44">
            <v>1145233</v>
          </cell>
          <cell r="D44" t="str">
            <v>83,532     46393       77.19     106</v>
          </cell>
        </row>
        <row r="45">
          <cell r="A45">
            <v>36647</v>
          </cell>
          <cell r="B45">
            <v>23383</v>
          </cell>
          <cell r="C45">
            <v>1135098</v>
          </cell>
          <cell r="D45" t="str">
            <v>71,035     48544       75.23     105</v>
          </cell>
        </row>
        <row r="46">
          <cell r="A46">
            <v>36678</v>
          </cell>
          <cell r="B46">
            <v>22652</v>
          </cell>
          <cell r="C46">
            <v>1007257</v>
          </cell>
          <cell r="D46" t="str">
            <v>33,011     44467       59.31     103</v>
          </cell>
        </row>
        <row r="47">
          <cell r="A47">
            <v>36708</v>
          </cell>
          <cell r="B47">
            <v>20915</v>
          </cell>
          <cell r="C47">
            <v>923051</v>
          </cell>
          <cell r="D47" t="str">
            <v>34,761     44134       62.43     104</v>
          </cell>
        </row>
        <row r="48">
          <cell r="A48">
            <v>36739</v>
          </cell>
          <cell r="B48">
            <v>20144</v>
          </cell>
          <cell r="C48">
            <v>861821</v>
          </cell>
          <cell r="D48" t="str">
            <v>34,726     42784       63.29     103</v>
          </cell>
        </row>
        <row r="49">
          <cell r="A49">
            <v>36770</v>
          </cell>
          <cell r="B49">
            <v>18412</v>
          </cell>
          <cell r="C49">
            <v>744254</v>
          </cell>
          <cell r="D49" t="str">
            <v>31,944     40423       63.44     103</v>
          </cell>
        </row>
        <row r="50">
          <cell r="A50">
            <v>36800</v>
          </cell>
          <cell r="B50">
            <v>18047</v>
          </cell>
          <cell r="C50">
            <v>763271</v>
          </cell>
          <cell r="D50" t="str">
            <v>30,307     42294       62.68     100</v>
          </cell>
        </row>
        <row r="51">
          <cell r="A51">
            <v>36831</v>
          </cell>
          <cell r="B51">
            <v>16239</v>
          </cell>
          <cell r="C51">
            <v>712835</v>
          </cell>
          <cell r="D51" t="str">
            <v>30,525     43897       65.27      98</v>
          </cell>
        </row>
        <row r="52">
          <cell r="A52">
            <v>36861</v>
          </cell>
          <cell r="B52">
            <v>15907</v>
          </cell>
          <cell r="C52">
            <v>678689</v>
          </cell>
          <cell r="D52" t="str">
            <v>28,744     42667       64.37      98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273246</v>
          </cell>
          <cell r="C54">
            <v>12170633</v>
          </cell>
          <cell r="D54">
            <v>812981</v>
          </cell>
        </row>
        <row r="56">
          <cell r="A56">
            <v>36892</v>
          </cell>
          <cell r="B56">
            <v>16366</v>
          </cell>
          <cell r="C56">
            <v>648207</v>
          </cell>
          <cell r="D56" t="str">
            <v>29,610     39607       64.40      98</v>
          </cell>
        </row>
        <row r="57">
          <cell r="A57">
            <v>36923</v>
          </cell>
          <cell r="B57">
            <v>13721</v>
          </cell>
          <cell r="C57">
            <v>574614</v>
          </cell>
          <cell r="D57" t="str">
            <v>26,658     41879       66.02      96</v>
          </cell>
        </row>
        <row r="58">
          <cell r="A58">
            <v>36951</v>
          </cell>
          <cell r="B58">
            <v>14419</v>
          </cell>
          <cell r="C58">
            <v>619467</v>
          </cell>
          <cell r="D58" t="str">
            <v>25,045     42962       63.46      96</v>
          </cell>
        </row>
        <row r="59">
          <cell r="A59">
            <v>36982</v>
          </cell>
          <cell r="B59">
            <v>16014</v>
          </cell>
          <cell r="C59">
            <v>596137</v>
          </cell>
          <cell r="D59" t="str">
            <v>26,384     37226       62.23      95</v>
          </cell>
        </row>
        <row r="60">
          <cell r="A60">
            <v>37012</v>
          </cell>
          <cell r="B60">
            <v>15033</v>
          </cell>
          <cell r="C60">
            <v>580712</v>
          </cell>
          <cell r="D60" t="str">
            <v>26,242     38630       63.58      86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961-Dec1961"/>
    </sheetNames>
    <sheetDataSet>
      <sheetData sheetId="0">
        <row r="595">
          <cell r="A595">
            <v>34335</v>
          </cell>
          <cell r="B595">
            <v>30454</v>
          </cell>
          <cell r="C595">
            <v>214371</v>
          </cell>
        </row>
        <row r="596">
          <cell r="A596">
            <v>34366</v>
          </cell>
          <cell r="B596">
            <v>27017</v>
          </cell>
          <cell r="C596">
            <v>189595</v>
          </cell>
        </row>
        <row r="597">
          <cell r="A597">
            <v>34394</v>
          </cell>
          <cell r="B597">
            <v>29229</v>
          </cell>
          <cell r="C597">
            <v>211663</v>
          </cell>
        </row>
        <row r="598">
          <cell r="A598">
            <v>34425</v>
          </cell>
          <cell r="B598">
            <v>28272</v>
          </cell>
          <cell r="C598">
            <v>212016</v>
          </cell>
        </row>
        <row r="599">
          <cell r="A599">
            <v>34455</v>
          </cell>
          <cell r="B599">
            <v>28043</v>
          </cell>
          <cell r="C599">
            <v>214095</v>
          </cell>
        </row>
        <row r="600">
          <cell r="A600">
            <v>34486</v>
          </cell>
          <cell r="B600">
            <v>28326</v>
          </cell>
          <cell r="C600">
            <v>206493</v>
          </cell>
        </row>
        <row r="601">
          <cell r="A601">
            <v>34516</v>
          </cell>
          <cell r="B601">
            <v>28126</v>
          </cell>
          <cell r="C601">
            <v>213645</v>
          </cell>
        </row>
        <row r="602">
          <cell r="A602">
            <v>34547</v>
          </cell>
          <cell r="B602">
            <v>28471</v>
          </cell>
          <cell r="C602">
            <v>220876</v>
          </cell>
        </row>
        <row r="603">
          <cell r="A603">
            <v>34578</v>
          </cell>
          <cell r="B603">
            <v>28312</v>
          </cell>
          <cell r="C603">
            <v>204897</v>
          </cell>
        </row>
        <row r="604">
          <cell r="A604">
            <v>34608</v>
          </cell>
          <cell r="B604">
            <v>29289</v>
          </cell>
          <cell r="C604">
            <v>207368</v>
          </cell>
        </row>
        <row r="605">
          <cell r="A605">
            <v>34639</v>
          </cell>
          <cell r="B605">
            <v>28958</v>
          </cell>
          <cell r="C605">
            <v>194188</v>
          </cell>
        </row>
        <row r="606">
          <cell r="A606">
            <v>34669</v>
          </cell>
          <cell r="B606">
            <v>29235</v>
          </cell>
          <cell r="C606">
            <v>197425</v>
          </cell>
        </row>
        <row r="607">
          <cell r="A607" t="str">
            <v>Totals:</v>
          </cell>
          <cell r="B607" t="str">
            <v>__________</v>
          </cell>
          <cell r="C607" t="str">
            <v>__________</v>
          </cell>
        </row>
        <row r="608">
          <cell r="A608">
            <v>1994</v>
          </cell>
          <cell r="B608">
            <v>343732</v>
          </cell>
          <cell r="C608">
            <v>2486632</v>
          </cell>
        </row>
        <row r="610">
          <cell r="A610">
            <v>34700</v>
          </cell>
          <cell r="B610">
            <v>28695</v>
          </cell>
          <cell r="C610">
            <v>200550</v>
          </cell>
        </row>
        <row r="611">
          <cell r="A611">
            <v>34731</v>
          </cell>
          <cell r="B611">
            <v>27336</v>
          </cell>
          <cell r="C611">
            <v>172390</v>
          </cell>
        </row>
        <row r="612">
          <cell r="A612">
            <v>34759</v>
          </cell>
          <cell r="B612">
            <v>28275</v>
          </cell>
          <cell r="C612">
            <v>180134</v>
          </cell>
        </row>
        <row r="613">
          <cell r="A613">
            <v>34790</v>
          </cell>
          <cell r="B613">
            <v>29661</v>
          </cell>
          <cell r="C613">
            <v>182278</v>
          </cell>
        </row>
        <row r="614">
          <cell r="A614">
            <v>34820</v>
          </cell>
          <cell r="B614">
            <v>28377</v>
          </cell>
          <cell r="C614">
            <v>206385</v>
          </cell>
        </row>
        <row r="615">
          <cell r="A615">
            <v>34851</v>
          </cell>
          <cell r="B615">
            <v>27207</v>
          </cell>
          <cell r="C615">
            <v>204934</v>
          </cell>
        </row>
        <row r="616">
          <cell r="A616">
            <v>34881</v>
          </cell>
          <cell r="B616">
            <v>27611</v>
          </cell>
          <cell r="C616">
            <v>200914</v>
          </cell>
        </row>
        <row r="617">
          <cell r="A617">
            <v>34912</v>
          </cell>
          <cell r="B617">
            <v>26583</v>
          </cell>
          <cell r="C617">
            <v>203787</v>
          </cell>
        </row>
        <row r="618">
          <cell r="A618">
            <v>34943</v>
          </cell>
          <cell r="B618">
            <v>25211</v>
          </cell>
          <cell r="C618">
            <v>197315</v>
          </cell>
        </row>
        <row r="619">
          <cell r="A619">
            <v>34973</v>
          </cell>
          <cell r="B619">
            <v>26027</v>
          </cell>
          <cell r="C619">
            <v>174249</v>
          </cell>
        </row>
        <row r="620">
          <cell r="A620">
            <v>35004</v>
          </cell>
          <cell r="B620">
            <v>25662</v>
          </cell>
          <cell r="C620">
            <v>189523</v>
          </cell>
        </row>
        <row r="621">
          <cell r="A621">
            <v>35034</v>
          </cell>
          <cell r="B621">
            <v>26021</v>
          </cell>
          <cell r="C621">
            <v>193395</v>
          </cell>
        </row>
        <row r="622">
          <cell r="A622" t="str">
            <v>Totals:</v>
          </cell>
          <cell r="B622" t="str">
            <v>__________</v>
          </cell>
          <cell r="C622" t="str">
            <v>__________</v>
          </cell>
        </row>
        <row r="623">
          <cell r="A623">
            <v>1995</v>
          </cell>
          <cell r="B623">
            <v>326666</v>
          </cell>
          <cell r="C623">
            <v>2305854</v>
          </cell>
        </row>
        <row r="625">
          <cell r="A625">
            <v>35065</v>
          </cell>
          <cell r="B625">
            <v>26170</v>
          </cell>
          <cell r="C625">
            <v>202058</v>
          </cell>
        </row>
        <row r="626">
          <cell r="A626">
            <v>35096</v>
          </cell>
          <cell r="B626">
            <v>24789</v>
          </cell>
          <cell r="C626">
            <v>191226</v>
          </cell>
        </row>
        <row r="627">
          <cell r="A627">
            <v>35125</v>
          </cell>
          <cell r="B627">
            <v>26579</v>
          </cell>
          <cell r="C627">
            <v>204623</v>
          </cell>
        </row>
        <row r="628">
          <cell r="A628">
            <v>35156</v>
          </cell>
          <cell r="B628">
            <v>26832</v>
          </cell>
          <cell r="C628">
            <v>194941</v>
          </cell>
        </row>
        <row r="629">
          <cell r="A629">
            <v>35186</v>
          </cell>
          <cell r="B629">
            <v>26363</v>
          </cell>
          <cell r="C629">
            <v>201601</v>
          </cell>
        </row>
        <row r="630">
          <cell r="A630">
            <v>35217</v>
          </cell>
          <cell r="B630">
            <v>25732</v>
          </cell>
          <cell r="C630">
            <v>187510</v>
          </cell>
        </row>
        <row r="631">
          <cell r="A631">
            <v>35247</v>
          </cell>
          <cell r="B631">
            <v>27705</v>
          </cell>
          <cell r="C631">
            <v>191534</v>
          </cell>
        </row>
        <row r="632">
          <cell r="A632">
            <v>35278</v>
          </cell>
          <cell r="B632">
            <v>26593</v>
          </cell>
          <cell r="C632">
            <v>191631</v>
          </cell>
        </row>
        <row r="633">
          <cell r="A633">
            <v>35309</v>
          </cell>
          <cell r="B633">
            <v>26094</v>
          </cell>
          <cell r="C633">
            <v>179975</v>
          </cell>
        </row>
        <row r="634">
          <cell r="A634">
            <v>35339</v>
          </cell>
          <cell r="B634">
            <v>26345</v>
          </cell>
          <cell r="C634">
            <v>206252</v>
          </cell>
        </row>
        <row r="635">
          <cell r="A635">
            <v>35370</v>
          </cell>
          <cell r="B635">
            <v>24292</v>
          </cell>
          <cell r="C635">
            <v>196023</v>
          </cell>
        </row>
        <row r="636">
          <cell r="A636">
            <v>35400</v>
          </cell>
          <cell r="B636">
            <v>25900</v>
          </cell>
          <cell r="C636">
            <v>197626</v>
          </cell>
        </row>
        <row r="637">
          <cell r="A637" t="str">
            <v>Totals:</v>
          </cell>
          <cell r="B637" t="str">
            <v>__________</v>
          </cell>
          <cell r="C637" t="str">
            <v>__________</v>
          </cell>
        </row>
        <row r="638">
          <cell r="A638">
            <v>1996</v>
          </cell>
          <cell r="B638">
            <v>313394</v>
          </cell>
          <cell r="C638">
            <v>2345000</v>
          </cell>
        </row>
        <row r="640">
          <cell r="A640">
            <v>35431</v>
          </cell>
          <cell r="B640">
            <v>25511</v>
          </cell>
          <cell r="C640">
            <v>190453</v>
          </cell>
        </row>
        <row r="641">
          <cell r="A641">
            <v>35462</v>
          </cell>
          <cell r="B641">
            <v>24231</v>
          </cell>
          <cell r="C641">
            <v>179133</v>
          </cell>
        </row>
        <row r="642">
          <cell r="A642">
            <v>35490</v>
          </cell>
          <cell r="B642">
            <v>27461</v>
          </cell>
          <cell r="C642">
            <v>187667</v>
          </cell>
        </row>
        <row r="643">
          <cell r="A643">
            <v>35521</v>
          </cell>
          <cell r="B643">
            <v>26546</v>
          </cell>
          <cell r="C643">
            <v>187682</v>
          </cell>
        </row>
        <row r="644">
          <cell r="A644">
            <v>35551</v>
          </cell>
          <cell r="B644">
            <v>25253</v>
          </cell>
          <cell r="C644">
            <v>197775</v>
          </cell>
        </row>
        <row r="645">
          <cell r="A645">
            <v>35582</v>
          </cell>
          <cell r="B645">
            <v>24539</v>
          </cell>
          <cell r="C645">
            <v>187329</v>
          </cell>
        </row>
        <row r="646">
          <cell r="A646">
            <v>35612</v>
          </cell>
          <cell r="B646">
            <v>24549</v>
          </cell>
          <cell r="C646">
            <v>195582</v>
          </cell>
        </row>
        <row r="647">
          <cell r="A647">
            <v>35643</v>
          </cell>
          <cell r="B647">
            <v>24799</v>
          </cell>
          <cell r="C647">
            <v>194401</v>
          </cell>
        </row>
        <row r="648">
          <cell r="A648">
            <v>35674</v>
          </cell>
          <cell r="B648">
            <v>24005</v>
          </cell>
          <cell r="C648">
            <v>188189</v>
          </cell>
        </row>
        <row r="649">
          <cell r="A649">
            <v>35704</v>
          </cell>
          <cell r="B649">
            <v>24295</v>
          </cell>
          <cell r="C649">
            <v>191226</v>
          </cell>
        </row>
        <row r="650">
          <cell r="A650">
            <v>35735</v>
          </cell>
          <cell r="B650">
            <v>24627</v>
          </cell>
          <cell r="C650">
            <v>181369</v>
          </cell>
        </row>
        <row r="651">
          <cell r="A651">
            <v>35765</v>
          </cell>
          <cell r="B651">
            <v>24624</v>
          </cell>
          <cell r="C651">
            <v>189234</v>
          </cell>
        </row>
        <row r="652">
          <cell r="A652" t="str">
            <v>Totals:</v>
          </cell>
          <cell r="B652" t="str">
            <v>__________</v>
          </cell>
          <cell r="C652" t="str">
            <v>__________</v>
          </cell>
        </row>
        <row r="653">
          <cell r="A653">
            <v>1997</v>
          </cell>
          <cell r="B653">
            <v>300440</v>
          </cell>
          <cell r="C653">
            <v>2270040</v>
          </cell>
        </row>
        <row r="655">
          <cell r="A655">
            <v>35796</v>
          </cell>
          <cell r="B655">
            <v>23382</v>
          </cell>
          <cell r="C655">
            <v>189416</v>
          </cell>
        </row>
        <row r="656">
          <cell r="A656">
            <v>35827</v>
          </cell>
          <cell r="B656">
            <v>21586</v>
          </cell>
          <cell r="C656">
            <v>169235</v>
          </cell>
        </row>
        <row r="657">
          <cell r="A657">
            <v>35855</v>
          </cell>
          <cell r="B657">
            <v>23596</v>
          </cell>
          <cell r="C657">
            <v>184206</v>
          </cell>
        </row>
        <row r="658">
          <cell r="A658">
            <v>35886</v>
          </cell>
          <cell r="B658">
            <v>23501</v>
          </cell>
          <cell r="C658">
            <v>177681</v>
          </cell>
        </row>
        <row r="659">
          <cell r="A659">
            <v>35916</v>
          </cell>
          <cell r="B659">
            <v>25008</v>
          </cell>
          <cell r="C659">
            <v>174979</v>
          </cell>
        </row>
        <row r="660">
          <cell r="A660">
            <v>35947</v>
          </cell>
          <cell r="B660">
            <v>21543</v>
          </cell>
          <cell r="C660">
            <v>166116</v>
          </cell>
        </row>
        <row r="661">
          <cell r="A661">
            <v>35977</v>
          </cell>
          <cell r="B661">
            <v>21627</v>
          </cell>
          <cell r="C661">
            <v>164638</v>
          </cell>
        </row>
        <row r="662">
          <cell r="A662">
            <v>36008</v>
          </cell>
          <cell r="B662">
            <v>22827</v>
          </cell>
          <cell r="C662">
            <v>171045</v>
          </cell>
        </row>
        <row r="663">
          <cell r="A663">
            <v>36039</v>
          </cell>
          <cell r="B663">
            <v>22460</v>
          </cell>
          <cell r="C663">
            <v>158381</v>
          </cell>
        </row>
        <row r="664">
          <cell r="A664">
            <v>36069</v>
          </cell>
          <cell r="B664">
            <v>23227</v>
          </cell>
          <cell r="C664">
            <v>172872</v>
          </cell>
        </row>
        <row r="665">
          <cell r="A665">
            <v>36100</v>
          </cell>
          <cell r="B665">
            <v>21612</v>
          </cell>
          <cell r="C665">
            <v>152456</v>
          </cell>
        </row>
        <row r="666">
          <cell r="A666">
            <v>36130</v>
          </cell>
          <cell r="B666">
            <v>20910</v>
          </cell>
          <cell r="C666">
            <v>160784</v>
          </cell>
        </row>
        <row r="667">
          <cell r="A667" t="str">
            <v>Totals:</v>
          </cell>
          <cell r="B667" t="str">
            <v>__________</v>
          </cell>
          <cell r="C667" t="str">
            <v>__________</v>
          </cell>
        </row>
        <row r="668">
          <cell r="A668">
            <v>1998</v>
          </cell>
          <cell r="B668">
            <v>271279</v>
          </cell>
          <cell r="C668">
            <v>2041809</v>
          </cell>
        </row>
        <row r="670">
          <cell r="A670">
            <v>36161</v>
          </cell>
          <cell r="B670">
            <v>21316</v>
          </cell>
          <cell r="C670">
            <v>166994</v>
          </cell>
        </row>
        <row r="671">
          <cell r="A671">
            <v>36192</v>
          </cell>
          <cell r="B671">
            <v>19880</v>
          </cell>
          <cell r="C671">
            <v>146398</v>
          </cell>
        </row>
        <row r="672">
          <cell r="A672">
            <v>36220</v>
          </cell>
          <cell r="B672">
            <v>20064</v>
          </cell>
          <cell r="C672">
            <v>161530</v>
          </cell>
        </row>
        <row r="673">
          <cell r="A673">
            <v>36251</v>
          </cell>
          <cell r="B673">
            <v>21115</v>
          </cell>
          <cell r="C673">
            <v>150483</v>
          </cell>
        </row>
        <row r="674">
          <cell r="A674">
            <v>36281</v>
          </cell>
          <cell r="B674">
            <v>21251</v>
          </cell>
          <cell r="C674">
            <v>155938</v>
          </cell>
        </row>
        <row r="675">
          <cell r="A675">
            <v>36312</v>
          </cell>
          <cell r="B675">
            <v>19900</v>
          </cell>
          <cell r="C675">
            <v>158267</v>
          </cell>
        </row>
        <row r="676">
          <cell r="A676">
            <v>36342</v>
          </cell>
          <cell r="B676">
            <v>21059</v>
          </cell>
          <cell r="C676">
            <v>160776</v>
          </cell>
        </row>
        <row r="677">
          <cell r="A677">
            <v>36373</v>
          </cell>
          <cell r="B677">
            <v>20792</v>
          </cell>
          <cell r="C677">
            <v>143029</v>
          </cell>
        </row>
        <row r="678">
          <cell r="A678">
            <v>36404</v>
          </cell>
          <cell r="B678">
            <v>20396</v>
          </cell>
          <cell r="C678">
            <v>154173</v>
          </cell>
        </row>
        <row r="679">
          <cell r="A679">
            <v>36434</v>
          </cell>
          <cell r="B679">
            <v>22035</v>
          </cell>
          <cell r="C679">
            <v>162143</v>
          </cell>
        </row>
        <row r="680">
          <cell r="A680">
            <v>36465</v>
          </cell>
          <cell r="B680">
            <v>22085</v>
          </cell>
          <cell r="C680">
            <v>156989</v>
          </cell>
        </row>
        <row r="681">
          <cell r="A681">
            <v>36495</v>
          </cell>
          <cell r="B681">
            <v>21266</v>
          </cell>
          <cell r="C681">
            <v>162850</v>
          </cell>
        </row>
        <row r="682">
          <cell r="A682" t="str">
            <v>Totals:</v>
          </cell>
          <cell r="B682" t="str">
            <v>__________</v>
          </cell>
          <cell r="C682" t="str">
            <v>__________</v>
          </cell>
        </row>
        <row r="683">
          <cell r="A683">
            <v>1999</v>
          </cell>
          <cell r="B683">
            <v>251159</v>
          </cell>
          <cell r="C683">
            <v>1879570</v>
          </cell>
        </row>
        <row r="685">
          <cell r="A685">
            <v>36526</v>
          </cell>
          <cell r="B685">
            <v>20386</v>
          </cell>
          <cell r="C685">
            <v>146540</v>
          </cell>
        </row>
        <row r="686">
          <cell r="A686">
            <v>36557</v>
          </cell>
          <cell r="B686">
            <v>20861</v>
          </cell>
          <cell r="C686">
            <v>136128</v>
          </cell>
        </row>
        <row r="687">
          <cell r="A687">
            <v>36586</v>
          </cell>
          <cell r="B687">
            <v>20796</v>
          </cell>
          <cell r="C687">
            <v>157299</v>
          </cell>
        </row>
        <row r="688">
          <cell r="A688">
            <v>36617</v>
          </cell>
          <cell r="B688">
            <v>20568</v>
          </cell>
          <cell r="C688">
            <v>148721</v>
          </cell>
        </row>
        <row r="689">
          <cell r="A689">
            <v>36647</v>
          </cell>
          <cell r="B689">
            <v>20840</v>
          </cell>
          <cell r="C689">
            <v>148434</v>
          </cell>
        </row>
        <row r="690">
          <cell r="A690">
            <v>36678</v>
          </cell>
          <cell r="B690">
            <v>20019</v>
          </cell>
          <cell r="C690">
            <v>144345</v>
          </cell>
        </row>
        <row r="691">
          <cell r="A691">
            <v>36708</v>
          </cell>
          <cell r="B691">
            <v>19460</v>
          </cell>
          <cell r="C691">
            <v>147799</v>
          </cell>
        </row>
        <row r="692">
          <cell r="A692">
            <v>36739</v>
          </cell>
          <cell r="B692">
            <v>19472</v>
          </cell>
          <cell r="C692">
            <v>153199</v>
          </cell>
        </row>
        <row r="693">
          <cell r="A693">
            <v>36770</v>
          </cell>
          <cell r="B693">
            <v>20377</v>
          </cell>
          <cell r="C693">
            <v>147925</v>
          </cell>
        </row>
        <row r="694">
          <cell r="A694">
            <v>36800</v>
          </cell>
          <cell r="B694">
            <v>20852</v>
          </cell>
          <cell r="C694">
            <v>154948</v>
          </cell>
        </row>
        <row r="695">
          <cell r="A695">
            <v>36831</v>
          </cell>
          <cell r="B695">
            <v>19137</v>
          </cell>
          <cell r="C695">
            <v>142013</v>
          </cell>
        </row>
        <row r="696">
          <cell r="A696">
            <v>36861</v>
          </cell>
          <cell r="B696">
            <v>18479</v>
          </cell>
          <cell r="C696">
            <v>132588</v>
          </cell>
        </row>
        <row r="697">
          <cell r="A697" t="str">
            <v>Totals:</v>
          </cell>
          <cell r="B697" t="str">
            <v>__________</v>
          </cell>
          <cell r="C697" t="str">
            <v>__________</v>
          </cell>
        </row>
        <row r="698">
          <cell r="A698">
            <v>2000</v>
          </cell>
          <cell r="B698">
            <v>241247</v>
          </cell>
          <cell r="C698">
            <v>1759939</v>
          </cell>
        </row>
        <row r="700">
          <cell r="A700">
            <v>36892</v>
          </cell>
          <cell r="B700">
            <v>19369</v>
          </cell>
          <cell r="C700">
            <v>140201</v>
          </cell>
        </row>
        <row r="701">
          <cell r="A701">
            <v>36923</v>
          </cell>
          <cell r="B701">
            <v>17925</v>
          </cell>
          <cell r="C701">
            <v>141284</v>
          </cell>
        </row>
        <row r="702">
          <cell r="A702">
            <v>36951</v>
          </cell>
          <cell r="B702">
            <v>18910</v>
          </cell>
          <cell r="C702">
            <v>163821</v>
          </cell>
        </row>
        <row r="703">
          <cell r="A703">
            <v>36982</v>
          </cell>
          <cell r="B703">
            <v>17860</v>
          </cell>
          <cell r="C703">
            <v>149917</v>
          </cell>
        </row>
        <row r="704">
          <cell r="A704">
            <v>37012</v>
          </cell>
          <cell r="B704">
            <v>17790</v>
          </cell>
          <cell r="C704">
            <v>146714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45">
          <cell r="A45">
            <v>36404</v>
          </cell>
          <cell r="B45">
            <v>11767</v>
          </cell>
          <cell r="C45">
            <v>1994334</v>
          </cell>
          <cell r="D45" t="str">
            <v>117,393    169486       90.89     120</v>
          </cell>
        </row>
        <row r="46">
          <cell r="A46">
            <v>36434</v>
          </cell>
          <cell r="B46">
            <v>20508</v>
          </cell>
          <cell r="C46">
            <v>2899655</v>
          </cell>
          <cell r="D46" t="str">
            <v>205,105    141392       90.91     117</v>
          </cell>
        </row>
        <row r="47">
          <cell r="A47">
            <v>36465</v>
          </cell>
          <cell r="B47">
            <v>19175</v>
          </cell>
          <cell r="C47">
            <v>2387827</v>
          </cell>
          <cell r="D47" t="str">
            <v>197,946    124529       91.17     118</v>
          </cell>
        </row>
        <row r="48">
          <cell r="A48">
            <v>36495</v>
          </cell>
          <cell r="B48">
            <v>15994</v>
          </cell>
          <cell r="C48">
            <v>2412168</v>
          </cell>
          <cell r="D48" t="str">
            <v>164,967    150818       91.16     115</v>
          </cell>
        </row>
        <row r="49">
          <cell r="A49" t="str">
            <v>Totals: __</v>
          </cell>
          <cell r="B49" t="str">
            <v>________</v>
          </cell>
          <cell r="C49" t="str">
            <v>__________</v>
          </cell>
          <cell r="D49" t="str">
            <v>__________</v>
          </cell>
        </row>
        <row r="50">
          <cell r="A50">
            <v>1999</v>
          </cell>
          <cell r="B50">
            <v>67444</v>
          </cell>
          <cell r="C50">
            <v>9693984</v>
          </cell>
          <cell r="D50">
            <v>685411</v>
          </cell>
        </row>
        <row r="52">
          <cell r="A52">
            <v>36526</v>
          </cell>
          <cell r="B52">
            <v>14511</v>
          </cell>
          <cell r="C52">
            <v>2101258</v>
          </cell>
          <cell r="D52" t="str">
            <v>144,538    144805       90.88     112</v>
          </cell>
        </row>
        <row r="53">
          <cell r="A53">
            <v>36557</v>
          </cell>
          <cell r="B53">
            <v>13102</v>
          </cell>
          <cell r="C53">
            <v>1936838</v>
          </cell>
          <cell r="D53" t="str">
            <v>124,493    147828       90.48     114</v>
          </cell>
        </row>
        <row r="54">
          <cell r="A54">
            <v>36586</v>
          </cell>
          <cell r="B54">
            <v>12166</v>
          </cell>
          <cell r="C54">
            <v>1838288</v>
          </cell>
          <cell r="D54" t="str">
            <v>124,719    151101       91.11     110</v>
          </cell>
        </row>
        <row r="55">
          <cell r="A55">
            <v>36617</v>
          </cell>
          <cell r="B55">
            <v>10612</v>
          </cell>
          <cell r="C55">
            <v>2020320</v>
          </cell>
          <cell r="D55" t="str">
            <v>98,008    190381       90.23     109</v>
          </cell>
        </row>
        <row r="56">
          <cell r="A56">
            <v>36647</v>
          </cell>
          <cell r="B56">
            <v>11694</v>
          </cell>
          <cell r="C56">
            <v>2021163</v>
          </cell>
          <cell r="D56" t="str">
            <v>90,654    172838       88.57     111</v>
          </cell>
        </row>
        <row r="57">
          <cell r="A57">
            <v>36678</v>
          </cell>
          <cell r="B57">
            <v>10475</v>
          </cell>
          <cell r="C57">
            <v>1782465</v>
          </cell>
          <cell r="D57" t="str">
            <v>73,879    170164       87.58     109</v>
          </cell>
        </row>
        <row r="58">
          <cell r="A58">
            <v>36708</v>
          </cell>
          <cell r="B58">
            <v>7557</v>
          </cell>
          <cell r="C58">
            <v>1739346</v>
          </cell>
          <cell r="D58" t="str">
            <v>69,235    230164       90.16     109</v>
          </cell>
        </row>
        <row r="59">
          <cell r="A59">
            <v>36739</v>
          </cell>
          <cell r="B59">
            <v>7385</v>
          </cell>
          <cell r="C59">
            <v>1653327</v>
          </cell>
          <cell r="D59" t="str">
            <v>59,714    223877       88.99     107</v>
          </cell>
        </row>
        <row r="60">
          <cell r="A60">
            <v>36770</v>
          </cell>
          <cell r="B60">
            <v>7853</v>
          </cell>
          <cell r="C60">
            <v>1496989</v>
          </cell>
          <cell r="D60" t="str">
            <v>59,621    190627       88.36     106</v>
          </cell>
        </row>
        <row r="61">
          <cell r="A61">
            <v>36800</v>
          </cell>
          <cell r="B61">
            <v>9107</v>
          </cell>
          <cell r="C61">
            <v>1465737</v>
          </cell>
          <cell r="D61" t="str">
            <v>70,342    160947       88.54     108</v>
          </cell>
        </row>
        <row r="62">
          <cell r="A62">
            <v>36831</v>
          </cell>
          <cell r="B62">
            <v>8216</v>
          </cell>
          <cell r="C62">
            <v>1340615</v>
          </cell>
          <cell r="D62" t="str">
            <v>73,996    163172       90.01     109</v>
          </cell>
        </row>
        <row r="63">
          <cell r="A63">
            <v>36861</v>
          </cell>
          <cell r="B63">
            <v>9004</v>
          </cell>
          <cell r="C63">
            <v>1330095</v>
          </cell>
          <cell r="D63" t="str">
            <v>73,986    147723       89.15     108</v>
          </cell>
        </row>
        <row r="64">
          <cell r="A64" t="str">
            <v>Totals: __</v>
          </cell>
          <cell r="B64" t="str">
            <v>________</v>
          </cell>
          <cell r="C64" t="str">
            <v>__________</v>
          </cell>
          <cell r="D64" t="str">
            <v>__________</v>
          </cell>
        </row>
        <row r="65">
          <cell r="A65">
            <v>2000</v>
          </cell>
          <cell r="B65">
            <v>121682</v>
          </cell>
          <cell r="C65">
            <v>20726441</v>
          </cell>
          <cell r="D65">
            <v>1063185</v>
          </cell>
        </row>
        <row r="67">
          <cell r="A67">
            <v>36892</v>
          </cell>
          <cell r="B67">
            <v>9201</v>
          </cell>
          <cell r="C67">
            <v>1210869</v>
          </cell>
          <cell r="D67" t="str">
            <v>69,751    131602       88.35     109</v>
          </cell>
        </row>
        <row r="68">
          <cell r="A68">
            <v>36923</v>
          </cell>
          <cell r="B68">
            <v>8794</v>
          </cell>
          <cell r="C68">
            <v>1048223</v>
          </cell>
          <cell r="D68" t="str">
            <v>62,805    119198       87.72     107</v>
          </cell>
        </row>
        <row r="69">
          <cell r="A69">
            <v>36951</v>
          </cell>
          <cell r="B69">
            <v>11550</v>
          </cell>
          <cell r="C69">
            <v>1102692</v>
          </cell>
          <cell r="D69" t="str">
            <v>64,993     95472       84.91     108</v>
          </cell>
        </row>
        <row r="70">
          <cell r="A70">
            <v>36982</v>
          </cell>
          <cell r="B70">
            <v>14742</v>
          </cell>
          <cell r="C70">
            <v>1052901</v>
          </cell>
          <cell r="D70" t="str">
            <v>76,074     71422       83.77     109</v>
          </cell>
        </row>
        <row r="71">
          <cell r="A71">
            <v>37012</v>
          </cell>
          <cell r="B71">
            <v>12271</v>
          </cell>
          <cell r="C71">
            <v>1002650</v>
          </cell>
          <cell r="D71" t="str">
            <v>74,884     81709       85.92     107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44">
          <cell r="A44">
            <v>36434</v>
          </cell>
          <cell r="B44">
            <v>48555</v>
          </cell>
          <cell r="C44">
            <v>1724765</v>
          </cell>
          <cell r="D44" t="str">
            <v>76,343     35522       61.12     143</v>
          </cell>
        </row>
        <row r="45">
          <cell r="A45">
            <v>36465</v>
          </cell>
          <cell r="B45">
            <v>86382</v>
          </cell>
          <cell r="C45">
            <v>2826417</v>
          </cell>
          <cell r="D45" t="str">
            <v>193,448     32720       69.13     136</v>
          </cell>
        </row>
        <row r="46">
          <cell r="A46">
            <v>36495</v>
          </cell>
          <cell r="B46">
            <v>80800</v>
          </cell>
          <cell r="C46">
            <v>2488497</v>
          </cell>
          <cell r="D46" t="str">
            <v>168,648     30799       67.61     136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1999</v>
          </cell>
          <cell r="B48">
            <v>215737</v>
          </cell>
          <cell r="C48">
            <v>7039679</v>
          </cell>
          <cell r="D48">
            <v>438439</v>
          </cell>
        </row>
        <row r="50">
          <cell r="A50">
            <v>36526</v>
          </cell>
          <cell r="B50">
            <v>83085</v>
          </cell>
          <cell r="C50">
            <v>2125068</v>
          </cell>
          <cell r="D50" t="str">
            <v>168,917     25578       67.03     134</v>
          </cell>
        </row>
        <row r="51">
          <cell r="A51">
            <v>36557</v>
          </cell>
          <cell r="B51">
            <v>87254</v>
          </cell>
          <cell r="C51">
            <v>1791114</v>
          </cell>
          <cell r="D51" t="str">
            <v>131,934     20528       60.19     136</v>
          </cell>
        </row>
        <row r="52">
          <cell r="A52">
            <v>36586</v>
          </cell>
          <cell r="B52">
            <v>90926</v>
          </cell>
          <cell r="C52">
            <v>1868440</v>
          </cell>
          <cell r="D52" t="str">
            <v>136,171     20550       59.96     140</v>
          </cell>
        </row>
        <row r="53">
          <cell r="A53">
            <v>36617</v>
          </cell>
          <cell r="B53">
            <v>92873</v>
          </cell>
          <cell r="C53">
            <v>1629163</v>
          </cell>
          <cell r="D53" t="str">
            <v>107,668     17542       53.69     138</v>
          </cell>
        </row>
        <row r="54">
          <cell r="A54">
            <v>36647</v>
          </cell>
          <cell r="B54">
            <v>94040</v>
          </cell>
          <cell r="C54">
            <v>1591449</v>
          </cell>
          <cell r="D54" t="str">
            <v>104,631     16924       52.67     139</v>
          </cell>
        </row>
        <row r="55">
          <cell r="A55">
            <v>36678</v>
          </cell>
          <cell r="B55">
            <v>86868</v>
          </cell>
          <cell r="C55">
            <v>1478747</v>
          </cell>
          <cell r="D55" t="str">
            <v>92,439     17023       51.55     138</v>
          </cell>
        </row>
        <row r="56">
          <cell r="A56">
            <v>36708</v>
          </cell>
          <cell r="B56">
            <v>80840</v>
          </cell>
          <cell r="C56">
            <v>1415591</v>
          </cell>
          <cell r="D56" t="str">
            <v>89,962     17512       52.67     137</v>
          </cell>
        </row>
        <row r="57">
          <cell r="A57">
            <v>36739</v>
          </cell>
          <cell r="B57">
            <v>83387</v>
          </cell>
          <cell r="C57">
            <v>1355017</v>
          </cell>
          <cell r="D57" t="str">
            <v>72,278     16250       46.43     139</v>
          </cell>
        </row>
        <row r="58">
          <cell r="A58">
            <v>36770</v>
          </cell>
          <cell r="B58">
            <v>85941</v>
          </cell>
          <cell r="C58">
            <v>1276042</v>
          </cell>
          <cell r="D58" t="str">
            <v>61,267     14848       41.62     142</v>
          </cell>
        </row>
        <row r="59">
          <cell r="A59">
            <v>36800</v>
          </cell>
          <cell r="B59">
            <v>89997</v>
          </cell>
          <cell r="C59">
            <v>1273212</v>
          </cell>
          <cell r="D59" t="str">
            <v>84,353     14148       48.38     143</v>
          </cell>
        </row>
        <row r="60">
          <cell r="A60">
            <v>36831</v>
          </cell>
          <cell r="B60">
            <v>82241</v>
          </cell>
          <cell r="C60">
            <v>1157946</v>
          </cell>
          <cell r="D60" t="str">
            <v>74,604     14080       47.57     146</v>
          </cell>
        </row>
        <row r="61">
          <cell r="A61">
            <v>36861</v>
          </cell>
          <cell r="B61">
            <v>79941</v>
          </cell>
          <cell r="C61">
            <v>1140642</v>
          </cell>
          <cell r="D61" t="str">
            <v>73,661     14269       47.96     145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1037393</v>
          </cell>
          <cell r="C63">
            <v>18102431</v>
          </cell>
          <cell r="D63">
            <v>1197885</v>
          </cell>
        </row>
        <row r="65">
          <cell r="A65">
            <v>36892</v>
          </cell>
          <cell r="B65">
            <v>84828</v>
          </cell>
          <cell r="C65">
            <v>1127059</v>
          </cell>
          <cell r="D65" t="str">
            <v>74,067     13287       46.61     142</v>
          </cell>
        </row>
        <row r="66">
          <cell r="A66">
            <v>36923</v>
          </cell>
          <cell r="B66">
            <v>67841</v>
          </cell>
          <cell r="C66">
            <v>1012584</v>
          </cell>
          <cell r="D66" t="str">
            <v>70,612     14926       51.00     142</v>
          </cell>
        </row>
        <row r="67">
          <cell r="A67">
            <v>36951</v>
          </cell>
          <cell r="B67">
            <v>70876</v>
          </cell>
          <cell r="C67">
            <v>1074419</v>
          </cell>
          <cell r="D67" t="str">
            <v>76,054     15160       51.76     141</v>
          </cell>
        </row>
        <row r="68">
          <cell r="A68">
            <v>36982</v>
          </cell>
          <cell r="B68">
            <v>63391</v>
          </cell>
          <cell r="C68">
            <v>985544</v>
          </cell>
          <cell r="D68" t="str">
            <v>68,657     15548       51.99     141</v>
          </cell>
        </row>
        <row r="69">
          <cell r="A69">
            <v>37012</v>
          </cell>
          <cell r="B69">
            <v>59729</v>
          </cell>
          <cell r="C69">
            <v>935743</v>
          </cell>
          <cell r="D69" t="str">
            <v>64,041     15667       51.74     132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>
        <row r="47">
          <cell r="A47">
            <v>36465</v>
          </cell>
          <cell r="B47">
            <v>17680</v>
          </cell>
          <cell r="C47">
            <v>1757482</v>
          </cell>
          <cell r="D47" t="str">
            <v>60,697     99406       77.44     112</v>
          </cell>
        </row>
        <row r="48">
          <cell r="A48">
            <v>36495</v>
          </cell>
          <cell r="B48">
            <v>19659</v>
          </cell>
          <cell r="C48">
            <v>2763655</v>
          </cell>
          <cell r="D48" t="str">
            <v>145,786    140580       88.12     110</v>
          </cell>
        </row>
        <row r="49">
          <cell r="A49" t="str">
            <v>Totals: _</v>
          </cell>
          <cell r="B49" t="str">
            <v>_________</v>
          </cell>
          <cell r="C49" t="str">
            <v>__________</v>
          </cell>
          <cell r="D49" t="str">
            <v>__________</v>
          </cell>
        </row>
        <row r="50">
          <cell r="A50">
            <v>1999</v>
          </cell>
          <cell r="B50">
            <v>37339</v>
          </cell>
          <cell r="C50">
            <v>4521137</v>
          </cell>
          <cell r="D50">
            <v>206483</v>
          </cell>
        </row>
        <row r="52">
          <cell r="A52">
            <v>36526</v>
          </cell>
          <cell r="B52">
            <v>19391</v>
          </cell>
          <cell r="C52">
            <v>2305593</v>
          </cell>
          <cell r="D52" t="str">
            <v>138,282    118901       87.70     109</v>
          </cell>
        </row>
        <row r="53">
          <cell r="A53">
            <v>36557</v>
          </cell>
          <cell r="B53">
            <v>18233</v>
          </cell>
          <cell r="C53">
            <v>2139149</v>
          </cell>
          <cell r="D53" t="str">
            <v>142,662    117323       88.67     109</v>
          </cell>
        </row>
        <row r="54">
          <cell r="A54">
            <v>36586</v>
          </cell>
          <cell r="B54">
            <v>15650</v>
          </cell>
          <cell r="C54">
            <v>2044986</v>
          </cell>
          <cell r="D54" t="str">
            <v>132,709    130671       89.45     109</v>
          </cell>
        </row>
        <row r="55">
          <cell r="A55">
            <v>36617</v>
          </cell>
          <cell r="B55">
            <v>15689</v>
          </cell>
          <cell r="C55">
            <v>1742280</v>
          </cell>
          <cell r="D55" t="str">
            <v>99,683    111052       86.40     104</v>
          </cell>
        </row>
        <row r="56">
          <cell r="A56">
            <v>36647</v>
          </cell>
          <cell r="B56">
            <v>12820</v>
          </cell>
          <cell r="C56">
            <v>1614283</v>
          </cell>
          <cell r="D56" t="str">
            <v>86,083    125920       87.04     103</v>
          </cell>
        </row>
        <row r="57">
          <cell r="A57">
            <v>36678</v>
          </cell>
          <cell r="B57">
            <v>11801</v>
          </cell>
          <cell r="C57">
            <v>1463651</v>
          </cell>
          <cell r="D57" t="str">
            <v>74,968    124028       86.40     100</v>
          </cell>
        </row>
        <row r="58">
          <cell r="A58">
            <v>36708</v>
          </cell>
          <cell r="B58">
            <v>11518</v>
          </cell>
          <cell r="C58">
            <v>1475926</v>
          </cell>
          <cell r="D58" t="str">
            <v>75,570    128141       86.77     101</v>
          </cell>
        </row>
        <row r="59">
          <cell r="A59">
            <v>36739</v>
          </cell>
          <cell r="B59">
            <v>10941</v>
          </cell>
          <cell r="C59">
            <v>1432142</v>
          </cell>
          <cell r="D59" t="str">
            <v>87,344    130897       88.87     103</v>
          </cell>
        </row>
        <row r="60">
          <cell r="A60">
            <v>36770</v>
          </cell>
          <cell r="B60">
            <v>8775</v>
          </cell>
          <cell r="C60">
            <v>1349869</v>
          </cell>
          <cell r="D60" t="str">
            <v>76,934    153832       89.76     101</v>
          </cell>
        </row>
        <row r="61">
          <cell r="A61">
            <v>36800</v>
          </cell>
          <cell r="B61">
            <v>11048</v>
          </cell>
          <cell r="C61">
            <v>1295662</v>
          </cell>
          <cell r="D61" t="str">
            <v>71,136    117276       86.56     101</v>
          </cell>
        </row>
        <row r="62">
          <cell r="A62">
            <v>36831</v>
          </cell>
          <cell r="B62">
            <v>9736</v>
          </cell>
          <cell r="C62">
            <v>1236166</v>
          </cell>
          <cell r="D62" t="str">
            <v>66,444    126969       87.22      99</v>
          </cell>
        </row>
        <row r="63">
          <cell r="A63">
            <v>36861</v>
          </cell>
          <cell r="B63">
            <v>8973</v>
          </cell>
          <cell r="C63">
            <v>1212463</v>
          </cell>
          <cell r="D63" t="str">
            <v>61,991    135124       87.36     102</v>
          </cell>
        </row>
        <row r="64">
          <cell r="A64" t="str">
            <v>Totals: _</v>
          </cell>
          <cell r="B64" t="str">
            <v>_________</v>
          </cell>
          <cell r="C64" t="str">
            <v>__________</v>
          </cell>
          <cell r="D64" t="str">
            <v>__________</v>
          </cell>
        </row>
        <row r="65">
          <cell r="A65">
            <v>2000</v>
          </cell>
          <cell r="B65">
            <v>154575</v>
          </cell>
          <cell r="C65">
            <v>19312170</v>
          </cell>
          <cell r="D65">
            <v>1113806</v>
          </cell>
        </row>
        <row r="67">
          <cell r="A67">
            <v>36892</v>
          </cell>
          <cell r="B67">
            <v>8621</v>
          </cell>
          <cell r="C67">
            <v>1156798</v>
          </cell>
          <cell r="D67" t="str">
            <v>54,651    134184       86.37     102</v>
          </cell>
        </row>
        <row r="68">
          <cell r="A68">
            <v>36923</v>
          </cell>
          <cell r="B68">
            <v>6639</v>
          </cell>
          <cell r="C68">
            <v>1039622</v>
          </cell>
          <cell r="D68" t="str">
            <v>48,149    156594       87.88     102</v>
          </cell>
        </row>
        <row r="69">
          <cell r="A69">
            <v>36951</v>
          </cell>
          <cell r="B69">
            <v>8581</v>
          </cell>
          <cell r="C69">
            <v>1022258</v>
          </cell>
          <cell r="D69" t="str">
            <v>41,899    119131       83.00     101</v>
          </cell>
        </row>
        <row r="70">
          <cell r="A70">
            <v>36982</v>
          </cell>
          <cell r="B70">
            <v>8134</v>
          </cell>
          <cell r="C70">
            <v>1050250</v>
          </cell>
          <cell r="D70" t="str">
            <v>39,343    129119       82.87     101</v>
          </cell>
        </row>
        <row r="71">
          <cell r="A71">
            <v>37012</v>
          </cell>
          <cell r="B71">
            <v>5069</v>
          </cell>
          <cell r="C71">
            <v>972387</v>
          </cell>
          <cell r="D71" t="str">
            <v>35,600    191831       87.54      93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58">
          <cell r="A58">
            <v>36495</v>
          </cell>
          <cell r="B58">
            <v>19531</v>
          </cell>
          <cell r="C58">
            <v>1581844</v>
          </cell>
          <cell r="D58" t="str">
            <v>103,876     80992       84.17     113</v>
          </cell>
        </row>
        <row r="59">
          <cell r="A59" t="str">
            <v>Totals: _</v>
          </cell>
          <cell r="B59" t="str">
            <v>_________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19531</v>
          </cell>
          <cell r="C60">
            <v>1581844</v>
          </cell>
          <cell r="D60">
            <v>103876</v>
          </cell>
        </row>
        <row r="62">
          <cell r="A62">
            <v>36526</v>
          </cell>
          <cell r="B62">
            <v>27961</v>
          </cell>
          <cell r="C62">
            <v>2165588</v>
          </cell>
          <cell r="D62" t="str">
            <v>155,583     77451       84.77     103</v>
          </cell>
        </row>
        <row r="63">
          <cell r="A63">
            <v>36557</v>
          </cell>
          <cell r="B63">
            <v>24421</v>
          </cell>
          <cell r="C63">
            <v>1969749</v>
          </cell>
          <cell r="D63" t="str">
            <v>146,974     80658       85.75     102</v>
          </cell>
        </row>
        <row r="64">
          <cell r="A64">
            <v>36586</v>
          </cell>
          <cell r="B64">
            <v>22139</v>
          </cell>
          <cell r="C64">
            <v>1897974</v>
          </cell>
          <cell r="D64" t="str">
            <v>132,453     85730       85.68      96</v>
          </cell>
        </row>
        <row r="65">
          <cell r="A65">
            <v>36617</v>
          </cell>
          <cell r="B65">
            <v>19106</v>
          </cell>
          <cell r="C65">
            <v>1702092</v>
          </cell>
          <cell r="D65" t="str">
            <v>96,431     89087       83.46      91</v>
          </cell>
        </row>
        <row r="66">
          <cell r="A66">
            <v>36647</v>
          </cell>
          <cell r="B66">
            <v>17511</v>
          </cell>
          <cell r="C66">
            <v>1578556</v>
          </cell>
          <cell r="D66" t="str">
            <v>88,333     90147       83.46      96</v>
          </cell>
        </row>
        <row r="67">
          <cell r="A67">
            <v>36678</v>
          </cell>
          <cell r="B67">
            <v>17593</v>
          </cell>
          <cell r="C67">
            <v>1375673</v>
          </cell>
          <cell r="D67" t="str">
            <v>74,322     78195       80.86      96</v>
          </cell>
        </row>
        <row r="68">
          <cell r="A68">
            <v>36708</v>
          </cell>
          <cell r="B68">
            <v>16620</v>
          </cell>
          <cell r="C68">
            <v>1441078</v>
          </cell>
          <cell r="D68" t="str">
            <v>78,788     86708       82.58      99</v>
          </cell>
        </row>
        <row r="69">
          <cell r="A69">
            <v>36739</v>
          </cell>
          <cell r="B69">
            <v>17174</v>
          </cell>
          <cell r="C69">
            <v>1207403</v>
          </cell>
          <cell r="D69" t="str">
            <v>59,113     70305       77.49      98</v>
          </cell>
        </row>
        <row r="70">
          <cell r="A70">
            <v>36770</v>
          </cell>
          <cell r="B70">
            <v>16428</v>
          </cell>
          <cell r="C70">
            <v>1053528</v>
          </cell>
          <cell r="D70" t="str">
            <v>51,419     64131       75.79      97</v>
          </cell>
        </row>
        <row r="71">
          <cell r="A71">
            <v>36800</v>
          </cell>
          <cell r="B71">
            <v>16753</v>
          </cell>
          <cell r="C71">
            <v>1096930</v>
          </cell>
          <cell r="D71" t="str">
            <v>56,360     65477       77.09      94</v>
          </cell>
        </row>
        <row r="72">
          <cell r="A72">
            <v>36831</v>
          </cell>
          <cell r="B72">
            <v>14627</v>
          </cell>
          <cell r="C72">
            <v>994894</v>
          </cell>
          <cell r="D72" t="str">
            <v>48,809     68018       76.94      93</v>
          </cell>
        </row>
        <row r="73">
          <cell r="A73">
            <v>36861</v>
          </cell>
          <cell r="B73">
            <v>14962</v>
          </cell>
          <cell r="C73">
            <v>967836</v>
          </cell>
          <cell r="D73" t="str">
            <v>45,351     64687       75.19      93</v>
          </cell>
        </row>
        <row r="74">
          <cell r="A74" t="str">
            <v>Totals: _</v>
          </cell>
          <cell r="B74" t="str">
            <v>_________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225295</v>
          </cell>
          <cell r="C75">
            <v>17451301</v>
          </cell>
          <cell r="D75">
            <v>1033936</v>
          </cell>
        </row>
        <row r="77">
          <cell r="A77">
            <v>36892</v>
          </cell>
          <cell r="B77">
            <v>15469</v>
          </cell>
          <cell r="C77">
            <v>967086</v>
          </cell>
          <cell r="D77" t="str">
            <v>78,820     62518       83.59      93</v>
          </cell>
        </row>
        <row r="78">
          <cell r="A78">
            <v>36923</v>
          </cell>
          <cell r="B78">
            <v>13134</v>
          </cell>
          <cell r="C78">
            <v>899015</v>
          </cell>
          <cell r="D78" t="str">
            <v>154,609     68450       92.17      93</v>
          </cell>
        </row>
        <row r="79">
          <cell r="A79">
            <v>36951</v>
          </cell>
          <cell r="B79">
            <v>13837</v>
          </cell>
          <cell r="C79">
            <v>949460</v>
          </cell>
          <cell r="D79" t="str">
            <v>200,721     68618       93.55      92</v>
          </cell>
        </row>
        <row r="80">
          <cell r="A80">
            <v>36982</v>
          </cell>
          <cell r="B80">
            <v>13462</v>
          </cell>
          <cell r="C80">
            <v>875433</v>
          </cell>
          <cell r="D80" t="str">
            <v>72,512     65030       84.34      93</v>
          </cell>
        </row>
        <row r="81">
          <cell r="A81">
            <v>37012</v>
          </cell>
          <cell r="B81">
            <v>14347</v>
          </cell>
          <cell r="C81">
            <v>836662</v>
          </cell>
          <cell r="D81" t="str">
            <v>54,845     58317       79.26      84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29534</v>
          </cell>
          <cell r="C32">
            <v>1678346</v>
          </cell>
          <cell r="D32" t="str">
            <v>182,884     56828       86.10     142</v>
          </cell>
        </row>
        <row r="33">
          <cell r="A33">
            <v>36557</v>
          </cell>
          <cell r="B33">
            <v>36290</v>
          </cell>
          <cell r="C33">
            <v>2240154</v>
          </cell>
          <cell r="D33" t="str">
            <v>276,817     61730       88.41     141</v>
          </cell>
        </row>
        <row r="34">
          <cell r="A34">
            <v>36586</v>
          </cell>
          <cell r="B34">
            <v>39889</v>
          </cell>
          <cell r="C34">
            <v>2014384</v>
          </cell>
          <cell r="D34" t="str">
            <v>329,286     50500       89.20     142</v>
          </cell>
        </row>
        <row r="35">
          <cell r="A35">
            <v>36617</v>
          </cell>
          <cell r="B35">
            <v>35370</v>
          </cell>
          <cell r="C35">
            <v>1756842</v>
          </cell>
          <cell r="D35" t="str">
            <v>316,427     49671       89.95     143</v>
          </cell>
        </row>
        <row r="36">
          <cell r="A36">
            <v>36647</v>
          </cell>
          <cell r="B36">
            <v>37775</v>
          </cell>
          <cell r="C36">
            <v>1615926</v>
          </cell>
          <cell r="D36" t="str">
            <v>281,540     42778       88.17     142</v>
          </cell>
        </row>
        <row r="37">
          <cell r="A37">
            <v>36678</v>
          </cell>
          <cell r="B37">
            <v>31901</v>
          </cell>
          <cell r="C37">
            <v>1487296</v>
          </cell>
          <cell r="D37" t="str">
            <v>295,856     46623       90.27     141</v>
          </cell>
        </row>
        <row r="38">
          <cell r="A38">
            <v>36708</v>
          </cell>
          <cell r="B38">
            <v>35391</v>
          </cell>
          <cell r="C38">
            <v>1400918</v>
          </cell>
          <cell r="D38" t="str">
            <v>279,561     39585       88.76     145</v>
          </cell>
        </row>
        <row r="39">
          <cell r="A39">
            <v>36739</v>
          </cell>
          <cell r="B39">
            <v>31940</v>
          </cell>
          <cell r="C39">
            <v>1351104</v>
          </cell>
          <cell r="D39" t="str">
            <v>238,928     42302       88.21     143</v>
          </cell>
        </row>
        <row r="40">
          <cell r="A40">
            <v>36770</v>
          </cell>
          <cell r="B40">
            <v>28558</v>
          </cell>
          <cell r="C40">
            <v>1240911</v>
          </cell>
          <cell r="D40" t="str">
            <v>206,273     43453       87.84     143</v>
          </cell>
        </row>
        <row r="41">
          <cell r="A41">
            <v>36800</v>
          </cell>
          <cell r="B41">
            <v>27438</v>
          </cell>
          <cell r="C41">
            <v>1151855</v>
          </cell>
          <cell r="D41" t="str">
            <v>184,314     41981       87.04     147</v>
          </cell>
        </row>
        <row r="42">
          <cell r="A42">
            <v>36831</v>
          </cell>
          <cell r="B42">
            <v>24789</v>
          </cell>
          <cell r="C42">
            <v>1032439</v>
          </cell>
          <cell r="D42" t="str">
            <v>111,112     41650       81.76     147</v>
          </cell>
        </row>
        <row r="43">
          <cell r="A43">
            <v>36861</v>
          </cell>
          <cell r="B43">
            <v>24781</v>
          </cell>
          <cell r="C43">
            <v>1002873</v>
          </cell>
          <cell r="D43" t="str">
            <v>51,348     40470       67.45     145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383656</v>
          </cell>
          <cell r="C45">
            <v>17973048</v>
          </cell>
          <cell r="D45">
            <v>2754346</v>
          </cell>
        </row>
        <row r="47">
          <cell r="A47">
            <v>36892</v>
          </cell>
          <cell r="B47">
            <v>24874</v>
          </cell>
          <cell r="C47">
            <v>1108354</v>
          </cell>
          <cell r="D47" t="str">
            <v>53,340     44559       68.20     143</v>
          </cell>
        </row>
        <row r="48">
          <cell r="A48">
            <v>36923</v>
          </cell>
          <cell r="B48">
            <v>19842</v>
          </cell>
          <cell r="C48">
            <v>923067</v>
          </cell>
          <cell r="D48" t="str">
            <v>40,838     46521       67.30     143</v>
          </cell>
        </row>
        <row r="49">
          <cell r="A49">
            <v>36951</v>
          </cell>
          <cell r="B49">
            <v>21125</v>
          </cell>
          <cell r="C49">
            <v>969349</v>
          </cell>
          <cell r="D49" t="str">
            <v>43,642     45887       67.38     141</v>
          </cell>
        </row>
        <row r="50">
          <cell r="A50">
            <v>36982</v>
          </cell>
          <cell r="B50">
            <v>21612</v>
          </cell>
          <cell r="C50">
            <v>920037</v>
          </cell>
          <cell r="D50" t="str">
            <v>42,289     42571       66.18     142</v>
          </cell>
        </row>
        <row r="51">
          <cell r="A51">
            <v>37012</v>
          </cell>
          <cell r="B51">
            <v>20299</v>
          </cell>
          <cell r="C51">
            <v>848010</v>
          </cell>
          <cell r="D51" t="str">
            <v>40,847     41776       66.80     134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47">
          <cell r="A47">
            <v>36557</v>
          </cell>
          <cell r="B47">
            <v>34448</v>
          </cell>
          <cell r="C47">
            <v>1775121</v>
          </cell>
          <cell r="D47" t="str">
            <v>546,937     51531       94.07     130</v>
          </cell>
        </row>
        <row r="48">
          <cell r="A48">
            <v>36586</v>
          </cell>
          <cell r="B48">
            <v>41206</v>
          </cell>
          <cell r="C48">
            <v>3344969</v>
          </cell>
          <cell r="D48" t="str">
            <v>938,843     81177       95.80     126</v>
          </cell>
        </row>
        <row r="49">
          <cell r="A49">
            <v>36617</v>
          </cell>
          <cell r="B49">
            <v>36072</v>
          </cell>
          <cell r="C49">
            <v>2725347</v>
          </cell>
          <cell r="D49" t="str">
            <v>837,097     75553       95.87     129</v>
          </cell>
        </row>
        <row r="50">
          <cell r="A50">
            <v>36647</v>
          </cell>
          <cell r="B50">
            <v>32190</v>
          </cell>
          <cell r="C50">
            <v>2423230</v>
          </cell>
          <cell r="D50" t="str">
            <v>734,146     75279       95.80     127</v>
          </cell>
        </row>
        <row r="51">
          <cell r="A51">
            <v>36678</v>
          </cell>
          <cell r="B51">
            <v>28724</v>
          </cell>
          <cell r="C51">
            <v>2213839</v>
          </cell>
          <cell r="D51" t="str">
            <v>619,071     77073       95.57     129</v>
          </cell>
        </row>
        <row r="52">
          <cell r="A52">
            <v>36708</v>
          </cell>
          <cell r="B52">
            <v>25892</v>
          </cell>
          <cell r="C52">
            <v>2055531</v>
          </cell>
          <cell r="D52" t="str">
            <v>596,854     79389       95.84     127</v>
          </cell>
        </row>
        <row r="53">
          <cell r="A53">
            <v>36739</v>
          </cell>
          <cell r="B53">
            <v>25451</v>
          </cell>
          <cell r="C53">
            <v>1957989</v>
          </cell>
          <cell r="D53" t="str">
            <v>547,538     76932       95.56     128</v>
          </cell>
        </row>
        <row r="54">
          <cell r="A54">
            <v>36770</v>
          </cell>
          <cell r="B54">
            <v>22908</v>
          </cell>
          <cell r="C54">
            <v>1757629</v>
          </cell>
          <cell r="D54" t="str">
            <v>305,013     76726       93.01     129</v>
          </cell>
        </row>
        <row r="55">
          <cell r="A55">
            <v>36800</v>
          </cell>
          <cell r="B55">
            <v>23086</v>
          </cell>
          <cell r="C55">
            <v>1677732</v>
          </cell>
          <cell r="D55" t="str">
            <v>217,877     72674       90.42     129</v>
          </cell>
        </row>
        <row r="56">
          <cell r="A56">
            <v>36831</v>
          </cell>
          <cell r="B56">
            <v>19761</v>
          </cell>
          <cell r="C56">
            <v>1495047</v>
          </cell>
          <cell r="D56" t="str">
            <v>84,296     75657       81.01     127</v>
          </cell>
        </row>
        <row r="57">
          <cell r="A57">
            <v>36861</v>
          </cell>
          <cell r="B57">
            <v>17874</v>
          </cell>
          <cell r="C57">
            <v>1442180</v>
          </cell>
          <cell r="D57" t="str">
            <v>72,386     80686       80.20     124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307612</v>
          </cell>
          <cell r="C59">
            <v>22868614</v>
          </cell>
          <cell r="D59">
            <v>5500058</v>
          </cell>
        </row>
        <row r="61">
          <cell r="A61">
            <v>36892</v>
          </cell>
          <cell r="B61">
            <v>18959</v>
          </cell>
          <cell r="C61">
            <v>1568738</v>
          </cell>
          <cell r="D61" t="str">
            <v>84,915     82744       81.75     127</v>
          </cell>
        </row>
        <row r="62">
          <cell r="A62">
            <v>36923</v>
          </cell>
          <cell r="B62">
            <v>15430</v>
          </cell>
          <cell r="C62">
            <v>1220776</v>
          </cell>
          <cell r="D62" t="str">
            <v>62,191     79118       80.12     126</v>
          </cell>
        </row>
        <row r="63">
          <cell r="A63">
            <v>36951</v>
          </cell>
          <cell r="B63">
            <v>15497</v>
          </cell>
          <cell r="C63">
            <v>1271235</v>
          </cell>
          <cell r="D63" t="str">
            <v>81,409     82032       84.01     127</v>
          </cell>
        </row>
        <row r="64">
          <cell r="A64">
            <v>36982</v>
          </cell>
          <cell r="B64">
            <v>14542</v>
          </cell>
          <cell r="C64">
            <v>1318597</v>
          </cell>
          <cell r="D64" t="str">
            <v>82,105     90676       84.95     129</v>
          </cell>
        </row>
        <row r="65">
          <cell r="A65">
            <v>37012</v>
          </cell>
          <cell r="B65">
            <v>14765</v>
          </cell>
          <cell r="C65">
            <v>1277771</v>
          </cell>
          <cell r="D65" t="str">
            <v>76,874     86541       83.89     125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43">
          <cell r="A43">
            <v>36586</v>
          </cell>
          <cell r="B43">
            <v>21653</v>
          </cell>
          <cell r="C43">
            <v>1913767</v>
          </cell>
          <cell r="D43" t="str">
            <v>325,151     88384       93.76     142</v>
          </cell>
        </row>
        <row r="44">
          <cell r="A44">
            <v>36617</v>
          </cell>
          <cell r="B44">
            <v>30422</v>
          </cell>
          <cell r="C44">
            <v>3389154</v>
          </cell>
          <cell r="D44" t="str">
            <v>508,975    111405       94.36     140</v>
          </cell>
        </row>
        <row r="45">
          <cell r="A45">
            <v>36647</v>
          </cell>
          <cell r="B45">
            <v>26952</v>
          </cell>
          <cell r="C45">
            <v>3122810</v>
          </cell>
          <cell r="D45" t="str">
            <v>484,263    115866       94.73     137</v>
          </cell>
        </row>
        <row r="46">
          <cell r="A46">
            <v>36678</v>
          </cell>
          <cell r="B46">
            <v>22055</v>
          </cell>
          <cell r="C46">
            <v>2545582</v>
          </cell>
          <cell r="D46" t="str">
            <v>402,892    115420       94.81     133</v>
          </cell>
        </row>
        <row r="47">
          <cell r="A47">
            <v>36708</v>
          </cell>
          <cell r="B47">
            <v>20148</v>
          </cell>
          <cell r="C47">
            <v>2338448</v>
          </cell>
          <cell r="D47" t="str">
            <v>398,057    116064       95.18     136</v>
          </cell>
        </row>
        <row r="48">
          <cell r="A48">
            <v>36739</v>
          </cell>
          <cell r="B48">
            <v>20779</v>
          </cell>
          <cell r="C48">
            <v>2089109</v>
          </cell>
          <cell r="D48" t="str">
            <v>343,833    100540       94.30     135</v>
          </cell>
        </row>
        <row r="49">
          <cell r="A49">
            <v>36770</v>
          </cell>
          <cell r="B49">
            <v>20666</v>
          </cell>
          <cell r="C49">
            <v>1963311</v>
          </cell>
          <cell r="D49" t="str">
            <v>334,619     95002       94.18     135</v>
          </cell>
        </row>
        <row r="50">
          <cell r="A50">
            <v>36800</v>
          </cell>
          <cell r="B50">
            <v>18106</v>
          </cell>
          <cell r="C50">
            <v>1856790</v>
          </cell>
          <cell r="D50" t="str">
            <v>188,413    102552       91.23     132</v>
          </cell>
        </row>
        <row r="51">
          <cell r="A51">
            <v>36831</v>
          </cell>
          <cell r="B51">
            <v>14830</v>
          </cell>
          <cell r="C51">
            <v>1677878</v>
          </cell>
          <cell r="D51" t="str">
            <v>102,620    113141       87.37     131</v>
          </cell>
        </row>
        <row r="52">
          <cell r="A52">
            <v>36861</v>
          </cell>
          <cell r="B52">
            <v>14567</v>
          </cell>
          <cell r="C52">
            <v>1599593</v>
          </cell>
          <cell r="D52" t="str">
            <v>77,807    109810       84.23     131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210178</v>
          </cell>
          <cell r="C54">
            <v>22496442</v>
          </cell>
          <cell r="D54">
            <v>3166630</v>
          </cell>
        </row>
        <row r="56">
          <cell r="A56">
            <v>36892</v>
          </cell>
          <cell r="B56">
            <v>14476</v>
          </cell>
          <cell r="C56">
            <v>1508393</v>
          </cell>
          <cell r="D56" t="str">
            <v>73,915    104200       83.62     130</v>
          </cell>
        </row>
        <row r="57">
          <cell r="A57">
            <v>36923</v>
          </cell>
          <cell r="B57">
            <v>12935</v>
          </cell>
          <cell r="C57">
            <v>1311801</v>
          </cell>
          <cell r="D57" t="str">
            <v>63,517    101415       83.08     131</v>
          </cell>
        </row>
        <row r="58">
          <cell r="A58">
            <v>36951</v>
          </cell>
          <cell r="B58">
            <v>14293</v>
          </cell>
          <cell r="C58">
            <v>1429805</v>
          </cell>
          <cell r="D58" t="str">
            <v>74,952    100036       83.98     129</v>
          </cell>
        </row>
        <row r="59">
          <cell r="A59">
            <v>36982</v>
          </cell>
          <cell r="B59">
            <v>13042</v>
          </cell>
          <cell r="C59">
            <v>1350356</v>
          </cell>
          <cell r="D59" t="str">
            <v>49,699    103540       79.21     129</v>
          </cell>
        </row>
        <row r="60">
          <cell r="A60">
            <v>37012</v>
          </cell>
          <cell r="B60">
            <v>9686</v>
          </cell>
          <cell r="C60">
            <v>1304582</v>
          </cell>
          <cell r="D60" t="str">
            <v>48,493    134688       83.35     123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32">
          <cell r="A32">
            <v>36617</v>
          </cell>
          <cell r="B32">
            <v>14032</v>
          </cell>
          <cell r="C32">
            <v>1556052</v>
          </cell>
          <cell r="D32" t="str">
            <v>249,845    110894       94.68     127</v>
          </cell>
        </row>
        <row r="33">
          <cell r="A33">
            <v>36647</v>
          </cell>
          <cell r="B33">
            <v>33113</v>
          </cell>
          <cell r="C33">
            <v>3548980</v>
          </cell>
          <cell r="D33" t="str">
            <v>403,731    107178       92.42     123</v>
          </cell>
        </row>
        <row r="34">
          <cell r="A34">
            <v>36678</v>
          </cell>
          <cell r="B34">
            <v>29580</v>
          </cell>
          <cell r="C34">
            <v>2903616</v>
          </cell>
          <cell r="D34" t="str">
            <v>449,508     98162       93.83     122</v>
          </cell>
        </row>
        <row r="35">
          <cell r="A35">
            <v>36708</v>
          </cell>
          <cell r="B35">
            <v>26091</v>
          </cell>
          <cell r="C35">
            <v>2532901</v>
          </cell>
          <cell r="D35" t="str">
            <v>413,603     97080       94.07     123</v>
          </cell>
        </row>
        <row r="36">
          <cell r="A36">
            <v>36739</v>
          </cell>
          <cell r="B36">
            <v>22980</v>
          </cell>
          <cell r="C36">
            <v>2152317</v>
          </cell>
          <cell r="D36" t="str">
            <v>381,648     93661       94.32     124</v>
          </cell>
        </row>
        <row r="37">
          <cell r="A37">
            <v>36770</v>
          </cell>
          <cell r="B37">
            <v>21194</v>
          </cell>
          <cell r="C37">
            <v>1895533</v>
          </cell>
          <cell r="D37" t="str">
            <v>299,786     89438       93.40     124</v>
          </cell>
        </row>
        <row r="38">
          <cell r="A38">
            <v>36800</v>
          </cell>
          <cell r="B38">
            <v>20798</v>
          </cell>
          <cell r="C38">
            <v>1820685</v>
          </cell>
          <cell r="D38" t="str">
            <v>278,000     87542       93.04     125</v>
          </cell>
        </row>
        <row r="39">
          <cell r="A39">
            <v>36831</v>
          </cell>
          <cell r="B39">
            <v>20023</v>
          </cell>
          <cell r="C39">
            <v>1644269</v>
          </cell>
          <cell r="D39" t="str">
            <v>184,298     82120       90.20     123</v>
          </cell>
        </row>
        <row r="40">
          <cell r="A40">
            <v>36861</v>
          </cell>
          <cell r="B40">
            <v>17049</v>
          </cell>
          <cell r="C40">
            <v>1648670</v>
          </cell>
          <cell r="D40" t="str">
            <v>140,022     96702       89.15     124</v>
          </cell>
        </row>
        <row r="41">
          <cell r="A41" t="str">
            <v>Totals: _</v>
          </cell>
          <cell r="B41" t="str">
            <v>_________</v>
          </cell>
          <cell r="C41" t="str">
            <v>__________</v>
          </cell>
          <cell r="D41" t="str">
            <v>__________</v>
          </cell>
        </row>
        <row r="42">
          <cell r="A42">
            <v>2000</v>
          </cell>
          <cell r="B42">
            <v>204860</v>
          </cell>
          <cell r="C42">
            <v>19703023</v>
          </cell>
          <cell r="D42">
            <v>2800441</v>
          </cell>
        </row>
        <row r="44">
          <cell r="A44">
            <v>36892</v>
          </cell>
          <cell r="B44">
            <v>16371</v>
          </cell>
          <cell r="C44">
            <v>1523451</v>
          </cell>
          <cell r="D44" t="str">
            <v>128,979     93058       88.74     122</v>
          </cell>
        </row>
        <row r="45">
          <cell r="A45">
            <v>36923</v>
          </cell>
          <cell r="B45">
            <v>15329</v>
          </cell>
          <cell r="C45">
            <v>1340263</v>
          </cell>
          <cell r="D45" t="str">
            <v>110,799     87434       87.85     124</v>
          </cell>
        </row>
        <row r="46">
          <cell r="A46">
            <v>36951</v>
          </cell>
          <cell r="B46">
            <v>14973</v>
          </cell>
          <cell r="C46">
            <v>1462411</v>
          </cell>
          <cell r="D46" t="str">
            <v>122,347     97670       89.10     122</v>
          </cell>
        </row>
        <row r="47">
          <cell r="A47">
            <v>36982</v>
          </cell>
          <cell r="B47">
            <v>12658</v>
          </cell>
          <cell r="C47">
            <v>1345746</v>
          </cell>
          <cell r="D47" t="str">
            <v>75,841    106316       85.70     120</v>
          </cell>
        </row>
        <row r="48">
          <cell r="A48">
            <v>37012</v>
          </cell>
          <cell r="B48">
            <v>10979</v>
          </cell>
          <cell r="C48">
            <v>1244347</v>
          </cell>
          <cell r="D48" t="str">
            <v>81,005    113339       88.06     114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0"/>
    </sheetNames>
    <sheetDataSet>
      <sheetData sheetId="0">
        <row r="32">
          <cell r="A32">
            <v>36647</v>
          </cell>
          <cell r="B32">
            <v>24246</v>
          </cell>
          <cell r="C32">
            <v>2553160</v>
          </cell>
          <cell r="D32" t="str">
            <v>494,652    105303       95.33     143</v>
          </cell>
        </row>
        <row r="33">
          <cell r="A33">
            <v>36678</v>
          </cell>
          <cell r="B33">
            <v>39917</v>
          </cell>
          <cell r="C33">
            <v>3363283</v>
          </cell>
          <cell r="D33" t="str">
            <v>593,465     84257       93.70     140</v>
          </cell>
        </row>
        <row r="34">
          <cell r="A34">
            <v>36708</v>
          </cell>
          <cell r="B34">
            <v>39357</v>
          </cell>
          <cell r="C34">
            <v>2964005</v>
          </cell>
          <cell r="D34" t="str">
            <v>552,413     75311       93.35     137</v>
          </cell>
        </row>
        <row r="35">
          <cell r="A35">
            <v>36739</v>
          </cell>
          <cell r="B35">
            <v>36908</v>
          </cell>
          <cell r="C35">
            <v>2637888</v>
          </cell>
          <cell r="D35" t="str">
            <v>539,486     71472       93.60     138</v>
          </cell>
        </row>
        <row r="36">
          <cell r="A36">
            <v>36770</v>
          </cell>
          <cell r="B36">
            <v>33271</v>
          </cell>
          <cell r="C36">
            <v>2242879</v>
          </cell>
          <cell r="D36" t="str">
            <v>434,975     67413       92.89     137</v>
          </cell>
        </row>
        <row r="37">
          <cell r="A37">
            <v>36800</v>
          </cell>
          <cell r="B37">
            <v>32105</v>
          </cell>
          <cell r="C37">
            <v>2239884</v>
          </cell>
          <cell r="D37" t="str">
            <v>300,769     69768       90.36     141</v>
          </cell>
        </row>
        <row r="38">
          <cell r="A38">
            <v>36831</v>
          </cell>
          <cell r="B38">
            <v>21740</v>
          </cell>
          <cell r="C38">
            <v>2000430</v>
          </cell>
          <cell r="D38" t="str">
            <v>148,444     92017       87.23     139</v>
          </cell>
        </row>
        <row r="39">
          <cell r="A39">
            <v>36861</v>
          </cell>
          <cell r="B39">
            <v>18037</v>
          </cell>
          <cell r="C39">
            <v>1890694</v>
          </cell>
          <cell r="D39" t="str">
            <v>118,031    104824       86.74     137</v>
          </cell>
        </row>
        <row r="40">
          <cell r="A40" t="str">
            <v>Totals: _</v>
          </cell>
          <cell r="B40" t="str">
            <v>_________</v>
          </cell>
          <cell r="C40" t="str">
            <v>__________</v>
          </cell>
          <cell r="D40" t="str">
            <v>__________</v>
          </cell>
        </row>
        <row r="41">
          <cell r="A41">
            <v>2000</v>
          </cell>
          <cell r="B41">
            <v>245581</v>
          </cell>
          <cell r="C41">
            <v>19892223</v>
          </cell>
          <cell r="D41">
            <v>3182235</v>
          </cell>
        </row>
        <row r="43">
          <cell r="A43">
            <v>36892</v>
          </cell>
          <cell r="B43">
            <v>29841</v>
          </cell>
          <cell r="C43">
            <v>1743603</v>
          </cell>
          <cell r="D43" t="str">
            <v>122,494     58430       80.41     140</v>
          </cell>
        </row>
        <row r="44">
          <cell r="A44">
            <v>36923</v>
          </cell>
          <cell r="B44">
            <v>24885</v>
          </cell>
          <cell r="C44">
            <v>1505970</v>
          </cell>
          <cell r="D44" t="str">
            <v>90,034     60518       78.35     137</v>
          </cell>
        </row>
        <row r="45">
          <cell r="A45">
            <v>36951</v>
          </cell>
          <cell r="B45">
            <v>17321</v>
          </cell>
          <cell r="C45">
            <v>1562748</v>
          </cell>
          <cell r="D45" t="str">
            <v>119,776     90223       87.37     138</v>
          </cell>
        </row>
        <row r="46">
          <cell r="A46">
            <v>36982</v>
          </cell>
          <cell r="B46">
            <v>17869</v>
          </cell>
          <cell r="C46">
            <v>1584314</v>
          </cell>
          <cell r="D46" t="str">
            <v>122,350     88663       87.26     137</v>
          </cell>
        </row>
        <row r="47">
          <cell r="A47">
            <v>37012</v>
          </cell>
          <cell r="B47">
            <v>12809</v>
          </cell>
          <cell r="C47">
            <v>1475737</v>
          </cell>
          <cell r="D47" t="str">
            <v>102,928    115211       88.93     131</v>
          </cell>
        </row>
        <row r="48">
          <cell r="A48" t="str">
            <v>Totals: _</v>
          </cell>
          <cell r="B48" t="str">
            <v>_________</v>
          </cell>
          <cell r="C48" t="str">
            <v>__________</v>
          </cell>
          <cell r="D48" t="str">
            <v>__________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54">
          <cell r="A54">
            <v>36678</v>
          </cell>
          <cell r="B54">
            <v>18183</v>
          </cell>
          <cell r="C54">
            <v>1759295</v>
          </cell>
          <cell r="D54" t="str">
            <v>417,426     96755       95.83     140</v>
          </cell>
        </row>
        <row r="55">
          <cell r="A55">
            <v>36708</v>
          </cell>
          <cell r="B55">
            <v>27633</v>
          </cell>
          <cell r="C55">
            <v>3249176</v>
          </cell>
          <cell r="D55" t="str">
            <v>697,986    117584       96.19     135</v>
          </cell>
        </row>
        <row r="56">
          <cell r="A56">
            <v>36739</v>
          </cell>
          <cell r="B56">
            <v>27570</v>
          </cell>
          <cell r="C56">
            <v>2807381</v>
          </cell>
          <cell r="D56" t="str">
            <v>884,575    101828       96.98     135</v>
          </cell>
        </row>
        <row r="57">
          <cell r="A57">
            <v>36770</v>
          </cell>
          <cell r="B57">
            <v>28439</v>
          </cell>
          <cell r="C57">
            <v>2626743</v>
          </cell>
          <cell r="D57" t="str">
            <v>1,060,744     92365       97.39     136</v>
          </cell>
        </row>
        <row r="58">
          <cell r="A58">
            <v>36800</v>
          </cell>
          <cell r="B58">
            <v>26718</v>
          </cell>
          <cell r="C58">
            <v>2396464</v>
          </cell>
          <cell r="D58" t="str">
            <v>929,322     89695       97.21     138</v>
          </cell>
        </row>
        <row r="59">
          <cell r="A59">
            <v>36831</v>
          </cell>
          <cell r="B59">
            <v>23324</v>
          </cell>
          <cell r="C59">
            <v>1962310</v>
          </cell>
          <cell r="D59" t="str">
            <v>583,316     84133       96.16     134</v>
          </cell>
        </row>
        <row r="60">
          <cell r="A60">
            <v>36861</v>
          </cell>
          <cell r="B60">
            <v>22124</v>
          </cell>
          <cell r="C60">
            <v>1892591</v>
          </cell>
          <cell r="D60" t="str">
            <v>510,008     85545       95.84     134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173991</v>
          </cell>
          <cell r="C62">
            <v>16693960</v>
          </cell>
          <cell r="D62">
            <v>5083377</v>
          </cell>
        </row>
        <row r="64">
          <cell r="A64">
            <v>36892</v>
          </cell>
          <cell r="B64">
            <v>22250</v>
          </cell>
          <cell r="C64">
            <v>1755177</v>
          </cell>
          <cell r="D64" t="str">
            <v>469,801     78885       95.48     135</v>
          </cell>
        </row>
        <row r="65">
          <cell r="A65">
            <v>36923</v>
          </cell>
          <cell r="B65">
            <v>19464</v>
          </cell>
          <cell r="C65">
            <v>1546261</v>
          </cell>
          <cell r="D65" t="str">
            <v>372,108     79443       95.03     134</v>
          </cell>
        </row>
        <row r="66">
          <cell r="A66">
            <v>36951</v>
          </cell>
          <cell r="B66">
            <v>19718</v>
          </cell>
          <cell r="C66">
            <v>1599929</v>
          </cell>
          <cell r="D66" t="str">
            <v>449,438     81141       95.80     135</v>
          </cell>
        </row>
        <row r="67">
          <cell r="A67">
            <v>36982</v>
          </cell>
          <cell r="B67">
            <v>15625</v>
          </cell>
          <cell r="C67">
            <v>1487571</v>
          </cell>
          <cell r="D67" t="str">
            <v>400,344     95205       96.24     131</v>
          </cell>
        </row>
        <row r="68">
          <cell r="A68">
            <v>37012</v>
          </cell>
          <cell r="B68">
            <v>14719</v>
          </cell>
          <cell r="C68">
            <v>1474481</v>
          </cell>
          <cell r="D68" t="str">
            <v>387,781    100176       96.34     127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2"/>
  <sheetViews>
    <sheetView tabSelected="1" workbookViewId="0">
      <selection activeCell="A2" sqref="A2"/>
    </sheetView>
  </sheetViews>
  <sheetFormatPr defaultRowHeight="13.2" x14ac:dyDescent="0.25"/>
  <sheetData>
    <row r="2" spans="4:11" x14ac:dyDescent="0.25">
      <c r="D2" s="13"/>
      <c r="E2" s="13"/>
      <c r="F2" s="13"/>
      <c r="G2" s="13"/>
      <c r="H2" s="13"/>
      <c r="I2" s="13"/>
      <c r="J2" s="13"/>
      <c r="K2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89"/>
  <sheetViews>
    <sheetView zoomScale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S19" sqref="FS19"/>
    </sheetView>
  </sheetViews>
  <sheetFormatPr defaultRowHeight="13.2" x14ac:dyDescent="0.25"/>
  <cols>
    <col min="1" max="1" width="3.44140625" bestFit="1" customWidth="1"/>
    <col min="2" max="2" width="13" bestFit="1" customWidth="1"/>
    <col min="3" max="3" width="10.33203125" bestFit="1" customWidth="1"/>
    <col min="4" max="4" width="10.5546875" bestFit="1" customWidth="1"/>
    <col min="5" max="5" width="10.33203125" bestFit="1" customWidth="1"/>
    <col min="6" max="6" width="11.6640625" bestFit="1" customWidth="1"/>
    <col min="7" max="19" width="10.33203125" bestFit="1" customWidth="1"/>
    <col min="20" max="20" width="10.5546875" bestFit="1" customWidth="1"/>
    <col min="21" max="22" width="10.33203125" bestFit="1" customWidth="1"/>
    <col min="23" max="23" width="10.5546875" bestFit="1" customWidth="1"/>
    <col min="24" max="24" width="10.33203125" bestFit="1" customWidth="1"/>
    <col min="25" max="26" width="10.5546875" bestFit="1" customWidth="1"/>
    <col min="27" max="28" width="10.33203125" bestFit="1" customWidth="1"/>
    <col min="29" max="29" width="10.5546875" bestFit="1" customWidth="1"/>
    <col min="30" max="30" width="10.33203125" bestFit="1" customWidth="1"/>
    <col min="31" max="31" width="10.5546875" bestFit="1" customWidth="1"/>
    <col min="32" max="34" width="10.33203125" bestFit="1" customWidth="1"/>
    <col min="35" max="36" width="10.5546875" bestFit="1" customWidth="1"/>
    <col min="37" max="37" width="10.33203125" bestFit="1" customWidth="1"/>
    <col min="38" max="38" width="10.5546875" bestFit="1" customWidth="1"/>
    <col min="39" max="40" width="10.33203125" bestFit="1" customWidth="1"/>
    <col min="41" max="41" width="10.5546875" bestFit="1" customWidth="1"/>
    <col min="42" max="42" width="10.33203125" bestFit="1" customWidth="1"/>
    <col min="43" max="43" width="10.5546875" bestFit="1" customWidth="1"/>
    <col min="44" max="44" width="10.33203125" bestFit="1" customWidth="1"/>
    <col min="45" max="45" width="10.5546875" bestFit="1" customWidth="1"/>
    <col min="46" max="47" width="10.33203125" bestFit="1" customWidth="1"/>
    <col min="48" max="49" width="10.5546875" bestFit="1" customWidth="1"/>
    <col min="50" max="51" width="10.33203125" bestFit="1" customWidth="1"/>
    <col min="52" max="53" width="10.5546875" bestFit="1" customWidth="1"/>
    <col min="54" max="54" width="10.33203125" bestFit="1" customWidth="1"/>
    <col min="55" max="58" width="10.5546875" bestFit="1" customWidth="1"/>
    <col min="59" max="64" width="10.33203125" bestFit="1" customWidth="1"/>
    <col min="65" max="65" width="8.88671875" bestFit="1" customWidth="1"/>
    <col min="66" max="71" width="10.33203125" bestFit="1" customWidth="1"/>
    <col min="72" max="72" width="8.88671875" bestFit="1" customWidth="1"/>
    <col min="73" max="73" width="8.6640625" bestFit="1" customWidth="1"/>
    <col min="74" max="74" width="9.33203125" bestFit="1" customWidth="1"/>
    <col min="76" max="76" width="8.6640625" bestFit="1" customWidth="1"/>
    <col min="77" max="77" width="8.88671875" bestFit="1" customWidth="1"/>
    <col min="79" max="79" width="8.6640625" bestFit="1" customWidth="1"/>
    <col min="80" max="80" width="9.33203125" bestFit="1" customWidth="1"/>
    <col min="81" max="81" width="8.6640625" bestFit="1" customWidth="1"/>
    <col min="82" max="82" width="8.5546875" bestFit="1" customWidth="1"/>
    <col min="84" max="84" width="8.88671875" bestFit="1" customWidth="1"/>
    <col min="85" max="85" width="8.6640625" bestFit="1" customWidth="1"/>
    <col min="94" max="94" width="13.5546875" style="1" bestFit="1" customWidth="1"/>
    <col min="95" max="95" width="9.88671875" bestFit="1" customWidth="1"/>
  </cols>
  <sheetData>
    <row r="1" spans="2:183" x14ac:dyDescent="0.25"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</row>
    <row r="2" spans="2:183" x14ac:dyDescent="0.25">
      <c r="C2" s="1" t="s">
        <v>0</v>
      </c>
      <c r="D2" s="2">
        <v>34335</v>
      </c>
      <c r="E2" s="2">
        <v>34366</v>
      </c>
      <c r="F2" s="2">
        <v>34394</v>
      </c>
      <c r="G2" s="2">
        <v>34425</v>
      </c>
      <c r="H2" s="2">
        <v>34455</v>
      </c>
      <c r="I2" s="2">
        <v>34486</v>
      </c>
      <c r="J2" s="2">
        <v>34516</v>
      </c>
      <c r="K2" s="2">
        <v>34547</v>
      </c>
      <c r="L2" s="2">
        <v>34578</v>
      </c>
      <c r="M2" s="2">
        <v>34608</v>
      </c>
      <c r="N2" s="2">
        <v>34639</v>
      </c>
      <c r="O2" s="2">
        <v>34669</v>
      </c>
      <c r="P2" s="2">
        <v>34700</v>
      </c>
      <c r="Q2" s="2">
        <v>34731</v>
      </c>
      <c r="R2" s="2">
        <v>34759</v>
      </c>
      <c r="S2" s="2">
        <v>34790</v>
      </c>
      <c r="T2" s="2">
        <v>34820</v>
      </c>
      <c r="U2" s="2">
        <v>34851</v>
      </c>
      <c r="V2" s="2">
        <v>34881</v>
      </c>
      <c r="W2" s="2">
        <v>34912</v>
      </c>
      <c r="X2" s="2">
        <v>34943</v>
      </c>
      <c r="Y2" s="2">
        <v>34973</v>
      </c>
      <c r="Z2" s="2">
        <v>35004</v>
      </c>
      <c r="AA2" s="2">
        <v>35034</v>
      </c>
      <c r="AB2" s="2">
        <v>35065</v>
      </c>
      <c r="AC2" s="2">
        <v>35096</v>
      </c>
      <c r="AD2" s="2">
        <v>35125</v>
      </c>
      <c r="AE2" s="2">
        <v>35156</v>
      </c>
      <c r="AF2" s="2">
        <v>35186</v>
      </c>
      <c r="AG2" s="2">
        <v>35217</v>
      </c>
      <c r="AH2" s="2">
        <v>35247</v>
      </c>
      <c r="AI2" s="2">
        <v>35278</v>
      </c>
      <c r="AJ2" s="2">
        <v>35309</v>
      </c>
      <c r="AK2" s="2">
        <v>35339</v>
      </c>
      <c r="AL2" s="2">
        <v>35370</v>
      </c>
      <c r="AM2" s="2">
        <v>35400</v>
      </c>
      <c r="AN2" s="2">
        <v>35431</v>
      </c>
      <c r="AO2" s="2">
        <v>35462</v>
      </c>
      <c r="AP2" s="2">
        <v>35490</v>
      </c>
      <c r="AQ2" s="2">
        <v>35521</v>
      </c>
      <c r="AR2" s="2">
        <v>35551</v>
      </c>
      <c r="AS2" s="2">
        <v>35582</v>
      </c>
      <c r="AT2" s="2">
        <v>35612</v>
      </c>
      <c r="AU2" s="2">
        <v>35643</v>
      </c>
      <c r="AV2" s="2">
        <v>35674</v>
      </c>
      <c r="AW2" s="2">
        <v>35704</v>
      </c>
      <c r="AX2" s="2">
        <v>35735</v>
      </c>
      <c r="AY2" s="2">
        <v>35765</v>
      </c>
      <c r="AZ2" s="2">
        <v>35796</v>
      </c>
      <c r="BA2" s="2">
        <v>35827</v>
      </c>
      <c r="BB2" s="2">
        <v>35855</v>
      </c>
      <c r="BC2" s="2">
        <v>35886</v>
      </c>
      <c r="BD2" s="2">
        <v>35916</v>
      </c>
      <c r="BE2" s="2">
        <v>35947</v>
      </c>
      <c r="BF2" s="2">
        <v>35977</v>
      </c>
      <c r="BG2" s="2">
        <v>36008</v>
      </c>
      <c r="BH2" s="2">
        <v>36039</v>
      </c>
      <c r="BI2" s="2">
        <v>36069</v>
      </c>
      <c r="BJ2" s="2">
        <v>36100</v>
      </c>
      <c r="BK2" s="2">
        <v>36130</v>
      </c>
      <c r="BL2" s="2">
        <v>36161</v>
      </c>
      <c r="BM2" s="2">
        <v>36192</v>
      </c>
      <c r="BN2" s="2">
        <v>36220</v>
      </c>
      <c r="BO2" s="2">
        <v>36251</v>
      </c>
      <c r="BP2" s="2">
        <v>36281</v>
      </c>
      <c r="BQ2" s="2">
        <v>36312</v>
      </c>
      <c r="BR2" s="2">
        <v>36342</v>
      </c>
      <c r="BS2" s="2">
        <v>36373</v>
      </c>
      <c r="BT2" s="2">
        <v>36404</v>
      </c>
      <c r="BU2" s="2">
        <v>36434</v>
      </c>
      <c r="BV2" s="2">
        <v>36465</v>
      </c>
      <c r="BW2" s="2">
        <v>36495</v>
      </c>
      <c r="BX2" s="2">
        <v>36526</v>
      </c>
      <c r="BY2" s="2">
        <v>36557</v>
      </c>
      <c r="BZ2" s="2">
        <v>36586</v>
      </c>
      <c r="CA2" s="2">
        <v>36617</v>
      </c>
      <c r="CB2" s="2">
        <v>36647</v>
      </c>
      <c r="CC2" s="2">
        <v>36678</v>
      </c>
      <c r="CD2" s="2">
        <v>36708</v>
      </c>
      <c r="CE2" s="2">
        <v>36739</v>
      </c>
      <c r="CF2" s="2">
        <v>36770</v>
      </c>
      <c r="CG2" s="2">
        <v>36800</v>
      </c>
      <c r="CH2" s="2">
        <v>36831</v>
      </c>
      <c r="CI2" s="2">
        <v>36861</v>
      </c>
      <c r="CJ2" s="2">
        <v>36892</v>
      </c>
      <c r="CK2" s="2">
        <v>36923</v>
      </c>
      <c r="CL2" s="2">
        <v>36951</v>
      </c>
      <c r="CM2" s="2">
        <v>36982</v>
      </c>
      <c r="CN2" s="2">
        <v>37012</v>
      </c>
      <c r="CO2" s="2"/>
      <c r="CP2" s="19" t="s">
        <v>3</v>
      </c>
      <c r="CQ2" s="2">
        <v>34335</v>
      </c>
      <c r="CR2" s="2">
        <v>34366</v>
      </c>
      <c r="CS2" s="2">
        <v>34394</v>
      </c>
      <c r="CT2" s="2">
        <v>34425</v>
      </c>
      <c r="CU2" s="2">
        <v>34455</v>
      </c>
      <c r="CV2" s="2">
        <v>34486</v>
      </c>
      <c r="CW2" s="2">
        <v>34516</v>
      </c>
      <c r="CX2" s="2">
        <v>34547</v>
      </c>
      <c r="CY2" s="2">
        <v>34578</v>
      </c>
      <c r="CZ2" s="2">
        <v>34608</v>
      </c>
      <c r="DA2" s="2">
        <v>34639</v>
      </c>
      <c r="DB2" s="2">
        <v>34669</v>
      </c>
      <c r="DC2" s="2">
        <v>34700</v>
      </c>
      <c r="DD2" s="2">
        <v>34731</v>
      </c>
      <c r="DE2" s="2">
        <v>34759</v>
      </c>
      <c r="DF2" s="2">
        <v>34790</v>
      </c>
      <c r="DG2" s="2">
        <v>34820</v>
      </c>
      <c r="DH2" s="2">
        <v>34851</v>
      </c>
      <c r="DI2" s="2">
        <v>34881</v>
      </c>
      <c r="DJ2" s="2">
        <v>34912</v>
      </c>
      <c r="DK2" s="2">
        <v>34943</v>
      </c>
      <c r="DL2" s="2">
        <v>34973</v>
      </c>
      <c r="DM2" s="2">
        <v>35004</v>
      </c>
      <c r="DN2" s="2">
        <v>35034</v>
      </c>
      <c r="DO2" s="2">
        <v>35065</v>
      </c>
      <c r="DP2" s="2">
        <v>35096</v>
      </c>
      <c r="DQ2" s="2">
        <v>35125</v>
      </c>
      <c r="DR2" s="2">
        <v>35156</v>
      </c>
      <c r="DS2" s="2">
        <v>35186</v>
      </c>
      <c r="DT2" s="2">
        <v>35217</v>
      </c>
      <c r="DU2" s="2">
        <v>35247</v>
      </c>
      <c r="DV2" s="2">
        <v>35278</v>
      </c>
      <c r="DW2" s="2">
        <v>35309</v>
      </c>
      <c r="DX2" s="2">
        <v>35339</v>
      </c>
      <c r="DY2" s="2">
        <v>35370</v>
      </c>
      <c r="DZ2" s="2">
        <v>35400</v>
      </c>
      <c r="EA2" s="2">
        <v>35431</v>
      </c>
      <c r="EB2" s="2">
        <v>35462</v>
      </c>
      <c r="EC2" s="2">
        <v>35490</v>
      </c>
      <c r="ED2" s="2">
        <v>35521</v>
      </c>
      <c r="EE2" s="2">
        <v>35551</v>
      </c>
      <c r="EF2" s="2">
        <v>35582</v>
      </c>
      <c r="EG2" s="2">
        <v>35612</v>
      </c>
      <c r="EH2" s="2">
        <v>35643</v>
      </c>
      <c r="EI2" s="2">
        <v>35674</v>
      </c>
      <c r="EJ2" s="2">
        <v>35704</v>
      </c>
      <c r="EK2" s="2">
        <v>35735</v>
      </c>
      <c r="EL2" s="2">
        <v>35765</v>
      </c>
      <c r="EM2" s="2">
        <v>35796</v>
      </c>
      <c r="EN2" s="2">
        <v>35827</v>
      </c>
      <c r="EO2" s="2">
        <v>35855</v>
      </c>
      <c r="EP2" s="2">
        <v>35886</v>
      </c>
      <c r="EQ2" s="2">
        <v>35916</v>
      </c>
      <c r="ER2" s="2">
        <v>35947</v>
      </c>
      <c r="ES2" s="2">
        <v>35977</v>
      </c>
      <c r="ET2" s="2">
        <v>36008</v>
      </c>
      <c r="EU2" s="2">
        <v>36039</v>
      </c>
      <c r="EV2" s="2">
        <v>36069</v>
      </c>
      <c r="EW2" s="2">
        <v>36100</v>
      </c>
      <c r="EX2" s="2">
        <v>36130</v>
      </c>
      <c r="EY2" s="2">
        <v>36161</v>
      </c>
      <c r="EZ2" s="2">
        <v>36192</v>
      </c>
      <c r="FA2" s="2">
        <v>36220</v>
      </c>
      <c r="FB2" s="2">
        <v>36251</v>
      </c>
      <c r="FC2" s="2">
        <v>36281</v>
      </c>
      <c r="FD2" s="2">
        <v>36312</v>
      </c>
      <c r="FE2" s="2">
        <v>36342</v>
      </c>
      <c r="FF2" s="2">
        <v>36373</v>
      </c>
      <c r="FG2" s="2">
        <v>36404</v>
      </c>
      <c r="FH2" s="2">
        <v>36434</v>
      </c>
      <c r="FI2" s="2">
        <v>36465</v>
      </c>
      <c r="FJ2" s="2">
        <v>36495</v>
      </c>
      <c r="FK2" s="2">
        <v>36526</v>
      </c>
      <c r="FL2" s="2">
        <v>36557</v>
      </c>
      <c r="FM2" s="2">
        <v>36586</v>
      </c>
      <c r="FN2" s="2">
        <v>36617</v>
      </c>
      <c r="FO2" s="2">
        <v>36647</v>
      </c>
      <c r="FP2" s="2">
        <v>36678</v>
      </c>
      <c r="FQ2" s="2">
        <v>36708</v>
      </c>
      <c r="FR2" s="2">
        <v>36739</v>
      </c>
      <c r="FS2" s="2">
        <v>36770</v>
      </c>
      <c r="FT2" s="2">
        <v>36800</v>
      </c>
      <c r="FU2" s="2">
        <v>36831</v>
      </c>
      <c r="FV2" s="2">
        <v>36861</v>
      </c>
      <c r="FW2" s="2">
        <v>36892</v>
      </c>
      <c r="FX2" s="2">
        <v>36923</v>
      </c>
      <c r="FY2" s="2">
        <v>36951</v>
      </c>
      <c r="FZ2" s="2">
        <v>36982</v>
      </c>
      <c r="GA2" s="2">
        <v>37012</v>
      </c>
    </row>
    <row r="3" spans="2:183" x14ac:dyDescent="0.25">
      <c r="B3" s="2">
        <v>34335</v>
      </c>
      <c r="C3" s="3">
        <v>88404140</v>
      </c>
      <c r="D3" s="4">
        <f>VLOOKUP(B3,[22]jan94!$A$59:$IV$168,3,0)</f>
        <v>1456064</v>
      </c>
      <c r="CP3" s="1" t="s">
        <v>4</v>
      </c>
      <c r="CQ3" s="11">
        <f>(D95-$D$95)/$D$95</f>
        <v>0</v>
      </c>
      <c r="CR3" s="11">
        <f>(E96-$E$96)/$E$96</f>
        <v>0</v>
      </c>
      <c r="CS3" s="11">
        <f>(F97-$F$97)/$F$97</f>
        <v>0</v>
      </c>
      <c r="CT3" s="11">
        <f>(G98-$G$98)/$G$98</f>
        <v>0</v>
      </c>
      <c r="CU3" s="11">
        <f>(H99-$H$99)/$H$99</f>
        <v>0</v>
      </c>
      <c r="CV3" s="11">
        <f>(I100-$I$100)/$I$100</f>
        <v>0</v>
      </c>
      <c r="CW3" s="11">
        <f>(J101-$J$101)/$J$101</f>
        <v>0</v>
      </c>
      <c r="CX3" s="11">
        <f>(K102-$K$102)/$K$102</f>
        <v>0</v>
      </c>
      <c r="CY3" s="11">
        <f>(L103-$L$103)/$L$103</f>
        <v>0</v>
      </c>
      <c r="CZ3" s="11">
        <f>(M104-$M$104)/$M$104</f>
        <v>0</v>
      </c>
      <c r="DA3" s="11">
        <f>(N105-$N$105)/$N$105</f>
        <v>0</v>
      </c>
      <c r="DB3" s="11">
        <f>(O106-$O$106)/$O$106</f>
        <v>0</v>
      </c>
      <c r="DC3" s="11">
        <f>(P107-$P$107)/$P$107</f>
        <v>0</v>
      </c>
      <c r="DD3" s="11">
        <f>(Q108-$Q$108)/$Q$108</f>
        <v>0</v>
      </c>
      <c r="DE3" s="11">
        <f>(R109-$R$109)/R109</f>
        <v>0</v>
      </c>
      <c r="DF3" s="11">
        <f>(S110-$S$110)/$S$110</f>
        <v>0</v>
      </c>
      <c r="DG3" s="11">
        <f>(T111-$T$111)/$T$111</f>
        <v>0</v>
      </c>
      <c r="DH3" s="11">
        <f>(U112-$U$112)/$U$112</f>
        <v>0</v>
      </c>
      <c r="DI3" s="11">
        <f>(V113-$V$113)/$V$113</f>
        <v>0</v>
      </c>
      <c r="DJ3" s="11">
        <f>(W114-$W$114)/$W$114</f>
        <v>0</v>
      </c>
      <c r="DK3" s="11">
        <f>(X115-$X$115)/$X$115</f>
        <v>0</v>
      </c>
      <c r="DL3" s="11">
        <f>(Y116-$Y$116)/$Y$116</f>
        <v>0</v>
      </c>
      <c r="DM3" s="11">
        <f>(Z117-$Z$117)/$Z$117</f>
        <v>0</v>
      </c>
      <c r="DN3" s="11">
        <f>(AA118-$AA$118)/$AA$118</f>
        <v>0</v>
      </c>
      <c r="DO3" s="11">
        <f>(AB119-$AB$119)/$AB$119</f>
        <v>0</v>
      </c>
      <c r="DP3" s="11">
        <f>(AC120-$AC$120)/$AC$120</f>
        <v>0</v>
      </c>
      <c r="DQ3" s="11">
        <f>(AD121-$AD$121)/$AD$121</f>
        <v>0</v>
      </c>
      <c r="DR3" s="11">
        <f>(AE122-$AE$122)/$AE$122</f>
        <v>0</v>
      </c>
      <c r="DS3" s="11">
        <f>(AF123-$AF$123)/$AF$123</f>
        <v>0</v>
      </c>
      <c r="DT3" s="11">
        <f>(AG124-$AG$124)/$AG$124</f>
        <v>0</v>
      </c>
      <c r="DU3" s="11">
        <f>(AH125-$AH$125)/$AH$125</f>
        <v>0</v>
      </c>
      <c r="DV3" s="11">
        <f>(AI126-$AI$126)/$AI$126</f>
        <v>0</v>
      </c>
      <c r="DW3" s="11">
        <f>(AJ127-$AJ$127)/$AJ$127</f>
        <v>0</v>
      </c>
      <c r="DX3" s="11">
        <f>(AK128-$AK$128)/$AK$128</f>
        <v>0</v>
      </c>
      <c r="DY3" s="11">
        <f>(AL129-$AL$129)/$AL$129</f>
        <v>0</v>
      </c>
      <c r="DZ3" s="11">
        <f>(AM130-$AM$130)/$AM$130</f>
        <v>0</v>
      </c>
      <c r="EA3" s="11">
        <f>(AN131-$AN$131)/$AN$131</f>
        <v>0</v>
      </c>
      <c r="EB3" s="11">
        <f>(AO132-$AO$132)/$AO$132</f>
        <v>0</v>
      </c>
      <c r="EC3" s="11">
        <f>(AP133-$AP$133)/$AP$133</f>
        <v>0</v>
      </c>
      <c r="ED3" s="11">
        <f>(AQ134-$AQ$134)/$AQ$134</f>
        <v>0</v>
      </c>
      <c r="EE3" s="11">
        <f>(AR135-$AR$135)/$AR$135</f>
        <v>0</v>
      </c>
      <c r="EF3" s="11">
        <f>(AS136-$AS$136)/$AS$136</f>
        <v>0</v>
      </c>
      <c r="EG3" s="11">
        <f>(AT137-$AT$137)/$AT$137</f>
        <v>0</v>
      </c>
      <c r="EH3" s="11">
        <f>(AU138-$AU$138)/$AU$138</f>
        <v>0</v>
      </c>
      <c r="EI3" s="11">
        <f>(AV139-$AV$139)/$AV$139</f>
        <v>0</v>
      </c>
      <c r="EJ3" s="11">
        <f>(AW140-$AW$140)/$AW$140</f>
        <v>0</v>
      </c>
      <c r="EK3" s="11">
        <f>(AX141-$AX$141)/$AX$141</f>
        <v>0</v>
      </c>
      <c r="EL3" s="11">
        <f>(AY142-$AY$142)/$AY$142</f>
        <v>0</v>
      </c>
      <c r="EM3" s="11">
        <f>(AZ143-$AZ$143)/$AZ$143</f>
        <v>0</v>
      </c>
      <c r="EN3" s="11">
        <f>(BA144-$BA$144)/$BA$144</f>
        <v>0</v>
      </c>
      <c r="EO3" s="11">
        <f>(BB145-$BB$145)/$BB$145</f>
        <v>0</v>
      </c>
      <c r="EP3" s="11">
        <f>(BC146-$BC$146)/$BC$146</f>
        <v>0</v>
      </c>
      <c r="EQ3" s="11">
        <f>(BD147-$BD$147)/$BD$147</f>
        <v>0</v>
      </c>
      <c r="ER3" s="11">
        <f>(BE148-$BE$148)/$BE$148</f>
        <v>0</v>
      </c>
      <c r="ES3" s="11">
        <f>(BF149-$BF$149)/$BF$149</f>
        <v>0</v>
      </c>
      <c r="ET3" s="11">
        <f>(BG150-$BG$150)/$BG$150</f>
        <v>0</v>
      </c>
      <c r="EU3" s="11">
        <f>(BH151-$BH$151)/$BH$151</f>
        <v>0</v>
      </c>
      <c r="EV3" s="11">
        <f>(BI152-$BI$152)/$BI$152</f>
        <v>0</v>
      </c>
      <c r="EW3" s="11">
        <f>(BJ153-$BJ$153)/$BJ$153</f>
        <v>0</v>
      </c>
      <c r="EX3" s="11">
        <f>(BK154-$BK$154)/$BK$154</f>
        <v>0</v>
      </c>
      <c r="EY3" s="11">
        <f>(BL155-$BL$155)/$BL$155</f>
        <v>0</v>
      </c>
      <c r="EZ3" s="11">
        <f>(BM156-$BM$156)/$BM$156</f>
        <v>0</v>
      </c>
      <c r="FA3" s="11">
        <f>(BN157-$BN$157)/$BN$157</f>
        <v>0</v>
      </c>
      <c r="FB3" s="11">
        <f>(BO158-$BO$158)/$BO$158</f>
        <v>0</v>
      </c>
      <c r="FC3" s="11">
        <f>(BP159-$BP$159)/$BP$159</f>
        <v>0</v>
      </c>
      <c r="FD3" s="11">
        <f>(BQ160-$BQ$160)/$BQ$160</f>
        <v>0</v>
      </c>
      <c r="FE3" s="11">
        <f>(BR161-$BR$161)/$BR$161</f>
        <v>0</v>
      </c>
      <c r="FF3" s="11">
        <f>(BS162-$BS$162)/$BS$162</f>
        <v>0</v>
      </c>
      <c r="FG3" s="11">
        <f>(BT163-$BT$163)/$BT$163</f>
        <v>0</v>
      </c>
      <c r="FH3" s="11">
        <f>(BU164-$BU$164)/$BU$164</f>
        <v>0</v>
      </c>
      <c r="FI3" s="11">
        <f>(BV165-$BV$165)/$BV$165</f>
        <v>0</v>
      </c>
      <c r="FJ3" s="11">
        <f>(BW166-$BW$166)/$BW$166</f>
        <v>0</v>
      </c>
      <c r="FK3" s="11">
        <f>(BX167-$BX$167)/$BX$167</f>
        <v>0</v>
      </c>
      <c r="FL3" s="11">
        <f>(BY168-$BY$168)/$BY$168</f>
        <v>0</v>
      </c>
      <c r="FM3" s="11">
        <f>(BZ169-$BZ$169)/$BZ$169</f>
        <v>0</v>
      </c>
      <c r="FN3" s="11">
        <f>(CA170-$CA$170)/$CA$170</f>
        <v>0</v>
      </c>
      <c r="FO3" s="11">
        <f>(CB171-$CB$171)/$CB$171</f>
        <v>0</v>
      </c>
      <c r="FP3" s="11">
        <f>(CC172-$CC$172)/$CC$172</f>
        <v>0</v>
      </c>
      <c r="FQ3" s="11">
        <f>(CD173-$CD$173)/$CD$173</f>
        <v>0</v>
      </c>
      <c r="FR3" s="11">
        <f>(CE174-$CE$174)/$CE$174</f>
        <v>0</v>
      </c>
      <c r="FS3" s="11">
        <f>(CF175-$CF$175)/$CF$175</f>
        <v>0</v>
      </c>
      <c r="FT3" s="11">
        <f>(CG176-$CG$176)/$CG$176</f>
        <v>0</v>
      </c>
      <c r="FU3" s="11">
        <f>(CH177-$CH$177)/$CH$177</f>
        <v>0</v>
      </c>
      <c r="FV3" s="11">
        <f>(CI178-$CI$178)/$CI$178</f>
        <v>0</v>
      </c>
      <c r="FW3" s="11">
        <f>(CJ179-$CJ$179)/$CJ$179</f>
        <v>0</v>
      </c>
      <c r="FX3" s="11">
        <f>(CK180-$CK$180)/$CK$180</f>
        <v>0</v>
      </c>
      <c r="FY3" s="11">
        <f>(CL181-$CL$181)/$CL$181</f>
        <v>0</v>
      </c>
      <c r="FZ3" s="11">
        <f>(CM182-$CM$182)/$CM$182</f>
        <v>0</v>
      </c>
      <c r="GA3" s="11"/>
    </row>
    <row r="4" spans="2:183" x14ac:dyDescent="0.25">
      <c r="B4" s="2">
        <v>34366</v>
      </c>
      <c r="C4" s="3">
        <v>78476399</v>
      </c>
      <c r="D4" s="4">
        <f>VLOOKUP(B4,[22]jan94!$A$59:$IV$168,3,0)</f>
        <v>2444322</v>
      </c>
      <c r="E4" s="4">
        <f>VLOOKUP(B4,[23]feb94!$A$51:$IV$159,3,0)</f>
        <v>1036450</v>
      </c>
      <c r="CP4" s="1" t="s">
        <v>5</v>
      </c>
      <c r="CQ4" s="11">
        <f t="shared" ref="CQ4:CQ67" si="0">(D96-$D$95)/$D$95</f>
        <v>-7.3483349469478806E-2</v>
      </c>
      <c r="CR4" s="11">
        <f t="shared" ref="CR4:CR67" si="1">(E97-$E$96)/$E$96</f>
        <v>-0.11222494044695179</v>
      </c>
      <c r="CS4" s="11">
        <f t="shared" ref="CS4:CS67" si="2">(F98-$F$97)/$F$97</f>
        <v>-0.16455582551613609</v>
      </c>
      <c r="CT4" s="11">
        <f t="shared" ref="CT4:CT67" si="3">(G99-$G$98)/$G$98</f>
        <v>-0.10343069999649425</v>
      </c>
      <c r="CU4" s="11">
        <f t="shared" ref="CU4:CU67" si="4">(H100-$H$99)/$H$99</f>
        <v>-6.3576476202508017E-2</v>
      </c>
      <c r="CV4" s="11">
        <f t="shared" ref="CV4:CV67" si="5">(I101-$I$100)/$I$100</f>
        <v>-0.14412472936727355</v>
      </c>
      <c r="CW4" s="11">
        <f t="shared" ref="CW4:CW67" si="6">(J102-$J$101)/$J$101</f>
        <v>-7.4273946261027906E-3</v>
      </c>
      <c r="CX4" s="11">
        <f t="shared" ref="CX4:CX67" si="7">(K103-$K$102)/$K$102</f>
        <v>-0.1316793372210637</v>
      </c>
      <c r="CY4" s="11">
        <f t="shared" ref="CY4:CY67" si="8">(L104-$L$103)/$L$103</f>
        <v>-9.577727172362635E-2</v>
      </c>
      <c r="CZ4" s="11">
        <f t="shared" ref="CZ4:CZ67" si="9">(M105-$M$104)/$M$104</f>
        <v>-7.7773678902135962E-2</v>
      </c>
      <c r="DA4" s="11">
        <f t="shared" ref="DA4:DA67" si="10">(N106-$N$105)/$N$105</f>
        <v>-0.13970797920946854</v>
      </c>
      <c r="DB4" s="11">
        <f t="shared" ref="DB4:DB67" si="11">(O107-$O$106)/$O$106</f>
        <v>-0.10288822329840724</v>
      </c>
      <c r="DC4" s="11">
        <f t="shared" ref="DC4:DC67" si="12">(P108-$P$107)/$P$107</f>
        <v>-0.1091163724139242</v>
      </c>
      <c r="DD4" s="11">
        <f t="shared" ref="DD4:DD67" si="13">(Q109-$Q$108)/$Q$108</f>
        <v>-9.2033369485806232E-2</v>
      </c>
      <c r="DE4" s="11">
        <f t="shared" ref="DE4:DE67" si="14">(R110-$R$109)/R110</f>
        <v>-9.3068395124054973E-2</v>
      </c>
      <c r="DF4" s="11">
        <f t="shared" ref="DF4:DF67" si="15">(S111-$S$110)/$S$110</f>
        <v>-1.6157290209999092E-2</v>
      </c>
      <c r="DG4" s="11">
        <f t="shared" ref="DG4:DG67" si="16">(T112-$T$111)/$T$111</f>
        <v>-0.15819668538872289</v>
      </c>
      <c r="DH4" s="11">
        <f t="shared" ref="DH4:DH67" si="17">(U113-$U$112)/$U$112</f>
        <v>-0.13537263497254448</v>
      </c>
      <c r="DI4" s="11">
        <f t="shared" ref="DI4:DI67" si="18">(V114-$V$113)/$V$113</f>
        <v>-0.15588128319177161</v>
      </c>
      <c r="DJ4" s="11">
        <f t="shared" ref="DJ4:DJ67" si="19">(W115-$W$114)/$W$114</f>
        <v>-7.404474154478248E-2</v>
      </c>
      <c r="DK4" s="11">
        <f t="shared" ref="DK4:DK67" si="20">(X116-$X$115)/$X$115</f>
        <v>-3.8772685171049323E-3</v>
      </c>
      <c r="DL4" s="11">
        <f t="shared" ref="DL4:DL67" si="21">(Y117-$Y$116)/$Y$116</f>
        <v>-2.4952388242827108E-2</v>
      </c>
      <c r="DM4" s="11">
        <f t="shared" ref="DM4:DM67" si="22">(Z118-$Z$117)/$Z$117</f>
        <v>-5.070180052178621E-2</v>
      </c>
      <c r="DN4" s="11">
        <f t="shared" ref="DN4:DN67" si="23">(AA119-$AA$118)/$AA$118</f>
        <v>-8.3962693685384768E-2</v>
      </c>
      <c r="DO4" s="11">
        <f t="shared" ref="DO4:DO67" si="24">(AB120-$AB$119)/$AB$119</f>
        <v>-0.1510106373648829</v>
      </c>
      <c r="DP4" s="11">
        <f t="shared" ref="DP4:DP67" si="25">(AC121-$AC$120)/$AC$120</f>
        <v>-0.14252323574979897</v>
      </c>
      <c r="DQ4" s="11">
        <f t="shared" ref="DQ4:DQ67" si="26">(AD122-$AD$121)/$AD$121</f>
        <v>-0.13984355835053336</v>
      </c>
      <c r="DR4" s="11">
        <f t="shared" ref="DR4:DR67" si="27">(AE123-$AE$122)/$AE$122</f>
        <v>-0.12033730444821446</v>
      </c>
      <c r="DS4" s="11">
        <f t="shared" ref="DS4:DS67" si="28">(AF124-$AF$123)/$AF$123</f>
        <v>-8.6018317571451355E-2</v>
      </c>
      <c r="DT4" s="11">
        <f t="shared" ref="DT4:DT67" si="29">(AG125-$AG$124)/$AG$124</f>
        <v>-7.5471036020524004E-2</v>
      </c>
      <c r="DU4" s="11">
        <f t="shared" ref="DU4:DU67" si="30">(AH126-$AH$125)/$AH$125</f>
        <v>-0.10132421350076516</v>
      </c>
      <c r="DV4" s="11">
        <f t="shared" ref="DV4:DV67" si="31">(AI127-$AI$126)/$AI$126</f>
        <v>-0.17196930052580367</v>
      </c>
      <c r="DW4" s="11">
        <f t="shared" ref="DW4:DW67" si="32">(AJ128-$AJ$127)/$AJ$127</f>
        <v>-0.10984852056716683</v>
      </c>
      <c r="DX4" s="11">
        <f t="shared" ref="DX4:DX67" si="33">(AK129-$AK$128)/$AK$128</f>
        <v>-6.379586512573461E-2</v>
      </c>
      <c r="DY4" s="11">
        <f t="shared" ref="DY4:DY67" si="34">(AL130-$AL$129)/$AL$129</f>
        <v>-0.10780953031772009</v>
      </c>
      <c r="DZ4" s="11">
        <f t="shared" ref="DZ4:DZ67" si="35">(AM131-$AM$130)/$AM$130</f>
        <v>-0.15344592216817945</v>
      </c>
      <c r="EA4" s="11">
        <f t="shared" ref="EA4:EA67" si="36">(AN132-$AN$131)/$AN$131</f>
        <v>-0.13248923209598376</v>
      </c>
      <c r="EB4" s="11">
        <f t="shared" ref="EB4:EB67" si="37">(AO133-$AO$132)/$AO$132</f>
        <v>-0.13638796075197981</v>
      </c>
      <c r="EC4" s="11">
        <f t="shared" ref="EC4:EC67" si="38">(AP134-$AP$133)/$AP$133</f>
        <v>-8.6700956115581887E-2</v>
      </c>
      <c r="ED4" s="11">
        <f t="shared" ref="ED4:ED67" si="39">(AQ135-$AQ$134)/$AQ$134</f>
        <v>-9.0033512216108433E-2</v>
      </c>
      <c r="EE4" s="11">
        <f t="shared" ref="EE4:EE67" si="40">(AR136-$AR$135)/$AR$135</f>
        <v>-0.13979094132257247</v>
      </c>
      <c r="EF4" s="11">
        <f t="shared" ref="EF4:EF67" si="41">(AS137-$AS$136)/$AS$136</f>
        <v>-0.14761483637756748</v>
      </c>
      <c r="EG4" s="11">
        <f t="shared" ref="EG4:EG67" si="42">(AT138-$AT$137)/$AT$137</f>
        <v>-9.8075957594871796E-2</v>
      </c>
      <c r="EH4" s="11">
        <f t="shared" ref="EH4:EH67" si="43">(AU139-$AU$138)/$AU$138</f>
        <v>-0.10276837732728546</v>
      </c>
      <c r="EI4" s="11">
        <f t="shared" ref="EI4:EI67" si="44">(AV140-$AV$139)/$AV$139</f>
        <v>0.17319148300521889</v>
      </c>
      <c r="EJ4" s="11">
        <f t="shared" ref="EJ4:EJ67" si="45">(AW141-$AW$140)/$AW$140</f>
        <v>-9.6652837355624438E-2</v>
      </c>
      <c r="EK4" s="11">
        <f t="shared" ref="EK4:EK67" si="46">(AX142-$AX$141)/$AX$141</f>
        <v>-0.16550208778371636</v>
      </c>
      <c r="EL4" s="11">
        <f t="shared" ref="EL4:EL67" si="47">(AY143-$AY$142)/$AY$142</f>
        <v>-0.12200071662065681</v>
      </c>
      <c r="EM4" s="11">
        <f t="shared" ref="EM4:EM67" si="48">(AZ144-$AZ$143)/$AZ$143</f>
        <v>-0.32254292036761223</v>
      </c>
      <c r="EN4" s="11">
        <f t="shared" ref="EN4:EN67" si="49">(BA145-$BA$144)/$BA$144</f>
        <v>-0.23872458947959119</v>
      </c>
      <c r="EO4" s="11">
        <f t="shared" ref="EO4:EO67" si="50">(BB146-$BB$145)/$BB$145</f>
        <v>-0.16129040291181204</v>
      </c>
      <c r="EP4" s="11">
        <f t="shared" ref="EP4:EP67" si="51">(BC147-$BC$146)/$BC$146</f>
        <v>-9.3633619253364345E-2</v>
      </c>
      <c r="EQ4" s="11">
        <f t="shared" ref="EQ4:EQ67" si="52">(BD148-$BD$147)/$BD$147</f>
        <v>-0.26655362430479235</v>
      </c>
      <c r="ER4" s="11">
        <f t="shared" ref="ER4:ER67" si="53">(BE149-$BE$148)/$BE$148</f>
        <v>-9.8142987907043802E-2</v>
      </c>
      <c r="ES4" s="11">
        <f t="shared" ref="ES4:ES67" si="54">(BF150-$BF$149)/$BF$149</f>
        <v>-3.8815199455530872E-2</v>
      </c>
      <c r="ET4" s="11">
        <f t="shared" ref="ET4:ET67" si="55">(BG151-$BG$150)/$BG$150</f>
        <v>-0.1554115016868487</v>
      </c>
      <c r="EU4" s="11">
        <f t="shared" ref="EU4:EU67" si="56">(BH152-$BH$151)/$BH$151</f>
        <v>-8.8887380719311779E-2</v>
      </c>
      <c r="EV4" s="11">
        <f t="shared" ref="EV4:EV67" si="57">(BI153-$BI$152)/$BI$152</f>
        <v>1.8750350712508312E-2</v>
      </c>
      <c r="EW4" s="11">
        <f t="shared" ref="EW4:EW67" si="58">(BJ154-$BJ$153)/$BJ$153</f>
        <v>-0.13949719876475</v>
      </c>
      <c r="EX4" s="11">
        <f t="shared" ref="EX4:EX67" si="59">(BK155-$BK$154)/$BK$154</f>
        <v>-0.18699624858846112</v>
      </c>
      <c r="EY4" s="11">
        <f t="shared" ref="EY4:EY67" si="60">(BL156-$BL$155)/$BL$155</f>
        <v>-0.13038006714668443</v>
      </c>
      <c r="EZ4" s="11">
        <f t="shared" ref="EZ4:EZ67" si="61">(BM157-$BM$156)/$BM$156</f>
        <v>-0.15961689545363894</v>
      </c>
      <c r="FA4" s="11">
        <f t="shared" ref="FA4:FA67" si="62">(BN158-$BN$157)/$BN$157</f>
        <v>-0.13079080487938846</v>
      </c>
      <c r="FB4" s="11">
        <f t="shared" ref="FB4:FB67" si="63">(BO159-$BO$158)/$BO$158</f>
        <v>-0.18107473848173858</v>
      </c>
      <c r="FC4" s="11">
        <f t="shared" ref="FC4:FC67" si="64">(BP160-$BP$159)/$BP$159</f>
        <v>-0.15405231517938867</v>
      </c>
      <c r="FD4" s="11">
        <f t="shared" ref="FD4:FD67" si="65">(BQ161-$BQ$160)/$BQ$160</f>
        <v>-5.2564708718350721E-2</v>
      </c>
      <c r="FE4" s="11">
        <f t="shared" ref="FE4:FE67" si="66">(BR162-$BR$161)/$BR$161</f>
        <v>-0.13257002335740745</v>
      </c>
      <c r="FF4" s="11">
        <f t="shared" ref="FF4:FF67" si="67">(BS163-$BS$162)/$BS$162</f>
        <v>-0.13030335720275982</v>
      </c>
      <c r="FG4" s="11">
        <f t="shared" ref="FG4:FG67" si="68">(BT164-$BT$163)/$BT$163</f>
        <v>-0.14906385989597612</v>
      </c>
      <c r="FH4" s="11">
        <f t="shared" ref="FH4:FH67" si="69">(BU165-$BU$164)/$BU$164</f>
        <v>-0.14795909335890398</v>
      </c>
      <c r="FI4" s="11">
        <f t="shared" ref="FI4:FI67" si="70">(BV166-$BV$165)/$BV$165</f>
        <v>-0.16574500073272527</v>
      </c>
      <c r="FJ4" s="11">
        <f t="shared" ref="FJ4:FJ67" si="71">(BW167-$BW$166)/$BW$166</f>
        <v>-2.7703441919381875E-2</v>
      </c>
      <c r="FK4" s="11">
        <f t="shared" ref="FK4:FK67" si="72">(BX168-$BX$167)/$BX$167</f>
        <v>-0.15879723361184808</v>
      </c>
      <c r="FL4" s="11">
        <f t="shared" ref="FL4:FL67" si="73">(BY169-$BY$168)/$BY$168</f>
        <v>-0.15808131555180319</v>
      </c>
      <c r="FM4" s="11">
        <f t="shared" ref="FM4:FM67" si="74">(BZ170-$BZ$169)/$BZ$169</f>
        <v>-0.10831015836153005</v>
      </c>
      <c r="FN4" s="11">
        <f t="shared" ref="FN4:FN67" si="75">(CA171-$CA$170)/$CA$170</f>
        <v>-0.15457308860574018</v>
      </c>
      <c r="FO4" s="11">
        <f t="shared" ref="FO4:FO67" si="76">(CB172-$CB$171)/$CB$171</f>
        <v>-0.14714523414060876</v>
      </c>
      <c r="FP4" s="11">
        <f t="shared" ref="FP4:FP67" si="77">(CC173-$CC$172)/$CC$172</f>
        <v>-0.13597139705574585</v>
      </c>
      <c r="FQ4" s="11">
        <f t="shared" ref="FQ4:FQ67" si="78">(CD174-$CD$173)/$CD$173</f>
        <v>-0.16006989166138402</v>
      </c>
      <c r="FR4" s="11">
        <f t="shared" ref="FR4:FR67" si="79">(CE175-$CE$174)/$CE$174</f>
        <v>-0.20357670605087655</v>
      </c>
      <c r="FS4" s="11">
        <f t="shared" ref="FS4:FS67" si="80">(CF176-$CF$175)/$CF$175</f>
        <v>-0.20201059251186329</v>
      </c>
      <c r="FT4" s="11">
        <f t="shared" ref="FT4:FT67" si="81">(CG177-$CG$176)/$CG$176</f>
        <v>-0.17245162578421072</v>
      </c>
      <c r="FU4" s="11">
        <f t="shared" ref="FU4:FU67" si="82">(CH178-$CH$177)/$CH$177</f>
        <v>-0.23962996802192782</v>
      </c>
      <c r="FV4" s="11">
        <f t="shared" ref="FV4:FV67" si="83">(CI179-$CI$178)/$CI$178</f>
        <v>-0.24845232874117165</v>
      </c>
      <c r="FW4" s="11">
        <f t="shared" ref="FW4:FW67" si="84">(CJ180-$CJ$179)/$CJ$179</f>
        <v>-0.15948325811836009</v>
      </c>
      <c r="FX4" s="11">
        <f t="shared" ref="FX4:FX67" si="85">(CK181-$CK$180)/$CK$180</f>
        <v>-0.19589239469939149</v>
      </c>
      <c r="FY4" s="11">
        <f t="shared" ref="FY4:FY67" si="86">(CL182-$CL$181)/$CL$181</f>
        <v>-0.13384312806621945</v>
      </c>
      <c r="FZ4" s="11">
        <f t="shared" ref="FZ4:FZ67" si="87">(CM183-$CM$182)/$CM$182</f>
        <v>-1</v>
      </c>
    </row>
    <row r="5" spans="2:183" x14ac:dyDescent="0.25">
      <c r="B5" s="2">
        <v>34394</v>
      </c>
      <c r="C5" s="3">
        <v>86337809</v>
      </c>
      <c r="D5" s="4">
        <f>VLOOKUP(B5,[22]jan94!$A$59:$IV$168,3,0)</f>
        <v>2507352</v>
      </c>
      <c r="E5" s="4">
        <f>VLOOKUP(B5,[23]feb94!$A$51:$IV$159,3,0)</f>
        <v>1866823</v>
      </c>
      <c r="F5" s="4">
        <f>VLOOKUP(B5,[24]mar94!$A$56:$IV$164,3,0)</f>
        <v>1471162</v>
      </c>
      <c r="CP5" s="1" t="s">
        <v>6</v>
      </c>
      <c r="CQ5" s="11">
        <f t="shared" si="0"/>
        <v>-0.1591598815540668</v>
      </c>
      <c r="CR5" s="11">
        <f t="shared" si="1"/>
        <v>-0.24232827643541993</v>
      </c>
      <c r="CS5" s="11">
        <f t="shared" si="2"/>
        <v>-0.23804676011024767</v>
      </c>
      <c r="CT5" s="11">
        <f t="shared" si="3"/>
        <v>-0.17706173461108135</v>
      </c>
      <c r="CU5" s="11">
        <f t="shared" si="4"/>
        <v>-0.19483742480018099</v>
      </c>
      <c r="CV5" s="11">
        <f t="shared" si="5"/>
        <v>-0.19878150967997615</v>
      </c>
      <c r="CW5" s="11">
        <f t="shared" si="6"/>
        <v>-0.11335408917379462</v>
      </c>
      <c r="CX5" s="11">
        <f t="shared" si="7"/>
        <v>-0.20091856722280024</v>
      </c>
      <c r="CY5" s="11">
        <f t="shared" si="8"/>
        <v>-0.12313638148151705</v>
      </c>
      <c r="CZ5" s="11">
        <f t="shared" si="9"/>
        <v>-0.13618630178671842</v>
      </c>
      <c r="DA5" s="11">
        <f t="shared" si="10"/>
        <v>-0.25792072903647678</v>
      </c>
      <c r="DB5" s="11">
        <f t="shared" si="11"/>
        <v>-0.18718571244195187</v>
      </c>
      <c r="DC5" s="11">
        <f t="shared" si="12"/>
        <v>-0.18152519522464114</v>
      </c>
      <c r="DD5" s="11">
        <f t="shared" si="13"/>
        <v>-0.14597690760783597</v>
      </c>
      <c r="DE5" s="11">
        <f t="shared" si="14"/>
        <v>-0.2035349328168794</v>
      </c>
      <c r="DF5" s="11">
        <f t="shared" si="15"/>
        <v>-0.15554663128832141</v>
      </c>
      <c r="DG5" s="11">
        <f t="shared" si="16"/>
        <v>-0.21771206476985708</v>
      </c>
      <c r="DH5" s="11">
        <f t="shared" si="17"/>
        <v>-0.23288716482760344</v>
      </c>
      <c r="DI5" s="11">
        <f t="shared" si="18"/>
        <v>-0.21847831497328621</v>
      </c>
      <c r="DJ5" s="11">
        <f t="shared" si="19"/>
        <v>-9.1757951937641025E-2</v>
      </c>
      <c r="DK5" s="11">
        <f t="shared" si="20"/>
        <v>5.9772817490609791E-4</v>
      </c>
      <c r="DL5" s="11">
        <f t="shared" si="21"/>
        <v>-0.13911920909742762</v>
      </c>
      <c r="DM5" s="11">
        <f t="shared" si="22"/>
        <v>-0.10823308815389046</v>
      </c>
      <c r="DN5" s="11">
        <f t="shared" si="23"/>
        <v>-0.17483960726749517</v>
      </c>
      <c r="DO5" s="11">
        <f t="shared" si="24"/>
        <v>-0.25866682935176732</v>
      </c>
      <c r="DP5" s="11">
        <f t="shared" si="25"/>
        <v>-0.25693343492499909</v>
      </c>
      <c r="DQ5" s="11">
        <f t="shared" si="26"/>
        <v>-0.26311118731724042</v>
      </c>
      <c r="DR5" s="11">
        <f t="shared" si="27"/>
        <v>-0.17652878987209311</v>
      </c>
      <c r="DS5" s="11">
        <f t="shared" si="28"/>
        <v>-0.18832141067982139</v>
      </c>
      <c r="DT5" s="11">
        <f t="shared" si="29"/>
        <v>-0.23321656187965159</v>
      </c>
      <c r="DU5" s="11">
        <f t="shared" si="30"/>
        <v>-0.20272036860583673</v>
      </c>
      <c r="DV5" s="11">
        <f t="shared" si="31"/>
        <v>-0.28327179744989234</v>
      </c>
      <c r="DW5" s="11">
        <f t="shared" si="32"/>
        <v>-0.19238604412659391</v>
      </c>
      <c r="DX5" s="11">
        <f t="shared" si="33"/>
        <v>-0.2155794122589535</v>
      </c>
      <c r="DY5" s="11">
        <f t="shared" si="34"/>
        <v>-0.19958371441872555</v>
      </c>
      <c r="DZ5" s="11">
        <f t="shared" si="35"/>
        <v>-0.22737230998851796</v>
      </c>
      <c r="EA5" s="11">
        <f t="shared" si="36"/>
        <v>-0.23389109539939726</v>
      </c>
      <c r="EB5" s="11">
        <f t="shared" si="37"/>
        <v>-0.30436961966747544</v>
      </c>
      <c r="EC5" s="11">
        <f t="shared" si="38"/>
        <v>-0.17477552747890138</v>
      </c>
      <c r="ED5" s="11">
        <f t="shared" si="39"/>
        <v>-0.21569092089610944</v>
      </c>
      <c r="EE5" s="11">
        <f t="shared" si="40"/>
        <v>-0.26520427116523981</v>
      </c>
      <c r="EF5" s="11">
        <f t="shared" si="41"/>
        <v>-0.24801400898543982</v>
      </c>
      <c r="EG5" s="11">
        <f t="shared" si="42"/>
        <v>-0.21206418635404206</v>
      </c>
      <c r="EH5" s="11">
        <f t="shared" si="43"/>
        <v>-0.18827339344881699</v>
      </c>
      <c r="EI5" s="11">
        <f t="shared" si="44"/>
        <v>0.17245153629988846</v>
      </c>
      <c r="EJ5" s="11">
        <f t="shared" si="45"/>
        <v>-0.15964636045522168</v>
      </c>
      <c r="EK5" s="11">
        <f t="shared" si="46"/>
        <v>-0.27327293813149228</v>
      </c>
      <c r="EL5" s="11">
        <f t="shared" si="47"/>
        <v>-0.10634272869452986</v>
      </c>
      <c r="EM5" s="11">
        <f t="shared" si="48"/>
        <v>-0.43182701478337276</v>
      </c>
      <c r="EN5" s="11">
        <f t="shared" si="49"/>
        <v>-0.35876297672096052</v>
      </c>
      <c r="EO5" s="11">
        <f t="shared" si="50"/>
        <v>-0.18202310053910117</v>
      </c>
      <c r="EP5" s="11">
        <f t="shared" si="51"/>
        <v>-0.20669435066533465</v>
      </c>
      <c r="EQ5" s="11">
        <f t="shared" si="52"/>
        <v>-0.3351748539154098</v>
      </c>
      <c r="ER5" s="11">
        <f t="shared" si="53"/>
        <v>-0.17946957719258402</v>
      </c>
      <c r="ES5" s="11">
        <f t="shared" si="54"/>
        <v>-0.1226702620920463</v>
      </c>
      <c r="ET5" s="11">
        <f t="shared" si="55"/>
        <v>-0.25676578023722546</v>
      </c>
      <c r="EU5" s="11">
        <f t="shared" si="56"/>
        <v>-0.21992146517432395</v>
      </c>
      <c r="EV5" s="11">
        <f t="shared" si="57"/>
        <v>-0.11204715073360112</v>
      </c>
      <c r="EW5" s="11">
        <f t="shared" si="58"/>
        <v>-0.25559874623615514</v>
      </c>
      <c r="EX5" s="11">
        <f t="shared" si="59"/>
        <v>-0.27369332066776281</v>
      </c>
      <c r="EY5" s="11">
        <f t="shared" si="60"/>
        <v>-0.19578278150419418</v>
      </c>
      <c r="EZ5" s="11">
        <f t="shared" si="61"/>
        <v>-0.26764194512547385</v>
      </c>
      <c r="FA5" s="11">
        <f t="shared" si="62"/>
        <v>-0.19412827891078066</v>
      </c>
      <c r="FB5" s="11">
        <f t="shared" si="63"/>
        <v>-0.25533992352818613</v>
      </c>
      <c r="FC5" s="11">
        <f t="shared" si="64"/>
        <v>-0.28617890190051776</v>
      </c>
      <c r="FD5" s="11">
        <f t="shared" si="65"/>
        <v>-7.1622392634669893E-2</v>
      </c>
      <c r="FE5" s="11">
        <f t="shared" si="66"/>
        <v>-0.26193320823926852</v>
      </c>
      <c r="FF5" s="11">
        <f t="shared" si="67"/>
        <v>-0.18696985114855019</v>
      </c>
      <c r="FG5" s="11">
        <f t="shared" si="68"/>
        <v>-0.16811896587697503</v>
      </c>
      <c r="FH5" s="11">
        <f t="shared" si="69"/>
        <v>-0.27239419400787679</v>
      </c>
      <c r="FI5" s="11">
        <f t="shared" si="70"/>
        <v>-0.17258973452135679</v>
      </c>
      <c r="FJ5" s="11">
        <f t="shared" si="71"/>
        <v>-0.12357567552092084</v>
      </c>
      <c r="FK5" s="11">
        <f t="shared" si="72"/>
        <v>-0.24189113784141622</v>
      </c>
      <c r="FL5" s="11">
        <f t="shared" si="73"/>
        <v>-0.27555980339429142</v>
      </c>
      <c r="FM5" s="11">
        <f t="shared" si="74"/>
        <v>-0.24890341365426297</v>
      </c>
      <c r="FN5" s="11">
        <f t="shared" si="75"/>
        <v>-0.2863016979526512</v>
      </c>
      <c r="FO5" s="11">
        <f t="shared" si="76"/>
        <v>-0.24098125590095235</v>
      </c>
      <c r="FP5" s="11">
        <f t="shared" si="77"/>
        <v>-0.16461862946174657</v>
      </c>
      <c r="FQ5" s="11">
        <f t="shared" si="78"/>
        <v>-0.2785361123571865</v>
      </c>
      <c r="FR5" s="11">
        <f t="shared" si="79"/>
        <v>-0.29727629820197915</v>
      </c>
      <c r="FS5" s="11">
        <f t="shared" si="80"/>
        <v>-0.31416100943785208</v>
      </c>
      <c r="FT5" s="11">
        <f t="shared" si="81"/>
        <v>-0.30491111178172225</v>
      </c>
      <c r="FU5" s="11">
        <f t="shared" si="82"/>
        <v>-0.36032807204022316</v>
      </c>
      <c r="FV5" s="11">
        <f t="shared" si="83"/>
        <v>-0.35324136964355035</v>
      </c>
      <c r="FW5" s="11">
        <f t="shared" si="84"/>
        <v>-0.26972723188895353</v>
      </c>
      <c r="FX5" s="11">
        <f t="shared" si="85"/>
        <v>-0.37401040855622736</v>
      </c>
      <c r="FY5" s="11">
        <f t="shared" si="86"/>
        <v>-1</v>
      </c>
      <c r="FZ5" s="11">
        <f t="shared" si="87"/>
        <v>-1</v>
      </c>
    </row>
    <row r="6" spans="2:183" x14ac:dyDescent="0.25">
      <c r="B6" s="2">
        <v>34425</v>
      </c>
      <c r="C6" s="3">
        <v>81266574</v>
      </c>
      <c r="D6" s="4">
        <f>VLOOKUP(B6,[22]jan94!$A$59:$IV$168,3,0)</f>
        <v>2202090</v>
      </c>
      <c r="E6" s="4">
        <f>VLOOKUP(B6,[23]feb94!$A$51:$IV$159,3,0)</f>
        <v>1603857</v>
      </c>
      <c r="F6" s="4">
        <f>VLOOKUP(B6,[24]mar94!$A$56:$IV$164,3,0)</f>
        <v>2470439</v>
      </c>
      <c r="G6" s="4">
        <f>VLOOKUP(B6,[25]apr94!$A$64:$IV$170,3,0)</f>
        <v>1066714</v>
      </c>
      <c r="CP6" s="1" t="s">
        <v>7</v>
      </c>
      <c r="CQ6" s="11">
        <f t="shared" si="0"/>
        <v>-0.25554214637947886</v>
      </c>
      <c r="CR6" s="11">
        <f t="shared" si="1"/>
        <v>-0.27519434533072135</v>
      </c>
      <c r="CS6" s="11">
        <f t="shared" si="2"/>
        <v>-0.3123597766200859</v>
      </c>
      <c r="CT6" s="11">
        <f t="shared" si="3"/>
        <v>-0.37409443006975202</v>
      </c>
      <c r="CU6" s="11">
        <f t="shared" si="4"/>
        <v>-0.31078065539446453</v>
      </c>
      <c r="CV6" s="11">
        <f t="shared" si="5"/>
        <v>-0.33975636340167642</v>
      </c>
      <c r="CW6" s="11">
        <f t="shared" si="6"/>
        <v>-0.19586118039646136</v>
      </c>
      <c r="CX6" s="11">
        <f t="shared" si="7"/>
        <v>-0.37506813905951691</v>
      </c>
      <c r="CY6" s="11">
        <f t="shared" si="8"/>
        <v>-0.23503155652409849</v>
      </c>
      <c r="CZ6" s="11">
        <f t="shared" si="9"/>
        <v>-0.16709781898468787</v>
      </c>
      <c r="DA6" s="11">
        <f t="shared" si="10"/>
        <v>-0.2564403188103519</v>
      </c>
      <c r="DB6" s="11">
        <f t="shared" si="11"/>
        <v>-0.23225961136504392</v>
      </c>
      <c r="DC6" s="11">
        <f t="shared" si="12"/>
        <v>-0.23998929084445469</v>
      </c>
      <c r="DD6" s="11">
        <f t="shared" si="13"/>
        <v>-0.22840303982044258</v>
      </c>
      <c r="DE6" s="11">
        <f t="shared" si="14"/>
        <v>-0.38180800833562351</v>
      </c>
      <c r="DF6" s="11">
        <f t="shared" si="15"/>
        <v>-0.22226254078669008</v>
      </c>
      <c r="DG6" s="11">
        <f t="shared" si="16"/>
        <v>-0.31190608985818136</v>
      </c>
      <c r="DH6" s="11">
        <f t="shared" si="17"/>
        <v>-0.38951705023164657</v>
      </c>
      <c r="DI6" s="11">
        <f t="shared" si="18"/>
        <v>-0.29836380540009283</v>
      </c>
      <c r="DJ6" s="11">
        <f t="shared" si="19"/>
        <v>-0.23573238258914456</v>
      </c>
      <c r="DK6" s="11">
        <f t="shared" si="20"/>
        <v>-0.1706555925371768</v>
      </c>
      <c r="DL6" s="11">
        <f t="shared" si="21"/>
        <v>-0.213171945375938</v>
      </c>
      <c r="DM6" s="11">
        <f t="shared" si="22"/>
        <v>-0.22703109716990588</v>
      </c>
      <c r="DN6" s="11">
        <f t="shared" si="23"/>
        <v>-0.23428986027522114</v>
      </c>
      <c r="DO6" s="11">
        <f t="shared" si="24"/>
        <v>-0.35164616428283785</v>
      </c>
      <c r="DP6" s="11">
        <f t="shared" si="25"/>
        <v>-0.34526728653865357</v>
      </c>
      <c r="DQ6" s="11">
        <f t="shared" si="26"/>
        <v>-0.29785801811476831</v>
      </c>
      <c r="DR6" s="11">
        <f t="shared" si="27"/>
        <v>-0.31001868783836406</v>
      </c>
      <c r="DS6" s="11">
        <f t="shared" si="28"/>
        <v>-0.29572061057822807</v>
      </c>
      <c r="DT6" s="11">
        <f t="shared" si="29"/>
        <v>-0.27891446560406635</v>
      </c>
      <c r="DU6" s="11">
        <f t="shared" si="30"/>
        <v>-0.28992165470826553</v>
      </c>
      <c r="DV6" s="11">
        <f t="shared" si="31"/>
        <v>-0.38119388483007266</v>
      </c>
      <c r="DW6" s="11">
        <f t="shared" si="32"/>
        <v>-0.24783384421887511</v>
      </c>
      <c r="DX6" s="11">
        <f t="shared" si="33"/>
        <v>-0.35384710674182046</v>
      </c>
      <c r="DY6" s="11">
        <f t="shared" si="34"/>
        <v>-0.2927632112822835</v>
      </c>
      <c r="DZ6" s="11">
        <f t="shared" si="35"/>
        <v>-0.34117171044019462</v>
      </c>
      <c r="EA6" s="11">
        <f t="shared" si="36"/>
        <v>-0.30080204121005893</v>
      </c>
      <c r="EB6" s="11">
        <f t="shared" si="37"/>
        <v>-0.3492907623255046</v>
      </c>
      <c r="EC6" s="11">
        <f t="shared" si="38"/>
        <v>-0.18873475626092995</v>
      </c>
      <c r="ED6" s="11">
        <f t="shared" si="39"/>
        <v>-0.27709821280467872</v>
      </c>
      <c r="EE6" s="11">
        <f t="shared" si="40"/>
        <v>-0.35363026383948443</v>
      </c>
      <c r="EF6" s="11">
        <f t="shared" si="41"/>
        <v>-0.32506438405041921</v>
      </c>
      <c r="EG6" s="11">
        <f t="shared" si="42"/>
        <v>-0.29425479063335624</v>
      </c>
      <c r="EH6" s="11">
        <f t="shared" si="43"/>
        <v>-0.27606663925834385</v>
      </c>
      <c r="EI6" s="11">
        <f t="shared" si="44"/>
        <v>4.1608468982518194E-2</v>
      </c>
      <c r="EJ6" s="11">
        <f t="shared" si="45"/>
        <v>-0.24433729766505877</v>
      </c>
      <c r="EK6" s="11">
        <f t="shared" si="46"/>
        <v>-0.33067430292082955</v>
      </c>
      <c r="EL6" s="11">
        <f t="shared" si="47"/>
        <v>-0.19323225108969605</v>
      </c>
      <c r="EM6" s="11">
        <f t="shared" si="48"/>
        <v>-0.46466293993609631</v>
      </c>
      <c r="EN6" s="11">
        <f t="shared" si="49"/>
        <v>-0.43555163198757241</v>
      </c>
      <c r="EO6" s="11">
        <f t="shared" si="50"/>
        <v>-0.29039102279931056</v>
      </c>
      <c r="EP6" s="11">
        <f t="shared" si="51"/>
        <v>-0.30633177841576376</v>
      </c>
      <c r="EQ6" s="11">
        <f t="shared" si="52"/>
        <v>-0.41231943399762278</v>
      </c>
      <c r="ER6" s="11">
        <f t="shared" si="53"/>
        <v>-0.28096545737103584</v>
      </c>
      <c r="ES6" s="11">
        <f t="shared" si="54"/>
        <v>-0.1709982902396637</v>
      </c>
      <c r="ET6" s="11">
        <f t="shared" si="55"/>
        <v>-0.2834605685349928</v>
      </c>
      <c r="EU6" s="11">
        <f t="shared" si="56"/>
        <v>-0.32391862910579206</v>
      </c>
      <c r="EV6" s="11">
        <f t="shared" si="57"/>
        <v>-0.1801057170804852</v>
      </c>
      <c r="EW6" s="11">
        <f t="shared" si="58"/>
        <v>-0.32885352335785439</v>
      </c>
      <c r="EX6" s="11">
        <f t="shared" si="59"/>
        <v>-0.34835383740444648</v>
      </c>
      <c r="EY6" s="11">
        <f t="shared" si="60"/>
        <v>-0.28570364120725961</v>
      </c>
      <c r="EZ6" s="11">
        <f t="shared" si="61"/>
        <v>-0.34791765271871</v>
      </c>
      <c r="FA6" s="11">
        <f t="shared" si="62"/>
        <v>-0.23648063036831743</v>
      </c>
      <c r="FB6" s="11">
        <f t="shared" si="63"/>
        <v>-0.33151046714303656</v>
      </c>
      <c r="FC6" s="11">
        <f t="shared" si="64"/>
        <v>-0.48538512652076388</v>
      </c>
      <c r="FD6" s="11">
        <f t="shared" si="65"/>
        <v>-0.12185511683635079</v>
      </c>
      <c r="FE6" s="11">
        <f t="shared" si="66"/>
        <v>-0.30074517568006326</v>
      </c>
      <c r="FF6" s="11">
        <f t="shared" si="67"/>
        <v>-0.26793007472826424</v>
      </c>
      <c r="FG6" s="11">
        <f t="shared" si="68"/>
        <v>-0.27534206655619375</v>
      </c>
      <c r="FH6" s="11">
        <f t="shared" si="69"/>
        <v>-0.34444331755571167</v>
      </c>
      <c r="FI6" s="11">
        <f t="shared" si="70"/>
        <v>-0.26004295036826219</v>
      </c>
      <c r="FJ6" s="11">
        <f t="shared" si="71"/>
        <v>-0.18782870980075617</v>
      </c>
      <c r="FK6" s="11">
        <f t="shared" si="72"/>
        <v>-0.3251925047664494</v>
      </c>
      <c r="FL6" s="11">
        <f t="shared" si="73"/>
        <v>-0.31609720947089986</v>
      </c>
      <c r="FM6" s="11">
        <f t="shared" si="74"/>
        <v>-0.33227755553498389</v>
      </c>
      <c r="FN6" s="11">
        <f t="shared" si="75"/>
        <v>-0.39353927043826675</v>
      </c>
      <c r="FO6" s="11">
        <f t="shared" si="76"/>
        <v>-0.33312807753614548</v>
      </c>
      <c r="FP6" s="11">
        <f t="shared" si="77"/>
        <v>-0.26243946157425763</v>
      </c>
      <c r="FQ6" s="11">
        <f t="shared" si="78"/>
        <v>-0.34554055480548768</v>
      </c>
      <c r="FR6" s="11">
        <f t="shared" si="79"/>
        <v>-0.38721858680309668</v>
      </c>
      <c r="FS6" s="11">
        <f t="shared" si="80"/>
        <v>-0.36652420012749704</v>
      </c>
      <c r="FT6" s="11">
        <f t="shared" si="81"/>
        <v>-0.35830136835475213</v>
      </c>
      <c r="FU6" s="11">
        <f t="shared" si="82"/>
        <v>-0.41136776726961688</v>
      </c>
      <c r="FV6" s="11">
        <f t="shared" si="83"/>
        <v>-0.39231333541030944</v>
      </c>
      <c r="FW6" s="11">
        <f t="shared" si="84"/>
        <v>-0.38537219203352097</v>
      </c>
      <c r="FX6" s="11">
        <f t="shared" si="85"/>
        <v>-1</v>
      </c>
      <c r="FY6" s="11">
        <f t="shared" si="86"/>
        <v>-1</v>
      </c>
      <c r="FZ6" s="11">
        <f t="shared" si="87"/>
        <v>-1</v>
      </c>
    </row>
    <row r="7" spans="2:183" x14ac:dyDescent="0.25">
      <c r="B7" s="2">
        <v>34455</v>
      </c>
      <c r="C7" s="3">
        <v>83207804</v>
      </c>
      <c r="D7" s="4">
        <f>VLOOKUP(B7,[22]jan94!$A$59:$IV$168,3,0)</f>
        <v>2014662</v>
      </c>
      <c r="E7" s="4">
        <f>VLOOKUP(B7,[23]feb94!$A$51:$IV$159,3,0)</f>
        <v>1414439</v>
      </c>
      <c r="F7" s="4">
        <f>VLOOKUP(B7,[24]mar94!$A$56:$IV$164,3,0)</f>
        <v>2132711</v>
      </c>
      <c r="G7" s="4">
        <f>VLOOKUP(B7,[25]apr94!$A$64:$IV$170,3,0)</f>
        <v>2101301</v>
      </c>
      <c r="H7" s="4">
        <f>VLOOKUP(B7,[26]may94!$A$51:$IV$156,3,0)</f>
        <v>1176359</v>
      </c>
      <c r="CP7" s="21" t="s">
        <v>8</v>
      </c>
      <c r="CQ7" s="22">
        <f t="shared" si="0"/>
        <v>-0.30416145390555471</v>
      </c>
      <c r="CR7" s="22">
        <f t="shared" si="1"/>
        <v>-0.37239202645349878</v>
      </c>
      <c r="CS7" s="22">
        <f t="shared" si="2"/>
        <v>-0.38502075555096904</v>
      </c>
      <c r="CT7" s="22">
        <f t="shared" si="3"/>
        <v>-0.45424358528359338</v>
      </c>
      <c r="CU7" s="22">
        <f t="shared" si="4"/>
        <v>-0.35007631156583718</v>
      </c>
      <c r="CV7" s="22">
        <f t="shared" si="5"/>
        <v>-0.3438054953258689</v>
      </c>
      <c r="CW7" s="22">
        <f t="shared" si="6"/>
        <v>-0.26628638205918764</v>
      </c>
      <c r="CX7" s="22">
        <f t="shared" si="7"/>
        <v>-0.3787809576996502</v>
      </c>
      <c r="CY7" s="22">
        <f t="shared" si="8"/>
        <v>-0.31442236045557581</v>
      </c>
      <c r="CZ7" s="22">
        <f t="shared" si="9"/>
        <v>-0.25632425572537121</v>
      </c>
      <c r="DA7" s="22">
        <f t="shared" si="10"/>
        <v>-0.33224244449023854</v>
      </c>
      <c r="DB7" s="22">
        <f t="shared" si="11"/>
        <v>-0.28433085515437678</v>
      </c>
      <c r="DC7" s="22">
        <f t="shared" si="12"/>
        <v>-0.27285710752711884</v>
      </c>
      <c r="DD7" s="22">
        <f t="shared" si="13"/>
        <v>-0.28672229816752143</v>
      </c>
      <c r="DE7" s="22">
        <f t="shared" si="14"/>
        <v>-0.46648117464294192</v>
      </c>
      <c r="DF7" s="22">
        <f t="shared" si="15"/>
        <v>-0.29401202385647857</v>
      </c>
      <c r="DG7" s="22">
        <f t="shared" si="16"/>
        <v>-0.37163135617654863</v>
      </c>
      <c r="DH7" s="22">
        <f t="shared" si="17"/>
        <v>-0.40344609312636864</v>
      </c>
      <c r="DI7" s="22">
        <f t="shared" si="18"/>
        <v>-0.33692424795766968</v>
      </c>
      <c r="DJ7" s="22">
        <f t="shared" si="19"/>
        <v>-0.3054994369893978</v>
      </c>
      <c r="DK7" s="22">
        <f t="shared" si="20"/>
        <v>-0.22083988350262881</v>
      </c>
      <c r="DL7" s="22">
        <f t="shared" si="21"/>
        <v>-0.25620049020116081</v>
      </c>
      <c r="DM7" s="22">
        <f t="shared" si="22"/>
        <v>-0.19204820310435664</v>
      </c>
      <c r="DN7" s="22">
        <f t="shared" si="23"/>
        <v>-0.27870130662521481</v>
      </c>
      <c r="DO7" s="22">
        <f t="shared" si="24"/>
        <v>-0.44403548155296096</v>
      </c>
      <c r="DP7" s="22">
        <f t="shared" si="25"/>
        <v>-0.38452808941229633</v>
      </c>
      <c r="DQ7" s="22">
        <f t="shared" si="26"/>
        <v>-0.36107501368944778</v>
      </c>
      <c r="DR7" s="22">
        <f t="shared" si="27"/>
        <v>-0.35009261331473612</v>
      </c>
      <c r="DS7" s="22">
        <f t="shared" si="28"/>
        <v>-0.36554236414594771</v>
      </c>
      <c r="DT7" s="22">
        <f t="shared" si="29"/>
        <v>-0.34552427309770078</v>
      </c>
      <c r="DU7" s="22">
        <f t="shared" si="30"/>
        <v>-0.3470443301254969</v>
      </c>
      <c r="DV7" s="22">
        <f t="shared" si="31"/>
        <v>-0.41713383426135281</v>
      </c>
      <c r="DW7" s="22">
        <f t="shared" si="32"/>
        <v>-0.33108372287494603</v>
      </c>
      <c r="DX7" s="22">
        <f t="shared" si="33"/>
        <v>-0.38966742839266183</v>
      </c>
      <c r="DY7" s="22">
        <f t="shared" si="34"/>
        <v>-0.32803741683999821</v>
      </c>
      <c r="DZ7" s="22">
        <f t="shared" si="35"/>
        <v>-0.47198173024471379</v>
      </c>
      <c r="EA7" s="22">
        <f t="shared" si="36"/>
        <v>-0.37370035776048061</v>
      </c>
      <c r="EB7" s="22">
        <f t="shared" si="37"/>
        <v>-0.38203919738865838</v>
      </c>
      <c r="EC7" s="22">
        <f t="shared" si="38"/>
        <v>-0.2321874172018889</v>
      </c>
      <c r="ED7" s="22">
        <f t="shared" si="39"/>
        <v>-0.33664109806746573</v>
      </c>
      <c r="EE7" s="22">
        <f t="shared" si="40"/>
        <v>-0.41846515704514781</v>
      </c>
      <c r="EF7" s="22">
        <f t="shared" si="41"/>
        <v>-0.41826719730926154</v>
      </c>
      <c r="EG7" s="22">
        <f t="shared" si="42"/>
        <v>-0.3414982541783842</v>
      </c>
      <c r="EH7" s="22">
        <f t="shared" si="43"/>
        <v>-0.33532873814207204</v>
      </c>
      <c r="EI7" s="22">
        <f t="shared" si="44"/>
        <v>-4.5611744482450612E-3</v>
      </c>
      <c r="EJ7" s="22">
        <f t="shared" si="45"/>
        <v>-0.380024582983431</v>
      </c>
      <c r="EK7" s="22">
        <f t="shared" si="46"/>
        <v>-0.38663644557054339</v>
      </c>
      <c r="EL7" s="22">
        <f t="shared" si="47"/>
        <v>-0.19143849312731107</v>
      </c>
      <c r="EM7" s="22">
        <f t="shared" si="48"/>
        <v>-0.50224954173830516</v>
      </c>
      <c r="EN7" s="22">
        <f t="shared" si="49"/>
        <v>-0.47613038328409929</v>
      </c>
      <c r="EO7" s="22">
        <f t="shared" si="50"/>
        <v>-0.38605620442386146</v>
      </c>
      <c r="EP7" s="22">
        <f t="shared" si="51"/>
        <v>-0.35887474030913341</v>
      </c>
      <c r="EQ7" s="22">
        <f t="shared" si="52"/>
        <v>-0.45246941608149049</v>
      </c>
      <c r="ER7" s="22">
        <f t="shared" si="53"/>
        <v>-0.36197426076734918</v>
      </c>
      <c r="ES7" s="22">
        <f t="shared" si="54"/>
        <v>-0.195206250655615</v>
      </c>
      <c r="ET7" s="22">
        <f t="shared" si="55"/>
        <v>-0.3107396651155091</v>
      </c>
      <c r="EU7" s="22">
        <f t="shared" si="56"/>
        <v>-0.37534721802406101</v>
      </c>
      <c r="EV7" s="22">
        <f t="shared" si="57"/>
        <v>-0.25421143131844881</v>
      </c>
      <c r="EW7" s="22">
        <f t="shared" si="58"/>
        <v>-0.38033599625693587</v>
      </c>
      <c r="EX7" s="22">
        <f t="shared" si="59"/>
        <v>-0.38096507308788363</v>
      </c>
      <c r="EY7" s="22">
        <f t="shared" si="60"/>
        <v>-0.34550010142688692</v>
      </c>
      <c r="EZ7" s="22">
        <f t="shared" si="61"/>
        <v>-0.40608880410463266</v>
      </c>
      <c r="FA7" s="22">
        <f t="shared" si="62"/>
        <v>-0.30833377240900794</v>
      </c>
      <c r="FB7" s="22">
        <f t="shared" si="63"/>
        <v>-0.398826231947079</v>
      </c>
      <c r="FC7" s="22">
        <f t="shared" si="64"/>
        <v>-0.42924044097210817</v>
      </c>
      <c r="FD7" s="22">
        <f t="shared" si="65"/>
        <v>-0.21192523335066724</v>
      </c>
      <c r="FE7" s="22">
        <f t="shared" si="66"/>
        <v>-0.3698606373933524</v>
      </c>
      <c r="FF7" s="22">
        <f t="shared" si="67"/>
        <v>-0.33231203484057725</v>
      </c>
      <c r="FG7" s="22">
        <f t="shared" si="68"/>
        <v>-0.28597952705312918</v>
      </c>
      <c r="FH7" s="22">
        <f t="shared" si="69"/>
        <v>-0.36026151062087303</v>
      </c>
      <c r="FI7" s="22">
        <f t="shared" si="70"/>
        <v>-0.34855978767248441</v>
      </c>
      <c r="FJ7" s="22">
        <f t="shared" si="71"/>
        <v>-0.27107279870409323</v>
      </c>
      <c r="FK7" s="22">
        <f t="shared" si="72"/>
        <v>-0.35820507578199234</v>
      </c>
      <c r="FL7" s="22">
        <f t="shared" si="73"/>
        <v>-0.3854857847710994</v>
      </c>
      <c r="FM7" s="22">
        <f t="shared" si="74"/>
        <v>-0.40347402711804348</v>
      </c>
      <c r="FN7" s="22">
        <f t="shared" si="75"/>
        <v>-0.44809003338048303</v>
      </c>
      <c r="FO7" s="22">
        <f t="shared" si="76"/>
        <v>-0.35550184821813829</v>
      </c>
      <c r="FP7" s="22">
        <f t="shared" si="77"/>
        <v>-0.37592782498290844</v>
      </c>
      <c r="FQ7" s="22">
        <f t="shared" si="78"/>
        <v>-0.43983045258248304</v>
      </c>
      <c r="FR7" s="22">
        <f t="shared" si="79"/>
        <v>-0.43987420941375777</v>
      </c>
      <c r="FS7" s="22">
        <f t="shared" si="80"/>
        <v>-0.42208059125454811</v>
      </c>
      <c r="FT7" s="22">
        <f t="shared" si="81"/>
        <v>-0.43263873418504012</v>
      </c>
      <c r="FU7" s="22">
        <f t="shared" si="82"/>
        <v>-0.48507015250332897</v>
      </c>
      <c r="FV7" s="22">
        <f t="shared" si="83"/>
        <v>-0.4570761284797793</v>
      </c>
      <c r="FW7" s="22">
        <f t="shared" si="84"/>
        <v>-1</v>
      </c>
      <c r="FX7" s="22">
        <f t="shared" si="85"/>
        <v>-1</v>
      </c>
      <c r="FY7" s="22">
        <f t="shared" si="86"/>
        <v>-1</v>
      </c>
      <c r="FZ7" s="22">
        <f t="shared" si="87"/>
        <v>-1</v>
      </c>
    </row>
    <row r="8" spans="2:183" x14ac:dyDescent="0.25">
      <c r="B8" s="2">
        <v>34486</v>
      </c>
      <c r="C8" s="3">
        <v>79027285</v>
      </c>
      <c r="D8" s="4">
        <f>VLOOKUP(B8,[22]jan94!$A$59:$IV$168,3,0)</f>
        <v>1822343</v>
      </c>
      <c r="E8" s="4">
        <f>VLOOKUP(B8,[23]feb94!$A$51:$IV$159,3,0)</f>
        <v>1309436</v>
      </c>
      <c r="F8" s="4">
        <f>VLOOKUP(B8,[24]mar94!$A$56:$IV$164,3,0)</f>
        <v>1882359</v>
      </c>
      <c r="G8" s="4">
        <f>VLOOKUP(B8,[25]apr94!$A$64:$IV$170,3,0)</f>
        <v>1823189</v>
      </c>
      <c r="H8" s="4">
        <f>VLOOKUP(B8,[26]may94!$A$51:$IV$156,3,0)</f>
        <v>2054671</v>
      </c>
      <c r="I8" s="4">
        <f>VLOOKUP(B8,[27]jun94!$A$62:$IV$167,3,0)</f>
        <v>1437014</v>
      </c>
      <c r="CP8" s="1" t="s">
        <v>9</v>
      </c>
      <c r="CQ8" s="11">
        <f t="shared" si="0"/>
        <v>-0.35046111210045677</v>
      </c>
      <c r="CR8" s="11">
        <f t="shared" si="1"/>
        <v>-0.42257085969050084</v>
      </c>
      <c r="CS8" s="11">
        <f t="shared" si="2"/>
        <v>-0.4334666834518075</v>
      </c>
      <c r="CT8" s="11">
        <f t="shared" si="3"/>
        <v>-0.47595608625323066</v>
      </c>
      <c r="CU8" s="11">
        <f t="shared" si="4"/>
        <v>-0.39046445878683245</v>
      </c>
      <c r="CV8" s="11">
        <f t="shared" si="5"/>
        <v>-0.37537585930024525</v>
      </c>
      <c r="CW8" s="11">
        <f t="shared" si="6"/>
        <v>-0.33428976881156414</v>
      </c>
      <c r="CX8" s="11">
        <f t="shared" si="7"/>
        <v>-0.42308106605885254</v>
      </c>
      <c r="CY8" s="11">
        <f t="shared" si="8"/>
        <v>-0.32708535545869005</v>
      </c>
      <c r="CZ8" s="11">
        <f t="shared" si="9"/>
        <v>-0.25772943760154371</v>
      </c>
      <c r="DA8" s="11">
        <f t="shared" si="10"/>
        <v>-0.39070816446750811</v>
      </c>
      <c r="DB8" s="11">
        <f t="shared" si="11"/>
        <v>-0.35588374718840732</v>
      </c>
      <c r="DC8" s="11">
        <f t="shared" si="12"/>
        <v>-0.31407270103907137</v>
      </c>
      <c r="DD8" s="11">
        <f t="shared" si="13"/>
        <v>-0.34338988747542748</v>
      </c>
      <c r="DE8" s="11">
        <f t="shared" si="14"/>
        <v>-0.58958657087675537</v>
      </c>
      <c r="DF8" s="11">
        <f t="shared" si="15"/>
        <v>-0.31522105489619556</v>
      </c>
      <c r="DG8" s="11">
        <f t="shared" si="16"/>
        <v>-0.42395948039566211</v>
      </c>
      <c r="DH8" s="11">
        <f t="shared" si="17"/>
        <v>-0.40177837308145037</v>
      </c>
      <c r="DI8" s="11">
        <f t="shared" si="18"/>
        <v>-0.37315851906370751</v>
      </c>
      <c r="DJ8" s="11">
        <f t="shared" si="19"/>
        <v>-0.31105974616222304</v>
      </c>
      <c r="DK8" s="11">
        <f t="shared" si="20"/>
        <v>-0.2822483129255855</v>
      </c>
      <c r="DL8" s="11">
        <f t="shared" si="21"/>
        <v>-0.35866464099271234</v>
      </c>
      <c r="DM8" s="11">
        <f t="shared" si="22"/>
        <v>-0.31171937817011597</v>
      </c>
      <c r="DN8" s="11">
        <f t="shared" si="23"/>
        <v>-0.34583709646408783</v>
      </c>
      <c r="DO8" s="11">
        <f t="shared" si="24"/>
        <v>-0.43614389864075853</v>
      </c>
      <c r="DP8" s="11">
        <f t="shared" si="25"/>
        <v>-0.44071825365845574</v>
      </c>
      <c r="DQ8" s="11">
        <f t="shared" si="26"/>
        <v>-0.35077610536218246</v>
      </c>
      <c r="DR8" s="11">
        <f t="shared" si="27"/>
        <v>-0.42952459130253939</v>
      </c>
      <c r="DS8" s="11">
        <f t="shared" si="28"/>
        <v>-0.41243568186874663</v>
      </c>
      <c r="DT8" s="11">
        <f t="shared" si="29"/>
        <v>-0.35633334463379651</v>
      </c>
      <c r="DU8" s="11">
        <f t="shared" si="30"/>
        <v>-0.38653958600331995</v>
      </c>
      <c r="DV8" s="11">
        <f t="shared" si="31"/>
        <v>-0.44919414488520149</v>
      </c>
      <c r="DW8" s="11">
        <f t="shared" si="32"/>
        <v>-0.30455888526259683</v>
      </c>
      <c r="DX8" s="11">
        <f t="shared" si="33"/>
        <v>-0.44748148209691885</v>
      </c>
      <c r="DY8" s="11">
        <f t="shared" si="34"/>
        <v>-0.36603911385214644</v>
      </c>
      <c r="DZ8" s="11">
        <f t="shared" si="35"/>
        <v>-0.52106960526472379</v>
      </c>
      <c r="EA8" s="11">
        <f t="shared" si="36"/>
        <v>-0.41672529241911582</v>
      </c>
      <c r="EB8" s="11">
        <f t="shared" si="37"/>
        <v>-0.40369002741503746</v>
      </c>
      <c r="EC8" s="11">
        <f t="shared" si="38"/>
        <v>-0.261274063158218</v>
      </c>
      <c r="ED8" s="11">
        <f t="shared" si="39"/>
        <v>-0.3652376055089786</v>
      </c>
      <c r="EE8" s="11">
        <f t="shared" si="40"/>
        <v>-0.46428632975525896</v>
      </c>
      <c r="EF8" s="11">
        <f t="shared" si="41"/>
        <v>-0.47097565829526811</v>
      </c>
      <c r="EG8" s="11">
        <f t="shared" si="42"/>
        <v>-0.36003174482839034</v>
      </c>
      <c r="EH8" s="11">
        <f t="shared" si="43"/>
        <v>-0.39539605451914533</v>
      </c>
      <c r="EI8" s="11">
        <f t="shared" si="44"/>
        <v>-3.3778848007081155E-2</v>
      </c>
      <c r="EJ8" s="11">
        <f t="shared" si="45"/>
        <v>-0.43589805448078223</v>
      </c>
      <c r="EK8" s="11">
        <f t="shared" si="46"/>
        <v>-0.4074237322223549</v>
      </c>
      <c r="EL8" s="11">
        <f t="shared" si="47"/>
        <v>-0.23730502203221526</v>
      </c>
      <c r="EM8" s="11">
        <f t="shared" si="48"/>
        <v>-0.54548586158880974</v>
      </c>
      <c r="EN8" s="11">
        <f t="shared" si="49"/>
        <v>-0.50901097940446904</v>
      </c>
      <c r="EO8" s="11">
        <f t="shared" si="50"/>
        <v>-0.44521891722396756</v>
      </c>
      <c r="EP8" s="11">
        <f t="shared" si="51"/>
        <v>-0.39528921754879137</v>
      </c>
      <c r="EQ8" s="11">
        <f t="shared" si="52"/>
        <v>-0.47483777833113844</v>
      </c>
      <c r="ER8" s="11">
        <f t="shared" si="53"/>
        <v>-0.42097746711377099</v>
      </c>
      <c r="ES8" s="11">
        <f t="shared" si="54"/>
        <v>-0.28917946182468074</v>
      </c>
      <c r="ET8" s="11">
        <f t="shared" si="55"/>
        <v>-0.36283478238204681</v>
      </c>
      <c r="EU8" s="11">
        <f t="shared" si="56"/>
        <v>-0.40311456535173801</v>
      </c>
      <c r="EV8" s="11">
        <f t="shared" si="57"/>
        <v>-0.27992197034547422</v>
      </c>
      <c r="EW8" s="11">
        <f t="shared" si="58"/>
        <v>-0.40770813801158129</v>
      </c>
      <c r="EX8" s="11">
        <f t="shared" si="59"/>
        <v>-0.41399251119730451</v>
      </c>
      <c r="EY8" s="11">
        <f t="shared" si="60"/>
        <v>-0.40545401241672197</v>
      </c>
      <c r="EZ8" s="11">
        <f t="shared" si="61"/>
        <v>-0.47718072350402307</v>
      </c>
      <c r="FA8" s="11">
        <f t="shared" si="62"/>
        <v>-0.38504301776230282</v>
      </c>
      <c r="FB8" s="11">
        <f t="shared" si="63"/>
        <v>-0.4429151049618113</v>
      </c>
      <c r="FC8" s="11">
        <f t="shared" si="64"/>
        <v>-0.55560079469888835</v>
      </c>
      <c r="FD8" s="11">
        <f t="shared" si="65"/>
        <v>-0.22939078343819644</v>
      </c>
      <c r="FE8" s="11">
        <f t="shared" si="66"/>
        <v>-0.41956435340376391</v>
      </c>
      <c r="FF8" s="11">
        <f t="shared" si="67"/>
        <v>-0.37087951272586417</v>
      </c>
      <c r="FG8" s="11">
        <f t="shared" si="68"/>
        <v>-0.36603216589559795</v>
      </c>
      <c r="FH8" s="11">
        <f t="shared" si="69"/>
        <v>-0.42359425378491572</v>
      </c>
      <c r="FI8" s="11">
        <f t="shared" si="70"/>
        <v>-0.41588837970007109</v>
      </c>
      <c r="FJ8" s="11">
        <f t="shared" si="71"/>
        <v>-0.34358300532388125</v>
      </c>
      <c r="FK8" s="11">
        <f t="shared" si="72"/>
        <v>-0.4149794194736669</v>
      </c>
      <c r="FL8" s="11">
        <f t="shared" si="73"/>
        <v>-0.41464659313733543</v>
      </c>
      <c r="FM8" s="11">
        <f t="shared" si="74"/>
        <v>-0.42070764562483726</v>
      </c>
      <c r="FN8" s="11">
        <f t="shared" si="75"/>
        <v>-0.48698358401568892</v>
      </c>
      <c r="FO8" s="11">
        <f t="shared" si="76"/>
        <v>-0.40521508300074655</v>
      </c>
      <c r="FP8" s="11">
        <f t="shared" si="77"/>
        <v>-0.41751662575372961</v>
      </c>
      <c r="FQ8" s="11">
        <f t="shared" si="78"/>
        <v>-0.49971193399936442</v>
      </c>
      <c r="FR8" s="11">
        <f t="shared" si="79"/>
        <v>-0.46995935094321761</v>
      </c>
      <c r="FS8" s="11">
        <f t="shared" si="80"/>
        <v>-0.4615847863971615</v>
      </c>
      <c r="FT8" s="11">
        <f t="shared" si="81"/>
        <v>-0.52591507937822635</v>
      </c>
      <c r="FU8" s="11">
        <f t="shared" si="82"/>
        <v>-0.58660249992710167</v>
      </c>
      <c r="FV8" s="11">
        <f t="shared" si="83"/>
        <v>-1</v>
      </c>
      <c r="FW8" s="11">
        <f t="shared" si="84"/>
        <v>-1</v>
      </c>
      <c r="FX8" s="11">
        <f t="shared" si="85"/>
        <v>-1</v>
      </c>
      <c r="FY8" s="11">
        <f t="shared" si="86"/>
        <v>-1</v>
      </c>
      <c r="FZ8" s="11">
        <f t="shared" si="87"/>
        <v>-1</v>
      </c>
    </row>
    <row r="9" spans="2:183" x14ac:dyDescent="0.25">
      <c r="B9" s="2">
        <v>34516</v>
      </c>
      <c r="C9" s="3">
        <v>79566783</v>
      </c>
      <c r="D9" s="4">
        <f>VLOOKUP(B9,[22]jan94!$A$59:$IV$168,3,0)</f>
        <v>1757791</v>
      </c>
      <c r="E9" s="4">
        <f>VLOOKUP(B9,[23]feb94!$A$51:$IV$159,3,0)</f>
        <v>1171633</v>
      </c>
      <c r="F9" s="4">
        <f>VLOOKUP(B9,[24]mar94!$A$56:$IV$164,3,0)</f>
        <v>1755399</v>
      </c>
      <c r="G9" s="4">
        <f>VLOOKUP(B9,[25]apr94!$A$64:$IV$170,3,0)</f>
        <v>1729241</v>
      </c>
      <c r="H9" s="4">
        <f>VLOOKUP(B9,[26]may94!$A$51:$IV$156,3,0)</f>
        <v>1988177</v>
      </c>
      <c r="I9" s="4">
        <f>VLOOKUP(B9,[27]jun94!$A$62:$IV$167,3,0)</f>
        <v>2494617</v>
      </c>
      <c r="J9" s="4">
        <f>VLOOKUP(B9,[28]jul94!$A$55:$IV$159,3,0)</f>
        <v>1129557</v>
      </c>
      <c r="CP9" s="1" t="s">
        <v>10</v>
      </c>
      <c r="CQ9" s="11">
        <f t="shared" si="0"/>
        <v>-0.35263684571836279</v>
      </c>
      <c r="CR9" s="11">
        <f t="shared" si="1"/>
        <v>-0.45406320434949277</v>
      </c>
      <c r="CS9" s="11">
        <f t="shared" si="2"/>
        <v>-0.49891549247829259</v>
      </c>
      <c r="CT9" s="11">
        <f t="shared" si="3"/>
        <v>-0.45563968861830523</v>
      </c>
      <c r="CU9" s="11">
        <f t="shared" si="4"/>
        <v>-0.45014177844750619</v>
      </c>
      <c r="CV9" s="11">
        <f t="shared" si="5"/>
        <v>-0.43940292237245232</v>
      </c>
      <c r="CW9" s="11">
        <f t="shared" si="6"/>
        <v>-0.36093944502189212</v>
      </c>
      <c r="CX9" s="11">
        <f t="shared" si="7"/>
        <v>-0.45884087304695287</v>
      </c>
      <c r="CY9" s="11">
        <f t="shared" si="8"/>
        <v>-0.38004709436270612</v>
      </c>
      <c r="CZ9" s="11">
        <f t="shared" si="9"/>
        <v>-0.34867119493923637</v>
      </c>
      <c r="DA9" s="11">
        <f t="shared" si="10"/>
        <v>-0.47296044428624651</v>
      </c>
      <c r="DB9" s="11">
        <f t="shared" si="11"/>
        <v>-0.39910288785367626</v>
      </c>
      <c r="DC9" s="11">
        <f t="shared" si="12"/>
        <v>-0.36728199031945641</v>
      </c>
      <c r="DD9" s="11">
        <f t="shared" si="13"/>
        <v>-0.31009058830618119</v>
      </c>
      <c r="DE9" s="11">
        <f t="shared" si="14"/>
        <v>-0.65834665014513138</v>
      </c>
      <c r="DF9" s="11">
        <f t="shared" si="15"/>
        <v>-0.34455417309094383</v>
      </c>
      <c r="DG9" s="11">
        <f t="shared" si="16"/>
        <v>-0.4595412135121732</v>
      </c>
      <c r="DH9" s="11">
        <f t="shared" si="17"/>
        <v>-0.4467114304103536</v>
      </c>
      <c r="DI9" s="11">
        <f t="shared" si="18"/>
        <v>-0.42729730501663948</v>
      </c>
      <c r="DJ9" s="11">
        <f t="shared" si="19"/>
        <v>-0.32907666911123379</v>
      </c>
      <c r="DK9" s="11">
        <f t="shared" si="20"/>
        <v>-0.32072271926878171</v>
      </c>
      <c r="DL9" s="11">
        <f t="shared" si="21"/>
        <v>-0.40680731316224783</v>
      </c>
      <c r="DM9" s="11">
        <f t="shared" si="22"/>
        <v>-0.48791987422644911</v>
      </c>
      <c r="DN9" s="11">
        <f t="shared" si="23"/>
        <v>-0.35539822732596948</v>
      </c>
      <c r="DO9" s="11">
        <f t="shared" si="24"/>
        <v>-0.48082171632476395</v>
      </c>
      <c r="DP9" s="11">
        <f t="shared" si="25"/>
        <v>-0.47984620812887424</v>
      </c>
      <c r="DQ9" s="11">
        <f t="shared" si="26"/>
        <v>-0.40574118176073737</v>
      </c>
      <c r="DR9" s="11">
        <f t="shared" si="27"/>
        <v>-0.44987693754487323</v>
      </c>
      <c r="DS9" s="11">
        <f t="shared" si="28"/>
        <v>-0.45565710459145153</v>
      </c>
      <c r="DT9" s="11">
        <f t="shared" si="29"/>
        <v>-0.38423835175011462</v>
      </c>
      <c r="DU9" s="11">
        <f t="shared" si="30"/>
        <v>-0.42672405463974433</v>
      </c>
      <c r="DV9" s="11">
        <f t="shared" si="31"/>
        <v>-0.48963470816963983</v>
      </c>
      <c r="DW9" s="11">
        <f t="shared" si="32"/>
        <v>-0.36301321994243096</v>
      </c>
      <c r="DX9" s="11">
        <f t="shared" si="33"/>
        <v>-0.49311595086564758</v>
      </c>
      <c r="DY9" s="11">
        <f t="shared" si="34"/>
        <v>-0.4073456850761164</v>
      </c>
      <c r="DZ9" s="11">
        <f t="shared" si="35"/>
        <v>-0.57972960055831924</v>
      </c>
      <c r="EA9" s="11">
        <f t="shared" si="36"/>
        <v>-0.46812415821949854</v>
      </c>
      <c r="EB9" s="11">
        <f t="shared" si="37"/>
        <v>-0.29938824104305162</v>
      </c>
      <c r="EC9" s="11">
        <f t="shared" si="38"/>
        <v>-0.28344598032379997</v>
      </c>
      <c r="ED9" s="11">
        <f t="shared" si="39"/>
        <v>-0.41861277382045053</v>
      </c>
      <c r="EE9" s="11">
        <f t="shared" si="40"/>
        <v>-0.49732495447031927</v>
      </c>
      <c r="EF9" s="11">
        <f t="shared" si="41"/>
        <v>-0.51935839296782116</v>
      </c>
      <c r="EG9" s="11">
        <f t="shared" si="42"/>
        <v>-0.40164842177575139</v>
      </c>
      <c r="EH9" s="11">
        <f t="shared" si="43"/>
        <v>-0.43715816750829278</v>
      </c>
      <c r="EI9" s="11">
        <f t="shared" si="44"/>
        <v>-3.8486336730412248E-2</v>
      </c>
      <c r="EJ9" s="11">
        <f t="shared" si="45"/>
        <v>-0.49052006026792982</v>
      </c>
      <c r="EK9" s="11">
        <f t="shared" si="46"/>
        <v>-0.47472033660167262</v>
      </c>
      <c r="EL9" s="11">
        <f t="shared" si="47"/>
        <v>-0.32730468257356421</v>
      </c>
      <c r="EM9" s="11">
        <f t="shared" si="48"/>
        <v>-0.57264003571053557</v>
      </c>
      <c r="EN9" s="11">
        <f t="shared" si="49"/>
        <v>-0.52618160416901905</v>
      </c>
      <c r="EO9" s="11">
        <f t="shared" si="50"/>
        <v>-0.47860975830079011</v>
      </c>
      <c r="EP9" s="11">
        <f t="shared" si="51"/>
        <v>-0.41220206438167512</v>
      </c>
      <c r="EQ9" s="11">
        <f t="shared" si="52"/>
        <v>-0.5287299486928676</v>
      </c>
      <c r="ER9" s="11">
        <f t="shared" si="53"/>
        <v>-0.45468706073916143</v>
      </c>
      <c r="ES9" s="11">
        <f t="shared" si="54"/>
        <v>-0.3241633202066278</v>
      </c>
      <c r="ET9" s="11">
        <f t="shared" si="55"/>
        <v>-0.4164748905802344</v>
      </c>
      <c r="EU9" s="11">
        <f t="shared" si="56"/>
        <v>-0.42585625440585123</v>
      </c>
      <c r="EV9" s="11">
        <f t="shared" si="57"/>
        <v>-0.30624526507331579</v>
      </c>
      <c r="EW9" s="11">
        <f t="shared" si="58"/>
        <v>-0.45132322453841006</v>
      </c>
      <c r="EX9" s="11">
        <f t="shared" si="59"/>
        <v>-0.47762579437456515</v>
      </c>
      <c r="EY9" s="11">
        <f t="shared" si="60"/>
        <v>-0.42290990682173296</v>
      </c>
      <c r="EZ9" s="11">
        <f t="shared" si="61"/>
        <v>-0.5109281242765612</v>
      </c>
      <c r="FA9" s="11">
        <f t="shared" si="62"/>
        <v>-0.41245072355728812</v>
      </c>
      <c r="FB9" s="11">
        <f t="shared" si="63"/>
        <v>-0.4626730579505931</v>
      </c>
      <c r="FC9" s="11">
        <f t="shared" si="64"/>
        <v>-0.59468879800454588</v>
      </c>
      <c r="FD9" s="11">
        <f t="shared" si="65"/>
        <v>-0.25715739528653497</v>
      </c>
      <c r="FE9" s="11">
        <f t="shared" si="66"/>
        <v>-0.46053098869581466</v>
      </c>
      <c r="FF9" s="11">
        <f t="shared" si="67"/>
        <v>-0.43137033039610784</v>
      </c>
      <c r="FG9" s="11">
        <f t="shared" si="68"/>
        <v>-0.28003021049055832</v>
      </c>
      <c r="FH9" s="11">
        <f t="shared" si="69"/>
        <v>-0.45510095096234177</v>
      </c>
      <c r="FI9" s="11">
        <f t="shared" si="70"/>
        <v>-0.45273944589079795</v>
      </c>
      <c r="FJ9" s="11">
        <f t="shared" si="71"/>
        <v>-0.33455578808157405</v>
      </c>
      <c r="FK9" s="11">
        <f t="shared" si="72"/>
        <v>-0.43578164715461515</v>
      </c>
      <c r="FL9" s="11">
        <f t="shared" si="73"/>
        <v>-0.45703035414279364</v>
      </c>
      <c r="FM9" s="11">
        <f t="shared" si="74"/>
        <v>-0.46981059332591651</v>
      </c>
      <c r="FN9" s="11">
        <f t="shared" si="75"/>
        <v>-0.52124893161791086</v>
      </c>
      <c r="FO9" s="11">
        <f t="shared" si="76"/>
        <v>-0.45597683246763887</v>
      </c>
      <c r="FP9" s="11">
        <f t="shared" si="77"/>
        <v>-0.45980857915976237</v>
      </c>
      <c r="FQ9" s="11">
        <f t="shared" si="78"/>
        <v>-0.51280347085464306</v>
      </c>
      <c r="FR9" s="11">
        <f t="shared" si="79"/>
        <v>-0.49925602528600538</v>
      </c>
      <c r="FS9" s="11">
        <f t="shared" si="80"/>
        <v>-0.50292867009597209</v>
      </c>
      <c r="FT9" s="11">
        <f t="shared" si="81"/>
        <v>-0.57908034660649466</v>
      </c>
      <c r="FU9" s="11">
        <f t="shared" si="82"/>
        <v>-1</v>
      </c>
      <c r="FV9" s="11">
        <f t="shared" si="83"/>
        <v>-1</v>
      </c>
      <c r="FW9" s="11">
        <f t="shared" si="84"/>
        <v>-1</v>
      </c>
      <c r="FX9" s="11">
        <f t="shared" si="85"/>
        <v>-1</v>
      </c>
      <c r="FY9" s="11">
        <f t="shared" si="86"/>
        <v>-1</v>
      </c>
      <c r="FZ9" s="11">
        <f t="shared" si="87"/>
        <v>-1</v>
      </c>
    </row>
    <row r="10" spans="2:183" x14ac:dyDescent="0.25">
      <c r="B10" s="2">
        <v>34547</v>
      </c>
      <c r="C10" s="3">
        <v>78438155</v>
      </c>
      <c r="D10" s="4">
        <f>VLOOKUP(B10,[22]jan94!$A$59:$IV$168,3,0)</f>
        <v>1751903</v>
      </c>
      <c r="E10" s="4">
        <f>VLOOKUP(B10,[23]feb94!$A$51:$IV$159,3,0)</f>
        <v>1077958</v>
      </c>
      <c r="F10" s="4">
        <f>VLOOKUP(B10,[24]mar94!$A$56:$IV$164,3,0)</f>
        <v>1569911</v>
      </c>
      <c r="G10" s="4">
        <f>VLOOKUP(B10,[25]apr94!$A$64:$IV$170,3,0)</f>
        <v>1315216</v>
      </c>
      <c r="H10" s="4">
        <f>VLOOKUP(B10,[26]may94!$A$51:$IV$156,3,0)</f>
        <v>1709489</v>
      </c>
      <c r="I10" s="4">
        <f>VLOOKUP(B10,[27]jun94!$A$62:$IV$167,3,0)</f>
        <v>2135081</v>
      </c>
      <c r="J10" s="4">
        <f>VLOOKUP(B10,[28]jul94!$A$55:$IV$159,3,0)</f>
        <v>2183803</v>
      </c>
      <c r="K10" s="4">
        <f>VLOOKUP(B10,[29]aug94!$A$63:$IV$165,3,0)</f>
        <v>1001255</v>
      </c>
      <c r="CP10" s="1" t="s">
        <v>11</v>
      </c>
      <c r="CQ10" s="11">
        <f t="shared" si="0"/>
        <v>-0.44479251642514089</v>
      </c>
      <c r="CR10" s="11">
        <f t="shared" si="1"/>
        <v>-0.49637753552425695</v>
      </c>
      <c r="CS10" s="11">
        <f t="shared" si="2"/>
        <v>-0.53019807410747644</v>
      </c>
      <c r="CT10" s="11">
        <f t="shared" si="3"/>
        <v>-0.44530317170172184</v>
      </c>
      <c r="CU10" s="11">
        <f t="shared" si="4"/>
        <v>-0.47567541658541324</v>
      </c>
      <c r="CV10" s="11">
        <f t="shared" si="5"/>
        <v>-0.46547057982390538</v>
      </c>
      <c r="CW10" s="11">
        <f t="shared" si="6"/>
        <v>-0.3812770657426518</v>
      </c>
      <c r="CX10" s="11">
        <f t="shared" si="7"/>
        <v>-0.50230423755178322</v>
      </c>
      <c r="CY10" s="11">
        <f t="shared" si="8"/>
        <v>-0.43533249425131121</v>
      </c>
      <c r="CZ10" s="11">
        <f t="shared" si="9"/>
        <v>-0.41053852430635429</v>
      </c>
      <c r="DA10" s="11">
        <f t="shared" si="10"/>
        <v>-0.47546319713745111</v>
      </c>
      <c r="DB10" s="11">
        <f t="shared" si="11"/>
        <v>-0.41490827978015399</v>
      </c>
      <c r="DC10" s="11">
        <f t="shared" si="12"/>
        <v>-0.40570718342460416</v>
      </c>
      <c r="DD10" s="11">
        <f t="shared" si="13"/>
        <v>-0.40086878911810547</v>
      </c>
      <c r="DE10" s="11">
        <f t="shared" si="14"/>
        <v>-0.66893456423943243</v>
      </c>
      <c r="DF10" s="11">
        <f t="shared" si="15"/>
        <v>-0.37064362293377312</v>
      </c>
      <c r="DG10" s="11">
        <f t="shared" si="16"/>
        <v>-0.48268582698052059</v>
      </c>
      <c r="DH10" s="11">
        <f t="shared" si="17"/>
        <v>-0.44181555090216296</v>
      </c>
      <c r="DI10" s="11">
        <f t="shared" si="18"/>
        <v>-0.44099850617802488</v>
      </c>
      <c r="DJ10" s="11">
        <f t="shared" si="19"/>
        <v>-0.3473321379709487</v>
      </c>
      <c r="DK10" s="11">
        <f t="shared" si="20"/>
        <v>-0.39083330788726373</v>
      </c>
      <c r="DL10" s="11">
        <f t="shared" si="21"/>
        <v>-0.29339435369343325</v>
      </c>
      <c r="DM10" s="11">
        <f t="shared" si="22"/>
        <v>-0.38301905711458678</v>
      </c>
      <c r="DN10" s="11">
        <f t="shared" si="23"/>
        <v>-0.39042035205167192</v>
      </c>
      <c r="DO10" s="11">
        <f t="shared" si="24"/>
        <v>-0.52963737761068241</v>
      </c>
      <c r="DP10" s="11">
        <f t="shared" si="25"/>
        <v>-0.48764435706126774</v>
      </c>
      <c r="DQ10" s="11">
        <f t="shared" si="26"/>
        <v>-0.45683688695902019</v>
      </c>
      <c r="DR10" s="11">
        <f t="shared" si="27"/>
        <v>-0.51629773654168964</v>
      </c>
      <c r="DS10" s="11">
        <f t="shared" si="28"/>
        <v>-0.4834139944482711</v>
      </c>
      <c r="DT10" s="11">
        <f t="shared" si="29"/>
        <v>-0.43012150377048874</v>
      </c>
      <c r="DU10" s="11">
        <f t="shared" si="30"/>
        <v>-0.45449358218679081</v>
      </c>
      <c r="DV10" s="11">
        <f t="shared" si="31"/>
        <v>-0.54338479779472915</v>
      </c>
      <c r="DW10" s="11">
        <f t="shared" si="32"/>
        <v>-0.38630360680748616</v>
      </c>
      <c r="DX10" s="11">
        <f t="shared" si="33"/>
        <v>-0.5240298735242197</v>
      </c>
      <c r="DY10" s="11">
        <f t="shared" si="34"/>
        <v>-0.44147059200382677</v>
      </c>
      <c r="DZ10" s="11">
        <f t="shared" si="35"/>
        <v>-0.60070035597461913</v>
      </c>
      <c r="EA10" s="11">
        <f t="shared" si="36"/>
        <v>-0.47146806373323452</v>
      </c>
      <c r="EB10" s="11">
        <f t="shared" si="37"/>
        <v>-0.34804867950968421</v>
      </c>
      <c r="EC10" s="11">
        <f t="shared" si="38"/>
        <v>-0.32215000213809464</v>
      </c>
      <c r="ED10" s="11">
        <f t="shared" si="39"/>
        <v>-0.47461228461792443</v>
      </c>
      <c r="EE10" s="11">
        <f t="shared" si="40"/>
        <v>-0.53734885720525893</v>
      </c>
      <c r="EF10" s="11">
        <f t="shared" si="41"/>
        <v>-0.53695138696481137</v>
      </c>
      <c r="EG10" s="11">
        <f t="shared" si="42"/>
        <v>-0.4355989269326751</v>
      </c>
      <c r="EH10" s="11">
        <f t="shared" si="43"/>
        <v>-0.44979300485380463</v>
      </c>
      <c r="EI10" s="11">
        <f t="shared" si="44"/>
        <v>-4.7845436468750856E-2</v>
      </c>
      <c r="EJ10" s="11">
        <f t="shared" si="45"/>
        <v>-0.56969533987870935</v>
      </c>
      <c r="EK10" s="11">
        <f t="shared" si="46"/>
        <v>-0.51581697049096509</v>
      </c>
      <c r="EL10" s="11">
        <f t="shared" si="47"/>
        <v>-0.33381014909428619</v>
      </c>
      <c r="EM10" s="11">
        <f t="shared" si="48"/>
        <v>-0.60840227531498958</v>
      </c>
      <c r="EN10" s="11">
        <f t="shared" si="49"/>
        <v>-0.5501000520873518</v>
      </c>
      <c r="EO10" s="11">
        <f t="shared" si="50"/>
        <v>-0.48470457764878194</v>
      </c>
      <c r="EP10" s="11">
        <f t="shared" si="51"/>
        <v>-0.4465182724954363</v>
      </c>
      <c r="EQ10" s="11">
        <f t="shared" si="52"/>
        <v>-0.56234288189620996</v>
      </c>
      <c r="ER10" s="11">
        <f t="shared" si="53"/>
        <v>-0.48478499251238494</v>
      </c>
      <c r="ES10" s="11">
        <f t="shared" si="54"/>
        <v>-0.33981531437834811</v>
      </c>
      <c r="ET10" s="11">
        <f t="shared" si="55"/>
        <v>-0.42069299872471522</v>
      </c>
      <c r="EU10" s="11">
        <f t="shared" si="56"/>
        <v>-0.46985798897829678</v>
      </c>
      <c r="EV10" s="11">
        <f t="shared" si="57"/>
        <v>-0.35008300702226181</v>
      </c>
      <c r="EW10" s="11">
        <f t="shared" si="58"/>
        <v>-0.48174892531607566</v>
      </c>
      <c r="EX10" s="11">
        <f t="shared" si="59"/>
        <v>-0.50515094085250856</v>
      </c>
      <c r="EY10" s="11">
        <f t="shared" si="60"/>
        <v>-0.42440897104095193</v>
      </c>
      <c r="EZ10" s="11">
        <f t="shared" si="61"/>
        <v>-0.55069000172423144</v>
      </c>
      <c r="FA10" s="11">
        <f t="shared" si="62"/>
        <v>-0.46181020290910796</v>
      </c>
      <c r="FB10" s="11">
        <f t="shared" si="63"/>
        <v>-0.48161416942710028</v>
      </c>
      <c r="FC10" s="11">
        <f t="shared" si="64"/>
        <v>-0.61248161000675072</v>
      </c>
      <c r="FD10" s="11">
        <f t="shared" si="65"/>
        <v>-0.33850827119897969</v>
      </c>
      <c r="FE10" s="11">
        <f t="shared" si="66"/>
        <v>-0.50416450846828176</v>
      </c>
      <c r="FF10" s="11">
        <f t="shared" si="67"/>
        <v>-0.48571637707237714</v>
      </c>
      <c r="FG10" s="11">
        <f t="shared" si="68"/>
        <v>-0.30296431816888564</v>
      </c>
      <c r="FH10" s="11">
        <f t="shared" si="69"/>
        <v>-0.47681216182891628</v>
      </c>
      <c r="FI10" s="11">
        <f t="shared" si="70"/>
        <v>-0.46595143026173663</v>
      </c>
      <c r="FJ10" s="11">
        <f t="shared" si="71"/>
        <v>-0.44245950753328889</v>
      </c>
      <c r="FK10" s="11">
        <f t="shared" si="72"/>
        <v>-0.46452462643193271</v>
      </c>
      <c r="FL10" s="11">
        <f t="shared" si="73"/>
        <v>-0.49843122611898644</v>
      </c>
      <c r="FM10" s="11">
        <f t="shared" si="74"/>
        <v>-0.50492718831897287</v>
      </c>
      <c r="FN10" s="11">
        <f t="shared" si="75"/>
        <v>-0.53545243985595858</v>
      </c>
      <c r="FO10" s="11">
        <f t="shared" si="76"/>
        <v>-0.49830039817182081</v>
      </c>
      <c r="FP10" s="11">
        <f t="shared" si="77"/>
        <v>-0.47311816244224025</v>
      </c>
      <c r="FQ10" s="11">
        <f t="shared" si="78"/>
        <v>-0.56585755640452207</v>
      </c>
      <c r="FR10" s="11">
        <f t="shared" si="79"/>
        <v>-0.53343071016966814</v>
      </c>
      <c r="FS10" s="11">
        <f t="shared" si="80"/>
        <v>-0.52645739390759716</v>
      </c>
      <c r="FT10" s="11">
        <f t="shared" si="81"/>
        <v>-1</v>
      </c>
      <c r="FU10" s="11">
        <f t="shared" si="82"/>
        <v>-1</v>
      </c>
      <c r="FV10" s="11">
        <f t="shared" si="83"/>
        <v>-1</v>
      </c>
      <c r="FW10" s="11">
        <f t="shared" si="84"/>
        <v>-1</v>
      </c>
      <c r="FX10" s="11">
        <f t="shared" si="85"/>
        <v>-1</v>
      </c>
      <c r="FY10" s="11">
        <f t="shared" si="86"/>
        <v>-1</v>
      </c>
      <c r="FZ10" s="11">
        <f t="shared" si="87"/>
        <v>-1</v>
      </c>
    </row>
    <row r="11" spans="2:183" x14ac:dyDescent="0.25">
      <c r="B11" s="2">
        <v>34578</v>
      </c>
      <c r="C11" s="3">
        <v>74607560</v>
      </c>
      <c r="D11" s="4">
        <f>VLOOKUP(B11,[22]jan94!$A$59:$IV$168,3,0)</f>
        <v>1454042</v>
      </c>
      <c r="E11" s="4">
        <f>VLOOKUP(B11,[23]feb94!$A$51:$IV$159,3,0)</f>
        <v>986291</v>
      </c>
      <c r="F11" s="4">
        <f>VLOOKUP(B11,[24]mar94!$A$56:$IV$164,3,0)</f>
        <v>1399586</v>
      </c>
      <c r="G11" s="4">
        <f>VLOOKUP(B11,[25]apr94!$A$64:$IV$170,3,0)</f>
        <v>1109805</v>
      </c>
      <c r="H11" s="4">
        <f>VLOOKUP(B11,[26]may94!$A$51:$IV$156,3,0)</f>
        <v>1416119</v>
      </c>
      <c r="I11" s="4">
        <f>VLOOKUP(B11,[27]jun94!$A$62:$IV$167,3,0)</f>
        <v>1934258</v>
      </c>
      <c r="J11" s="4">
        <f>VLOOKUP(B11,[28]jul94!$A$55:$IV$159,3,0)</f>
        <v>2097661</v>
      </c>
      <c r="K11" s="4">
        <f>VLOOKUP(B11,[29]aug94!$A$63:$IV$165,3,0)</f>
        <v>1790397</v>
      </c>
      <c r="L11" s="4">
        <f>VLOOKUP(B11,[30]sep94!$A$55:$IV$156,3,0)</f>
        <v>1006316</v>
      </c>
      <c r="CP11" s="1" t="s">
        <v>12</v>
      </c>
      <c r="CQ11" s="11">
        <f t="shared" si="0"/>
        <v>-0.5024986280911039</v>
      </c>
      <c r="CR11" s="11">
        <f t="shared" si="1"/>
        <v>-0.51601594437894394</v>
      </c>
      <c r="CS11" s="11">
        <f t="shared" si="2"/>
        <v>-0.51475151817407816</v>
      </c>
      <c r="CT11" s="11">
        <f t="shared" si="3"/>
        <v>-0.47186148010208917</v>
      </c>
      <c r="CU11" s="11">
        <f t="shared" si="4"/>
        <v>-0.49341994064117456</v>
      </c>
      <c r="CV11" s="11">
        <f t="shared" si="5"/>
        <v>-0.47940665841690322</v>
      </c>
      <c r="CW11" s="11">
        <f t="shared" si="6"/>
        <v>-0.44244555636810351</v>
      </c>
      <c r="CX11" s="11">
        <f t="shared" si="7"/>
        <v>-0.51226838192509727</v>
      </c>
      <c r="CY11" s="11">
        <f t="shared" si="8"/>
        <v>-0.42781654588230861</v>
      </c>
      <c r="CZ11" s="11">
        <f t="shared" si="9"/>
        <v>-0.41649354926970455</v>
      </c>
      <c r="DA11" s="11">
        <f t="shared" si="10"/>
        <v>-0.50352146391319097</v>
      </c>
      <c r="DB11" s="11">
        <f t="shared" si="11"/>
        <v>-0.45322733497138279</v>
      </c>
      <c r="DC11" s="11">
        <f t="shared" si="12"/>
        <v>-0.46643780018834807</v>
      </c>
      <c r="DD11" s="11">
        <f t="shared" si="13"/>
        <v>-0.402821964133734</v>
      </c>
      <c r="DE11" s="11">
        <f t="shared" si="14"/>
        <v>-0.74919932140325562</v>
      </c>
      <c r="DF11" s="11">
        <f t="shared" si="15"/>
        <v>-0.3769392950625694</v>
      </c>
      <c r="DG11" s="11">
        <f t="shared" si="16"/>
        <v>-0.50216463452220983</v>
      </c>
      <c r="DH11" s="11">
        <f t="shared" si="17"/>
        <v>-0.48137375986454906</v>
      </c>
      <c r="DI11" s="11">
        <f t="shared" si="18"/>
        <v>-0.49432502382042964</v>
      </c>
      <c r="DJ11" s="11">
        <f t="shared" si="19"/>
        <v>-0.39107518748261921</v>
      </c>
      <c r="DK11" s="11">
        <f t="shared" si="20"/>
        <v>-0.45444644620191971</v>
      </c>
      <c r="DL11" s="11">
        <f t="shared" si="21"/>
        <v>-0.26381857688198618</v>
      </c>
      <c r="DM11" s="11">
        <f t="shared" si="22"/>
        <v>-0.50366063844077125</v>
      </c>
      <c r="DN11" s="11">
        <f t="shared" si="23"/>
        <v>-0.43409324334454991</v>
      </c>
      <c r="DO11" s="11">
        <f t="shared" si="24"/>
        <v>-0.5345536915216772</v>
      </c>
      <c r="DP11" s="11">
        <f t="shared" si="25"/>
        <v>-0.52301264938358083</v>
      </c>
      <c r="DQ11" s="11">
        <f t="shared" si="26"/>
        <v>-0.47049866065402302</v>
      </c>
      <c r="DR11" s="11">
        <f t="shared" si="27"/>
        <v>-0.5126824257553424</v>
      </c>
      <c r="DS11" s="11">
        <f t="shared" si="28"/>
        <v>-0.50568670467594656</v>
      </c>
      <c r="DT11" s="11">
        <f t="shared" si="29"/>
        <v>-0.45286963369250965</v>
      </c>
      <c r="DU11" s="11">
        <f t="shared" si="30"/>
        <v>-0.46414450131854884</v>
      </c>
      <c r="DV11" s="11">
        <f t="shared" si="31"/>
        <v>-0.5696610335999247</v>
      </c>
      <c r="DW11" s="11">
        <f t="shared" si="32"/>
        <v>-0.44667535285894844</v>
      </c>
      <c r="DX11" s="11">
        <f t="shared" si="33"/>
        <v>-0.53617859464142337</v>
      </c>
      <c r="DY11" s="11">
        <f t="shared" si="34"/>
        <v>-0.46176084941722162</v>
      </c>
      <c r="DZ11" s="11">
        <f t="shared" si="35"/>
        <v>-0.60806448413879</v>
      </c>
      <c r="EA11" s="11">
        <f t="shared" si="36"/>
        <v>-0.49826891916689658</v>
      </c>
      <c r="EB11" s="11">
        <f t="shared" si="37"/>
        <v>-0.37059194903817588</v>
      </c>
      <c r="EC11" s="11">
        <f t="shared" si="38"/>
        <v>-0.3755851243368325</v>
      </c>
      <c r="ED11" s="11">
        <f t="shared" si="39"/>
        <v>-0.49525713148278921</v>
      </c>
      <c r="EE11" s="11">
        <f t="shared" si="40"/>
        <v>-0.5669623261678679</v>
      </c>
      <c r="EF11" s="11">
        <f t="shared" si="41"/>
        <v>-0.56862980613541436</v>
      </c>
      <c r="EG11" s="11">
        <f t="shared" si="42"/>
        <v>-0.46140823372689693</v>
      </c>
      <c r="EH11" s="11">
        <f t="shared" si="43"/>
        <v>-0.47526954577502417</v>
      </c>
      <c r="EI11" s="11">
        <f t="shared" si="44"/>
        <v>-0.12368503638065791</v>
      </c>
      <c r="EJ11" s="11">
        <f t="shared" si="45"/>
        <v>-0.59723431479791822</v>
      </c>
      <c r="EK11" s="11">
        <f t="shared" si="46"/>
        <v>-0.54691099171371194</v>
      </c>
      <c r="EL11" s="11">
        <f t="shared" si="47"/>
        <v>-0.34606631493355045</v>
      </c>
      <c r="EM11" s="11">
        <f t="shared" si="48"/>
        <v>-0.6225611890007815</v>
      </c>
      <c r="EN11" s="11">
        <f t="shared" si="49"/>
        <v>-0.58923699149019171</v>
      </c>
      <c r="EO11" s="11">
        <f t="shared" si="50"/>
        <v>-0.52278346529133279</v>
      </c>
      <c r="EP11" s="11">
        <f t="shared" si="51"/>
        <v>-0.50373151408084393</v>
      </c>
      <c r="EQ11" s="11">
        <f t="shared" si="52"/>
        <v>-0.58197977976164494</v>
      </c>
      <c r="ER11" s="11">
        <f t="shared" si="53"/>
        <v>-0.50691954596875222</v>
      </c>
      <c r="ES11" s="11">
        <f t="shared" si="54"/>
        <v>-0.35340230611786783</v>
      </c>
      <c r="ET11" s="11">
        <f t="shared" si="55"/>
        <v>-0.46105433605893215</v>
      </c>
      <c r="EU11" s="11">
        <f t="shared" si="56"/>
        <v>-0.49397794985105498</v>
      </c>
      <c r="EV11" s="11">
        <f t="shared" si="57"/>
        <v>-0.38352153413381213</v>
      </c>
      <c r="EW11" s="11">
        <f t="shared" si="58"/>
        <v>-0.49552107922856531</v>
      </c>
      <c r="EX11" s="11">
        <f t="shared" si="59"/>
        <v>-0.529608586347734</v>
      </c>
      <c r="EY11" s="11">
        <f t="shared" si="60"/>
        <v>-0.48040823009615091</v>
      </c>
      <c r="EZ11" s="11">
        <f t="shared" si="61"/>
        <v>-0.56575852561491291</v>
      </c>
      <c r="FA11" s="11">
        <f t="shared" si="62"/>
        <v>-0.47169981603530697</v>
      </c>
      <c r="FB11" s="11">
        <f t="shared" si="63"/>
        <v>-0.47017896901708245</v>
      </c>
      <c r="FC11" s="11">
        <f t="shared" si="64"/>
        <v>-0.65945270811586698</v>
      </c>
      <c r="FD11" s="11">
        <f t="shared" si="65"/>
        <v>-0.35278607370093301</v>
      </c>
      <c r="FE11" s="11">
        <f t="shared" si="66"/>
        <v>-0.53327538774273631</v>
      </c>
      <c r="FF11" s="11">
        <f t="shared" si="67"/>
        <v>-0.50671062613355322</v>
      </c>
      <c r="FG11" s="11">
        <f t="shared" si="68"/>
        <v>-0.36479322540095288</v>
      </c>
      <c r="FH11" s="11">
        <f t="shared" si="69"/>
        <v>-0.51531328385247177</v>
      </c>
      <c r="FI11" s="11">
        <f t="shared" si="70"/>
        <v>-0.48179421816398926</v>
      </c>
      <c r="FJ11" s="11">
        <f t="shared" si="71"/>
        <v>-0.49729791631649234</v>
      </c>
      <c r="FK11" s="11">
        <f t="shared" si="72"/>
        <v>-0.51898763469228071</v>
      </c>
      <c r="FL11" s="11">
        <f t="shared" si="73"/>
        <v>-0.53814761810946521</v>
      </c>
      <c r="FM11" s="11">
        <f t="shared" si="74"/>
        <v>-0.54325084495822507</v>
      </c>
      <c r="FN11" s="11">
        <f t="shared" si="75"/>
        <v>-0.57073553528055943</v>
      </c>
      <c r="FO11" s="11">
        <f t="shared" si="76"/>
        <v>-0.52024873145843342</v>
      </c>
      <c r="FP11" s="11">
        <f t="shared" si="77"/>
        <v>-0.5075893087970611</v>
      </c>
      <c r="FQ11" s="11">
        <f t="shared" si="78"/>
        <v>-0.57008263342652088</v>
      </c>
      <c r="FR11" s="11">
        <f t="shared" si="79"/>
        <v>-0.56752085443078604</v>
      </c>
      <c r="FS11" s="11">
        <f t="shared" si="80"/>
        <v>-1</v>
      </c>
      <c r="FT11" s="11">
        <f t="shared" si="81"/>
        <v>-1</v>
      </c>
      <c r="FU11" s="11">
        <f t="shared" si="82"/>
        <v>-1</v>
      </c>
      <c r="FV11" s="11">
        <f t="shared" si="83"/>
        <v>-1</v>
      </c>
      <c r="FW11" s="11">
        <f t="shared" si="84"/>
        <v>-1</v>
      </c>
      <c r="FX11" s="11">
        <f t="shared" si="85"/>
        <v>-1</v>
      </c>
      <c r="FY11" s="11">
        <f t="shared" si="86"/>
        <v>-1</v>
      </c>
      <c r="FZ11" s="11">
        <f t="shared" si="87"/>
        <v>-1</v>
      </c>
    </row>
    <row r="12" spans="2:183" x14ac:dyDescent="0.25">
      <c r="B12" s="2">
        <v>34608</v>
      </c>
      <c r="C12" s="3">
        <v>74959323</v>
      </c>
      <c r="D12" s="4">
        <f>VLOOKUP(B12,[22]jan94!$A$59:$IV$168,3,0)</f>
        <v>1346345</v>
      </c>
      <c r="E12" s="4">
        <f>VLOOKUP(B12,[23]feb94!$A$51:$IV$159,3,0)</f>
        <v>940174</v>
      </c>
      <c r="F12" s="4">
        <f>VLOOKUP(B12,[24]mar94!$A$56:$IV$164,3,0)</f>
        <v>1279162</v>
      </c>
      <c r="G12" s="4">
        <f>VLOOKUP(B12,[25]apr94!$A$64:$IV$170,3,0)</f>
        <v>1101174</v>
      </c>
      <c r="H12" s="4">
        <f>VLOOKUP(B12,[26]may94!$A$51:$IV$156,3,0)</f>
        <v>1379892</v>
      </c>
      <c r="I12" s="4">
        <f>VLOOKUP(B12,[27]jun94!$A$62:$IV$167,3,0)</f>
        <v>1647055</v>
      </c>
      <c r="J12" s="4">
        <f>VLOOKUP(B12,[28]jul94!$A$55:$IV$159,3,0)</f>
        <v>1936260</v>
      </c>
      <c r="K12" s="4">
        <f>VLOOKUP(B12,[29]aug94!$A$63:$IV$165,3,0)</f>
        <v>1606460</v>
      </c>
      <c r="L12" s="4">
        <f>VLOOKUP(B12,[30]sep94!$A$55:$IV$156,3,0)</f>
        <v>1979147</v>
      </c>
      <c r="M12" s="4">
        <f>VLOOKUP(B12,[31]oct94!$A$55:$IV$155,3,0)</f>
        <v>981687</v>
      </c>
      <c r="CP12" s="1" t="s">
        <v>13</v>
      </c>
      <c r="CQ12" s="11">
        <f t="shared" si="0"/>
        <v>-0.47410616659070826</v>
      </c>
      <c r="CR12" s="11">
        <f t="shared" si="1"/>
        <v>-0.47295378297781837</v>
      </c>
      <c r="CS12" s="11">
        <f t="shared" si="2"/>
        <v>-0.5381216625609796</v>
      </c>
      <c r="CT12" s="11">
        <f t="shared" si="3"/>
        <v>-0.51804718668509231</v>
      </c>
      <c r="CU12" s="11">
        <f t="shared" si="4"/>
        <v>-0.51623429987637448</v>
      </c>
      <c r="CV12" s="11">
        <f t="shared" si="5"/>
        <v>-0.53386404940451104</v>
      </c>
      <c r="CW12" s="11">
        <f t="shared" si="6"/>
        <v>-0.44124034997662342</v>
      </c>
      <c r="CX12" s="11">
        <f t="shared" si="7"/>
        <v>-0.50828000717159383</v>
      </c>
      <c r="CY12" s="11">
        <f t="shared" si="8"/>
        <v>-0.44692536734259758</v>
      </c>
      <c r="CZ12" s="11">
        <f t="shared" si="9"/>
        <v>-0.46362773353586972</v>
      </c>
      <c r="DA12" s="11">
        <f t="shared" si="10"/>
        <v>-0.54128492755855573</v>
      </c>
      <c r="DB12" s="11">
        <f t="shared" si="11"/>
        <v>-0.47481194493621104</v>
      </c>
      <c r="DC12" s="11">
        <f t="shared" si="12"/>
        <v>-0.47374829305853833</v>
      </c>
      <c r="DD12" s="11">
        <f t="shared" si="13"/>
        <v>-0.4299588200736606</v>
      </c>
      <c r="DE12" s="11">
        <f t="shared" si="14"/>
        <v>-0.96646382007796838</v>
      </c>
      <c r="DF12" s="11">
        <f t="shared" si="15"/>
        <v>-0.40259128243616005</v>
      </c>
      <c r="DG12" s="11">
        <f t="shared" si="16"/>
        <v>-0.52986171820037598</v>
      </c>
      <c r="DH12" s="11">
        <f t="shared" si="17"/>
        <v>-0.54113399551202879</v>
      </c>
      <c r="DI12" s="11">
        <f t="shared" si="18"/>
        <v>-0.53659304564630028</v>
      </c>
      <c r="DJ12" s="11">
        <f t="shared" si="19"/>
        <v>-0.42624665979241727</v>
      </c>
      <c r="DK12" s="11">
        <f t="shared" si="20"/>
        <v>-0.48432547558704081</v>
      </c>
      <c r="DL12" s="11">
        <f t="shared" si="21"/>
        <v>-0.34132924325384201</v>
      </c>
      <c r="DM12" s="11">
        <f t="shared" si="22"/>
        <v>-0.41191713223186882</v>
      </c>
      <c r="DN12" s="11">
        <f t="shared" si="23"/>
        <v>-0.49974210877688613</v>
      </c>
      <c r="DO12" s="11">
        <f t="shared" si="24"/>
        <v>-0.56443018530913036</v>
      </c>
      <c r="DP12" s="11">
        <f t="shared" si="25"/>
        <v>-0.55589031763678121</v>
      </c>
      <c r="DQ12" s="11">
        <f t="shared" si="26"/>
        <v>-0.49588916682201062</v>
      </c>
      <c r="DR12" s="11">
        <f t="shared" si="27"/>
        <v>-0.55137364054490945</v>
      </c>
      <c r="DS12" s="11">
        <f t="shared" si="28"/>
        <v>-0.53953527033834292</v>
      </c>
      <c r="DT12" s="11">
        <f t="shared" si="29"/>
        <v>-0.47771570453134704</v>
      </c>
      <c r="DU12" s="11">
        <f t="shared" si="30"/>
        <v>-0.51796414106261834</v>
      </c>
      <c r="DV12" s="11">
        <f t="shared" si="31"/>
        <v>-0.57931518540553273</v>
      </c>
      <c r="DW12" s="11">
        <f t="shared" si="32"/>
        <v>-0.51151223962965209</v>
      </c>
      <c r="DX12" s="11">
        <f t="shared" si="33"/>
        <v>-0.5718990915077089</v>
      </c>
      <c r="DY12" s="11">
        <f t="shared" si="34"/>
        <v>-0.49994790799119038</v>
      </c>
      <c r="DZ12" s="11">
        <f t="shared" si="35"/>
        <v>-0.61750713350411002</v>
      </c>
      <c r="EA12" s="11">
        <f t="shared" si="36"/>
        <v>-0.52313634800426889</v>
      </c>
      <c r="EB12" s="11">
        <f t="shared" si="37"/>
        <v>-0.37794232599007083</v>
      </c>
      <c r="EC12" s="11">
        <f t="shared" si="38"/>
        <v>-0.39169033514394042</v>
      </c>
      <c r="ED12" s="11">
        <f t="shared" si="39"/>
        <v>-0.51513581745606718</v>
      </c>
      <c r="EE12" s="11">
        <f t="shared" si="40"/>
        <v>-0.61935280474049548</v>
      </c>
      <c r="EF12" s="11">
        <f t="shared" si="41"/>
        <v>-0.57245214423126367</v>
      </c>
      <c r="EG12" s="11">
        <f t="shared" si="42"/>
        <v>-0.51399320288332861</v>
      </c>
      <c r="EH12" s="11">
        <f t="shared" si="43"/>
        <v>-0.49431194777073756</v>
      </c>
      <c r="EI12" s="11">
        <f t="shared" si="44"/>
        <v>-0.15281819559022156</v>
      </c>
      <c r="EJ12" s="11">
        <f t="shared" si="45"/>
        <v>-0.62562140974101121</v>
      </c>
      <c r="EK12" s="11">
        <f t="shared" si="46"/>
        <v>-0.55962667375908526</v>
      </c>
      <c r="EL12" s="11">
        <f t="shared" si="47"/>
        <v>-0.39900914042999747</v>
      </c>
      <c r="EM12" s="11">
        <f t="shared" si="48"/>
        <v>-0.66153800460323164</v>
      </c>
      <c r="EN12" s="11">
        <f t="shared" si="49"/>
        <v>-0.61701060985911249</v>
      </c>
      <c r="EO12" s="11">
        <f t="shared" si="50"/>
        <v>-0.54161027920824156</v>
      </c>
      <c r="EP12" s="11">
        <f t="shared" si="51"/>
        <v>-0.54025567587744716</v>
      </c>
      <c r="EQ12" s="11">
        <f t="shared" si="52"/>
        <v>-0.59619720879328908</v>
      </c>
      <c r="ER12" s="11">
        <f t="shared" si="53"/>
        <v>-0.53976916104975059</v>
      </c>
      <c r="ES12" s="11">
        <f t="shared" si="54"/>
        <v>-0.41588849121377464</v>
      </c>
      <c r="ET12" s="11">
        <f t="shared" si="55"/>
        <v>-0.48348525146432025</v>
      </c>
      <c r="EU12" s="11">
        <f t="shared" si="56"/>
        <v>-0.5044646255277041</v>
      </c>
      <c r="EV12" s="11">
        <f t="shared" si="57"/>
        <v>-0.41855765214552981</v>
      </c>
      <c r="EW12" s="11">
        <f t="shared" si="58"/>
        <v>-0.52588793086584062</v>
      </c>
      <c r="EX12" s="11">
        <f t="shared" si="59"/>
        <v>-0.5363006513057883</v>
      </c>
      <c r="EY12" s="11">
        <f t="shared" si="60"/>
        <v>-0.47703173658434372</v>
      </c>
      <c r="EZ12" s="11">
        <f t="shared" si="61"/>
        <v>-0.5604109578689872</v>
      </c>
      <c r="FA12" s="11">
        <f t="shared" si="62"/>
        <v>-0.49718708670946138</v>
      </c>
      <c r="FB12" s="11">
        <f t="shared" si="63"/>
        <v>-0.48391391117082616</v>
      </c>
      <c r="FC12" s="11">
        <f t="shared" si="64"/>
        <v>-0.64649116063053502</v>
      </c>
      <c r="FD12" s="11">
        <f t="shared" si="65"/>
        <v>-0.38687990519970583</v>
      </c>
      <c r="FE12" s="11">
        <f t="shared" si="66"/>
        <v>-0.56225832250162067</v>
      </c>
      <c r="FF12" s="11">
        <f t="shared" si="67"/>
        <v>-0.54767651719850141</v>
      </c>
      <c r="FG12" s="11">
        <f t="shared" si="68"/>
        <v>-0.40015415627031486</v>
      </c>
      <c r="FH12" s="11">
        <f t="shared" si="69"/>
        <v>-0.53605332327340649</v>
      </c>
      <c r="FI12" s="11">
        <f t="shared" si="70"/>
        <v>-0.49528264803916067</v>
      </c>
      <c r="FJ12" s="11">
        <f t="shared" si="71"/>
        <v>-0.49347244258834094</v>
      </c>
      <c r="FK12" s="11">
        <f t="shared" si="72"/>
        <v>-0.55448403696055404</v>
      </c>
      <c r="FL12" s="11">
        <f t="shared" si="73"/>
        <v>-0.56885101177320319</v>
      </c>
      <c r="FM12" s="11">
        <f t="shared" si="74"/>
        <v>-0.56929217105793284</v>
      </c>
      <c r="FN12" s="11">
        <f t="shared" si="75"/>
        <v>-0.5818904003001264</v>
      </c>
      <c r="FO12" s="11">
        <f t="shared" si="76"/>
        <v>-0.55033912573115362</v>
      </c>
      <c r="FP12" s="11">
        <f t="shared" si="77"/>
        <v>-0.52690876086737071</v>
      </c>
      <c r="FQ12" s="11">
        <f t="shared" si="78"/>
        <v>-0.59229476591980268</v>
      </c>
      <c r="FR12" s="11">
        <f t="shared" si="79"/>
        <v>-1</v>
      </c>
      <c r="FS12" s="11">
        <f t="shared" si="80"/>
        <v>-1</v>
      </c>
      <c r="FT12" s="11">
        <f t="shared" si="81"/>
        <v>-1</v>
      </c>
      <c r="FU12" s="11">
        <f t="shared" si="82"/>
        <v>-1</v>
      </c>
      <c r="FV12" s="11">
        <f t="shared" si="83"/>
        <v>-1</v>
      </c>
      <c r="FW12" s="11">
        <f t="shared" si="84"/>
        <v>-1</v>
      </c>
      <c r="FX12" s="11">
        <f t="shared" si="85"/>
        <v>-1</v>
      </c>
      <c r="FY12" s="11">
        <f t="shared" si="86"/>
        <v>-1</v>
      </c>
      <c r="FZ12" s="11">
        <f t="shared" si="87"/>
        <v>-1</v>
      </c>
    </row>
    <row r="13" spans="2:183" x14ac:dyDescent="0.25">
      <c r="B13" s="2">
        <v>34639</v>
      </c>
      <c r="C13" s="3">
        <v>72201155</v>
      </c>
      <c r="D13" s="4">
        <f>VLOOKUP(B13,[22]jan94!$A$59:$IV$168,3,0)</f>
        <v>1377272</v>
      </c>
      <c r="E13" s="4">
        <f>VLOOKUP(B13,[23]feb94!$A$51:$IV$159,3,0)</f>
        <v>874367</v>
      </c>
      <c r="F13" s="4">
        <f>VLOOKUP(B13,[24]mar94!$A$56:$IV$164,3,0)</f>
        <v>1160617</v>
      </c>
      <c r="G13" s="4">
        <f>VLOOKUP(B13,[25]apr94!$A$64:$IV$170,3,0)</f>
        <v>1106966</v>
      </c>
      <c r="H13" s="4">
        <f>VLOOKUP(B13,[26]may94!$A$51:$IV$156,3,0)</f>
        <v>1252395</v>
      </c>
      <c r="I13" s="4">
        <f>VLOOKUP(B13,[27]jun94!$A$62:$IV$167,3,0)</f>
        <v>1584149</v>
      </c>
      <c r="J13" s="4">
        <f>VLOOKUP(B13,[28]jul94!$A$55:$IV$159,3,0)</f>
        <v>1699433</v>
      </c>
      <c r="K13" s="4">
        <f>VLOOKUP(B13,[29]aug94!$A$63:$IV$165,3,0)</f>
        <v>1430673</v>
      </c>
      <c r="L13" s="4">
        <f>VLOOKUP(B13,[30]sep94!$A$55:$IV$156,3,0)</f>
        <v>1731861</v>
      </c>
      <c r="M13" s="4">
        <f>VLOOKUP(B13,[31]oct94!$A$55:$IV$155,3,0)</f>
        <v>1651996</v>
      </c>
      <c r="N13" s="4">
        <f>VLOOKUP(B13,[32]nov94!$A$38:$IV$137,3,0)</f>
        <v>1079621</v>
      </c>
      <c r="CP13" s="1" t="s">
        <v>14</v>
      </c>
      <c r="CQ13" s="11">
        <f t="shared" si="0"/>
        <v>-0.46154990244540667</v>
      </c>
      <c r="CR13" s="11">
        <f t="shared" si="1"/>
        <v>-0.50653650613903944</v>
      </c>
      <c r="CS13" s="11">
        <f t="shared" si="2"/>
        <v>-0.53133936923761316</v>
      </c>
      <c r="CT13" s="11">
        <f t="shared" si="3"/>
        <v>-0.5448771975076393</v>
      </c>
      <c r="CU13" s="11">
        <f t="shared" si="4"/>
        <v>-0.55750190663128063</v>
      </c>
      <c r="CV13" s="11">
        <f t="shared" si="5"/>
        <v>-0.58849875552038644</v>
      </c>
      <c r="CW13" s="11">
        <f t="shared" si="6"/>
        <v>-0.47259946677119391</v>
      </c>
      <c r="CX13" s="11">
        <f t="shared" si="7"/>
        <v>-0.51331050076891405</v>
      </c>
      <c r="CY13" s="11">
        <f t="shared" si="8"/>
        <v>-0.44623567627872002</v>
      </c>
      <c r="CZ13" s="11">
        <f t="shared" si="9"/>
        <v>-0.46743515117470019</v>
      </c>
      <c r="DA13" s="11">
        <f t="shared" si="10"/>
        <v>-0.5856594665817394</v>
      </c>
      <c r="DB13" s="11">
        <f t="shared" si="11"/>
        <v>-0.49698442229533107</v>
      </c>
      <c r="DC13" s="11">
        <f t="shared" si="12"/>
        <v>-0.4957542105202899</v>
      </c>
      <c r="DD13" s="11">
        <f t="shared" si="13"/>
        <v>-0.43889384730099185</v>
      </c>
      <c r="DE13" s="11">
        <f t="shared" si="14"/>
        <v>-1.0147152347138804</v>
      </c>
      <c r="DF13" s="11">
        <f t="shared" si="15"/>
        <v>-0.43604718706299972</v>
      </c>
      <c r="DG13" s="11">
        <f t="shared" si="16"/>
        <v>-0.55015516624955307</v>
      </c>
      <c r="DH13" s="11">
        <f t="shared" si="17"/>
        <v>-0.55895535802297325</v>
      </c>
      <c r="DI13" s="11">
        <f t="shared" si="18"/>
        <v>-0.54520945106656427</v>
      </c>
      <c r="DJ13" s="11">
        <f t="shared" si="19"/>
        <v>-0.46903128559434321</v>
      </c>
      <c r="DK13" s="11">
        <f t="shared" si="20"/>
        <v>-0.48141393630339863</v>
      </c>
      <c r="DL13" s="11">
        <f t="shared" si="21"/>
        <v>-0.36538306334573184</v>
      </c>
      <c r="DM13" s="11">
        <f t="shared" si="22"/>
        <v>-0.4291802962337935</v>
      </c>
      <c r="DN13" s="11">
        <f t="shared" si="23"/>
        <v>-0.55058387944549014</v>
      </c>
      <c r="DO13" s="11">
        <f t="shared" si="24"/>
        <v>-0.60071435330402378</v>
      </c>
      <c r="DP13" s="11">
        <f t="shared" si="25"/>
        <v>-0.3228556387953973</v>
      </c>
      <c r="DQ13" s="11">
        <f t="shared" si="26"/>
        <v>-0.52696909447919693</v>
      </c>
      <c r="DR13" s="11">
        <f t="shared" si="27"/>
        <v>-0.47101922844938054</v>
      </c>
      <c r="DS13" s="11">
        <f t="shared" si="28"/>
        <v>-0.57834504600116521</v>
      </c>
      <c r="DT13" s="11">
        <f t="shared" si="29"/>
        <v>-0.50702740124435941</v>
      </c>
      <c r="DU13" s="11">
        <f t="shared" si="30"/>
        <v>-0.56577648562551963</v>
      </c>
      <c r="DV13" s="11">
        <f t="shared" si="31"/>
        <v>-0.59733150235336907</v>
      </c>
      <c r="DW13" s="11">
        <f t="shared" si="32"/>
        <v>-0.54218813356012374</v>
      </c>
      <c r="DX13" s="11">
        <f t="shared" si="33"/>
        <v>-0.58255864749669961</v>
      </c>
      <c r="DY13" s="11">
        <f t="shared" si="34"/>
        <v>-0.5032092322016597</v>
      </c>
      <c r="DZ13" s="11">
        <f t="shared" si="35"/>
        <v>-0.58636733269071328</v>
      </c>
      <c r="EA13" s="11">
        <f t="shared" si="36"/>
        <v>-0.55886429231547263</v>
      </c>
      <c r="EB13" s="11">
        <f t="shared" si="37"/>
        <v>-0.46534912985785398</v>
      </c>
      <c r="EC13" s="11">
        <f t="shared" si="38"/>
        <v>-0.41234000121237013</v>
      </c>
      <c r="ED13" s="11">
        <f t="shared" si="39"/>
        <v>-0.5362296861152317</v>
      </c>
      <c r="EE13" s="11">
        <f t="shared" si="40"/>
        <v>-0.63923622691391846</v>
      </c>
      <c r="EF13" s="11">
        <f t="shared" si="41"/>
        <v>-0.60539848634186733</v>
      </c>
      <c r="EG13" s="11">
        <f t="shared" si="42"/>
        <v>-0.54443509863560258</v>
      </c>
      <c r="EH13" s="11">
        <f t="shared" si="43"/>
        <v>-0.50688487613750788</v>
      </c>
      <c r="EI13" s="11">
        <f t="shared" si="44"/>
        <v>-0.17864527688614032</v>
      </c>
      <c r="EJ13" s="11">
        <f t="shared" si="45"/>
        <v>-0.56553050917651115</v>
      </c>
      <c r="EK13" s="11">
        <f t="shared" si="46"/>
        <v>-0.57645996840365121</v>
      </c>
      <c r="EL13" s="11">
        <f t="shared" si="47"/>
        <v>-0.42825055825211616</v>
      </c>
      <c r="EM13" s="11">
        <f t="shared" si="48"/>
        <v>-0.66218201757226558</v>
      </c>
      <c r="EN13" s="11">
        <f t="shared" si="49"/>
        <v>-0.63338352218447669</v>
      </c>
      <c r="EO13" s="11">
        <f t="shared" si="50"/>
        <v>-0.58995944245786425</v>
      </c>
      <c r="EP13" s="11">
        <f t="shared" si="51"/>
        <v>-0.52929882745792589</v>
      </c>
      <c r="EQ13" s="11">
        <f t="shared" si="52"/>
        <v>-0.6190419957950295</v>
      </c>
      <c r="ER13" s="11">
        <f t="shared" si="53"/>
        <v>-0.55675862891019468</v>
      </c>
      <c r="ES13" s="11">
        <f t="shared" si="54"/>
        <v>-0.42596851114805034</v>
      </c>
      <c r="ET13" s="11">
        <f t="shared" si="55"/>
        <v>-0.48826289698226305</v>
      </c>
      <c r="EU13" s="11">
        <f t="shared" si="56"/>
        <v>-0.54135054988749942</v>
      </c>
      <c r="EV13" s="11">
        <f t="shared" si="57"/>
        <v>-0.41504274530839835</v>
      </c>
      <c r="EW13" s="11">
        <f t="shared" si="58"/>
        <v>-0.5563023791705084</v>
      </c>
      <c r="EX13" s="11">
        <f t="shared" si="59"/>
        <v>-0.54577986494534736</v>
      </c>
      <c r="EY13" s="11">
        <f t="shared" si="60"/>
        <v>-0.4955621620257305</v>
      </c>
      <c r="EZ13" s="11">
        <f t="shared" si="61"/>
        <v>-0.59467851325906551</v>
      </c>
      <c r="FA13" s="11">
        <f t="shared" si="62"/>
        <v>-0.50507170655143208</v>
      </c>
      <c r="FB13" s="11">
        <f t="shared" si="63"/>
        <v>-0.51014264236468787</v>
      </c>
      <c r="FC13" s="11">
        <f t="shared" si="64"/>
        <v>-0.59220551220704931</v>
      </c>
      <c r="FD13" s="11">
        <f t="shared" si="65"/>
        <v>-0.42658889795279331</v>
      </c>
      <c r="FE13" s="11">
        <f t="shared" si="66"/>
        <v>-0.58286819407388579</v>
      </c>
      <c r="FF13" s="11">
        <f t="shared" si="67"/>
        <v>-0.59886172838222118</v>
      </c>
      <c r="FG13" s="11">
        <f t="shared" si="68"/>
        <v>-0.42981940955044651</v>
      </c>
      <c r="FH13" s="11">
        <f t="shared" si="69"/>
        <v>-0.5485301708841972</v>
      </c>
      <c r="FI13" s="11">
        <f t="shared" si="70"/>
        <v>-0.53117809567402585</v>
      </c>
      <c r="FJ13" s="11">
        <f t="shared" si="71"/>
        <v>-0.52527575266702009</v>
      </c>
      <c r="FK13" s="11">
        <f t="shared" si="72"/>
        <v>-0.58120222264673227</v>
      </c>
      <c r="FL13" s="11">
        <f t="shared" si="73"/>
        <v>-0.5310156835534201</v>
      </c>
      <c r="FM13" s="11">
        <f t="shared" si="74"/>
        <v>-0.58529442113619756</v>
      </c>
      <c r="FN13" s="11">
        <f t="shared" si="75"/>
        <v>-0.58793484325073686</v>
      </c>
      <c r="FO13" s="11">
        <f t="shared" si="76"/>
        <v>-0.52893824278242418</v>
      </c>
      <c r="FP13" s="11">
        <f t="shared" si="77"/>
        <v>-0.5461984823229028</v>
      </c>
      <c r="FQ13" s="11">
        <f t="shared" si="78"/>
        <v>-1</v>
      </c>
      <c r="FR13" s="11">
        <f t="shared" si="79"/>
        <v>-1</v>
      </c>
      <c r="FS13" s="11">
        <f t="shared" si="80"/>
        <v>-1</v>
      </c>
      <c r="FT13" s="11">
        <f t="shared" si="81"/>
        <v>-1</v>
      </c>
      <c r="FU13" s="11">
        <f t="shared" si="82"/>
        <v>-1</v>
      </c>
      <c r="FV13" s="11">
        <f t="shared" si="83"/>
        <v>-1</v>
      </c>
      <c r="FW13" s="11">
        <f t="shared" si="84"/>
        <v>-1</v>
      </c>
      <c r="FX13" s="11">
        <f t="shared" si="85"/>
        <v>-1</v>
      </c>
      <c r="FY13" s="11">
        <f t="shared" si="86"/>
        <v>-1</v>
      </c>
      <c r="FZ13" s="11">
        <f t="shared" si="87"/>
        <v>-1</v>
      </c>
    </row>
    <row r="14" spans="2:183" x14ac:dyDescent="0.25">
      <c r="B14" s="2">
        <v>34669</v>
      </c>
      <c r="C14" s="3">
        <v>75345301</v>
      </c>
      <c r="D14" s="4">
        <f>VLOOKUP(B14,[22]jan94!$A$59:$IV$168,3,0)</f>
        <v>1457161</v>
      </c>
      <c r="E14" s="4">
        <f>VLOOKUP(B14,[23]feb94!$A$51:$IV$159,3,0)</f>
        <v>983902</v>
      </c>
      <c r="F14" s="4">
        <f>VLOOKUP(B14,[24]mar94!$A$56:$IV$164,3,0)</f>
        <v>1238736</v>
      </c>
      <c r="G14" s="4">
        <f>VLOOKUP(B14,[25]apr94!$A$64:$IV$170,3,0)</f>
        <v>1165585</v>
      </c>
      <c r="H14" s="4">
        <f>VLOOKUP(B14,[26]may94!$A$51:$IV$156,3,0)</f>
        <v>1167437</v>
      </c>
      <c r="I14" s="4">
        <f>VLOOKUP(B14,[27]jun94!$A$62:$IV$167,3,0)</f>
        <v>1558198</v>
      </c>
      <c r="J14" s="4">
        <f>VLOOKUP(B14,[28]jul94!$A$55:$IV$159,3,0)</f>
        <v>1602286</v>
      </c>
      <c r="K14" s="4">
        <f>VLOOKUP(B14,[29]aug94!$A$63:$IV$165,3,0)</f>
        <v>1156172</v>
      </c>
      <c r="L14" s="4">
        <f>VLOOKUP(B14,[30]sep94!$A$55:$IV$156,3,0)</f>
        <v>1735442</v>
      </c>
      <c r="M14" s="4">
        <f>VLOOKUP(B14,[31]oct94!$A$55:$IV$155,3,0)</f>
        <v>1574298</v>
      </c>
      <c r="N14" s="4">
        <f>VLOOKUP(B14,[32]nov94!$A$38:$IV$137,3,0)</f>
        <v>1921644</v>
      </c>
      <c r="O14" s="4">
        <f>VLOOKUP(B14,[33]dec94!$A$55:$IV$154,3,0)</f>
        <v>952493</v>
      </c>
      <c r="CP14" s="1" t="s">
        <v>15</v>
      </c>
      <c r="CQ14" s="11">
        <f t="shared" si="0"/>
        <v>-0.50633239784072581</v>
      </c>
      <c r="CR14" s="11">
        <f t="shared" si="1"/>
        <v>-0.51421414119832765</v>
      </c>
      <c r="CS14" s="11">
        <f t="shared" si="2"/>
        <v>-0.54512067980499579</v>
      </c>
      <c r="CT14" s="11">
        <f t="shared" si="3"/>
        <v>-0.59391292981506849</v>
      </c>
      <c r="CU14" s="11">
        <f t="shared" si="4"/>
        <v>-0.58173101129556859</v>
      </c>
      <c r="CV14" s="11">
        <f t="shared" si="5"/>
        <v>-0.60367591498013518</v>
      </c>
      <c r="CW14" s="11">
        <f t="shared" si="6"/>
        <v>-0.52013070776072745</v>
      </c>
      <c r="CX14" s="11">
        <f t="shared" si="7"/>
        <v>-0.54113583062412163</v>
      </c>
      <c r="CY14" s="11">
        <f t="shared" si="8"/>
        <v>-0.45836313994530642</v>
      </c>
      <c r="CZ14" s="11">
        <f t="shared" si="9"/>
        <v>-0.53634270300896614</v>
      </c>
      <c r="DA14" s="11">
        <f t="shared" si="10"/>
        <v>-0.56658638818289608</v>
      </c>
      <c r="DB14" s="11">
        <f t="shared" si="11"/>
        <v>-0.53400576158343704</v>
      </c>
      <c r="DC14" s="11">
        <f t="shared" si="12"/>
        <v>-0.52670293264364199</v>
      </c>
      <c r="DD14" s="11">
        <f t="shared" si="13"/>
        <v>-0.46966033719193451</v>
      </c>
      <c r="DE14" s="11">
        <f t="shared" si="14"/>
        <v>-1.057025426117522</v>
      </c>
      <c r="DF14" s="11">
        <f t="shared" si="15"/>
        <v>-0.4678279608447774</v>
      </c>
      <c r="DG14" s="11">
        <f t="shared" si="16"/>
        <v>-0.574207849423922</v>
      </c>
      <c r="DH14" s="11">
        <f t="shared" si="17"/>
        <v>-0.5707892798951647</v>
      </c>
      <c r="DI14" s="11">
        <f t="shared" si="18"/>
        <v>-0.55947687707875315</v>
      </c>
      <c r="DJ14" s="11">
        <f t="shared" si="19"/>
        <v>-0.55818157294273674</v>
      </c>
      <c r="DK14" s="11">
        <f t="shared" si="20"/>
        <v>-0.53987259152951239</v>
      </c>
      <c r="DL14" s="11">
        <f t="shared" si="21"/>
        <v>-0.37168854673757895</v>
      </c>
      <c r="DM14" s="11">
        <f t="shared" si="22"/>
        <v>-0.42806708931725723</v>
      </c>
      <c r="DN14" s="11">
        <f t="shared" si="23"/>
        <v>-0.56662213579338616</v>
      </c>
      <c r="DO14" s="11">
        <f t="shared" si="24"/>
        <v>-0.61906373995059938</v>
      </c>
      <c r="DP14" s="11">
        <f t="shared" si="25"/>
        <v>-0.28948258656003079</v>
      </c>
      <c r="DQ14" s="11">
        <f t="shared" si="26"/>
        <v>-0.54223932757492044</v>
      </c>
      <c r="DR14" s="11">
        <f t="shared" si="27"/>
        <v>-0.51981330574633089</v>
      </c>
      <c r="DS14" s="11">
        <f t="shared" si="28"/>
        <v>-0.60399145694025158</v>
      </c>
      <c r="DT14" s="11">
        <f t="shared" si="29"/>
        <v>-0.54498528065097018</v>
      </c>
      <c r="DU14" s="11">
        <f t="shared" si="30"/>
        <v>-0.56485916596251784</v>
      </c>
      <c r="DV14" s="11">
        <f t="shared" si="31"/>
        <v>-0.62619991509266404</v>
      </c>
      <c r="DW14" s="11">
        <f t="shared" si="32"/>
        <v>-0.56921223909855223</v>
      </c>
      <c r="DX14" s="11">
        <f t="shared" si="33"/>
        <v>-0.60768391150542067</v>
      </c>
      <c r="DY14" s="11">
        <f t="shared" si="34"/>
        <v>-0.5219481186940409</v>
      </c>
      <c r="DZ14" s="11">
        <f t="shared" si="35"/>
        <v>-0.62891574960239327</v>
      </c>
      <c r="EA14" s="11">
        <f t="shared" si="36"/>
        <v>-0.56951742904621716</v>
      </c>
      <c r="EB14" s="11">
        <f t="shared" si="37"/>
        <v>-0.51558206837451537</v>
      </c>
      <c r="EC14" s="11">
        <f t="shared" si="38"/>
        <v>-0.4463762161540421</v>
      </c>
      <c r="ED14" s="11">
        <f t="shared" si="39"/>
        <v>-0.54253097273367323</v>
      </c>
      <c r="EE14" s="11">
        <f t="shared" si="40"/>
        <v>-0.6588989536209573</v>
      </c>
      <c r="EF14" s="11">
        <f t="shared" si="41"/>
        <v>-0.63154587534504658</v>
      </c>
      <c r="EG14" s="11">
        <f t="shared" si="42"/>
        <v>-0.56430846799055145</v>
      </c>
      <c r="EH14" s="11">
        <f t="shared" si="43"/>
        <v>-0.5210020570305629</v>
      </c>
      <c r="EI14" s="11">
        <f t="shared" si="44"/>
        <v>-0.20766582142875073</v>
      </c>
      <c r="EJ14" s="11">
        <f t="shared" si="45"/>
        <v>-0.59544235396589273</v>
      </c>
      <c r="EK14" s="11">
        <f t="shared" si="46"/>
        <v>-0.60203371342305989</v>
      </c>
      <c r="EL14" s="11">
        <f t="shared" si="47"/>
        <v>-0.45917020569170997</v>
      </c>
      <c r="EM14" s="11">
        <f t="shared" si="48"/>
        <v>-0.68193233692351718</v>
      </c>
      <c r="EN14" s="11">
        <f t="shared" si="49"/>
        <v>-0.62895886461588546</v>
      </c>
      <c r="EO14" s="11">
        <f t="shared" si="50"/>
        <v>-0.60107622877464806</v>
      </c>
      <c r="EP14" s="11">
        <f t="shared" si="51"/>
        <v>-0.56421159768127038</v>
      </c>
      <c r="EQ14" s="11">
        <f t="shared" si="52"/>
        <v>-0.63069911671438927</v>
      </c>
      <c r="ER14" s="11">
        <f t="shared" si="53"/>
        <v>-0.57826082132546475</v>
      </c>
      <c r="ES14" s="11">
        <f t="shared" si="54"/>
        <v>-0.44944953402556725</v>
      </c>
      <c r="ET14" s="11">
        <f t="shared" si="55"/>
        <v>-0.51872610964875598</v>
      </c>
      <c r="EU14" s="11">
        <f t="shared" si="56"/>
        <v>-0.52656056959838859</v>
      </c>
      <c r="EV14" s="11">
        <f t="shared" si="57"/>
        <v>-0.46054760501403719</v>
      </c>
      <c r="EW14" s="11">
        <f t="shared" si="58"/>
        <v>-0.56794459838452627</v>
      </c>
      <c r="EX14" s="11">
        <f t="shared" si="59"/>
        <v>-0.55503557155453342</v>
      </c>
      <c r="EY14" s="11">
        <f t="shared" si="60"/>
        <v>-0.49373557201636148</v>
      </c>
      <c r="EZ14" s="11">
        <f t="shared" si="61"/>
        <v>-0.59105701123242427</v>
      </c>
      <c r="FA14" s="11">
        <f t="shared" si="62"/>
        <v>-0.54010542339081713</v>
      </c>
      <c r="FB14" s="11">
        <f t="shared" si="63"/>
        <v>-0.52976053495907927</v>
      </c>
      <c r="FC14" s="11">
        <f t="shared" si="64"/>
        <v>-0.67656537891781221</v>
      </c>
      <c r="FD14" s="11">
        <f t="shared" si="65"/>
        <v>-0.47048214241706371</v>
      </c>
      <c r="FE14" s="11">
        <f t="shared" si="66"/>
        <v>-0.60014814199479427</v>
      </c>
      <c r="FF14" s="11">
        <f t="shared" si="67"/>
        <v>-0.62547098006079205</v>
      </c>
      <c r="FG14" s="11">
        <f t="shared" si="68"/>
        <v>-0.46652666150513306</v>
      </c>
      <c r="FH14" s="11">
        <f t="shared" si="69"/>
        <v>-0.56406268248411673</v>
      </c>
      <c r="FI14" s="11">
        <f t="shared" si="70"/>
        <v>-0.53779631200951872</v>
      </c>
      <c r="FJ14" s="11">
        <f t="shared" si="71"/>
        <v>-0.55308396610989707</v>
      </c>
      <c r="FK14" s="11">
        <f t="shared" si="72"/>
        <v>-0.53715356608403675</v>
      </c>
      <c r="FL14" s="11">
        <f t="shared" si="73"/>
        <v>-0.59593842915392381</v>
      </c>
      <c r="FM14" s="11">
        <f t="shared" si="74"/>
        <v>-0.59173225587727318</v>
      </c>
      <c r="FN14" s="11">
        <f t="shared" si="75"/>
        <v>-0.60816792430501154</v>
      </c>
      <c r="FO14" s="11">
        <f t="shared" si="76"/>
        <v>-0.57537543505998112</v>
      </c>
      <c r="FP14" s="11">
        <f t="shared" si="77"/>
        <v>-1</v>
      </c>
      <c r="FQ14" s="11">
        <f t="shared" si="78"/>
        <v>-1</v>
      </c>
      <c r="FR14" s="11">
        <f t="shared" si="79"/>
        <v>-1</v>
      </c>
      <c r="FS14" s="11">
        <f t="shared" si="80"/>
        <v>-1</v>
      </c>
      <c r="FT14" s="11">
        <f t="shared" si="81"/>
        <v>-1</v>
      </c>
      <c r="FU14" s="11">
        <f t="shared" si="82"/>
        <v>-1</v>
      </c>
      <c r="FV14" s="11">
        <f t="shared" si="83"/>
        <v>-1</v>
      </c>
      <c r="FW14" s="11">
        <f t="shared" si="84"/>
        <v>-1</v>
      </c>
      <c r="FX14" s="11">
        <f t="shared" si="85"/>
        <v>-1</v>
      </c>
      <c r="FY14" s="11">
        <f t="shared" si="86"/>
        <v>-1</v>
      </c>
      <c r="FZ14" s="11">
        <f t="shared" si="87"/>
        <v>-1</v>
      </c>
    </row>
    <row r="15" spans="2:183" x14ac:dyDescent="0.25">
      <c r="B15" s="2">
        <v>34700</v>
      </c>
      <c r="C15" s="3">
        <v>71674826</v>
      </c>
      <c r="D15" s="4">
        <f>VLOOKUP(B15,[22]jan94!$A$59:$IV$168,3,0)</f>
        <v>1335970</v>
      </c>
      <c r="E15" s="4">
        <f>VLOOKUP(B15,[23]feb94!$A$51:$IV$159,3,0)</f>
        <v>921209</v>
      </c>
      <c r="F15" s="4">
        <f>VLOOKUP(B15,[24]mar94!$A$56:$IV$164,3,0)</f>
        <v>1179077</v>
      </c>
      <c r="G15" s="4">
        <f>VLOOKUP(B15,[25]apr94!$A$64:$IV$170,3,0)</f>
        <v>1109778</v>
      </c>
      <c r="H15" s="4">
        <f>VLOOKUP(B15,[26]may94!$A$51:$IV$156,3,0)</f>
        <v>1113225</v>
      </c>
      <c r="I15" s="4">
        <f>VLOOKUP(B15,[27]jun94!$A$62:$IV$167,3,0)</f>
        <v>1398475</v>
      </c>
      <c r="J15" s="4">
        <f>VLOOKUP(B15,[28]jul94!$A$55:$IV$159,3,0)</f>
        <v>1453780</v>
      </c>
      <c r="K15" s="4">
        <f>VLOOKUP(B15,[29]aug94!$A$63:$IV$165,3,0)</f>
        <v>1149303</v>
      </c>
      <c r="L15" s="4">
        <f>VLOOKUP(B15,[30]sep94!$A$55:$IV$156,3,0)</f>
        <v>1513985</v>
      </c>
      <c r="M15" s="4">
        <f>VLOOKUP(B15,[31]oct94!$A$55:$IV$155,3,0)</f>
        <v>1474584</v>
      </c>
      <c r="N15" s="4">
        <f>VLOOKUP(B15,[32]nov94!$A$38:$IV$137,3,0)</f>
        <v>1653175</v>
      </c>
      <c r="O15" s="4">
        <f>VLOOKUP(B15,[33]dec94!$A$55:$IV$154,3,0)</f>
        <v>1642604</v>
      </c>
      <c r="P15" s="4">
        <f>VLOOKUP(B15,[34]jan95!$A$48:$IV$142,3,0)</f>
        <v>1313442</v>
      </c>
      <c r="CP15" s="1" t="s">
        <v>16</v>
      </c>
      <c r="CQ15" s="11">
        <f t="shared" si="0"/>
        <v>-0.52089863774085399</v>
      </c>
      <c r="CR15" s="11">
        <f t="shared" si="1"/>
        <v>-0.52520244286683837</v>
      </c>
      <c r="CS15" s="11">
        <f t="shared" si="2"/>
        <v>-0.59445062193399634</v>
      </c>
      <c r="CT15" s="11">
        <f t="shared" si="3"/>
        <v>-0.59251863488381717</v>
      </c>
      <c r="CU15" s="11">
        <f t="shared" si="4"/>
        <v>-0.58750671032004631</v>
      </c>
      <c r="CV15" s="11">
        <f t="shared" si="5"/>
        <v>-0.61821113220987434</v>
      </c>
      <c r="CW15" s="11">
        <f t="shared" si="6"/>
        <v>-0.54305631048221847</v>
      </c>
      <c r="CX15" s="11">
        <f t="shared" si="7"/>
        <v>-0.53457082423618896</v>
      </c>
      <c r="CY15" s="11">
        <f t="shared" si="8"/>
        <v>-0.52490845803773034</v>
      </c>
      <c r="CZ15" s="11">
        <f t="shared" si="9"/>
        <v>-0.55286150813924495</v>
      </c>
      <c r="DA15" s="11">
        <f t="shared" si="10"/>
        <v>-0.57762259815033368</v>
      </c>
      <c r="DB15" s="11">
        <f t="shared" si="11"/>
        <v>-0.56954871655006323</v>
      </c>
      <c r="DC15" s="11">
        <f t="shared" si="12"/>
        <v>-0.51680721513239514</v>
      </c>
      <c r="DD15" s="11">
        <f t="shared" si="13"/>
        <v>-0.50415329778340146</v>
      </c>
      <c r="DE15" s="11">
        <f t="shared" si="14"/>
        <v>-1.2418616440984402</v>
      </c>
      <c r="DF15" s="11">
        <f t="shared" si="15"/>
        <v>-0.49282441105812319</v>
      </c>
      <c r="DG15" s="11">
        <f t="shared" si="16"/>
        <v>-0.59556620188296994</v>
      </c>
      <c r="DH15" s="11">
        <f t="shared" si="17"/>
        <v>-0.58145377795559572</v>
      </c>
      <c r="DI15" s="11">
        <f t="shared" si="18"/>
        <v>-0.55710890918557898</v>
      </c>
      <c r="DJ15" s="11">
        <f t="shared" si="19"/>
        <v>-0.53027569647563466</v>
      </c>
      <c r="DK15" s="11">
        <f t="shared" si="20"/>
        <v>-0.53144599835109474</v>
      </c>
      <c r="DL15" s="11">
        <f t="shared" si="21"/>
        <v>-0.38894108035629582</v>
      </c>
      <c r="DM15" s="11">
        <f t="shared" si="22"/>
        <v>-0.49319540116805943</v>
      </c>
      <c r="DN15" s="11">
        <f t="shared" si="23"/>
        <v>-0.583484745397156</v>
      </c>
      <c r="DO15" s="11">
        <f t="shared" si="24"/>
        <v>-0.64192043179730918</v>
      </c>
      <c r="DP15" s="11">
        <f t="shared" si="25"/>
        <v>-0.15792866398382091</v>
      </c>
      <c r="DQ15" s="11">
        <f t="shared" si="26"/>
        <v>-0.55210819365213226</v>
      </c>
      <c r="DR15" s="11">
        <f t="shared" si="27"/>
        <v>-0.52856769761850886</v>
      </c>
      <c r="DS15" s="11">
        <f t="shared" si="28"/>
        <v>-0.60994341038000399</v>
      </c>
      <c r="DT15" s="11">
        <f t="shared" si="29"/>
        <v>-0.5711848892584338</v>
      </c>
      <c r="DU15" s="11">
        <f t="shared" si="30"/>
        <v>-0.56617157944210872</v>
      </c>
      <c r="DV15" s="11">
        <f t="shared" si="31"/>
        <v>-0.64670445134117904</v>
      </c>
      <c r="DW15" s="11">
        <f t="shared" si="32"/>
        <v>-0.56379132458145809</v>
      </c>
      <c r="DX15" s="11">
        <f t="shared" si="33"/>
        <v>-0.62248665298549399</v>
      </c>
      <c r="DY15" s="11">
        <f t="shared" si="34"/>
        <v>-0.54227012390181817</v>
      </c>
      <c r="DZ15" s="11">
        <f t="shared" si="35"/>
        <v>-0.64132207737467084</v>
      </c>
      <c r="EA15" s="11">
        <f t="shared" si="36"/>
        <v>-0.57555042905209897</v>
      </c>
      <c r="EB15" s="11">
        <f t="shared" si="37"/>
        <v>-0.56030587688198452</v>
      </c>
      <c r="EC15" s="11">
        <f t="shared" si="38"/>
        <v>-0.48069574694608819</v>
      </c>
      <c r="ED15" s="11">
        <f t="shared" si="39"/>
        <v>-0.58285979687300071</v>
      </c>
      <c r="EE15" s="11">
        <f t="shared" si="40"/>
        <v>-0.68303933922031157</v>
      </c>
      <c r="EF15" s="11">
        <f t="shared" si="41"/>
        <v>-0.64361048405108645</v>
      </c>
      <c r="EG15" s="11">
        <f t="shared" si="42"/>
        <v>-0.5963810127924557</v>
      </c>
      <c r="EH15" s="11">
        <f t="shared" si="43"/>
        <v>-0.56150407995698426</v>
      </c>
      <c r="EI15" s="11">
        <f t="shared" si="44"/>
        <v>-0.23387220224795735</v>
      </c>
      <c r="EJ15" s="11">
        <f t="shared" si="45"/>
        <v>-0.62620520276261504</v>
      </c>
      <c r="EK15" s="11">
        <f t="shared" si="46"/>
        <v>-0.61379149605233607</v>
      </c>
      <c r="EL15" s="11">
        <f t="shared" si="47"/>
        <v>-0.46851026435286258</v>
      </c>
      <c r="EM15" s="11">
        <f t="shared" si="48"/>
        <v>-0.69253615240725874</v>
      </c>
      <c r="EN15" s="11">
        <f t="shared" si="49"/>
        <v>-0.6565397110592408</v>
      </c>
      <c r="EO15" s="11">
        <f t="shared" si="50"/>
        <v>-0.62822442776796195</v>
      </c>
      <c r="EP15" s="11">
        <f t="shared" si="51"/>
        <v>-0.57829617610633832</v>
      </c>
      <c r="EQ15" s="11">
        <f t="shared" si="52"/>
        <v>-0.65301420396930732</v>
      </c>
      <c r="ER15" s="11">
        <f t="shared" si="53"/>
        <v>-0.60365644938927998</v>
      </c>
      <c r="ES15" s="11">
        <f t="shared" si="54"/>
        <v>-0.48429334460841933</v>
      </c>
      <c r="ET15" s="11">
        <f t="shared" si="55"/>
        <v>-0.52610665743746776</v>
      </c>
      <c r="EU15" s="11">
        <f t="shared" si="56"/>
        <v>-0.53385210818153606</v>
      </c>
      <c r="EV15" s="11">
        <f t="shared" si="57"/>
        <v>-0.48824567635709609</v>
      </c>
      <c r="EW15" s="11">
        <f t="shared" si="58"/>
        <v>-0.58607099049408529</v>
      </c>
      <c r="EX15" s="11">
        <f t="shared" si="59"/>
        <v>-0.53613096778492497</v>
      </c>
      <c r="EY15" s="11">
        <f t="shared" si="60"/>
        <v>-0.46783653106672107</v>
      </c>
      <c r="EZ15" s="11">
        <f t="shared" si="61"/>
        <v>-0.58927294447218936</v>
      </c>
      <c r="FA15" s="11">
        <f t="shared" si="62"/>
        <v>-0.56254759270555421</v>
      </c>
      <c r="FB15" s="11">
        <f t="shared" si="63"/>
        <v>-0.53776077113555631</v>
      </c>
      <c r="FC15" s="11">
        <f t="shared" si="64"/>
        <v>-0.58266556087595112</v>
      </c>
      <c r="FD15" s="11">
        <f t="shared" si="65"/>
        <v>-0.48966393900441046</v>
      </c>
      <c r="FE15" s="11">
        <f t="shared" si="66"/>
        <v>-0.63039060947522385</v>
      </c>
      <c r="FF15" s="11">
        <f t="shared" si="67"/>
        <v>-0.66578185967538916</v>
      </c>
      <c r="FG15" s="11">
        <f t="shared" si="68"/>
        <v>-0.49451331279065958</v>
      </c>
      <c r="FH15" s="11">
        <f t="shared" si="69"/>
        <v>-0.5903131066647278</v>
      </c>
      <c r="FI15" s="11">
        <f t="shared" si="70"/>
        <v>-0.56128279398115899</v>
      </c>
      <c r="FJ15" s="11">
        <f t="shared" si="71"/>
        <v>-0.55343029237324914</v>
      </c>
      <c r="FK15" s="11">
        <f t="shared" si="72"/>
        <v>-0.573228591172112</v>
      </c>
      <c r="FL15" s="11">
        <f t="shared" si="73"/>
        <v>-0.61995611917479654</v>
      </c>
      <c r="FM15" s="11">
        <f t="shared" si="74"/>
        <v>-0.60156546441973424</v>
      </c>
      <c r="FN15" s="11">
        <f t="shared" si="75"/>
        <v>-0.64937897649465481</v>
      </c>
      <c r="FO15" s="11">
        <f t="shared" si="76"/>
        <v>-1</v>
      </c>
      <c r="FP15" s="11">
        <f t="shared" si="77"/>
        <v>-1</v>
      </c>
      <c r="FQ15" s="11">
        <f t="shared" si="78"/>
        <v>-1</v>
      </c>
      <c r="FR15" s="11">
        <f t="shared" si="79"/>
        <v>-1</v>
      </c>
      <c r="FS15" s="11">
        <f t="shared" si="80"/>
        <v>-1</v>
      </c>
      <c r="FT15" s="11">
        <f t="shared" si="81"/>
        <v>-1</v>
      </c>
      <c r="FU15" s="11">
        <f t="shared" si="82"/>
        <v>-1</v>
      </c>
      <c r="FV15" s="11">
        <f t="shared" si="83"/>
        <v>-1</v>
      </c>
      <c r="FW15" s="11">
        <f t="shared" si="84"/>
        <v>-1</v>
      </c>
      <c r="FX15" s="11">
        <f t="shared" si="85"/>
        <v>-1</v>
      </c>
      <c r="FY15" s="11">
        <f t="shared" si="86"/>
        <v>-1</v>
      </c>
      <c r="FZ15" s="11">
        <f t="shared" si="87"/>
        <v>-1</v>
      </c>
    </row>
    <row r="16" spans="2:183" x14ac:dyDescent="0.25">
      <c r="B16" s="2">
        <v>34731</v>
      </c>
      <c r="C16" s="3">
        <v>64625789</v>
      </c>
      <c r="D16" s="4">
        <f>VLOOKUP(B16,[22]jan94!$A$59:$IV$168,3,0)</f>
        <v>1171078</v>
      </c>
      <c r="E16" s="4">
        <f>VLOOKUP(B16,[23]feb94!$A$51:$IV$159,3,0)</f>
        <v>819114</v>
      </c>
      <c r="F16" s="4">
        <f>VLOOKUP(B16,[24]mar94!$A$56:$IV$164,3,0)</f>
        <v>1080611</v>
      </c>
      <c r="G16" s="4">
        <f>VLOOKUP(B16,[25]apr94!$A$64:$IV$170,3,0)</f>
        <v>914722</v>
      </c>
      <c r="H16" s="4">
        <f>VLOOKUP(B16,[26]may94!$A$51:$IV$156,3,0)</f>
        <v>971465</v>
      </c>
      <c r="I16" s="4">
        <f>VLOOKUP(B16,[27]jun94!$A$62:$IV$167,3,0)</f>
        <v>1204403</v>
      </c>
      <c r="J16" s="4">
        <f>VLOOKUP(B16,[28]jul94!$A$55:$IV$159,3,0)</f>
        <v>1260526</v>
      </c>
      <c r="K16" s="4">
        <f>VLOOKUP(B16,[29]aug94!$A$63:$IV$165,3,0)</f>
        <v>964053</v>
      </c>
      <c r="L16" s="4">
        <f>VLOOKUP(B16,[30]sep94!$A$55:$IV$156,3,0)</f>
        <v>1225550</v>
      </c>
      <c r="M16" s="4">
        <f>VLOOKUP(B16,[31]oct94!$A$55:$IV$155,3,0)</f>
        <v>1284221</v>
      </c>
      <c r="N16" s="4">
        <f>VLOOKUP(B16,[32]nov94!$A$38:$IV$137,3,0)</f>
        <v>1288011</v>
      </c>
      <c r="O16" s="4">
        <f>VLOOKUP(B16,[33]dec94!$A$55:$IV$154,3,0)</f>
        <v>1330993</v>
      </c>
      <c r="P16" s="4">
        <f>VLOOKUP(B16,[34]jan95!$A$48:$IV$142,3,0)</f>
        <v>1994796</v>
      </c>
      <c r="Q16" s="4">
        <f>VLOOKUP(B16,[35]feb95!$A$54:$IV$147,3,0)</f>
        <v>892420</v>
      </c>
      <c r="CP16" s="1" t="s">
        <v>17</v>
      </c>
      <c r="CQ16" s="11">
        <f t="shared" si="0"/>
        <v>-0.52395850068959027</v>
      </c>
      <c r="CR16" s="11">
        <f t="shared" si="1"/>
        <v>-0.53434149889946714</v>
      </c>
      <c r="CS16" s="11">
        <f t="shared" si="2"/>
        <v>-0.65637869064123111</v>
      </c>
      <c r="CT16" s="11">
        <f t="shared" si="3"/>
        <v>-0.59940587601046524</v>
      </c>
      <c r="CU16" s="11">
        <f t="shared" si="4"/>
        <v>-0.62323895163751275</v>
      </c>
      <c r="CV16" s="11">
        <f t="shared" si="5"/>
        <v>-0.65493220001306807</v>
      </c>
      <c r="CW16" s="11">
        <f t="shared" si="6"/>
        <v>-0.53835974826178612</v>
      </c>
      <c r="CX16" s="11">
        <f t="shared" si="7"/>
        <v>-0.59463198529747596</v>
      </c>
      <c r="CY16" s="11">
        <f t="shared" si="8"/>
        <v>-0.5509442872779704</v>
      </c>
      <c r="CZ16" s="11">
        <f t="shared" si="9"/>
        <v>-0.58500524370558105</v>
      </c>
      <c r="DA16" s="11">
        <f t="shared" si="10"/>
        <v>-0.59975208727527052</v>
      </c>
      <c r="DB16" s="11">
        <f t="shared" si="11"/>
        <v>-0.56001822253799038</v>
      </c>
      <c r="DC16" s="11">
        <f t="shared" si="12"/>
        <v>-0.51750719889280949</v>
      </c>
      <c r="DD16" s="11">
        <f t="shared" si="13"/>
        <v>-0.52732185492313832</v>
      </c>
      <c r="DE16" s="11">
        <f t="shared" si="14"/>
        <v>-1.2779982850286118</v>
      </c>
      <c r="DF16" s="11">
        <f t="shared" si="15"/>
        <v>-0.5373123931777164</v>
      </c>
      <c r="DG16" s="11">
        <f t="shared" si="16"/>
        <v>-0.6020275179627943</v>
      </c>
      <c r="DH16" s="11">
        <f t="shared" si="17"/>
        <v>-0.60124259977618133</v>
      </c>
      <c r="DI16" s="11">
        <f t="shared" si="18"/>
        <v>-0.60130726667117818</v>
      </c>
      <c r="DJ16" s="11">
        <f t="shared" si="19"/>
        <v>-0.56790775169208929</v>
      </c>
      <c r="DK16" s="11">
        <f t="shared" si="20"/>
        <v>-0.53362980549024397</v>
      </c>
      <c r="DL16" s="11">
        <f t="shared" si="21"/>
        <v>-0.42286424895419017</v>
      </c>
      <c r="DM16" s="11">
        <f t="shared" si="22"/>
        <v>-0.53165887518942656</v>
      </c>
      <c r="DN16" s="11">
        <f t="shared" si="23"/>
        <v>-0.62108778406421761</v>
      </c>
      <c r="DO16" s="11">
        <f t="shared" si="24"/>
        <v>-0.65138107205779527</v>
      </c>
      <c r="DP16" s="11">
        <f t="shared" si="25"/>
        <v>-0.21127469772917623</v>
      </c>
      <c r="DQ16" s="11">
        <f t="shared" si="26"/>
        <v>-0.55564792309811595</v>
      </c>
      <c r="DR16" s="11">
        <f t="shared" si="27"/>
        <v>-0.54007471073655089</v>
      </c>
      <c r="DS16" s="11">
        <f t="shared" si="28"/>
        <v>-0.60305020636532813</v>
      </c>
      <c r="DT16" s="11">
        <f t="shared" si="29"/>
        <v>-0.56143556327159116</v>
      </c>
      <c r="DU16" s="11">
        <f t="shared" si="30"/>
        <v>-0.5681022170056711</v>
      </c>
      <c r="DV16" s="11">
        <f t="shared" si="31"/>
        <v>-0.65388179283644987</v>
      </c>
      <c r="DW16" s="11">
        <f t="shared" si="32"/>
        <v>-0.58485144974543513</v>
      </c>
      <c r="DX16" s="11">
        <f t="shared" si="33"/>
        <v>-0.63931777363366904</v>
      </c>
      <c r="DY16" s="11">
        <f t="shared" si="34"/>
        <v>-0.5609660156233317</v>
      </c>
      <c r="DZ16" s="11">
        <f t="shared" si="35"/>
        <v>-0.66836431113007611</v>
      </c>
      <c r="EA16" s="11">
        <f t="shared" si="36"/>
        <v>-0.60369605092766787</v>
      </c>
      <c r="EB16" s="11">
        <f t="shared" si="37"/>
        <v>-0.60282712298416652</v>
      </c>
      <c r="EC16" s="11">
        <f t="shared" si="38"/>
        <v>-0.49233092526229327</v>
      </c>
      <c r="ED16" s="11">
        <f t="shared" si="39"/>
        <v>-0.58257285773790435</v>
      </c>
      <c r="EE16" s="11">
        <f t="shared" si="40"/>
        <v>-0.70588805628771001</v>
      </c>
      <c r="EF16" s="11">
        <f t="shared" si="41"/>
        <v>-0.66593892376480945</v>
      </c>
      <c r="EG16" s="11">
        <f t="shared" si="42"/>
        <v>-0.61541519462180416</v>
      </c>
      <c r="EH16" s="11">
        <f t="shared" si="43"/>
        <v>-0.59470787517368495</v>
      </c>
      <c r="EI16" s="11">
        <f t="shared" si="44"/>
        <v>-0.26354113707104559</v>
      </c>
      <c r="EJ16" s="11">
        <f t="shared" si="45"/>
        <v>-0.65676339554810459</v>
      </c>
      <c r="EK16" s="11">
        <f t="shared" si="46"/>
        <v>-0.62801737141310487</v>
      </c>
      <c r="EL16" s="11">
        <f t="shared" si="47"/>
        <v>-0.48038723047119597</v>
      </c>
      <c r="EM16" s="11">
        <f t="shared" si="48"/>
        <v>-0.71033156160431388</v>
      </c>
      <c r="EN16" s="11">
        <f t="shared" si="49"/>
        <v>-0.66544682481839235</v>
      </c>
      <c r="EO16" s="11">
        <f t="shared" si="50"/>
        <v>-0.6379466277317567</v>
      </c>
      <c r="EP16" s="11">
        <f t="shared" si="51"/>
        <v>-0.5940307618242503</v>
      </c>
      <c r="EQ16" s="11">
        <f t="shared" si="52"/>
        <v>-0.65889000803182651</v>
      </c>
      <c r="ER16" s="11">
        <f t="shared" si="53"/>
        <v>-0.61168993273194661</v>
      </c>
      <c r="ES16" s="11">
        <f t="shared" si="54"/>
        <v>-0.51924186264706518</v>
      </c>
      <c r="ET16" s="11">
        <f t="shared" si="55"/>
        <v>-0.54162289410865549</v>
      </c>
      <c r="EU16" s="11">
        <f t="shared" si="56"/>
        <v>-0.54618208645857125</v>
      </c>
      <c r="EV16" s="11">
        <f t="shared" si="57"/>
        <v>-0.47785018822487907</v>
      </c>
      <c r="EW16" s="11">
        <f t="shared" si="58"/>
        <v>-0.61325395813012995</v>
      </c>
      <c r="EX16" s="11">
        <f t="shared" si="59"/>
        <v>-0.55356971005679045</v>
      </c>
      <c r="EY16" s="11">
        <f t="shared" si="60"/>
        <v>-0.49878406384781182</v>
      </c>
      <c r="EZ16" s="11">
        <f t="shared" si="61"/>
        <v>-0.57635293209802341</v>
      </c>
      <c r="FA16" s="11">
        <f t="shared" si="62"/>
        <v>-0.5462316012887537</v>
      </c>
      <c r="FB16" s="11">
        <f t="shared" si="63"/>
        <v>-0.52048717206012929</v>
      </c>
      <c r="FC16" s="11">
        <f t="shared" si="64"/>
        <v>-0.63433642234971954</v>
      </c>
      <c r="FD16" s="11">
        <f t="shared" si="65"/>
        <v>-0.49696283267652808</v>
      </c>
      <c r="FE16" s="11">
        <f t="shared" si="66"/>
        <v>-0.62136627259864452</v>
      </c>
      <c r="FF16" s="11">
        <f t="shared" si="67"/>
        <v>-0.66829870752973153</v>
      </c>
      <c r="FG16" s="11">
        <f t="shared" si="68"/>
        <v>-0.52225276225390038</v>
      </c>
      <c r="FH16" s="11">
        <f t="shared" si="69"/>
        <v>-0.60945356018797181</v>
      </c>
      <c r="FI16" s="11">
        <f t="shared" si="70"/>
        <v>-0.5814245989459611</v>
      </c>
      <c r="FJ16" s="11">
        <f t="shared" si="71"/>
        <v>-0.54038439642522684</v>
      </c>
      <c r="FK16" s="11">
        <f t="shared" si="72"/>
        <v>-0.59520177861043944</v>
      </c>
      <c r="FL16" s="11">
        <f t="shared" si="73"/>
        <v>-0.59265684275898123</v>
      </c>
      <c r="FM16" s="11">
        <f t="shared" si="74"/>
        <v>-0.62748853853279629</v>
      </c>
      <c r="FN16" s="11">
        <f t="shared" si="75"/>
        <v>-1</v>
      </c>
      <c r="FO16" s="11">
        <f t="shared" si="76"/>
        <v>-1</v>
      </c>
      <c r="FP16" s="11">
        <f t="shared" si="77"/>
        <v>-1</v>
      </c>
      <c r="FQ16" s="11">
        <f t="shared" si="78"/>
        <v>-1</v>
      </c>
      <c r="FR16" s="11">
        <f t="shared" si="79"/>
        <v>-1</v>
      </c>
      <c r="FS16" s="11">
        <f t="shared" si="80"/>
        <v>-1</v>
      </c>
      <c r="FT16" s="11">
        <f t="shared" si="81"/>
        <v>-1</v>
      </c>
      <c r="FU16" s="11">
        <f t="shared" si="82"/>
        <v>-1</v>
      </c>
      <c r="FV16" s="11">
        <f t="shared" si="83"/>
        <v>-1</v>
      </c>
      <c r="FW16" s="11">
        <f t="shared" si="84"/>
        <v>-1</v>
      </c>
      <c r="FX16" s="11">
        <f t="shared" si="85"/>
        <v>-1</v>
      </c>
      <c r="FY16" s="11">
        <f t="shared" si="86"/>
        <v>-1</v>
      </c>
      <c r="FZ16" s="11">
        <f t="shared" si="87"/>
        <v>-1</v>
      </c>
    </row>
    <row r="17" spans="2:182" x14ac:dyDescent="0.25">
      <c r="B17" s="2">
        <v>34759</v>
      </c>
      <c r="C17" s="3">
        <v>70581667</v>
      </c>
      <c r="D17" s="4">
        <f>VLOOKUP(B17,[22]jan94!$A$59:$IV$168,3,0)</f>
        <v>1288270</v>
      </c>
      <c r="E17" s="4">
        <f>VLOOKUP(B17,[23]feb94!$A$51:$IV$159,3,0)</f>
        <v>886363</v>
      </c>
      <c r="F17" s="4">
        <f>VLOOKUP(B17,[24]mar94!$A$56:$IV$164,3,0)</f>
        <v>1161210</v>
      </c>
      <c r="G17" s="4">
        <f>VLOOKUP(B17,[25]apr94!$A$64:$IV$170,3,0)</f>
        <v>956350</v>
      </c>
      <c r="H17" s="4">
        <f>VLOOKUP(B17,[26]may94!$A$51:$IV$156,3,0)</f>
        <v>1027112</v>
      </c>
      <c r="I17" s="4">
        <f>VLOOKUP(B17,[27]jun94!$A$62:$IV$167,3,0)</f>
        <v>1298681</v>
      </c>
      <c r="J17" s="4">
        <f>VLOOKUP(B17,[28]jul94!$A$55:$IV$159,3,0)</f>
        <v>1351169</v>
      </c>
      <c r="K17" s="4">
        <f>VLOOKUP(B17,[29]aug94!$A$63:$IV$165,3,0)</f>
        <v>1001186</v>
      </c>
      <c r="L17" s="4">
        <f>VLOOKUP(B17,[30]sep94!$A$55:$IV$156,3,0)</f>
        <v>1331797</v>
      </c>
      <c r="M17" s="4">
        <f>VLOOKUP(B17,[31]oct94!$A$55:$IV$155,3,0)</f>
        <v>1269501</v>
      </c>
      <c r="N17" s="4">
        <f>VLOOKUP(B17,[32]nov94!$A$38:$IV$137,3,0)</f>
        <v>1428857</v>
      </c>
      <c r="O17" s="4">
        <f>VLOOKUP(B17,[33]dec94!$A$55:$IV$154,3,0)</f>
        <v>1335132</v>
      </c>
      <c r="P17" s="4">
        <f>VLOOKUP(B17,[34]jan95!$A$48:$IV$142,3,0)</f>
        <v>1967538</v>
      </c>
      <c r="Q17" s="4">
        <f>VLOOKUP(B17,[35]feb95!$A$54:$IV$147,3,0)</f>
        <v>1416224</v>
      </c>
      <c r="R17" s="4">
        <f>VLOOKUP(B17,[36]mar95!$A$37:$IV$129,3,0)</f>
        <v>750013</v>
      </c>
      <c r="CP17" s="1" t="s">
        <v>18</v>
      </c>
      <c r="CQ17" s="11">
        <f t="shared" si="0"/>
        <v>-0.52509328421814583</v>
      </c>
      <c r="CR17" s="11">
        <f t="shared" si="1"/>
        <v>-0.54958236533404603</v>
      </c>
      <c r="CS17" s="11">
        <f t="shared" si="2"/>
        <v>-0.62775118106538952</v>
      </c>
      <c r="CT17" s="11">
        <f t="shared" si="3"/>
        <v>-0.59819892533244889</v>
      </c>
      <c r="CU17" s="11">
        <f t="shared" si="4"/>
        <v>-0.63590827452306509</v>
      </c>
      <c r="CV17" s="11">
        <f t="shared" si="5"/>
        <v>-0.67616698942830356</v>
      </c>
      <c r="CW17" s="11">
        <f t="shared" si="6"/>
        <v>-0.56006654446394666</v>
      </c>
      <c r="CX17" s="11">
        <f t="shared" si="7"/>
        <v>-0.56476971308598034</v>
      </c>
      <c r="CY17" s="11">
        <f t="shared" si="8"/>
        <v>-0.58663201874342841</v>
      </c>
      <c r="CZ17" s="11">
        <f t="shared" si="9"/>
        <v>-0.59989807832855013</v>
      </c>
      <c r="DA17" s="11">
        <f t="shared" si="10"/>
        <v>-0.59240670649893967</v>
      </c>
      <c r="DB17" s="11">
        <f t="shared" si="11"/>
        <v>-0.56476911050989775</v>
      </c>
      <c r="DC17" s="11">
        <f t="shared" si="12"/>
        <v>-0.55372231880686884</v>
      </c>
      <c r="DD17" s="11">
        <f t="shared" si="13"/>
        <v>-0.52084839686377282</v>
      </c>
      <c r="DE17" s="11">
        <f t="shared" si="14"/>
        <v>-1.4493091118288681</v>
      </c>
      <c r="DF17" s="11">
        <f t="shared" si="15"/>
        <v>-0.55687833913012297</v>
      </c>
      <c r="DG17" s="11">
        <f t="shared" si="16"/>
        <v>-0.60925922935864463</v>
      </c>
      <c r="DH17" s="11">
        <f t="shared" si="17"/>
        <v>-0.60889345030663944</v>
      </c>
      <c r="DI17" s="11">
        <f t="shared" si="18"/>
        <v>-0.62564239658037246</v>
      </c>
      <c r="DJ17" s="11">
        <f t="shared" si="19"/>
        <v>-0.57960912016322386</v>
      </c>
      <c r="DK17" s="11">
        <f t="shared" si="20"/>
        <v>-0.57020901401569524</v>
      </c>
      <c r="DL17" s="11">
        <f t="shared" si="21"/>
        <v>-0.44145403842291753</v>
      </c>
      <c r="DM17" s="11">
        <f t="shared" si="22"/>
        <v>-0.53544820341066435</v>
      </c>
      <c r="DN17" s="11">
        <f t="shared" si="23"/>
        <v>-0.63941769793594783</v>
      </c>
      <c r="DO17" s="11">
        <f t="shared" si="24"/>
        <v>-0.67046377741978058</v>
      </c>
      <c r="DP17" s="11">
        <f t="shared" si="25"/>
        <v>-0.20252621313576749</v>
      </c>
      <c r="DQ17" s="11">
        <f t="shared" si="26"/>
        <v>-0.5675816422523855</v>
      </c>
      <c r="DR17" s="11">
        <f t="shared" si="27"/>
        <v>-0.59875817872169657</v>
      </c>
      <c r="DS17" s="11">
        <f t="shared" si="28"/>
        <v>-0.61229004422386157</v>
      </c>
      <c r="DT17" s="11">
        <f t="shared" si="29"/>
        <v>-0.56319302321293585</v>
      </c>
      <c r="DU17" s="11">
        <f t="shared" si="30"/>
        <v>-0.5826640709473776</v>
      </c>
      <c r="DV17" s="11">
        <f t="shared" si="31"/>
        <v>-0.6687403185718791</v>
      </c>
      <c r="DW17" s="11">
        <f t="shared" si="32"/>
        <v>-0.60148326433912702</v>
      </c>
      <c r="DX17" s="11">
        <f t="shared" si="33"/>
        <v>-0.65997734781933515</v>
      </c>
      <c r="DY17" s="11">
        <f t="shared" si="34"/>
        <v>-0.58254117400130201</v>
      </c>
      <c r="DZ17" s="11">
        <f t="shared" si="35"/>
        <v>-0.6776919117023249</v>
      </c>
      <c r="EA17" s="11">
        <f t="shared" si="36"/>
        <v>-0.62252128084065594</v>
      </c>
      <c r="EB17" s="11">
        <f t="shared" si="37"/>
        <v>-0.62276846308706801</v>
      </c>
      <c r="EC17" s="11">
        <f t="shared" si="38"/>
        <v>-0.52576184696286399</v>
      </c>
      <c r="ED17" s="11">
        <f t="shared" si="39"/>
        <v>-0.60835059233526545</v>
      </c>
      <c r="EE17" s="11">
        <f t="shared" si="40"/>
        <v>-0.71012456557017956</v>
      </c>
      <c r="EF17" s="11">
        <f t="shared" si="41"/>
        <v>-0.66837404938419898</v>
      </c>
      <c r="EG17" s="11">
        <f t="shared" si="42"/>
        <v>-0.63615897172858171</v>
      </c>
      <c r="EH17" s="11">
        <f t="shared" si="43"/>
        <v>-0.59119593966168693</v>
      </c>
      <c r="EI17" s="11">
        <f t="shared" si="44"/>
        <v>-0.29940140657953074</v>
      </c>
      <c r="EJ17" s="11">
        <f t="shared" si="45"/>
        <v>-0.66340754410245872</v>
      </c>
      <c r="EK17" s="11">
        <f t="shared" si="46"/>
        <v>-0.63010471878994601</v>
      </c>
      <c r="EL17" s="11">
        <f t="shared" si="47"/>
        <v>-0.53423328093080913</v>
      </c>
      <c r="EM17" s="11">
        <f t="shared" si="48"/>
        <v>-0.71120855054478482</v>
      </c>
      <c r="EN17" s="11">
        <f t="shared" si="49"/>
        <v>-0.6721258493996709</v>
      </c>
      <c r="EO17" s="11">
        <f t="shared" si="50"/>
        <v>-0.6474953525407563</v>
      </c>
      <c r="EP17" s="11">
        <f t="shared" si="51"/>
        <v>-0.59860303892330091</v>
      </c>
      <c r="EQ17" s="11">
        <f t="shared" si="52"/>
        <v>-0.69219488478895941</v>
      </c>
      <c r="ER17" s="11">
        <f t="shared" si="53"/>
        <v>-0.60883560221513033</v>
      </c>
      <c r="ES17" s="11">
        <f t="shared" si="54"/>
        <v>-0.52363382368262112</v>
      </c>
      <c r="ET17" s="11">
        <f t="shared" si="55"/>
        <v>-0.56635806532918509</v>
      </c>
      <c r="EU17" s="11">
        <f t="shared" si="56"/>
        <v>-0.56999388392878525</v>
      </c>
      <c r="EV17" s="11">
        <f t="shared" si="57"/>
        <v>-0.52612907921126628</v>
      </c>
      <c r="EW17" s="11">
        <f t="shared" si="58"/>
        <v>-0.61413072446776162</v>
      </c>
      <c r="EX17" s="11">
        <f t="shared" si="59"/>
        <v>-0.56589996575337154</v>
      </c>
      <c r="EY17" s="11">
        <f t="shared" si="60"/>
        <v>-0.51420827955479165</v>
      </c>
      <c r="EZ17" s="11">
        <f t="shared" si="61"/>
        <v>-0.60387739134078566</v>
      </c>
      <c r="FA17" s="11">
        <f t="shared" si="62"/>
        <v>-0.54706087595558095</v>
      </c>
      <c r="FB17" s="11">
        <f t="shared" si="63"/>
        <v>-0.53957492589842038</v>
      </c>
      <c r="FC17" s="11">
        <f t="shared" si="64"/>
        <v>-0.5988478206464426</v>
      </c>
      <c r="FD17" s="11">
        <f t="shared" si="65"/>
        <v>-0.53354687008470425</v>
      </c>
      <c r="FE17" s="11">
        <f t="shared" si="66"/>
        <v>-0.62683283979815552</v>
      </c>
      <c r="FF17" s="11">
        <f t="shared" si="67"/>
        <v>-0.67989102099781262</v>
      </c>
      <c r="FG17" s="11">
        <f t="shared" si="68"/>
        <v>-0.54129198128742895</v>
      </c>
      <c r="FH17" s="11">
        <f t="shared" si="69"/>
        <v>-0.6141042676772337</v>
      </c>
      <c r="FI17" s="11">
        <f t="shared" si="70"/>
        <v>-0.58351890108259841</v>
      </c>
      <c r="FJ17" s="11">
        <f t="shared" si="71"/>
        <v>-0.56156942133037302</v>
      </c>
      <c r="FK17" s="11">
        <f t="shared" si="72"/>
        <v>-0.60298751782243543</v>
      </c>
      <c r="FL17" s="11">
        <f t="shared" si="73"/>
        <v>-0.61800213993014586</v>
      </c>
      <c r="FM17" s="11">
        <f t="shared" si="74"/>
        <v>-1</v>
      </c>
      <c r="FN17" s="11">
        <f t="shared" si="75"/>
        <v>-1</v>
      </c>
      <c r="FO17" s="11">
        <f t="shared" si="76"/>
        <v>-1</v>
      </c>
      <c r="FP17" s="11">
        <f t="shared" si="77"/>
        <v>-1</v>
      </c>
      <c r="FQ17" s="11">
        <f t="shared" si="78"/>
        <v>-1</v>
      </c>
      <c r="FR17" s="11">
        <f t="shared" si="79"/>
        <v>-1</v>
      </c>
      <c r="FS17" s="11">
        <f t="shared" si="80"/>
        <v>-1</v>
      </c>
      <c r="FT17" s="11">
        <f t="shared" si="81"/>
        <v>-1</v>
      </c>
      <c r="FU17" s="11">
        <f t="shared" si="82"/>
        <v>-1</v>
      </c>
      <c r="FV17" s="11">
        <f t="shared" si="83"/>
        <v>-1</v>
      </c>
      <c r="FW17" s="11">
        <f t="shared" si="84"/>
        <v>-1</v>
      </c>
      <c r="FX17" s="11">
        <f t="shared" si="85"/>
        <v>-1</v>
      </c>
      <c r="FY17" s="11">
        <f t="shared" si="86"/>
        <v>-1</v>
      </c>
      <c r="FZ17" s="11">
        <f t="shared" si="87"/>
        <v>-1</v>
      </c>
    </row>
    <row r="18" spans="2:182" x14ac:dyDescent="0.25">
      <c r="B18" s="2">
        <v>34790</v>
      </c>
      <c r="C18" s="3">
        <v>66723973</v>
      </c>
      <c r="D18" s="4">
        <f>VLOOKUP(B18,[22]jan94!$A$59:$IV$168,3,0)</f>
        <v>1243741</v>
      </c>
      <c r="E18" s="4">
        <f>VLOOKUP(B18,[23]feb94!$A$51:$IV$159,3,0)</f>
        <v>841260</v>
      </c>
      <c r="F18" s="4">
        <f>VLOOKUP(B18,[24]mar94!$A$56:$IV$164,3,0)</f>
        <v>1001885</v>
      </c>
      <c r="G18" s="4">
        <f>VLOOKUP(B18,[25]apr94!$A$64:$IV$170,3,0)</f>
        <v>825785</v>
      </c>
      <c r="H18" s="4">
        <f>VLOOKUP(B18,[26]may94!$A$51:$IV$156,3,0)</f>
        <v>909188</v>
      </c>
      <c r="I18" s="4">
        <f>VLOOKUP(B18,[27]jun94!$A$62:$IV$167,3,0)</f>
        <v>1125320</v>
      </c>
      <c r="J18" s="4">
        <f>VLOOKUP(B18,[28]jul94!$A$55:$IV$159,3,0)</f>
        <v>1178312</v>
      </c>
      <c r="K18" s="4">
        <f>VLOOKUP(B18,[29]aug94!$A$63:$IV$165,3,0)</f>
        <v>891073</v>
      </c>
      <c r="L18" s="4">
        <f>VLOOKUP(B18,[30]sep94!$A$55:$IV$156,3,0)</f>
        <v>1187398</v>
      </c>
      <c r="M18" s="4">
        <f>VLOOKUP(B18,[31]oct94!$A$55:$IV$155,3,0)</f>
        <v>1226228</v>
      </c>
      <c r="N18" s="4">
        <f>VLOOKUP(B18,[32]nov94!$A$38:$IV$137,3,0)</f>
        <v>1241799</v>
      </c>
      <c r="O18" s="4">
        <f>VLOOKUP(B18,[33]dec94!$A$55:$IV$154,3,0)</f>
        <v>1220413</v>
      </c>
      <c r="P18" s="4">
        <f>VLOOKUP(B18,[34]jan95!$A$48:$IV$142,3,0)</f>
        <v>1749311</v>
      </c>
      <c r="Q18" s="4">
        <f>VLOOKUP(B18,[35]feb95!$A$54:$IV$147,3,0)</f>
        <v>1244404</v>
      </c>
      <c r="R18" s="4">
        <f>VLOOKUP(B18,[36]mar95!$A$37:$IV$129,3,0)</f>
        <v>1600817</v>
      </c>
      <c r="S18" s="4">
        <f>VLOOKUP(B18,[37]apr95!$A$59:$IV$150,3,0)</f>
        <v>807337</v>
      </c>
      <c r="CP18" s="1" t="s">
        <v>19</v>
      </c>
      <c r="CQ18" s="11">
        <f t="shared" si="0"/>
        <v>-0.54724047628907768</v>
      </c>
      <c r="CR18" s="11">
        <f t="shared" si="1"/>
        <v>-0.56582600492922996</v>
      </c>
      <c r="CS18" s="11">
        <f t="shared" si="2"/>
        <v>-0.64656157690348592</v>
      </c>
      <c r="CT18" s="11">
        <f t="shared" si="3"/>
        <v>-0.61951714675812752</v>
      </c>
      <c r="CU18" s="11">
        <f t="shared" si="4"/>
        <v>-0.63575044374500833</v>
      </c>
      <c r="CV18" s="11">
        <f t="shared" si="5"/>
        <v>-0.68870291511682946</v>
      </c>
      <c r="CW18" s="11">
        <f t="shared" si="6"/>
        <v>-0.53884381207157128</v>
      </c>
      <c r="CX18" s="11">
        <f t="shared" si="7"/>
        <v>-0.61347876945006996</v>
      </c>
      <c r="CY18" s="11">
        <f t="shared" si="8"/>
        <v>-0.5231324403897234</v>
      </c>
      <c r="CZ18" s="11">
        <f t="shared" si="9"/>
        <v>-0.63253668227133553</v>
      </c>
      <c r="DA18" s="11">
        <f t="shared" si="10"/>
        <v>-0.61820711848812782</v>
      </c>
      <c r="DB18" s="11">
        <f t="shared" si="11"/>
        <v>-0.57635386658419596</v>
      </c>
      <c r="DC18" s="11">
        <f t="shared" si="12"/>
        <v>-0.57016272469999185</v>
      </c>
      <c r="DD18" s="11">
        <f t="shared" si="13"/>
        <v>-0.5428172144142922</v>
      </c>
      <c r="DE18" s="11">
        <f t="shared" si="14"/>
        <v>-1.501667448038756</v>
      </c>
      <c r="DF18" s="11">
        <f t="shared" si="15"/>
        <v>-0.55033454049983865</v>
      </c>
      <c r="DG18" s="11">
        <f t="shared" si="16"/>
        <v>-0.60985913478727205</v>
      </c>
      <c r="DH18" s="11">
        <f t="shared" si="17"/>
        <v>-0.57223372240680503</v>
      </c>
      <c r="DI18" s="11">
        <f t="shared" si="18"/>
        <v>-0.65780095535256367</v>
      </c>
      <c r="DJ18" s="11">
        <f t="shared" si="19"/>
        <v>-0.58987739490719859</v>
      </c>
      <c r="DK18" s="11">
        <f t="shared" si="20"/>
        <v>-0.57983297199914507</v>
      </c>
      <c r="DL18" s="11">
        <f t="shared" si="21"/>
        <v>-0.48180855419105972</v>
      </c>
      <c r="DM18" s="11">
        <f t="shared" si="22"/>
        <v>-0.53777160597764906</v>
      </c>
      <c r="DN18" s="11">
        <f t="shared" si="23"/>
        <v>-0.65658362829420269</v>
      </c>
      <c r="DO18" s="11">
        <f t="shared" si="24"/>
        <v>-0.66598082408441528</v>
      </c>
      <c r="DP18" s="11">
        <f t="shared" si="25"/>
        <v>-0.22414247140771765</v>
      </c>
      <c r="DQ18" s="11">
        <f t="shared" si="26"/>
        <v>-0.56654902885270686</v>
      </c>
      <c r="DR18" s="11">
        <f t="shared" si="27"/>
        <v>-0.71765645327492078</v>
      </c>
      <c r="DS18" s="11">
        <f t="shared" si="28"/>
        <v>-0.62089795971654604</v>
      </c>
      <c r="DT18" s="11">
        <f t="shared" si="29"/>
        <v>-0.59213832718647619</v>
      </c>
      <c r="DU18" s="11">
        <f t="shared" si="30"/>
        <v>-0.59782805414369078</v>
      </c>
      <c r="DV18" s="11">
        <f t="shared" si="31"/>
        <v>-0.66708443944513351</v>
      </c>
      <c r="DW18" s="11">
        <f t="shared" si="32"/>
        <v>-0.61570037384010234</v>
      </c>
      <c r="DX18" s="11">
        <f t="shared" si="33"/>
        <v>-0.67200433761182843</v>
      </c>
      <c r="DY18" s="11">
        <f t="shared" si="34"/>
        <v>-0.60609173261808258</v>
      </c>
      <c r="DZ18" s="11">
        <f t="shared" si="35"/>
        <v>-0.70056288750580131</v>
      </c>
      <c r="EA18" s="11">
        <f t="shared" si="36"/>
        <v>-0.62357893970810341</v>
      </c>
      <c r="EB18" s="11">
        <f t="shared" si="37"/>
        <v>-0.64521941442144959</v>
      </c>
      <c r="EC18" s="11">
        <f t="shared" si="38"/>
        <v>-0.54160684334578801</v>
      </c>
      <c r="ED18" s="11">
        <f t="shared" si="39"/>
        <v>-0.61744652079058071</v>
      </c>
      <c r="EE18" s="11">
        <f t="shared" si="40"/>
        <v>-0.69274261483611788</v>
      </c>
      <c r="EF18" s="11">
        <f t="shared" si="41"/>
        <v>-0.68466515387209081</v>
      </c>
      <c r="EG18" s="11">
        <f t="shared" si="42"/>
        <v>-0.66191948092535347</v>
      </c>
      <c r="EH18" s="11">
        <f t="shared" si="43"/>
        <v>-0.62269436665210298</v>
      </c>
      <c r="EI18" s="11">
        <f t="shared" si="44"/>
        <v>-0.33001953538617479</v>
      </c>
      <c r="EJ18" s="11">
        <f t="shared" si="45"/>
        <v>-0.67341144346390058</v>
      </c>
      <c r="EK18" s="11">
        <f t="shared" si="46"/>
        <v>-0.6381470931265254</v>
      </c>
      <c r="EL18" s="11">
        <f t="shared" si="47"/>
        <v>-0.52614993866139537</v>
      </c>
      <c r="EM18" s="11">
        <f t="shared" si="48"/>
        <v>-0.7369244966902686</v>
      </c>
      <c r="EN18" s="11">
        <f t="shared" si="49"/>
        <v>-0.68067004047890345</v>
      </c>
      <c r="EO18" s="11">
        <f t="shared" si="50"/>
        <v>-0.65532266077550017</v>
      </c>
      <c r="EP18" s="11">
        <f t="shared" si="51"/>
        <v>-0.63268265373309851</v>
      </c>
      <c r="EQ18" s="11">
        <f t="shared" si="52"/>
        <v>-0.69473445962192915</v>
      </c>
      <c r="ER18" s="11">
        <f t="shared" si="53"/>
        <v>-0.63314733975202364</v>
      </c>
      <c r="ES18" s="11">
        <f t="shared" si="54"/>
        <v>-0.58840231864839321</v>
      </c>
      <c r="ET18" s="11">
        <f t="shared" si="55"/>
        <v>-0.57072317585082366</v>
      </c>
      <c r="EU18" s="11">
        <f t="shared" si="56"/>
        <v>-0.59631694343352737</v>
      </c>
      <c r="EV18" s="11">
        <f t="shared" si="57"/>
        <v>-0.53558326547263424</v>
      </c>
      <c r="EW18" s="11">
        <f t="shared" si="58"/>
        <v>-0.63895809860367481</v>
      </c>
      <c r="EX18" s="11">
        <f t="shared" si="59"/>
        <v>-0.57510481896033849</v>
      </c>
      <c r="EY18" s="11">
        <f t="shared" si="60"/>
        <v>-0.52403377137811635</v>
      </c>
      <c r="EZ18" s="11">
        <f t="shared" si="61"/>
        <v>-0.62332182242796985</v>
      </c>
      <c r="FA18" s="11">
        <f t="shared" si="62"/>
        <v>-0.56833450179016809</v>
      </c>
      <c r="FB18" s="11">
        <f t="shared" si="63"/>
        <v>-0.54746893105703742</v>
      </c>
      <c r="FC18" s="11">
        <f t="shared" si="64"/>
        <v>-0.63720892927859418</v>
      </c>
      <c r="FD18" s="11">
        <f t="shared" si="65"/>
        <v>-0.56835195230494806</v>
      </c>
      <c r="FE18" s="11">
        <f t="shared" si="66"/>
        <v>-0.65104310207219618</v>
      </c>
      <c r="FF18" s="11">
        <f t="shared" si="67"/>
        <v>-0.70505624020124702</v>
      </c>
      <c r="FG18" s="11">
        <f t="shared" si="68"/>
        <v>-0.58240928662202918</v>
      </c>
      <c r="FH18" s="11">
        <f t="shared" si="69"/>
        <v>-0.61615309114988037</v>
      </c>
      <c r="FI18" s="11">
        <f t="shared" si="70"/>
        <v>-0.63010650750545927</v>
      </c>
      <c r="FJ18" s="11">
        <f t="shared" si="71"/>
        <v>-0.58227783862858495</v>
      </c>
      <c r="FK18" s="11">
        <f t="shared" si="72"/>
        <v>-0.64587270454649326</v>
      </c>
      <c r="FL18" s="11">
        <f t="shared" si="73"/>
        <v>-1</v>
      </c>
      <c r="FM18" s="11">
        <f t="shared" si="74"/>
        <v>-1</v>
      </c>
      <c r="FN18" s="11">
        <f t="shared" si="75"/>
        <v>-1</v>
      </c>
      <c r="FO18" s="11">
        <f t="shared" si="76"/>
        <v>-1</v>
      </c>
      <c r="FP18" s="11">
        <f t="shared" si="77"/>
        <v>-1</v>
      </c>
      <c r="FQ18" s="11">
        <f t="shared" si="78"/>
        <v>-1</v>
      </c>
      <c r="FR18" s="11">
        <f t="shared" si="79"/>
        <v>-1</v>
      </c>
      <c r="FS18" s="11">
        <f t="shared" si="80"/>
        <v>-1</v>
      </c>
      <c r="FT18" s="11">
        <f t="shared" si="81"/>
        <v>-1</v>
      </c>
      <c r="FU18" s="11">
        <f t="shared" si="82"/>
        <v>-1</v>
      </c>
      <c r="FV18" s="11">
        <f t="shared" si="83"/>
        <v>-1</v>
      </c>
      <c r="FW18" s="11">
        <f t="shared" si="84"/>
        <v>-1</v>
      </c>
      <c r="FX18" s="11">
        <f t="shared" si="85"/>
        <v>-1</v>
      </c>
      <c r="FY18" s="11">
        <f t="shared" si="86"/>
        <v>-1</v>
      </c>
      <c r="FZ18" s="11">
        <f t="shared" si="87"/>
        <v>-1</v>
      </c>
    </row>
    <row r="19" spans="2:182" x14ac:dyDescent="0.25">
      <c r="B19" s="2">
        <v>34820</v>
      </c>
      <c r="C19" s="3">
        <v>70232348</v>
      </c>
      <c r="D19" s="4">
        <f>VLOOKUP(B19,[22]jan94!$A$59:$IV$168,3,0)</f>
        <v>1225264</v>
      </c>
      <c r="E19" s="4">
        <f>VLOOKUP(B19,[23]feb94!$A$51:$IV$159,3,0)</f>
        <v>840850</v>
      </c>
      <c r="F19" s="4">
        <f>VLOOKUP(B19,[24]mar94!$A$56:$IV$164,3,0)</f>
        <v>877192</v>
      </c>
      <c r="G19" s="4">
        <f>VLOOKUP(B19,[25]apr94!$A$64:$IV$170,3,0)</f>
        <v>856241</v>
      </c>
      <c r="H19" s="4">
        <f>VLOOKUP(B19,[26]may94!$A$51:$IV$156,3,0)</f>
        <v>888052</v>
      </c>
      <c r="I19" s="4">
        <f>VLOOKUP(B19,[27]jun94!$A$62:$IV$167,3,0)</f>
        <v>1026538</v>
      </c>
      <c r="J19" s="4">
        <f>VLOOKUP(B19,[28]jul94!$A$55:$IV$159,3,0)</f>
        <v>1220221</v>
      </c>
      <c r="K19" s="4">
        <f>VLOOKUP(B19,[29]aug94!$A$63:$IV$165,3,0)</f>
        <v>902341</v>
      </c>
      <c r="L19" s="4">
        <f>VLOOKUP(B19,[30]sep94!$A$55:$IV$156,3,0)</f>
        <v>1117560</v>
      </c>
      <c r="M19" s="4">
        <f>VLOOKUP(B19,[31]oct94!$A$55:$IV$155,3,0)</f>
        <v>1111859</v>
      </c>
      <c r="N19" s="4">
        <f>VLOOKUP(B19,[32]nov94!$A$38:$IV$137,3,0)</f>
        <v>1170842</v>
      </c>
      <c r="O19" s="4">
        <f>VLOOKUP(B19,[33]dec94!$A$55:$IV$154,3,0)</f>
        <v>1175561</v>
      </c>
      <c r="P19" s="4">
        <f>VLOOKUP(B19,[34]jan95!$A$48:$IV$142,3,0)</f>
        <v>1678502</v>
      </c>
      <c r="Q19" s="4">
        <f>VLOOKUP(B19,[35]feb95!$A$54:$IV$147,3,0)</f>
        <v>1209488</v>
      </c>
      <c r="R19" s="4">
        <f>VLOOKUP(B19,[36]mar95!$A$37:$IV$129,3,0)</f>
        <v>1513334</v>
      </c>
      <c r="S19" s="4">
        <f>VLOOKUP(B19,[37]apr95!$A$59:$IV$150,3,0)</f>
        <v>1394450</v>
      </c>
      <c r="T19" s="4">
        <f>VLOOKUP(B19,[38]may95!$A$60:$IV$151,3,0)</f>
        <v>1298050</v>
      </c>
      <c r="CP19" s="1" t="s">
        <v>20</v>
      </c>
      <c r="CQ19" s="11">
        <f t="shared" si="0"/>
        <v>-0.56742796843732801</v>
      </c>
      <c r="CR19" s="11">
        <f t="shared" si="1"/>
        <v>-0.59450788853576364</v>
      </c>
      <c r="CS19" s="11">
        <f t="shared" si="2"/>
        <v>-0.65720367134957036</v>
      </c>
      <c r="CT19" s="11">
        <f t="shared" si="3"/>
        <v>-0.64235314217239703</v>
      </c>
      <c r="CU19" s="11">
        <f t="shared" si="4"/>
        <v>-0.68328623869945049</v>
      </c>
      <c r="CV19" s="11">
        <f t="shared" si="5"/>
        <v>-0.69601831997991404</v>
      </c>
      <c r="CW19" s="11">
        <f t="shared" si="6"/>
        <v>-0.56621590866941762</v>
      </c>
      <c r="CX19" s="11">
        <f t="shared" si="7"/>
        <v>-0.61333174853434469</v>
      </c>
      <c r="CY19" s="11">
        <f t="shared" si="8"/>
        <v>-0.53642911262554893</v>
      </c>
      <c r="CZ19" s="11">
        <f t="shared" si="9"/>
        <v>-0.61712591821475149</v>
      </c>
      <c r="DA19" s="11">
        <f t="shared" si="10"/>
        <v>-0.62236338607289732</v>
      </c>
      <c r="DB19" s="11">
        <f t="shared" si="11"/>
        <v>-0.56099096312927521</v>
      </c>
      <c r="DC19" s="11">
        <f t="shared" si="12"/>
        <v>-0.5960213809666085</v>
      </c>
      <c r="DD19" s="11">
        <f t="shared" si="13"/>
        <v>-0.56221897101023566</v>
      </c>
      <c r="DE19" s="11">
        <f t="shared" si="14"/>
        <v>-1.6074020306339478</v>
      </c>
      <c r="DF19" s="11">
        <f t="shared" si="15"/>
        <v>-0.57152291823538559</v>
      </c>
      <c r="DG19" s="11">
        <f t="shared" si="16"/>
        <v>-0.65300379438799638</v>
      </c>
      <c r="DH19" s="11">
        <f t="shared" si="17"/>
        <v>-0.59770516232655491</v>
      </c>
      <c r="DI19" s="11">
        <f t="shared" si="18"/>
        <v>-0.64459620666532069</v>
      </c>
      <c r="DJ19" s="11">
        <f t="shared" si="19"/>
        <v>-0.61366111446854232</v>
      </c>
      <c r="DK19" s="11">
        <f t="shared" si="20"/>
        <v>-0.60403305662550222</v>
      </c>
      <c r="DL19" s="11">
        <f t="shared" si="21"/>
        <v>-0.47473979159028634</v>
      </c>
      <c r="DM19" s="11">
        <f t="shared" si="22"/>
        <v>-0.55741375928844361</v>
      </c>
      <c r="DN19" s="11">
        <f t="shared" si="23"/>
        <v>-0.67633622772185198</v>
      </c>
      <c r="DO19" s="11">
        <f t="shared" si="24"/>
        <v>-0.67406971630351098</v>
      </c>
      <c r="DP19" s="11">
        <f t="shared" si="25"/>
        <v>-0.24574250525222227</v>
      </c>
      <c r="DQ19" s="11">
        <f t="shared" si="26"/>
        <v>-0.58982052958243703</v>
      </c>
      <c r="DR19" s="11">
        <f t="shared" si="27"/>
        <v>-0.650153213738208</v>
      </c>
      <c r="DS19" s="11">
        <f t="shared" si="28"/>
        <v>-0.63797334011277063</v>
      </c>
      <c r="DT19" s="11">
        <f t="shared" si="29"/>
        <v>-0.60253701347788413</v>
      </c>
      <c r="DU19" s="11">
        <f t="shared" si="30"/>
        <v>-0.61073371019205069</v>
      </c>
      <c r="DV19" s="11">
        <f t="shared" si="31"/>
        <v>-0.67936418022798339</v>
      </c>
      <c r="DW19" s="11">
        <f t="shared" si="32"/>
        <v>-0.63650445313290782</v>
      </c>
      <c r="DX19" s="11">
        <f t="shared" si="33"/>
        <v>-0.69236023588590045</v>
      </c>
      <c r="DY19" s="11">
        <f t="shared" si="34"/>
        <v>-0.61657475466642753</v>
      </c>
      <c r="DZ19" s="11">
        <f t="shared" si="35"/>
        <v>-0.69753520302223337</v>
      </c>
      <c r="EA19" s="11">
        <f t="shared" si="36"/>
        <v>-0.65706175851148685</v>
      </c>
      <c r="EB19" s="11">
        <f t="shared" si="37"/>
        <v>-0.67872956870876699</v>
      </c>
      <c r="EC19" s="11">
        <f t="shared" si="38"/>
        <v>-0.54794207599329336</v>
      </c>
      <c r="ED19" s="11">
        <f t="shared" si="39"/>
        <v>-0.63828648258117793</v>
      </c>
      <c r="EE19" s="11">
        <f t="shared" si="40"/>
        <v>-0.7124309296602771</v>
      </c>
      <c r="EF19" s="11">
        <f t="shared" si="41"/>
        <v>-0.70159797268255686</v>
      </c>
      <c r="EG19" s="11">
        <f t="shared" si="42"/>
        <v>-0.6703849444297566</v>
      </c>
      <c r="EH19" s="11">
        <f t="shared" si="43"/>
        <v>-0.62893375452143563</v>
      </c>
      <c r="EI19" s="11">
        <f t="shared" si="44"/>
        <v>-0.33919995449561458</v>
      </c>
      <c r="EJ19" s="11">
        <f t="shared" si="45"/>
        <v>-0.68881108949318826</v>
      </c>
      <c r="EK19" s="11">
        <f t="shared" si="46"/>
        <v>-0.63635168371321948</v>
      </c>
      <c r="EL19" s="11">
        <f t="shared" si="47"/>
        <v>-0.52819990922291171</v>
      </c>
      <c r="EM19" s="11">
        <f t="shared" si="48"/>
        <v>-0.74992438999560151</v>
      </c>
      <c r="EN19" s="11">
        <f t="shared" si="49"/>
        <v>-0.69608934255695587</v>
      </c>
      <c r="EO19" s="11">
        <f t="shared" si="50"/>
        <v>-0.66011762812429498</v>
      </c>
      <c r="EP19" s="11">
        <f t="shared" si="51"/>
        <v>-0.63418667610735202</v>
      </c>
      <c r="EQ19" s="11">
        <f t="shared" si="52"/>
        <v>-0.7080949863896191</v>
      </c>
      <c r="ER19" s="11">
        <f t="shared" si="53"/>
        <v>-0.64713158314947627</v>
      </c>
      <c r="ES19" s="11">
        <f t="shared" si="54"/>
        <v>-0.58701465248020268</v>
      </c>
      <c r="ET19" s="11">
        <f t="shared" si="55"/>
        <v>-0.58090351899208215</v>
      </c>
      <c r="EU19" s="11">
        <f t="shared" si="56"/>
        <v>-0.61233394295811427</v>
      </c>
      <c r="EV19" s="11">
        <f t="shared" si="57"/>
        <v>-0.54593610680533478</v>
      </c>
      <c r="EW19" s="11">
        <f t="shared" si="58"/>
        <v>-0.63205502976650951</v>
      </c>
      <c r="EX19" s="11">
        <f t="shared" si="59"/>
        <v>-0.58523381459402246</v>
      </c>
      <c r="EY19" s="11">
        <f t="shared" si="60"/>
        <v>-0.56167169342776069</v>
      </c>
      <c r="EZ19" s="11">
        <f t="shared" si="61"/>
        <v>-0.63593779302489961</v>
      </c>
      <c r="FA19" s="11">
        <f t="shared" si="62"/>
        <v>-0.58900333391654369</v>
      </c>
      <c r="FB19" s="11">
        <f t="shared" si="63"/>
        <v>-0.57796146790456049</v>
      </c>
      <c r="FC19" s="11">
        <f t="shared" si="64"/>
        <v>-0.64422838496300217</v>
      </c>
      <c r="FD19" s="11">
        <f t="shared" si="65"/>
        <v>-0.58439502165914181</v>
      </c>
      <c r="FE19" s="11">
        <f t="shared" si="66"/>
        <v>-0.66429224123608566</v>
      </c>
      <c r="FF19" s="11">
        <f t="shared" si="67"/>
        <v>-0.7183030670780427</v>
      </c>
      <c r="FG19" s="11">
        <f t="shared" si="68"/>
        <v>-0.59976872864431896</v>
      </c>
      <c r="FH19" s="11">
        <f t="shared" si="69"/>
        <v>-0.63212777074980608</v>
      </c>
      <c r="FI19" s="11">
        <f t="shared" si="70"/>
        <v>-0.60731048798300324</v>
      </c>
      <c r="FJ19" s="11">
        <f t="shared" si="71"/>
        <v>-0.61365596780181642</v>
      </c>
      <c r="FK19" s="11">
        <f t="shared" si="72"/>
        <v>-1</v>
      </c>
      <c r="FL19" s="11">
        <f t="shared" si="73"/>
        <v>-1</v>
      </c>
      <c r="FM19" s="11">
        <f t="shared" si="74"/>
        <v>-1</v>
      </c>
      <c r="FN19" s="11">
        <f t="shared" si="75"/>
        <v>-1</v>
      </c>
      <c r="FO19" s="11">
        <f t="shared" si="76"/>
        <v>-1</v>
      </c>
      <c r="FP19" s="11">
        <f t="shared" si="77"/>
        <v>-1</v>
      </c>
      <c r="FQ19" s="11">
        <f t="shared" si="78"/>
        <v>-1</v>
      </c>
      <c r="FR19" s="11">
        <f t="shared" si="79"/>
        <v>-1</v>
      </c>
      <c r="FS19" s="11">
        <f t="shared" si="80"/>
        <v>-1</v>
      </c>
      <c r="FT19" s="11">
        <f t="shared" si="81"/>
        <v>-1</v>
      </c>
      <c r="FU19" s="11">
        <f t="shared" si="82"/>
        <v>-1</v>
      </c>
      <c r="FV19" s="11">
        <f t="shared" si="83"/>
        <v>-1</v>
      </c>
      <c r="FW19" s="11">
        <f t="shared" si="84"/>
        <v>-1</v>
      </c>
      <c r="FX19" s="11">
        <f t="shared" si="85"/>
        <v>-1</v>
      </c>
      <c r="FY19" s="11">
        <f t="shared" si="86"/>
        <v>-1</v>
      </c>
      <c r="FZ19" s="11">
        <f t="shared" si="87"/>
        <v>-1</v>
      </c>
    </row>
    <row r="20" spans="2:182" x14ac:dyDescent="0.25">
      <c r="B20" s="2">
        <v>34851</v>
      </c>
      <c r="C20" s="3">
        <v>66781374</v>
      </c>
      <c r="D20" s="4">
        <f>VLOOKUP(B20,[22]jan94!$A$59:$IV$168,3,0)</f>
        <v>1132870</v>
      </c>
      <c r="E20" s="4">
        <f>VLOOKUP(B20,[23]feb94!$A$51:$IV$159,3,0)</f>
        <v>784380</v>
      </c>
      <c r="F20" s="4">
        <f>VLOOKUP(B20,[24]mar94!$A$56:$IV$164,3,0)</f>
        <v>919618</v>
      </c>
      <c r="G20" s="4">
        <f>VLOOKUP(B20,[25]apr94!$A$64:$IV$170,3,0)</f>
        <v>814615</v>
      </c>
      <c r="H20" s="4">
        <f>VLOOKUP(B20,[26]may94!$A$51:$IV$156,3,0)</f>
        <v>847538</v>
      </c>
      <c r="I20" s="4">
        <f>VLOOKUP(B20,[27]jun94!$A$62:$IV$167,3,0)</f>
        <v>956784</v>
      </c>
      <c r="J20" s="4">
        <f>VLOOKUP(B20,[28]jul94!$A$55:$IV$159,3,0)</f>
        <v>1114586</v>
      </c>
      <c r="K20" s="4">
        <f>VLOOKUP(B20,[29]aug94!$A$63:$IV$165,3,0)</f>
        <v>880374</v>
      </c>
      <c r="L20" s="4">
        <f>VLOOKUP(B20,[30]sep94!$A$55:$IV$156,3,0)</f>
        <v>1095905</v>
      </c>
      <c r="M20" s="4">
        <f>VLOOKUP(B20,[31]oct94!$A$55:$IV$155,3,0)</f>
        <v>973788</v>
      </c>
      <c r="N20" s="4">
        <f>VLOOKUP(B20,[32]nov94!$A$38:$IV$137,3,0)</f>
        <v>980112</v>
      </c>
      <c r="O20" s="4">
        <f>VLOOKUP(B20,[33]dec94!$A$55:$IV$154,3,0)</f>
        <v>1023898</v>
      </c>
      <c r="P20" s="4">
        <f>VLOOKUP(B20,[34]jan95!$A$48:$IV$142,3,0)</f>
        <v>1554109</v>
      </c>
      <c r="Q20" s="4">
        <f>VLOOKUP(B20,[35]feb95!$A$54:$IV$147,3,0)</f>
        <v>1057504</v>
      </c>
      <c r="R20" s="4">
        <f>VLOOKUP(B20,[36]mar95!$A$37:$IV$129,3,0)</f>
        <v>1330096</v>
      </c>
      <c r="S20" s="4">
        <f>VLOOKUP(B20,[37]apr95!$A$59:$IV$150,3,0)</f>
        <v>1327664</v>
      </c>
      <c r="T20" s="4">
        <f>VLOOKUP(B20,[38]may95!$A$60:$IV$151,3,0)</f>
        <v>2097750</v>
      </c>
      <c r="U20" s="4">
        <f>VLOOKUP(B20,[39]jun95!$A$55:$IV$144,3,0)</f>
        <v>1131852</v>
      </c>
      <c r="CP20" s="1" t="s">
        <v>21</v>
      </c>
      <c r="CQ20" s="11">
        <f t="shared" si="0"/>
        <v>-0.58025967277264112</v>
      </c>
      <c r="CR20" s="11">
        <f t="shared" si="1"/>
        <v>-0.62360438027600895</v>
      </c>
      <c r="CS20" s="11">
        <f t="shared" si="2"/>
        <v>-0.65027187475586312</v>
      </c>
      <c r="CT20" s="11">
        <f t="shared" si="3"/>
        <v>-0.67264899221958208</v>
      </c>
      <c r="CU20" s="11">
        <f t="shared" si="4"/>
        <v>-0.6894948144982822</v>
      </c>
      <c r="CV20" s="11">
        <f t="shared" si="5"/>
        <v>-0.6841426960531416</v>
      </c>
      <c r="CW20" s="11">
        <f t="shared" si="6"/>
        <v>-0.59146635479482357</v>
      </c>
      <c r="CX20" s="11">
        <f t="shared" si="7"/>
        <v>-0.64132324110046635</v>
      </c>
      <c r="CY20" s="11">
        <f t="shared" si="8"/>
        <v>-0.56394648805773395</v>
      </c>
      <c r="CZ20" s="11">
        <f t="shared" si="9"/>
        <v>-0.6236443671776446</v>
      </c>
      <c r="DA20" s="11">
        <f t="shared" si="10"/>
        <v>-0.6150478444498565</v>
      </c>
      <c r="DB20" s="11">
        <f t="shared" si="11"/>
        <v>-0.58970551230444668</v>
      </c>
      <c r="DC20" s="11">
        <f t="shared" si="12"/>
        <v>-0.58335977309734133</v>
      </c>
      <c r="DD20" s="11">
        <f t="shared" si="13"/>
        <v>-0.5740123031384865</v>
      </c>
      <c r="DE20" s="11">
        <f t="shared" si="14"/>
        <v>-1.7123435056430312</v>
      </c>
      <c r="DF20" s="11">
        <f t="shared" si="15"/>
        <v>-0.54800100398006379</v>
      </c>
      <c r="DG20" s="11">
        <f t="shared" si="16"/>
        <v>-0.63484685973066379</v>
      </c>
      <c r="DH20" s="11">
        <f t="shared" si="17"/>
        <v>-0.60425487501522079</v>
      </c>
      <c r="DI20" s="11">
        <f t="shared" si="18"/>
        <v>-0.64192119711571005</v>
      </c>
      <c r="DJ20" s="11">
        <f t="shared" si="19"/>
        <v>-0.61719611993009926</v>
      </c>
      <c r="DK20" s="11">
        <f t="shared" si="20"/>
        <v>-0.63298192311215606</v>
      </c>
      <c r="DL20" s="11">
        <f t="shared" si="21"/>
        <v>-0.50890633429000642</v>
      </c>
      <c r="DM20" s="11">
        <f t="shared" si="22"/>
        <v>-0.57012953843301439</v>
      </c>
      <c r="DN20" s="11">
        <f t="shared" si="23"/>
        <v>-0.68868090472166776</v>
      </c>
      <c r="DO20" s="11">
        <f t="shared" si="24"/>
        <v>-0.68233722570121047</v>
      </c>
      <c r="DP20" s="11">
        <f t="shared" si="25"/>
        <v>-0.25211102916515293</v>
      </c>
      <c r="DQ20" s="11">
        <f t="shared" si="26"/>
        <v>-0.62815991547298511</v>
      </c>
      <c r="DR20" s="11">
        <f t="shared" si="27"/>
        <v>-0.59639914883212175</v>
      </c>
      <c r="DS20" s="11">
        <f t="shared" si="28"/>
        <v>-0.63061714399482571</v>
      </c>
      <c r="DT20" s="11">
        <f t="shared" si="29"/>
        <v>-0.62576196347333413</v>
      </c>
      <c r="DU20" s="11">
        <f t="shared" si="30"/>
        <v>-0.61926439780939102</v>
      </c>
      <c r="DV20" s="11">
        <f t="shared" si="31"/>
        <v>-0.70760786343238324</v>
      </c>
      <c r="DW20" s="11">
        <f t="shared" si="32"/>
        <v>-0.67662912441035716</v>
      </c>
      <c r="DX20" s="11">
        <f t="shared" si="33"/>
        <v>-0.69892965886128511</v>
      </c>
      <c r="DY20" s="11">
        <f t="shared" si="34"/>
        <v>-0.62785420501672107</v>
      </c>
      <c r="DZ20" s="11">
        <f t="shared" si="35"/>
        <v>-0.71133906931172231</v>
      </c>
      <c r="EA20" s="11">
        <f t="shared" si="36"/>
        <v>-0.6647880487709269</v>
      </c>
      <c r="EB20" s="11">
        <f t="shared" si="37"/>
        <v>-0.69416089694181549</v>
      </c>
      <c r="EC20" s="11">
        <f t="shared" si="38"/>
        <v>-0.5650200048902061</v>
      </c>
      <c r="ED20" s="11">
        <f t="shared" si="39"/>
        <v>-0.65102456070508352</v>
      </c>
      <c r="EE20" s="11">
        <f t="shared" si="40"/>
        <v>-0.71382635678088868</v>
      </c>
      <c r="EF20" s="11">
        <f t="shared" si="41"/>
        <v>-0.72051139836151867</v>
      </c>
      <c r="EG20" s="11">
        <f t="shared" si="42"/>
        <v>-0.67204367888781791</v>
      </c>
      <c r="EH20" s="11">
        <f t="shared" si="43"/>
        <v>-0.64118803120925749</v>
      </c>
      <c r="EI20" s="11">
        <f t="shared" si="44"/>
        <v>-0.36414142255365478</v>
      </c>
      <c r="EJ20" s="11">
        <f t="shared" si="45"/>
        <v>-0.70755811877087715</v>
      </c>
      <c r="EK20" s="11">
        <f t="shared" si="46"/>
        <v>-0.65518910348884962</v>
      </c>
      <c r="EL20" s="11">
        <f t="shared" si="47"/>
        <v>-0.5403674336408919</v>
      </c>
      <c r="EM20" s="11">
        <f t="shared" si="48"/>
        <v>-0.75442006468885003</v>
      </c>
      <c r="EN20" s="11">
        <f t="shared" si="49"/>
        <v>-0.70012553283572743</v>
      </c>
      <c r="EO20" s="11">
        <f t="shared" si="50"/>
        <v>-0.6602247631238064</v>
      </c>
      <c r="EP20" s="11">
        <f t="shared" si="51"/>
        <v>-0.6535215153836329</v>
      </c>
      <c r="EQ20" s="11">
        <f t="shared" si="52"/>
        <v>-0.71178067750169649</v>
      </c>
      <c r="ER20" s="11">
        <f t="shared" si="53"/>
        <v>-0.65214342421604943</v>
      </c>
      <c r="ES20" s="11">
        <f t="shared" si="54"/>
        <v>-0.60906730288320221</v>
      </c>
      <c r="ET20" s="11">
        <f t="shared" si="55"/>
        <v>-0.59744716700910772</v>
      </c>
      <c r="EU20" s="11">
        <f t="shared" si="56"/>
        <v>-0.62781444404167441</v>
      </c>
      <c r="EV20" s="11">
        <f t="shared" si="57"/>
        <v>-0.53141543513288769</v>
      </c>
      <c r="EW20" s="11">
        <f t="shared" si="58"/>
        <v>-0.66313539489632445</v>
      </c>
      <c r="EX20" s="11">
        <f t="shared" si="59"/>
        <v>-0.59838656023868297</v>
      </c>
      <c r="EY20" s="11">
        <f t="shared" si="60"/>
        <v>-0.58386063449582715</v>
      </c>
      <c r="EZ20" s="11">
        <f t="shared" si="61"/>
        <v>-0.63884769128150243</v>
      </c>
      <c r="FA20" s="11">
        <f t="shared" si="62"/>
        <v>-0.61486995557611246</v>
      </c>
      <c r="FB20" s="11">
        <f t="shared" si="63"/>
        <v>-0.59696435792061142</v>
      </c>
      <c r="FC20" s="11">
        <f t="shared" si="64"/>
        <v>-0.69097252585361346</v>
      </c>
      <c r="FD20" s="11">
        <f t="shared" si="65"/>
        <v>-0.60803362908722192</v>
      </c>
      <c r="FE20" s="11">
        <f t="shared" si="66"/>
        <v>-0.67181620945437481</v>
      </c>
      <c r="FF20" s="11">
        <f t="shared" si="67"/>
        <v>-0.72352983781004798</v>
      </c>
      <c r="FG20" s="11">
        <f t="shared" si="68"/>
        <v>-0.61971613864408004</v>
      </c>
      <c r="FH20" s="11">
        <f t="shared" si="69"/>
        <v>-0.65130976780850103</v>
      </c>
      <c r="FI20" s="11">
        <f t="shared" si="70"/>
        <v>-0.64815181344994222</v>
      </c>
      <c r="FJ20" s="11">
        <f t="shared" si="71"/>
        <v>-1</v>
      </c>
      <c r="FK20" s="11">
        <f t="shared" si="72"/>
        <v>-1</v>
      </c>
      <c r="FL20" s="11">
        <f t="shared" si="73"/>
        <v>-1</v>
      </c>
      <c r="FM20" s="11">
        <f t="shared" si="74"/>
        <v>-1</v>
      </c>
      <c r="FN20" s="11">
        <f t="shared" si="75"/>
        <v>-1</v>
      </c>
      <c r="FO20" s="11">
        <f t="shared" si="76"/>
        <v>-1</v>
      </c>
      <c r="FP20" s="11">
        <f t="shared" si="77"/>
        <v>-1</v>
      </c>
      <c r="FQ20" s="11">
        <f t="shared" si="78"/>
        <v>-1</v>
      </c>
      <c r="FR20" s="11">
        <f t="shared" si="79"/>
        <v>-1</v>
      </c>
      <c r="FS20" s="11">
        <f t="shared" si="80"/>
        <v>-1</v>
      </c>
      <c r="FT20" s="11">
        <f t="shared" si="81"/>
        <v>-1</v>
      </c>
      <c r="FU20" s="11">
        <f t="shared" si="82"/>
        <v>-1</v>
      </c>
      <c r="FV20" s="11">
        <f t="shared" si="83"/>
        <v>-1</v>
      </c>
      <c r="FW20" s="11">
        <f t="shared" si="84"/>
        <v>-1</v>
      </c>
      <c r="FX20" s="11">
        <f t="shared" si="85"/>
        <v>-1</v>
      </c>
      <c r="FY20" s="11">
        <f t="shared" si="86"/>
        <v>-1</v>
      </c>
      <c r="FZ20" s="11">
        <f t="shared" si="87"/>
        <v>-1</v>
      </c>
    </row>
    <row r="21" spans="2:182" x14ac:dyDescent="0.25">
      <c r="B21" s="2">
        <v>34881</v>
      </c>
      <c r="C21" s="3">
        <v>66841831</v>
      </c>
      <c r="D21" s="4">
        <f>VLOOKUP(B21,[22]jan94!$A$59:$IV$168,3,0)</f>
        <v>1135907</v>
      </c>
      <c r="E21" s="4">
        <f>VLOOKUP(B21,[23]feb94!$A$51:$IV$159,3,0)</f>
        <v>756982</v>
      </c>
      <c r="F21" s="4">
        <f>VLOOKUP(B21,[24]mar94!$A$56:$IV$164,3,0)</f>
        <v>902253</v>
      </c>
      <c r="G21" s="4">
        <f>VLOOKUP(B21,[25]apr94!$A$64:$IV$170,3,0)</f>
        <v>844305</v>
      </c>
      <c r="H21" s="4">
        <f>VLOOKUP(B21,[26]may94!$A$51:$IV$156,3,0)</f>
        <v>799924</v>
      </c>
      <c r="I21" s="4">
        <f>VLOOKUP(B21,[27]jun94!$A$62:$IV$167,3,0)</f>
        <v>952417</v>
      </c>
      <c r="J21" s="4">
        <f>VLOOKUP(B21,[28]jul94!$A$55:$IV$159,3,0)</f>
        <v>1047940</v>
      </c>
      <c r="K21" s="4">
        <f>VLOOKUP(B21,[29]aug94!$A$63:$IV$165,3,0)</f>
        <v>900413</v>
      </c>
      <c r="L21" s="4">
        <f>VLOOKUP(B21,[30]sep94!$A$55:$IV$156,3,0)</f>
        <v>1094616</v>
      </c>
      <c r="M21" s="4">
        <f>VLOOKUP(B21,[31]oct94!$A$55:$IV$155,3,0)</f>
        <v>996082</v>
      </c>
      <c r="N21" s="4">
        <f>VLOOKUP(B21,[32]nov94!$A$38:$IV$137,3,0)</f>
        <v>1007973</v>
      </c>
      <c r="O21" s="4">
        <f>VLOOKUP(B21,[33]dec94!$A$55:$IV$154,3,0)</f>
        <v>987036</v>
      </c>
      <c r="P21" s="4">
        <f>VLOOKUP(B21,[34]jan95!$A$48:$IV$142,3,0)</f>
        <v>1514887</v>
      </c>
      <c r="Q21" s="4">
        <f>VLOOKUP(B21,[35]feb95!$A$54:$IV$147,3,0)</f>
        <v>1010161</v>
      </c>
      <c r="R21" s="4">
        <f>VLOOKUP(B21,[36]mar95!$A$37:$IV$129,3,0)</f>
        <v>1197111</v>
      </c>
      <c r="S21" s="4">
        <f>VLOOKUP(B21,[37]apr95!$A$59:$IV$150,3,0)</f>
        <v>1177548</v>
      </c>
      <c r="T21" s="4">
        <f>VLOOKUP(B21,[38]may95!$A$60:$IV$151,3,0)</f>
        <v>1824756</v>
      </c>
      <c r="U21" s="4">
        <f>VLOOKUP(B21,[39]jun95!$A$55:$IV$144,3,0)</f>
        <v>1724610</v>
      </c>
      <c r="V21" s="4">
        <f>VLOOKUP(B21,[40]jul95!$A$53:$IV$141,3,0)</f>
        <v>1053990</v>
      </c>
      <c r="CP21" s="1" t="s">
        <v>22</v>
      </c>
      <c r="CQ21" s="11">
        <f t="shared" si="0"/>
        <v>-0.60337056062330208</v>
      </c>
      <c r="CR21" s="11">
        <f t="shared" si="1"/>
        <v>-0.64070410888802343</v>
      </c>
      <c r="CS21" s="11">
        <f t="shared" si="2"/>
        <v>-0.66574766671024865</v>
      </c>
      <c r="CT21" s="11">
        <f t="shared" si="3"/>
        <v>-0.6429142390039948</v>
      </c>
      <c r="CU21" s="11">
        <f t="shared" si="4"/>
        <v>-0.68889203374699282</v>
      </c>
      <c r="CV21" s="11">
        <f t="shared" si="5"/>
        <v>-0.7021763260652838</v>
      </c>
      <c r="CW21" s="11">
        <f t="shared" si="6"/>
        <v>-0.58393812426588243</v>
      </c>
      <c r="CX21" s="11">
        <f t="shared" si="7"/>
        <v>-0.65199338470741397</v>
      </c>
      <c r="CY21" s="11">
        <f t="shared" si="8"/>
        <v>-0.55267508342398686</v>
      </c>
      <c r="CZ21" s="11">
        <f t="shared" si="9"/>
        <v>-0.65128693977154828</v>
      </c>
      <c r="DA21" s="11">
        <f t="shared" si="10"/>
        <v>-0.63188826858668923</v>
      </c>
      <c r="DB21" s="11">
        <f t="shared" si="11"/>
        <v>-0.59476781987624527</v>
      </c>
      <c r="DC21" s="11">
        <f t="shared" si="12"/>
        <v>-0.58974050479347251</v>
      </c>
      <c r="DD21" s="11">
        <f t="shared" si="13"/>
        <v>-0.59608310549743537</v>
      </c>
      <c r="DE21" s="11">
        <f t="shared" si="14"/>
        <v>-1.8705901373825018</v>
      </c>
      <c r="DF21" s="11">
        <f t="shared" si="15"/>
        <v>-0.54221580790514767</v>
      </c>
      <c r="DG21" s="11">
        <f t="shared" si="16"/>
        <v>-0.6615253670407234</v>
      </c>
      <c r="DH21" s="11">
        <f t="shared" si="17"/>
        <v>-0.63300224398559668</v>
      </c>
      <c r="DI21" s="11">
        <f t="shared" si="18"/>
        <v>-0.63854455783245057</v>
      </c>
      <c r="DJ21" s="11">
        <f t="shared" si="19"/>
        <v>-0.61685458008342098</v>
      </c>
      <c r="DK21" s="11">
        <f t="shared" si="20"/>
        <v>-0.65580114405528922</v>
      </c>
      <c r="DL21" s="11">
        <f t="shared" si="21"/>
        <v>-0.49443534947511625</v>
      </c>
      <c r="DM21" s="11">
        <f t="shared" si="22"/>
        <v>-0.57818173218633706</v>
      </c>
      <c r="DN21" s="11">
        <f t="shared" si="23"/>
        <v>-0.6706228906661823</v>
      </c>
      <c r="DO21" s="11">
        <f t="shared" si="24"/>
        <v>-0.67783974807697167</v>
      </c>
      <c r="DP21" s="11">
        <f t="shared" si="25"/>
        <v>-0.28030107361804868</v>
      </c>
      <c r="DQ21" s="11">
        <f t="shared" si="26"/>
        <v>-0.62592883071710281</v>
      </c>
      <c r="DR21" s="11">
        <f t="shared" si="27"/>
        <v>-0.54314277641192144</v>
      </c>
      <c r="DS21" s="11">
        <f t="shared" si="28"/>
        <v>-0.58792070886907388</v>
      </c>
      <c r="DT21" s="11">
        <f t="shared" si="29"/>
        <v>-0.65090965755432995</v>
      </c>
      <c r="DU21" s="11">
        <f t="shared" si="30"/>
        <v>-0.62700228360679244</v>
      </c>
      <c r="DV21" s="11">
        <f t="shared" si="31"/>
        <v>-0.72463383151097116</v>
      </c>
      <c r="DW21" s="11">
        <f t="shared" si="32"/>
        <v>-0.69401915449553808</v>
      </c>
      <c r="DX21" s="11">
        <f t="shared" si="33"/>
        <v>-0.71345695345816607</v>
      </c>
      <c r="DY21" s="11">
        <f t="shared" si="34"/>
        <v>-0.63578659787503322</v>
      </c>
      <c r="DZ21" s="11">
        <f t="shared" si="35"/>
        <v>-0.71231085609343103</v>
      </c>
      <c r="EA21" s="11">
        <f t="shared" si="36"/>
        <v>-0.6822548149378892</v>
      </c>
      <c r="EB21" s="11">
        <f t="shared" si="37"/>
        <v>-0.71257685122905501</v>
      </c>
      <c r="EC21" s="11">
        <f t="shared" si="38"/>
        <v>-0.56811231925540395</v>
      </c>
      <c r="ED21" s="11">
        <f t="shared" si="39"/>
        <v>-0.65965499636915881</v>
      </c>
      <c r="EE21" s="11">
        <f t="shared" si="40"/>
        <v>-0.70688967165818617</v>
      </c>
      <c r="EF21" s="11">
        <f t="shared" si="41"/>
        <v>-0.72156650781146037</v>
      </c>
      <c r="EG21" s="11">
        <f t="shared" si="42"/>
        <v>-0.68103675599000957</v>
      </c>
      <c r="EH21" s="11">
        <f t="shared" si="43"/>
        <v>-0.65002734191148204</v>
      </c>
      <c r="EI21" s="11">
        <f t="shared" si="44"/>
        <v>-0.39243231817536472</v>
      </c>
      <c r="EJ21" s="11">
        <f t="shared" si="45"/>
        <v>-0.72196156377914544</v>
      </c>
      <c r="EK21" s="11">
        <f t="shared" si="46"/>
        <v>-0.65606669630194903</v>
      </c>
      <c r="EL21" s="11">
        <f t="shared" si="47"/>
        <v>-0.56309580894457811</v>
      </c>
      <c r="EM21" s="11">
        <f t="shared" si="48"/>
        <v>-0.77091387395565902</v>
      </c>
      <c r="EN21" s="11">
        <f t="shared" si="49"/>
        <v>-0.7077245244669822</v>
      </c>
      <c r="EO21" s="11">
        <f t="shared" si="50"/>
        <v>-0.66709519327618494</v>
      </c>
      <c r="EP21" s="11">
        <f t="shared" si="51"/>
        <v>-0.66668702474477448</v>
      </c>
      <c r="EQ21" s="11">
        <f t="shared" si="52"/>
        <v>-0.72288583635130654</v>
      </c>
      <c r="ER21" s="11">
        <f t="shared" si="53"/>
        <v>-0.65537166105537303</v>
      </c>
      <c r="ES21" s="11">
        <f t="shared" si="54"/>
        <v>-0.65241711795178481</v>
      </c>
      <c r="ET21" s="11">
        <f t="shared" si="55"/>
        <v>-0.58916984294545738</v>
      </c>
      <c r="EU21" s="11">
        <f t="shared" si="56"/>
        <v>-0.64079967764206025</v>
      </c>
      <c r="EV21" s="11">
        <f t="shared" si="57"/>
        <v>-0.55673107474861072</v>
      </c>
      <c r="EW21" s="11">
        <f t="shared" si="58"/>
        <v>-0.67259560438956389</v>
      </c>
      <c r="EX21" s="11">
        <f t="shared" si="59"/>
        <v>-0.60072227843903558</v>
      </c>
      <c r="EY21" s="11">
        <f t="shared" si="60"/>
        <v>-0.5991752386947492</v>
      </c>
      <c r="EZ21" s="11">
        <f t="shared" si="61"/>
        <v>-0.65432989334265745</v>
      </c>
      <c r="FA21" s="11">
        <f t="shared" si="62"/>
        <v>-0.62846945705994572</v>
      </c>
      <c r="FB21" s="11">
        <f t="shared" si="63"/>
        <v>-0.59424498905384937</v>
      </c>
      <c r="FC21" s="11">
        <f t="shared" si="64"/>
        <v>-0.69715512825656467</v>
      </c>
      <c r="FD21" s="11">
        <f t="shared" si="65"/>
        <v>-0.62190264538299</v>
      </c>
      <c r="FE21" s="11">
        <f t="shared" si="66"/>
        <v>-0.67217101785056932</v>
      </c>
      <c r="FF21" s="11">
        <f t="shared" si="67"/>
        <v>-0.73079285791982174</v>
      </c>
      <c r="FG21" s="11">
        <f t="shared" si="68"/>
        <v>-0.62478374151407667</v>
      </c>
      <c r="FH21" s="11">
        <f t="shared" si="69"/>
        <v>-0.67960929263605352</v>
      </c>
      <c r="FI21" s="11">
        <f t="shared" si="70"/>
        <v>-1</v>
      </c>
      <c r="FJ21" s="11">
        <f t="shared" si="71"/>
        <v>-1</v>
      </c>
      <c r="FK21" s="11">
        <f t="shared" si="72"/>
        <v>-1</v>
      </c>
      <c r="FL21" s="11">
        <f t="shared" si="73"/>
        <v>-1</v>
      </c>
      <c r="FM21" s="11">
        <f t="shared" si="74"/>
        <v>-1</v>
      </c>
      <c r="FN21" s="11">
        <f t="shared" si="75"/>
        <v>-1</v>
      </c>
      <c r="FO21" s="11">
        <f t="shared" si="76"/>
        <v>-1</v>
      </c>
      <c r="FP21" s="11">
        <f t="shared" si="77"/>
        <v>-1</v>
      </c>
      <c r="FQ21" s="11">
        <f t="shared" si="78"/>
        <v>-1</v>
      </c>
      <c r="FR21" s="11">
        <f t="shared" si="79"/>
        <v>-1</v>
      </c>
      <c r="FS21" s="11">
        <f t="shared" si="80"/>
        <v>-1</v>
      </c>
      <c r="FT21" s="11">
        <f t="shared" si="81"/>
        <v>-1</v>
      </c>
      <c r="FU21" s="11">
        <f t="shared" si="82"/>
        <v>-1</v>
      </c>
      <c r="FV21" s="11">
        <f t="shared" si="83"/>
        <v>-1</v>
      </c>
      <c r="FW21" s="11">
        <f t="shared" si="84"/>
        <v>-1</v>
      </c>
      <c r="FX21" s="11">
        <f t="shared" si="85"/>
        <v>-1</v>
      </c>
      <c r="FY21" s="11">
        <f t="shared" si="86"/>
        <v>-1</v>
      </c>
      <c r="FZ21" s="11">
        <f t="shared" si="87"/>
        <v>-1</v>
      </c>
    </row>
    <row r="22" spans="2:182" x14ac:dyDescent="0.25">
      <c r="B22" s="2">
        <v>34912</v>
      </c>
      <c r="C22" s="3">
        <v>66969362</v>
      </c>
      <c r="D22" s="4">
        <f>VLOOKUP(B22,[22]jan94!$A$59:$IV$168,3,0)</f>
        <v>1073364</v>
      </c>
      <c r="E22" s="4">
        <f>VLOOKUP(B22,[23]feb94!$A$51:$IV$159,3,0)</f>
        <v>702664</v>
      </c>
      <c r="F22" s="4">
        <f>VLOOKUP(B22,[24]mar94!$A$56:$IV$164,3,0)</f>
        <v>875086</v>
      </c>
      <c r="G22" s="4">
        <f>VLOOKUP(B22,[25]apr94!$A$64:$IV$170,3,0)</f>
        <v>799509</v>
      </c>
      <c r="H22" s="4">
        <f>VLOOKUP(B22,[26]may94!$A$51:$IV$156,3,0)</f>
        <v>773025</v>
      </c>
      <c r="I22" s="4">
        <f>VLOOKUP(B22,[27]jun94!$A$62:$IV$167,3,0)</f>
        <v>860812</v>
      </c>
      <c r="J22" s="4">
        <f>VLOOKUP(B22,[28]jul94!$A$55:$IV$159,3,0)</f>
        <v>997875</v>
      </c>
      <c r="K22" s="4">
        <f>VLOOKUP(B22,[29]aug94!$A$63:$IV$165,3,0)</f>
        <v>848934</v>
      </c>
      <c r="L22" s="4">
        <f>VLOOKUP(B22,[30]sep94!$A$55:$IV$156,3,0)</f>
        <v>1095981</v>
      </c>
      <c r="M22" s="4">
        <f>VLOOKUP(B22,[31]oct94!$A$55:$IV$155,3,0)</f>
        <v>915621</v>
      </c>
      <c r="N22" s="4">
        <f>VLOOKUP(B22,[32]nov94!$A$38:$IV$137,3,0)</f>
        <v>954055</v>
      </c>
      <c r="O22" s="4">
        <f>VLOOKUP(B22,[33]dec94!$A$55:$IV$154,3,0)</f>
        <v>961074</v>
      </c>
      <c r="P22" s="4">
        <f>VLOOKUP(B22,[34]jan95!$A$48:$IV$142,3,0)</f>
        <v>1397373</v>
      </c>
      <c r="Q22" s="4">
        <f>VLOOKUP(B22,[35]feb95!$A$54:$IV$147,3,0)</f>
        <v>929907</v>
      </c>
      <c r="R22" s="4">
        <f>VLOOKUP(B22,[36]mar95!$A$37:$IV$129,3,0)</f>
        <v>1127991</v>
      </c>
      <c r="S22" s="4">
        <f>VLOOKUP(B22,[37]apr95!$A$59:$IV$150,3,0)</f>
        <v>1084516</v>
      </c>
      <c r="T22" s="4">
        <f>VLOOKUP(B22,[38]may95!$A$60:$IV$151,3,0)</f>
        <v>1695746</v>
      </c>
      <c r="U22" s="4">
        <f>VLOOKUP(B22,[39]jun95!$A$55:$IV$144,3,0)</f>
        <v>1491145</v>
      </c>
      <c r="V22" s="4">
        <f>VLOOKUP(B22,[40]jul95!$A$53:$IV$141,3,0)</f>
        <v>1788031</v>
      </c>
      <c r="W22" s="4">
        <f>VLOOKUP(B22,[41]aug95!$A$61:$IV$148,3,0)</f>
        <v>1284795</v>
      </c>
      <c r="CP22" s="1" t="s">
        <v>23</v>
      </c>
      <c r="CQ22" s="11">
        <f t="shared" si="0"/>
        <v>-0.61600378346224427</v>
      </c>
      <c r="CR22" s="11">
        <f t="shared" si="1"/>
        <v>-0.66394885856880914</v>
      </c>
      <c r="CS22" s="11">
        <f t="shared" si="2"/>
        <v>-0.67918171628605284</v>
      </c>
      <c r="CT22" s="11">
        <f t="shared" si="3"/>
        <v>-0.64803947649575189</v>
      </c>
      <c r="CU22" s="11">
        <f t="shared" si="4"/>
        <v>-0.69204912030418297</v>
      </c>
      <c r="CV22" s="11">
        <f t="shared" si="5"/>
        <v>-0.731600468335316</v>
      </c>
      <c r="CW22" s="11">
        <f t="shared" si="6"/>
        <v>-0.60379667946238746</v>
      </c>
      <c r="CX22" s="11">
        <f t="shared" si="7"/>
        <v>-0.67872935443926685</v>
      </c>
      <c r="CY22" s="11">
        <f t="shared" si="8"/>
        <v>-0.56849390166571756</v>
      </c>
      <c r="CZ22" s="11">
        <f t="shared" si="9"/>
        <v>-0.67140356272049095</v>
      </c>
      <c r="DA22" s="11">
        <f t="shared" si="10"/>
        <v>-0.6482173597190739</v>
      </c>
      <c r="DB22" s="11">
        <f t="shared" si="11"/>
        <v>-0.61013062186625633</v>
      </c>
      <c r="DC22" s="11">
        <f t="shared" si="12"/>
        <v>-0.61207074140246254</v>
      </c>
      <c r="DD22" s="11">
        <f t="shared" si="13"/>
        <v>-0.60289262150620238</v>
      </c>
      <c r="DE22" s="11">
        <f t="shared" si="14"/>
        <v>-1.8586170997344631</v>
      </c>
      <c r="DF22" s="11">
        <f t="shared" si="15"/>
        <v>-0.56875327189931513</v>
      </c>
      <c r="DG22" s="11">
        <f t="shared" si="16"/>
        <v>-0.68334644261708977</v>
      </c>
      <c r="DH22" s="11">
        <f t="shared" si="17"/>
        <v>-0.64983070706669077</v>
      </c>
      <c r="DI22" s="11">
        <f t="shared" si="18"/>
        <v>-0.64559954497433203</v>
      </c>
      <c r="DJ22" s="11">
        <f t="shared" si="19"/>
        <v>-0.64089036793107679</v>
      </c>
      <c r="DK22" s="11">
        <f t="shared" si="20"/>
        <v>-0.65920486121713651</v>
      </c>
      <c r="DL22" s="11">
        <f t="shared" si="21"/>
        <v>-0.46304407539924702</v>
      </c>
      <c r="DM22" s="11">
        <f t="shared" si="22"/>
        <v>-0.59358191645745395</v>
      </c>
      <c r="DN22" s="11">
        <f t="shared" si="23"/>
        <v>-0.69341380580045953</v>
      </c>
      <c r="DO22" s="11">
        <f t="shared" si="24"/>
        <v>-0.68158698303180909</v>
      </c>
      <c r="DP22" s="11">
        <f t="shared" si="25"/>
        <v>-0.30704772554898102</v>
      </c>
      <c r="DQ22" s="11">
        <f t="shared" si="26"/>
        <v>-0.64112049270352056</v>
      </c>
      <c r="DR22" s="11">
        <f t="shared" si="27"/>
        <v>-0.68903778143961747</v>
      </c>
      <c r="DS22" s="11">
        <f t="shared" si="28"/>
        <v>-0.61030015206882193</v>
      </c>
      <c r="DT22" s="11">
        <f t="shared" si="29"/>
        <v>-0.66368636065521958</v>
      </c>
      <c r="DU22" s="11">
        <f t="shared" si="30"/>
        <v>-0.62770990268620985</v>
      </c>
      <c r="DV22" s="11">
        <f t="shared" si="31"/>
        <v>-0.71496359846183444</v>
      </c>
      <c r="DW22" s="11">
        <f t="shared" si="32"/>
        <v>-0.70338062398162959</v>
      </c>
      <c r="DX22" s="11">
        <f t="shared" si="33"/>
        <v>-0.7247561155322999</v>
      </c>
      <c r="DY22" s="11">
        <f t="shared" si="34"/>
        <v>-0.6553633129321722</v>
      </c>
      <c r="DZ22" s="11">
        <f t="shared" si="35"/>
        <v>-0.71624296870471382</v>
      </c>
      <c r="EA22" s="11">
        <f t="shared" si="36"/>
        <v>-0.67736694024376931</v>
      </c>
      <c r="EB22" s="11">
        <f t="shared" si="37"/>
        <v>-0.71912380933092745</v>
      </c>
      <c r="EC22" s="11">
        <f t="shared" si="38"/>
        <v>-0.58743710438397112</v>
      </c>
      <c r="ED22" s="11">
        <f t="shared" si="39"/>
        <v>-0.67803904562853579</v>
      </c>
      <c r="EE22" s="11">
        <f t="shared" si="40"/>
        <v>-0.72515909677510915</v>
      </c>
      <c r="EF22" s="11">
        <f t="shared" si="41"/>
        <v>-0.71963495826132595</v>
      </c>
      <c r="EG22" s="11">
        <f t="shared" si="42"/>
        <v>-0.67875202903481036</v>
      </c>
      <c r="EH22" s="11">
        <f t="shared" si="43"/>
        <v>-0.64301829622740214</v>
      </c>
      <c r="EI22" s="11">
        <f t="shared" si="44"/>
        <v>-0.40563647049585605</v>
      </c>
      <c r="EJ22" s="11">
        <f t="shared" si="45"/>
        <v>-0.718387293541213</v>
      </c>
      <c r="EK22" s="11">
        <f t="shared" si="46"/>
        <v>-0.64737929809491501</v>
      </c>
      <c r="EL22" s="11">
        <f t="shared" si="47"/>
        <v>-0.58800083358455524</v>
      </c>
      <c r="EM22" s="11">
        <f t="shared" si="48"/>
        <v>-0.76291903271561556</v>
      </c>
      <c r="EN22" s="11">
        <f t="shared" si="49"/>
        <v>-0.71270961185485604</v>
      </c>
      <c r="EO22" s="11">
        <f t="shared" si="50"/>
        <v>-0.67940645335876726</v>
      </c>
      <c r="EP22" s="11">
        <f t="shared" si="51"/>
        <v>-0.65409576683214532</v>
      </c>
      <c r="EQ22" s="11">
        <f t="shared" si="52"/>
        <v>-0.73305252718494629</v>
      </c>
      <c r="ER22" s="11">
        <f t="shared" si="53"/>
        <v>-0.68526559050499791</v>
      </c>
      <c r="ES22" s="11">
        <f t="shared" si="54"/>
        <v>-0.63514117784789303</v>
      </c>
      <c r="ET22" s="11">
        <f t="shared" si="55"/>
        <v>-0.59310142463218007</v>
      </c>
      <c r="EU22" s="11">
        <f t="shared" si="56"/>
        <v>-0.64512148838239225</v>
      </c>
      <c r="EV22" s="11">
        <f t="shared" si="57"/>
        <v>-0.58778488814154861</v>
      </c>
      <c r="EW22" s="11">
        <f t="shared" si="58"/>
        <v>-0.68146819551559845</v>
      </c>
      <c r="EX22" s="11">
        <f t="shared" si="59"/>
        <v>-0.64722408607215964</v>
      </c>
      <c r="EY22" s="11">
        <f t="shared" si="60"/>
        <v>-0.61964230860969383</v>
      </c>
      <c r="EZ22" s="11">
        <f t="shared" si="61"/>
        <v>-0.69298924725273603</v>
      </c>
      <c r="FA22" s="11">
        <f t="shared" si="62"/>
        <v>-0.65110527889224734</v>
      </c>
      <c r="FB22" s="11">
        <f t="shared" si="63"/>
        <v>-0.61763730117074334</v>
      </c>
      <c r="FC22" s="11">
        <f t="shared" si="64"/>
        <v>-0.72283100222581731</v>
      </c>
      <c r="FD22" s="11">
        <f t="shared" si="65"/>
        <v>-0.64068942397975381</v>
      </c>
      <c r="FE22" s="11">
        <f t="shared" si="66"/>
        <v>-0.68870635145568437</v>
      </c>
      <c r="FF22" s="11">
        <f t="shared" si="67"/>
        <v>-0.73229596412153308</v>
      </c>
      <c r="FG22" s="11">
        <f t="shared" si="68"/>
        <v>-0.65421748449384487</v>
      </c>
      <c r="FH22" s="11">
        <f t="shared" si="69"/>
        <v>-1</v>
      </c>
      <c r="FI22" s="11">
        <f t="shared" si="70"/>
        <v>-1</v>
      </c>
      <c r="FJ22" s="11">
        <f t="shared" si="71"/>
        <v>-1</v>
      </c>
      <c r="FK22" s="11">
        <f t="shared" si="72"/>
        <v>-1</v>
      </c>
      <c r="FL22" s="11">
        <f t="shared" si="73"/>
        <v>-1</v>
      </c>
      <c r="FM22" s="11">
        <f t="shared" si="74"/>
        <v>-1</v>
      </c>
      <c r="FN22" s="11">
        <f t="shared" si="75"/>
        <v>-1</v>
      </c>
      <c r="FO22" s="11">
        <f t="shared" si="76"/>
        <v>-1</v>
      </c>
      <c r="FP22" s="11">
        <f t="shared" si="77"/>
        <v>-1</v>
      </c>
      <c r="FQ22" s="11">
        <f t="shared" si="78"/>
        <v>-1</v>
      </c>
      <c r="FR22" s="11">
        <f t="shared" si="79"/>
        <v>-1</v>
      </c>
      <c r="FS22" s="11">
        <f t="shared" si="80"/>
        <v>-1</v>
      </c>
      <c r="FT22" s="11">
        <f t="shared" si="81"/>
        <v>-1</v>
      </c>
      <c r="FU22" s="11">
        <f t="shared" si="82"/>
        <v>-1</v>
      </c>
      <c r="FV22" s="11">
        <f t="shared" si="83"/>
        <v>-1</v>
      </c>
      <c r="FW22" s="11">
        <f t="shared" si="84"/>
        <v>-1</v>
      </c>
      <c r="FX22" s="11">
        <f t="shared" si="85"/>
        <v>-1</v>
      </c>
      <c r="FY22" s="11">
        <f t="shared" si="86"/>
        <v>-1</v>
      </c>
      <c r="FZ22" s="11">
        <f t="shared" si="87"/>
        <v>-1</v>
      </c>
    </row>
    <row r="23" spans="2:182" x14ac:dyDescent="0.25">
      <c r="B23" s="2">
        <v>34943</v>
      </c>
      <c r="C23" s="3">
        <v>64489250</v>
      </c>
      <c r="D23" s="4">
        <f>VLOOKUP(B23,[22]jan94!$A$59:$IV$168,3,0)</f>
        <v>1005654</v>
      </c>
      <c r="E23" s="4">
        <f>VLOOKUP(B23,[23]feb94!$A$51:$IV$159,3,0)</f>
        <v>649105</v>
      </c>
      <c r="F23" s="4">
        <f>VLOOKUP(B23,[24]mar94!$A$56:$IV$164,3,0)</f>
        <v>863982</v>
      </c>
      <c r="G23" s="4">
        <f>VLOOKUP(B23,[25]apr94!$A$64:$IV$170,3,0)</f>
        <v>727281</v>
      </c>
      <c r="H23" s="4">
        <f>VLOOKUP(B23,[26]may94!$A$51:$IV$156,3,0)</f>
        <v>748413</v>
      </c>
      <c r="I23" s="4">
        <f>VLOOKUP(B23,[27]jun94!$A$62:$IV$167,3,0)</f>
        <v>781780</v>
      </c>
      <c r="J23" s="4">
        <f>VLOOKUP(B23,[28]jul94!$A$55:$IV$159,3,0)</f>
        <v>975611</v>
      </c>
      <c r="K23" s="4">
        <f>VLOOKUP(B23,[29]aug94!$A$63:$IV$165,3,0)</f>
        <v>833303</v>
      </c>
      <c r="L23" s="4">
        <f>VLOOKUP(B23,[30]sep94!$A$55:$IV$156,3,0)</f>
        <v>1037399</v>
      </c>
      <c r="M23" s="4">
        <f>VLOOKUP(B23,[31]oct94!$A$55:$IV$155,3,0)</f>
        <v>879795</v>
      </c>
      <c r="N23" s="4">
        <f>VLOOKUP(B23,[32]nov94!$A$38:$IV$137,3,0)</f>
        <v>853052</v>
      </c>
      <c r="O23" s="4">
        <f>VLOOKUP(B23,[33]dec94!$A$55:$IV$154,3,0)</f>
        <v>869159</v>
      </c>
      <c r="P23" s="4">
        <f>VLOOKUP(B23,[34]jan95!$A$48:$IV$142,3,0)</f>
        <v>1270171</v>
      </c>
      <c r="Q23" s="4">
        <f>VLOOKUP(B23,[35]feb95!$A$54:$IV$147,3,0)</f>
        <v>945548</v>
      </c>
      <c r="R23" s="4">
        <f>VLOOKUP(B23,[36]mar95!$A$37:$IV$129,3,0)</f>
        <v>1007065</v>
      </c>
      <c r="S23" s="4">
        <f>VLOOKUP(B23,[37]apr95!$A$59:$IV$150,3,0)</f>
        <v>952708</v>
      </c>
      <c r="T23" s="4">
        <f>VLOOKUP(B23,[38]may95!$A$60:$IV$151,3,0)</f>
        <v>1443449</v>
      </c>
      <c r="U23" s="4">
        <f>VLOOKUP(B23,[39]jun95!$A$55:$IV$144,3,0)</f>
        <v>1280294</v>
      </c>
      <c r="V23" s="4">
        <f>VLOOKUP(B23,[40]jul95!$A$53:$IV$141,3,0)</f>
        <v>1460623</v>
      </c>
      <c r="W23" s="4">
        <f>VLOOKUP(B23,[41]aug95!$A$61:$IV$148,3,0)</f>
        <v>2183996</v>
      </c>
      <c r="X23" s="4">
        <f>VLOOKUP(B23,[42]sep95!$A$58:$IV$144,3,0)</f>
        <v>778120</v>
      </c>
      <c r="CP23" s="1" t="s">
        <v>24</v>
      </c>
      <c r="CQ23" s="11">
        <f t="shared" si="0"/>
        <v>-0.65539786466547312</v>
      </c>
      <c r="CR23" s="11">
        <f t="shared" si="1"/>
        <v>-0.66254399408335263</v>
      </c>
      <c r="CS23" s="11">
        <f t="shared" si="2"/>
        <v>-0.69952447657565986</v>
      </c>
      <c r="CT23" s="11">
        <f t="shared" si="3"/>
        <v>-0.67379304535618645</v>
      </c>
      <c r="CU23" s="11">
        <f t="shared" si="4"/>
        <v>-0.70414694632124919</v>
      </c>
      <c r="CV23" s="11">
        <f t="shared" si="5"/>
        <v>-0.73415919157129128</v>
      </c>
      <c r="CW23" s="11">
        <f t="shared" si="6"/>
        <v>-0.65930046498394468</v>
      </c>
      <c r="CX23" s="11">
        <f t="shared" si="7"/>
        <v>-0.67618913570565631</v>
      </c>
      <c r="CY23" s="11">
        <f t="shared" si="8"/>
        <v>-0.59295486051987722</v>
      </c>
      <c r="CZ23" s="11">
        <f t="shared" si="9"/>
        <v>-0.67696672545251035</v>
      </c>
      <c r="DA23" s="11">
        <f t="shared" si="10"/>
        <v>-0.65608145941704088</v>
      </c>
      <c r="DB23" s="11">
        <f t="shared" si="11"/>
        <v>-0.61762230377295235</v>
      </c>
      <c r="DC23" s="11">
        <f t="shared" si="12"/>
        <v>-0.63634945871092063</v>
      </c>
      <c r="DD23" s="11">
        <f t="shared" si="13"/>
        <v>-0.61548130804166568</v>
      </c>
      <c r="DE23" s="11">
        <f t="shared" si="14"/>
        <v>-1.9683645899317324</v>
      </c>
      <c r="DF23" s="11">
        <f t="shared" si="15"/>
        <v>-0.58595647029294706</v>
      </c>
      <c r="DG23" s="11">
        <f t="shared" si="16"/>
        <v>-0.69548393687113752</v>
      </c>
      <c r="DH23" s="11">
        <f t="shared" si="17"/>
        <v>-0.65783916363699613</v>
      </c>
      <c r="DI23" s="11">
        <f t="shared" si="18"/>
        <v>-0.66050502852952031</v>
      </c>
      <c r="DJ23" s="11">
        <f t="shared" si="19"/>
        <v>-0.60582212457082962</v>
      </c>
      <c r="DK23" s="11">
        <f t="shared" si="20"/>
        <v>-0.66179308274043991</v>
      </c>
      <c r="DL23" s="11">
        <f t="shared" si="21"/>
        <v>-0.48714885629701316</v>
      </c>
      <c r="DM23" s="11">
        <f t="shared" si="22"/>
        <v>-0.63005624620437439</v>
      </c>
      <c r="DN23" s="11">
        <f t="shared" si="23"/>
        <v>-0.70627275171708714</v>
      </c>
      <c r="DO23" s="11">
        <f t="shared" si="24"/>
        <v>-0.69856006700945072</v>
      </c>
      <c r="DP23" s="11">
        <f t="shared" si="25"/>
        <v>-0.29987269058141452</v>
      </c>
      <c r="DQ23" s="11">
        <f t="shared" si="26"/>
        <v>-0.65150264767300314</v>
      </c>
      <c r="DR23" s="11">
        <f t="shared" si="27"/>
        <v>-0.72079898327761371</v>
      </c>
      <c r="DS23" s="11">
        <f t="shared" si="28"/>
        <v>-0.64392333198712703</v>
      </c>
      <c r="DT23" s="11">
        <f t="shared" si="29"/>
        <v>-0.66616706723835106</v>
      </c>
      <c r="DU23" s="11">
        <f t="shared" si="30"/>
        <v>-0.64382826075107491</v>
      </c>
      <c r="DV23" s="11">
        <f t="shared" si="31"/>
        <v>-0.72188874694203409</v>
      </c>
      <c r="DW23" s="11">
        <f t="shared" si="32"/>
        <v>-0.7145266973599026</v>
      </c>
      <c r="DX23" s="11">
        <f t="shared" si="33"/>
        <v>-0.73400057673586661</v>
      </c>
      <c r="DY23" s="11">
        <f t="shared" si="34"/>
        <v>-0.66832922605141432</v>
      </c>
      <c r="DZ23" s="11">
        <f t="shared" si="35"/>
        <v>-0.72180861824802744</v>
      </c>
      <c r="EA23" s="11">
        <f t="shared" si="36"/>
        <v>-0.68093525601689819</v>
      </c>
      <c r="EB23" s="11">
        <f t="shared" si="37"/>
        <v>-0.72218427885157777</v>
      </c>
      <c r="EC23" s="11">
        <f t="shared" si="38"/>
        <v>-0.63060728571384617</v>
      </c>
      <c r="ED23" s="11">
        <f t="shared" si="39"/>
        <v>-0.66335112155866549</v>
      </c>
      <c r="EE23" s="11">
        <f t="shared" si="40"/>
        <v>-0.7362150027725094</v>
      </c>
      <c r="EF23" s="11">
        <f t="shared" si="41"/>
        <v>-0.73652331230572421</v>
      </c>
      <c r="EG23" s="11">
        <f t="shared" si="42"/>
        <v>-0.70311807211264477</v>
      </c>
      <c r="EH23" s="11">
        <f t="shared" si="43"/>
        <v>-0.6477705794469456</v>
      </c>
      <c r="EI23" s="11">
        <f t="shared" si="44"/>
        <v>-0.43224648745084754</v>
      </c>
      <c r="EJ23" s="11">
        <f t="shared" si="45"/>
        <v>-0.73044619733162408</v>
      </c>
      <c r="EK23" s="11">
        <f t="shared" si="46"/>
        <v>-0.64139084081812181</v>
      </c>
      <c r="EL23" s="11">
        <f t="shared" si="47"/>
        <v>-0.58322271702254747</v>
      </c>
      <c r="EM23" s="11">
        <f t="shared" si="48"/>
        <v>-0.76861544126294057</v>
      </c>
      <c r="EN23" s="11">
        <f t="shared" si="49"/>
        <v>-0.7149049960479178</v>
      </c>
      <c r="EO23" s="11">
        <f t="shared" si="50"/>
        <v>-0.69409971997760211</v>
      </c>
      <c r="EP23" s="11">
        <f t="shared" si="51"/>
        <v>-0.67715641181831254</v>
      </c>
      <c r="EQ23" s="11">
        <f t="shared" si="52"/>
        <v>-0.74932968953310053</v>
      </c>
      <c r="ER23" s="11">
        <f t="shared" si="53"/>
        <v>-0.66308938262275696</v>
      </c>
      <c r="ES23" s="11">
        <f t="shared" si="54"/>
        <v>-0.64171305646123411</v>
      </c>
      <c r="ET23" s="11">
        <f t="shared" si="55"/>
        <v>-0.59425796670668429</v>
      </c>
      <c r="EU23" s="11">
        <f t="shared" si="56"/>
        <v>-0.64322149634907644</v>
      </c>
      <c r="EV23" s="11">
        <f t="shared" si="57"/>
        <v>-0.60691895814982322</v>
      </c>
      <c r="EW23" s="11">
        <f t="shared" si="58"/>
        <v>-0.70224064868566749</v>
      </c>
      <c r="EX23" s="11">
        <f t="shared" si="59"/>
        <v>-0.65474824595794223</v>
      </c>
      <c r="EY23" s="11">
        <f t="shared" si="60"/>
        <v>-0.62012605697350665</v>
      </c>
      <c r="EZ23" s="11">
        <f t="shared" si="61"/>
        <v>-0.71386229458346295</v>
      </c>
      <c r="FA23" s="11">
        <f t="shared" si="62"/>
        <v>-0.6748361082352774</v>
      </c>
      <c r="FB23" s="11">
        <f t="shared" si="63"/>
        <v>-0.62249972958277344</v>
      </c>
      <c r="FC23" s="11">
        <f t="shared" si="64"/>
        <v>-0.72385156518108729</v>
      </c>
      <c r="FD23" s="11">
        <f t="shared" si="65"/>
        <v>-0.65514964036733037</v>
      </c>
      <c r="FE23" s="11">
        <f t="shared" si="66"/>
        <v>-0.70166850452868756</v>
      </c>
      <c r="FF23" s="11">
        <f t="shared" si="67"/>
        <v>-0.74763495409494862</v>
      </c>
      <c r="FG23" s="11">
        <f t="shared" si="68"/>
        <v>-1</v>
      </c>
      <c r="FH23" s="11">
        <f t="shared" si="69"/>
        <v>-1</v>
      </c>
      <c r="FI23" s="11">
        <f t="shared" si="70"/>
        <v>-1</v>
      </c>
      <c r="FJ23" s="11">
        <f t="shared" si="71"/>
        <v>-1</v>
      </c>
      <c r="FK23" s="11">
        <f t="shared" si="72"/>
        <v>-1</v>
      </c>
      <c r="FL23" s="11">
        <f t="shared" si="73"/>
        <v>-1</v>
      </c>
      <c r="FM23" s="11">
        <f t="shared" si="74"/>
        <v>-1</v>
      </c>
      <c r="FN23" s="11">
        <f t="shared" si="75"/>
        <v>-1</v>
      </c>
      <c r="FO23" s="11">
        <f t="shared" si="76"/>
        <v>-1</v>
      </c>
      <c r="FP23" s="11">
        <f t="shared" si="77"/>
        <v>-1</v>
      </c>
      <c r="FQ23" s="11">
        <f t="shared" si="78"/>
        <v>-1</v>
      </c>
      <c r="FR23" s="11">
        <f t="shared" si="79"/>
        <v>-1</v>
      </c>
      <c r="FS23" s="11">
        <f t="shared" si="80"/>
        <v>-1</v>
      </c>
      <c r="FT23" s="11">
        <f t="shared" si="81"/>
        <v>-1</v>
      </c>
      <c r="FU23" s="11">
        <f t="shared" si="82"/>
        <v>-1</v>
      </c>
      <c r="FV23" s="11">
        <f t="shared" si="83"/>
        <v>-1</v>
      </c>
      <c r="FW23" s="11">
        <f t="shared" si="84"/>
        <v>-1</v>
      </c>
      <c r="FX23" s="11">
        <f t="shared" si="85"/>
        <v>-1</v>
      </c>
      <c r="FY23" s="11">
        <f t="shared" si="86"/>
        <v>-1</v>
      </c>
      <c r="FZ23" s="11">
        <f t="shared" si="87"/>
        <v>-1</v>
      </c>
    </row>
    <row r="24" spans="2:182" x14ac:dyDescent="0.25">
      <c r="B24" s="2">
        <v>34973</v>
      </c>
      <c r="C24" s="3">
        <v>63324212</v>
      </c>
      <c r="D24" s="4">
        <f>VLOOKUP(B24,[22]jan94!$A$59:$IV$168,3,0)</f>
        <v>932567</v>
      </c>
      <c r="E24" s="4">
        <f>VLOOKUP(B24,[23]feb94!$A$51:$IV$159,3,0)</f>
        <v>627348</v>
      </c>
      <c r="F24" s="4">
        <f>VLOOKUP(B24,[24]mar94!$A$56:$IV$164,3,0)</f>
        <v>853275</v>
      </c>
      <c r="G24" s="4">
        <f>VLOOKUP(B24,[25]apr94!$A$64:$IV$170,3,0)</f>
        <v>687863</v>
      </c>
      <c r="H24" s="4">
        <f>VLOOKUP(B24,[26]may94!$A$51:$IV$156,3,0)</f>
        <v>672434</v>
      </c>
      <c r="I24" s="4">
        <f>VLOOKUP(B24,[27]jun94!$A$62:$IV$167,3,0)</f>
        <v>776567</v>
      </c>
      <c r="J24" s="4">
        <f>VLOOKUP(B24,[28]jul94!$A$55:$IV$159,3,0)</f>
        <v>960728</v>
      </c>
      <c r="K24" s="4">
        <f>VLOOKUP(B24,[29]aug94!$A$63:$IV$165,3,0)</f>
        <v>749962</v>
      </c>
      <c r="L24" s="4">
        <f>VLOOKUP(B24,[30]sep94!$A$55:$IV$156,3,0)</f>
        <v>940276</v>
      </c>
      <c r="M24" s="4">
        <f>VLOOKUP(B24,[31]oct94!$A$55:$IV$155,3,0)</f>
        <v>791492</v>
      </c>
      <c r="N24" s="4">
        <f>VLOOKUP(B24,[32]nov94!$A$38:$IV$137,3,0)</f>
        <v>796215</v>
      </c>
      <c r="O24" s="4">
        <f>VLOOKUP(B24,[33]dec94!$A$55:$IV$154,3,0)</f>
        <v>862676</v>
      </c>
      <c r="P24" s="4">
        <f>VLOOKUP(B24,[34]jan95!$A$48:$IV$142,3,0)</f>
        <v>1178385</v>
      </c>
      <c r="Q24" s="4">
        <f>VLOOKUP(B24,[35]feb95!$A$54:$IV$147,3,0)</f>
        <v>848504</v>
      </c>
      <c r="R24" s="4">
        <f>VLOOKUP(B24,[36]mar95!$A$37:$IV$129,3,0)</f>
        <v>997486</v>
      </c>
      <c r="S24" s="4">
        <f>VLOOKUP(B24,[37]apr95!$A$59:$IV$150,3,0)</f>
        <v>954890</v>
      </c>
      <c r="T24" s="4">
        <f>VLOOKUP(B24,[38]may95!$A$60:$IV$151,3,0)</f>
        <v>1362099</v>
      </c>
      <c r="U24" s="4">
        <f>VLOOKUP(B24,[39]jun95!$A$55:$IV$144,3,0)</f>
        <v>1052845</v>
      </c>
      <c r="V24" s="4">
        <f>VLOOKUP(B24,[40]jul95!$A$53:$IV$141,3,0)</f>
        <v>1397385</v>
      </c>
      <c r="W24" s="4">
        <f>VLOOKUP(B24,[41]aug95!$A$61:$IV$148,3,0)</f>
        <v>2089692</v>
      </c>
      <c r="X24" s="4">
        <f>VLOOKUP(B24,[42]sep95!$A$58:$IV$144,3,0)</f>
        <v>1309960</v>
      </c>
      <c r="Y24" s="4">
        <f>VLOOKUP(B24,[43]oct95!$A$53:$IV$138,3,0)</f>
        <v>1254959</v>
      </c>
      <c r="CP24" s="1" t="s">
        <v>25</v>
      </c>
      <c r="CQ24" s="11">
        <f t="shared" si="0"/>
        <v>-0.64429296412938508</v>
      </c>
      <c r="CR24" s="11">
        <f t="shared" si="1"/>
        <v>-0.65533261589341896</v>
      </c>
      <c r="CS24" s="11">
        <f t="shared" si="2"/>
        <v>-0.672283660593744</v>
      </c>
      <c r="CT24" s="11">
        <f t="shared" si="3"/>
        <v>-0.69649797746811337</v>
      </c>
      <c r="CU24" s="11">
        <f t="shared" si="4"/>
        <v>-0.71468801668757853</v>
      </c>
      <c r="CV24" s="11">
        <f t="shared" si="5"/>
        <v>-0.7581951858742243</v>
      </c>
      <c r="CW24" s="11">
        <f t="shared" si="6"/>
        <v>-0.66064704554394338</v>
      </c>
      <c r="CX24" s="11">
        <f t="shared" si="7"/>
        <v>-0.67065125779366253</v>
      </c>
      <c r="CY24" s="11">
        <f t="shared" si="8"/>
        <v>-0.61162157232383441</v>
      </c>
      <c r="CZ24" s="11">
        <f t="shared" si="9"/>
        <v>-0.67656545134179424</v>
      </c>
      <c r="DA24" s="11">
        <f t="shared" si="10"/>
        <v>-0.64826011824597407</v>
      </c>
      <c r="DB24" s="11">
        <f t="shared" si="11"/>
        <v>-0.6323818765813306</v>
      </c>
      <c r="DC24" s="11">
        <f t="shared" si="12"/>
        <v>-0.63695328578294053</v>
      </c>
      <c r="DD24" s="11">
        <f t="shared" si="13"/>
        <v>-0.64635114219219558</v>
      </c>
      <c r="DE24" s="11">
        <f t="shared" si="14"/>
        <v>-2.179325391639054</v>
      </c>
      <c r="DF24" s="11">
        <f t="shared" si="15"/>
        <v>-0.60302682061027635</v>
      </c>
      <c r="DG24" s="11">
        <f t="shared" si="16"/>
        <v>-0.68425202117476092</v>
      </c>
      <c r="DH24" s="11">
        <f t="shared" si="17"/>
        <v>-0.67643181163664057</v>
      </c>
      <c r="DI24" s="11">
        <f t="shared" si="18"/>
        <v>-0.66712154319472095</v>
      </c>
      <c r="DJ24" s="11">
        <f t="shared" si="19"/>
        <v>-0.62718063586197048</v>
      </c>
      <c r="DK24" s="11">
        <f t="shared" si="20"/>
        <v>-0.69084094170814381</v>
      </c>
      <c r="DL24" s="11">
        <f t="shared" si="21"/>
        <v>-0.45598454792546927</v>
      </c>
      <c r="DM24" s="11">
        <f t="shared" si="22"/>
        <v>-0.64260913270862774</v>
      </c>
      <c r="DN24" s="11">
        <f t="shared" si="23"/>
        <v>-0.74974547874472597</v>
      </c>
      <c r="DO24" s="11">
        <f t="shared" si="24"/>
        <v>-0.70412948451436985</v>
      </c>
      <c r="DP24" s="11">
        <f t="shared" si="25"/>
        <v>-0.31551321309520641</v>
      </c>
      <c r="DQ24" s="11">
        <f t="shared" si="26"/>
        <v>-0.64405025129834859</v>
      </c>
      <c r="DR24" s="11">
        <f t="shared" si="27"/>
        <v>-0.74163358468041707</v>
      </c>
      <c r="DS24" s="11">
        <f t="shared" si="28"/>
        <v>-0.64954682662825958</v>
      </c>
      <c r="DT24" s="11">
        <f t="shared" si="29"/>
        <v>-0.66065662432165007</v>
      </c>
      <c r="DU24" s="11">
        <f t="shared" si="30"/>
        <v>-0.65894157662551356</v>
      </c>
      <c r="DV24" s="11">
        <f t="shared" si="31"/>
        <v>-0.73281763610419537</v>
      </c>
      <c r="DW24" s="11">
        <f t="shared" si="32"/>
        <v>-0.72492918758956215</v>
      </c>
      <c r="DX24" s="11">
        <f t="shared" si="33"/>
        <v>-0.7513475096530895</v>
      </c>
      <c r="DY24" s="11">
        <f t="shared" si="34"/>
        <v>-0.68679501032871071</v>
      </c>
      <c r="DZ24" s="11">
        <f t="shared" si="35"/>
        <v>-0.70734341128331679</v>
      </c>
      <c r="EA24" s="11">
        <f t="shared" si="36"/>
        <v>-0.69822282471850483</v>
      </c>
      <c r="EB24" s="11">
        <f t="shared" si="37"/>
        <v>-0.73911158765353535</v>
      </c>
      <c r="EC24" s="11">
        <f t="shared" si="38"/>
        <v>-0.67399522021790736</v>
      </c>
      <c r="ED24" s="11">
        <f t="shared" si="39"/>
        <v>-0.70364261137557238</v>
      </c>
      <c r="EE24" s="11">
        <f t="shared" si="40"/>
        <v>-0.73419472691200549</v>
      </c>
      <c r="EF24" s="11">
        <f t="shared" si="41"/>
        <v>-0.73534310487152044</v>
      </c>
      <c r="EG24" s="11">
        <f t="shared" si="42"/>
        <v>-0.69641704720315867</v>
      </c>
      <c r="EH24" s="11">
        <f t="shared" si="43"/>
        <v>-0.66241898215427542</v>
      </c>
      <c r="EI24" s="11">
        <f t="shared" si="44"/>
        <v>-0.41961541542637182</v>
      </c>
      <c r="EJ24" s="11">
        <f t="shared" si="45"/>
        <v>-0.74586543777232339</v>
      </c>
      <c r="EK24" s="11">
        <f t="shared" si="46"/>
        <v>-0.62669811577872037</v>
      </c>
      <c r="EL24" s="11">
        <f t="shared" si="47"/>
        <v>-0.59713924031851562</v>
      </c>
      <c r="EM24" s="11">
        <f t="shared" si="48"/>
        <v>-0.77829775002838186</v>
      </c>
      <c r="EN24" s="11">
        <f t="shared" si="49"/>
        <v>-0.72635961067933108</v>
      </c>
      <c r="EO24" s="11">
        <f t="shared" si="50"/>
        <v>-0.70602648831862325</v>
      </c>
      <c r="EP24" s="11">
        <f t="shared" si="51"/>
        <v>-0.69967503566830436</v>
      </c>
      <c r="EQ24" s="11">
        <f t="shared" si="52"/>
        <v>-0.74253851264551018</v>
      </c>
      <c r="ER24" s="11">
        <f t="shared" si="53"/>
        <v>-0.64245294122497876</v>
      </c>
      <c r="ES24" s="11">
        <f t="shared" si="54"/>
        <v>-0.65419581057998788</v>
      </c>
      <c r="ET24" s="11">
        <f t="shared" si="55"/>
        <v>-0.60909750096868953</v>
      </c>
      <c r="EU24" s="11">
        <f t="shared" si="56"/>
        <v>-0.65831122977744205</v>
      </c>
      <c r="EV24" s="11">
        <f t="shared" si="57"/>
        <v>-0.62170429155876317</v>
      </c>
      <c r="EW24" s="11">
        <f t="shared" si="58"/>
        <v>-0.7118566467274785</v>
      </c>
      <c r="EX24" s="11">
        <f t="shared" si="59"/>
        <v>-0.6486365657914922</v>
      </c>
      <c r="EY24" s="11">
        <f t="shared" si="60"/>
        <v>-0.64557076587330775</v>
      </c>
      <c r="EZ24" s="11">
        <f t="shared" si="61"/>
        <v>-0.73266374531932965</v>
      </c>
      <c r="FA24" s="11">
        <f t="shared" si="62"/>
        <v>-0.67404616192537292</v>
      </c>
      <c r="FB24" s="11">
        <f t="shared" si="63"/>
        <v>-0.63908535404744848</v>
      </c>
      <c r="FC24" s="11">
        <f t="shared" si="64"/>
        <v>-0.75568598746612003</v>
      </c>
      <c r="FD24" s="11">
        <f t="shared" si="65"/>
        <v>-0.66599037376076298</v>
      </c>
      <c r="FE24" s="11">
        <f t="shared" si="66"/>
        <v>-0.71537761142004563</v>
      </c>
      <c r="FF24" s="11">
        <f t="shared" si="67"/>
        <v>-1</v>
      </c>
      <c r="FG24" s="11">
        <f t="shared" si="68"/>
        <v>-1</v>
      </c>
      <c r="FH24" s="11">
        <f t="shared" si="69"/>
        <v>-1</v>
      </c>
      <c r="FI24" s="11">
        <f t="shared" si="70"/>
        <v>-1</v>
      </c>
      <c r="FJ24" s="11">
        <f t="shared" si="71"/>
        <v>-1</v>
      </c>
      <c r="FK24" s="11">
        <f t="shared" si="72"/>
        <v>-1</v>
      </c>
      <c r="FL24" s="11">
        <f t="shared" si="73"/>
        <v>-1</v>
      </c>
      <c r="FM24" s="11">
        <f t="shared" si="74"/>
        <v>-1</v>
      </c>
      <c r="FN24" s="11">
        <f t="shared" si="75"/>
        <v>-1</v>
      </c>
      <c r="FO24" s="11">
        <f t="shared" si="76"/>
        <v>-1</v>
      </c>
      <c r="FP24" s="11">
        <f t="shared" si="77"/>
        <v>-1</v>
      </c>
      <c r="FQ24" s="11">
        <f t="shared" si="78"/>
        <v>-1</v>
      </c>
      <c r="FR24" s="11">
        <f t="shared" si="79"/>
        <v>-1</v>
      </c>
      <c r="FS24" s="11">
        <f t="shared" si="80"/>
        <v>-1</v>
      </c>
      <c r="FT24" s="11">
        <f t="shared" si="81"/>
        <v>-1</v>
      </c>
      <c r="FU24" s="11">
        <f t="shared" si="82"/>
        <v>-1</v>
      </c>
      <c r="FV24" s="11">
        <f t="shared" si="83"/>
        <v>-1</v>
      </c>
      <c r="FW24" s="11">
        <f t="shared" si="84"/>
        <v>-1</v>
      </c>
      <c r="FX24" s="11">
        <f t="shared" si="85"/>
        <v>-1</v>
      </c>
      <c r="FY24" s="11">
        <f t="shared" si="86"/>
        <v>-1</v>
      </c>
      <c r="FZ24" s="11">
        <f t="shared" si="87"/>
        <v>-1</v>
      </c>
    </row>
    <row r="25" spans="2:182" x14ac:dyDescent="0.25">
      <c r="B25" s="2">
        <v>35004</v>
      </c>
      <c r="C25" s="3">
        <v>63564483</v>
      </c>
      <c r="D25" s="4">
        <f>VLOOKUP(B25,[22]jan94!$A$59:$IV$168,3,0)</f>
        <v>931567</v>
      </c>
      <c r="E25" s="4">
        <f>VLOOKUP(B25,[23]feb94!$A$51:$IV$159,3,0)</f>
        <v>609649</v>
      </c>
      <c r="F25" s="4">
        <f>VLOOKUP(B25,[24]mar94!$A$56:$IV$164,3,0)</f>
        <v>792562</v>
      </c>
      <c r="G25" s="4">
        <f>VLOOKUP(B25,[25]apr94!$A$64:$IV$170,3,0)</f>
        <v>726140</v>
      </c>
      <c r="H25" s="4">
        <f>VLOOKUP(B25,[26]may94!$A$51:$IV$156,3,0)</f>
        <v>637986</v>
      </c>
      <c r="I25" s="4">
        <f>VLOOKUP(B25,[27]jun94!$A$62:$IV$167,3,0)</f>
        <v>733856</v>
      </c>
      <c r="J25" s="4">
        <f>VLOOKUP(B25,[28]jul94!$A$55:$IV$159,3,0)</f>
        <v>974588</v>
      </c>
      <c r="K25" s="4">
        <f>VLOOKUP(B25,[29]aug94!$A$63:$IV$165,3,0)</f>
        <v>779235</v>
      </c>
      <c r="L25" s="4">
        <f>VLOOKUP(B25,[30]sep94!$A$55:$IV$156,3,0)</f>
        <v>860078</v>
      </c>
      <c r="M25" s="4">
        <f>VLOOKUP(B25,[31]oct94!$A$55:$IV$155,3,0)</f>
        <v>738671</v>
      </c>
      <c r="N25" s="4">
        <f>VLOOKUP(B25,[32]nov94!$A$38:$IV$137,3,0)</f>
        <v>806000</v>
      </c>
      <c r="O25" s="4">
        <f>VLOOKUP(B25,[33]dec94!$A$55:$IV$154,3,0)</f>
        <v>799602</v>
      </c>
      <c r="P25" s="4">
        <f>VLOOKUP(B25,[34]jan95!$A$48:$IV$142,3,0)</f>
        <v>1124748</v>
      </c>
      <c r="Q25" s="4">
        <f>VLOOKUP(B25,[35]feb95!$A$54:$IV$147,3,0)</f>
        <v>818456</v>
      </c>
      <c r="R25" s="4">
        <f>VLOOKUP(B25,[36]mar95!$A$37:$IV$129,3,0)</f>
        <v>959185</v>
      </c>
      <c r="S25" s="4">
        <f>VLOOKUP(B25,[37]apr95!$A$59:$IV$150,3,0)</f>
        <v>884503</v>
      </c>
      <c r="T25" s="4">
        <f>VLOOKUP(B25,[38]may95!$A$60:$IV$151,3,0)</f>
        <v>1208389</v>
      </c>
      <c r="U25" s="4">
        <f>VLOOKUP(B25,[39]jun95!$A$55:$IV$144,3,0)</f>
        <v>995635</v>
      </c>
      <c r="V25" s="4">
        <f>VLOOKUP(B25,[40]jul95!$A$53:$IV$141,3,0)</f>
        <v>1214078</v>
      </c>
      <c r="W25" s="4">
        <f>VLOOKUP(B25,[41]aug95!$A$61:$IV$148,3,0)</f>
        <v>1983597</v>
      </c>
      <c r="X25" s="4">
        <f>VLOOKUP(B25,[42]sep95!$A$58:$IV$144,3,0)</f>
        <v>1262788</v>
      </c>
      <c r="Y25" s="4">
        <f>VLOOKUP(B25,[43]oct95!$A$53:$IV$138,3,0)</f>
        <v>2825068</v>
      </c>
      <c r="Z25" s="4">
        <f>VLOOKUP(B25,[44]nov95!$A$58:$IV$142,3,0)</f>
        <v>1077391</v>
      </c>
      <c r="CP25" s="1" t="s">
        <v>26</v>
      </c>
      <c r="CQ25" s="11">
        <f t="shared" si="0"/>
        <v>-0.65035206939500689</v>
      </c>
      <c r="CR25" s="11">
        <f t="shared" si="1"/>
        <v>-0.6831295736124956</v>
      </c>
      <c r="CS25" s="11">
        <f t="shared" si="2"/>
        <v>-0.67445210875615558</v>
      </c>
      <c r="CT25" s="11">
        <f t="shared" si="3"/>
        <v>-0.70285599254937769</v>
      </c>
      <c r="CU25" s="11">
        <f t="shared" si="4"/>
        <v>-0.72222365527133048</v>
      </c>
      <c r="CV25" s="11">
        <f t="shared" si="5"/>
        <v>-0.75413861125776016</v>
      </c>
      <c r="CW25" s="11">
        <f t="shared" si="6"/>
        <v>-0.6437484364050543</v>
      </c>
      <c r="CX25" s="11">
        <f t="shared" si="7"/>
        <v>-0.70255182365662749</v>
      </c>
      <c r="CY25" s="11">
        <f t="shared" si="8"/>
        <v>-0.61420349271681185</v>
      </c>
      <c r="CZ25" s="11">
        <f t="shared" si="9"/>
        <v>-0.68720202712355249</v>
      </c>
      <c r="DA25" s="11">
        <f t="shared" si="10"/>
        <v>-0.65583167329640668</v>
      </c>
      <c r="DB25" s="11">
        <f t="shared" si="11"/>
        <v>-0.64954068864640124</v>
      </c>
      <c r="DC25" s="11">
        <f t="shared" si="12"/>
        <v>-0.63516314611910518</v>
      </c>
      <c r="DD25" s="11">
        <f t="shared" si="13"/>
        <v>-0.65452075377906316</v>
      </c>
      <c r="DE25" s="11">
        <f t="shared" si="14"/>
        <v>-2.285655245312451</v>
      </c>
      <c r="DF25" s="11">
        <f t="shared" si="15"/>
        <v>-0.61323102298397225</v>
      </c>
      <c r="DG25" s="11">
        <f t="shared" si="16"/>
        <v>-0.70689214634727671</v>
      </c>
      <c r="DH25" s="11">
        <f t="shared" si="17"/>
        <v>-0.67882651729956345</v>
      </c>
      <c r="DI25" s="11">
        <f t="shared" si="18"/>
        <v>-0.67241531792979725</v>
      </c>
      <c r="DJ25" s="11">
        <f t="shared" si="19"/>
        <v>-0.62705266682220684</v>
      </c>
      <c r="DK25" s="11">
        <f t="shared" si="20"/>
        <v>-0.68531023848056427</v>
      </c>
      <c r="DL25" s="11">
        <f t="shared" si="21"/>
        <v>-0.49427199628469115</v>
      </c>
      <c r="DM25" s="11">
        <f t="shared" si="22"/>
        <v>-0.66353948112734573</v>
      </c>
      <c r="DN25" s="11">
        <f t="shared" si="23"/>
        <v>-0.70995959112948781</v>
      </c>
      <c r="DO25" s="11">
        <f t="shared" si="24"/>
        <v>-0.71824553035968874</v>
      </c>
      <c r="DP25" s="11">
        <f t="shared" si="25"/>
        <v>-0.36109992895270887</v>
      </c>
      <c r="DQ25" s="11">
        <f t="shared" si="26"/>
        <v>-0.65010028811213072</v>
      </c>
      <c r="DR25" s="11">
        <f t="shared" si="27"/>
        <v>-0.75279129530968147</v>
      </c>
      <c r="DS25" s="11">
        <f t="shared" si="28"/>
        <v>-0.66839831737948119</v>
      </c>
      <c r="DT25" s="11">
        <f t="shared" si="29"/>
        <v>-0.65689890308187426</v>
      </c>
      <c r="DU25" s="11">
        <f t="shared" si="30"/>
        <v>-0.67391503299868072</v>
      </c>
      <c r="DV25" s="11">
        <f t="shared" si="31"/>
        <v>-0.73291512864308928</v>
      </c>
      <c r="DW25" s="11">
        <f t="shared" si="32"/>
        <v>-0.69620459787232725</v>
      </c>
      <c r="DX25" s="11">
        <f t="shared" si="33"/>
        <v>-0.7637242816619082</v>
      </c>
      <c r="DY25" s="11">
        <f t="shared" si="34"/>
        <v>-0.68386884601750253</v>
      </c>
      <c r="DZ25" s="11">
        <f t="shared" si="35"/>
        <v>-0.7261752607172749</v>
      </c>
      <c r="EA25" s="11">
        <f t="shared" si="36"/>
        <v>-0.71243128621594665</v>
      </c>
      <c r="EB25" s="11">
        <f t="shared" si="37"/>
        <v>-0.75308862196108461</v>
      </c>
      <c r="EC25" s="11">
        <f t="shared" si="38"/>
        <v>-0.66901120878470233</v>
      </c>
      <c r="ED25" s="11">
        <f t="shared" si="39"/>
        <v>-0.7163141406912763</v>
      </c>
      <c r="EE25" s="11">
        <f t="shared" si="40"/>
        <v>-0.73758022283473113</v>
      </c>
      <c r="EF25" s="11">
        <f t="shared" si="41"/>
        <v>-0.74240217176695111</v>
      </c>
      <c r="EG25" s="11">
        <f t="shared" si="42"/>
        <v>-0.6884553937019271</v>
      </c>
      <c r="EH25" s="11">
        <f t="shared" si="43"/>
        <v>-0.68308330856583521</v>
      </c>
      <c r="EI25" s="11">
        <f t="shared" si="44"/>
        <v>-0.42600070273455748</v>
      </c>
      <c r="EJ25" s="11">
        <f t="shared" si="45"/>
        <v>-0.74105438877697694</v>
      </c>
      <c r="EK25" s="11">
        <f t="shared" si="46"/>
        <v>-0.64535965046656774</v>
      </c>
      <c r="EL25" s="11">
        <f t="shared" si="47"/>
        <v>-0.60788955858910199</v>
      </c>
      <c r="EM25" s="11">
        <f t="shared" si="48"/>
        <v>-0.78055183071805334</v>
      </c>
      <c r="EN25" s="11">
        <f t="shared" si="49"/>
        <v>-0.73284056204007586</v>
      </c>
      <c r="EO25" s="11">
        <f t="shared" si="50"/>
        <v>-0.71400709889014413</v>
      </c>
      <c r="EP25" s="11">
        <f t="shared" si="51"/>
        <v>-0.69795046008936434</v>
      </c>
      <c r="EQ25" s="11">
        <f t="shared" si="52"/>
        <v>-0.74032210724300607</v>
      </c>
      <c r="ER25" s="11">
        <f t="shared" si="53"/>
        <v>-0.6654090172027195</v>
      </c>
      <c r="ES25" s="11">
        <f t="shared" si="54"/>
        <v>-0.66221340152803199</v>
      </c>
      <c r="ET25" s="11">
        <f t="shared" si="55"/>
        <v>-0.6155601902454374</v>
      </c>
      <c r="EU25" s="11">
        <f t="shared" si="56"/>
        <v>-0.6863434889924025</v>
      </c>
      <c r="EV25" s="11">
        <f t="shared" si="57"/>
        <v>-0.62437922859960893</v>
      </c>
      <c r="EW25" s="11">
        <f t="shared" si="58"/>
        <v>-0.69592762331764613</v>
      </c>
      <c r="EX25" s="11">
        <f t="shared" si="59"/>
        <v>-0.66500841702579128</v>
      </c>
      <c r="EY25" s="11">
        <f t="shared" si="60"/>
        <v>-0.6498159970298929</v>
      </c>
      <c r="EZ25" s="11">
        <f t="shared" si="61"/>
        <v>-0.72645445109330709</v>
      </c>
      <c r="FA25" s="11">
        <f t="shared" si="62"/>
        <v>-0.68341202761415831</v>
      </c>
      <c r="FB25" s="11">
        <f t="shared" si="63"/>
        <v>-0.66575777440451944</v>
      </c>
      <c r="FC25" s="11">
        <f t="shared" si="64"/>
        <v>-0.74253827983448784</v>
      </c>
      <c r="FD25" s="11">
        <f t="shared" si="65"/>
        <v>-0.70301430391802966</v>
      </c>
      <c r="FE25" s="11">
        <f t="shared" si="66"/>
        <v>-1</v>
      </c>
      <c r="FF25" s="11">
        <f t="shared" si="67"/>
        <v>-1</v>
      </c>
      <c r="FG25" s="11">
        <f t="shared" si="68"/>
        <v>-1</v>
      </c>
      <c r="FH25" s="11">
        <f t="shared" si="69"/>
        <v>-1</v>
      </c>
      <c r="FI25" s="11">
        <f t="shared" si="70"/>
        <v>-1</v>
      </c>
      <c r="FJ25" s="11">
        <f t="shared" si="71"/>
        <v>-1</v>
      </c>
      <c r="FK25" s="11">
        <f t="shared" si="72"/>
        <v>-1</v>
      </c>
      <c r="FL25" s="11">
        <f t="shared" si="73"/>
        <v>-1</v>
      </c>
      <c r="FM25" s="11">
        <f t="shared" si="74"/>
        <v>-1</v>
      </c>
      <c r="FN25" s="11">
        <f t="shared" si="75"/>
        <v>-1</v>
      </c>
      <c r="FO25" s="11">
        <f t="shared" si="76"/>
        <v>-1</v>
      </c>
      <c r="FP25" s="11">
        <f t="shared" si="77"/>
        <v>-1</v>
      </c>
      <c r="FQ25" s="11">
        <f t="shared" si="78"/>
        <v>-1</v>
      </c>
      <c r="FR25" s="11">
        <f t="shared" si="79"/>
        <v>-1</v>
      </c>
      <c r="FS25" s="11">
        <f t="shared" si="80"/>
        <v>-1</v>
      </c>
      <c r="FT25" s="11">
        <f t="shared" si="81"/>
        <v>-1</v>
      </c>
      <c r="FU25" s="11">
        <f t="shared" si="82"/>
        <v>-1</v>
      </c>
      <c r="FV25" s="11">
        <f t="shared" si="83"/>
        <v>-1</v>
      </c>
      <c r="FW25" s="11">
        <f t="shared" si="84"/>
        <v>-1</v>
      </c>
      <c r="FX25" s="11">
        <f t="shared" si="85"/>
        <v>-1</v>
      </c>
      <c r="FY25" s="11">
        <f t="shared" si="86"/>
        <v>-1</v>
      </c>
      <c r="FZ25" s="11">
        <f t="shared" si="87"/>
        <v>-1</v>
      </c>
    </row>
    <row r="26" spans="2:182" x14ac:dyDescent="0.25">
      <c r="B26" s="2">
        <v>35034</v>
      </c>
      <c r="C26" s="3">
        <v>63516072</v>
      </c>
      <c r="D26" s="4">
        <f>VLOOKUP(B26,[22]jan94!$A$59:$IV$168,3,0)</f>
        <v>946222</v>
      </c>
      <c r="E26" s="4">
        <f>VLOOKUP(B26,[23]feb94!$A$51:$IV$159,3,0)</f>
        <v>643433</v>
      </c>
      <c r="F26" s="4">
        <f>VLOOKUP(B26,[24]mar94!$A$56:$IV$164,3,0)</f>
        <v>767050</v>
      </c>
      <c r="G26" s="4">
        <f>VLOOKUP(B26,[25]apr94!$A$64:$IV$170,3,0)</f>
        <v>739575</v>
      </c>
      <c r="H26" s="4">
        <f>VLOOKUP(B26,[26]may94!$A$51:$IV$156,3,0)</f>
        <v>660532</v>
      </c>
      <c r="I26" s="4">
        <f>VLOOKUP(B26,[27]jun94!$A$62:$IV$167,3,0)</f>
        <v>787943</v>
      </c>
      <c r="J26" s="4">
        <f>VLOOKUP(B26,[28]jul94!$A$55:$IV$159,3,0)</f>
        <v>947299</v>
      </c>
      <c r="K26" s="4">
        <f>VLOOKUP(B26,[29]aug94!$A$63:$IV$165,3,0)</f>
        <v>715094</v>
      </c>
      <c r="L26" s="4">
        <f>VLOOKUP(B26,[30]sep94!$A$55:$IV$156,3,0)</f>
        <v>818116</v>
      </c>
      <c r="M26" s="4">
        <f>VLOOKUP(B26,[31]oct94!$A$55:$IV$155,3,0)</f>
        <v>708422</v>
      </c>
      <c r="N26" s="4">
        <f>VLOOKUP(B26,[32]nov94!$A$38:$IV$137,3,0)</f>
        <v>811659</v>
      </c>
      <c r="O26" s="4">
        <f>VLOOKUP(B26,[33]dec94!$A$55:$IV$154,3,0)</f>
        <v>765444</v>
      </c>
      <c r="P26" s="4">
        <f>VLOOKUP(B26,[34]jan95!$A$48:$IV$142,3,0)</f>
        <v>1113639</v>
      </c>
      <c r="Q26" s="4">
        <f>VLOOKUP(B26,[35]feb95!$A$54:$IV$147,3,0)</f>
        <v>807306</v>
      </c>
      <c r="R26" s="4">
        <f>VLOOKUP(B26,[36]mar95!$A$37:$IV$129,3,0)</f>
        <v>945677</v>
      </c>
      <c r="S26" s="4">
        <f>VLOOKUP(B26,[37]apr95!$A$59:$IV$150,3,0)</f>
        <v>877606</v>
      </c>
      <c r="T26" s="4">
        <f>VLOOKUP(B26,[38]may95!$A$60:$IV$151,3,0)</f>
        <v>1171539</v>
      </c>
      <c r="U26" s="4">
        <f>VLOOKUP(B26,[39]jun95!$A$55:$IV$144,3,0)</f>
        <v>1031699</v>
      </c>
      <c r="V26" s="4">
        <f>VLOOKUP(B26,[40]jul95!$A$53:$IV$141,3,0)</f>
        <v>1185600</v>
      </c>
      <c r="W26" s="4">
        <f>VLOOKUP(B26,[41]aug95!$A$61:$IV$148,3,0)</f>
        <v>1724796</v>
      </c>
      <c r="X26" s="4">
        <f>VLOOKUP(B26,[42]sep95!$A$58:$IV$144,3,0)</f>
        <v>1310743</v>
      </c>
      <c r="Y26" s="4">
        <f>VLOOKUP(B26,[43]oct95!$A$53:$IV$138,3,0)</f>
        <v>2846395</v>
      </c>
      <c r="Z26" s="4">
        <f>VLOOKUP(B26,[44]nov95!$A$58:$IV$142,3,0)</f>
        <v>2642845</v>
      </c>
      <c r="AA26" s="4">
        <f>VLOOKUP(B26,[45]dec95!$A$55:$IV$138,3,0)</f>
        <v>906861</v>
      </c>
      <c r="CP26" s="1" t="s">
        <v>27</v>
      </c>
      <c r="CQ26" s="11">
        <f t="shared" si="0"/>
        <v>-0.65080731800527525</v>
      </c>
      <c r="CR26" s="11">
        <f t="shared" si="1"/>
        <v>-0.67201807193475127</v>
      </c>
      <c r="CS26" s="11">
        <f t="shared" si="2"/>
        <v>-0.69137651896243235</v>
      </c>
      <c r="CT26" s="11">
        <f t="shared" si="3"/>
        <v>-0.69426074608064248</v>
      </c>
      <c r="CU26" s="11">
        <f t="shared" si="4"/>
        <v>-0.72475791234515363</v>
      </c>
      <c r="CV26" s="11">
        <f t="shared" si="5"/>
        <v>-0.77108670389081768</v>
      </c>
      <c r="CW26" s="11">
        <f t="shared" si="6"/>
        <v>-0.65146764612009422</v>
      </c>
      <c r="CX26" s="11">
        <f t="shared" si="7"/>
        <v>-0.69794174501611261</v>
      </c>
      <c r="CY26" s="11">
        <f t="shared" si="8"/>
        <v>-0.61755670498452109</v>
      </c>
      <c r="CZ26" s="11">
        <f t="shared" si="9"/>
        <v>-0.69006993612184786</v>
      </c>
      <c r="DA26" s="11">
        <f t="shared" si="10"/>
        <v>-0.67756554630653054</v>
      </c>
      <c r="DB26" s="11">
        <f t="shared" si="11"/>
        <v>-0.65649420067161657</v>
      </c>
      <c r="DC26" s="11">
        <f t="shared" si="12"/>
        <v>-0.65254715349985826</v>
      </c>
      <c r="DD26" s="11">
        <f t="shared" si="13"/>
        <v>-0.66174005161411109</v>
      </c>
      <c r="DE26" s="11">
        <f t="shared" si="14"/>
        <v>-2.4000755719625966</v>
      </c>
      <c r="DF26" s="11">
        <f t="shared" si="15"/>
        <v>-0.61301557364313286</v>
      </c>
      <c r="DG26" s="11">
        <f t="shared" si="16"/>
        <v>-0.70515321715663093</v>
      </c>
      <c r="DH26" s="11">
        <f t="shared" si="17"/>
        <v>-0.69880239590400139</v>
      </c>
      <c r="DI26" s="11">
        <f t="shared" si="18"/>
        <v>-0.68582927253498394</v>
      </c>
      <c r="DJ26" s="11">
        <f t="shared" si="19"/>
        <v>-0.63166894610287905</v>
      </c>
      <c r="DK26" s="11">
        <f t="shared" si="20"/>
        <v>-0.69867553207731536</v>
      </c>
      <c r="DL26" s="11">
        <f t="shared" si="21"/>
        <v>-0.5244390805871324</v>
      </c>
      <c r="DM26" s="11">
        <f t="shared" si="22"/>
        <v>-0.66272649360821378</v>
      </c>
      <c r="DN26" s="11">
        <f t="shared" si="23"/>
        <v>-0.71622174814066453</v>
      </c>
      <c r="DO26" s="11">
        <f t="shared" si="24"/>
        <v>-0.71901800150597495</v>
      </c>
      <c r="DP26" s="11">
        <f t="shared" si="25"/>
        <v>-0.38919666217919596</v>
      </c>
      <c r="DQ26" s="11">
        <f t="shared" si="26"/>
        <v>-0.66594495907666085</v>
      </c>
      <c r="DR26" s="11">
        <f t="shared" si="27"/>
        <v>-0.7754939794237462</v>
      </c>
      <c r="DS26" s="11">
        <f t="shared" si="28"/>
        <v>-0.66249270701893059</v>
      </c>
      <c r="DT26" s="11">
        <f t="shared" si="29"/>
        <v>-0.65999840207484439</v>
      </c>
      <c r="DU26" s="11">
        <f t="shared" si="30"/>
        <v>-0.67594944511363542</v>
      </c>
      <c r="DV26" s="11">
        <f t="shared" si="31"/>
        <v>-0.73873493610904284</v>
      </c>
      <c r="DW26" s="11">
        <f t="shared" si="32"/>
        <v>-0.71835510354983889</v>
      </c>
      <c r="DX26" s="11">
        <f t="shared" si="33"/>
        <v>-0.76888698878609429</v>
      </c>
      <c r="DY26" s="11">
        <f t="shared" si="34"/>
        <v>-0.70287777383896322</v>
      </c>
      <c r="DZ26" s="11">
        <f t="shared" si="35"/>
        <v>-0.746975098667504</v>
      </c>
      <c r="EA26" s="11">
        <f t="shared" si="36"/>
        <v>-0.71769162090679628</v>
      </c>
      <c r="EB26" s="11">
        <f t="shared" si="37"/>
        <v>-0.75932891885559561</v>
      </c>
      <c r="EC26" s="11">
        <f t="shared" si="38"/>
        <v>-0.67025010613544034</v>
      </c>
      <c r="ED26" s="11">
        <f t="shared" si="39"/>
        <v>-0.71346724791720317</v>
      </c>
      <c r="EE26" s="11">
        <f t="shared" si="40"/>
        <v>-0.74357469298919276</v>
      </c>
      <c r="EF26" s="11">
        <f t="shared" si="41"/>
        <v>-0.74908152225183178</v>
      </c>
      <c r="EG26" s="11">
        <f t="shared" si="42"/>
        <v>-0.70411574387067144</v>
      </c>
      <c r="EH26" s="11">
        <f t="shared" si="43"/>
        <v>-0.70331770011982153</v>
      </c>
      <c r="EI26" s="11">
        <f t="shared" si="44"/>
        <v>-0.45267196440747282</v>
      </c>
      <c r="EJ26" s="11">
        <f t="shared" si="45"/>
        <v>-0.74325589051904406</v>
      </c>
      <c r="EK26" s="11">
        <f t="shared" si="46"/>
        <v>-0.65815512222047834</v>
      </c>
      <c r="EL26" s="11">
        <f t="shared" si="47"/>
        <v>-0.62291831478337922</v>
      </c>
      <c r="EM26" s="11">
        <f t="shared" si="48"/>
        <v>-0.7893349568924739</v>
      </c>
      <c r="EN26" s="11">
        <f t="shared" si="49"/>
        <v>-0.73580515756472442</v>
      </c>
      <c r="EO26" s="11">
        <f t="shared" si="50"/>
        <v>-0.70671171317178494</v>
      </c>
      <c r="EP26" s="11">
        <f t="shared" si="51"/>
        <v>-0.70884836976927834</v>
      </c>
      <c r="EQ26" s="11">
        <f t="shared" si="52"/>
        <v>-0.75724655173456068</v>
      </c>
      <c r="ER26" s="11">
        <f t="shared" si="53"/>
        <v>-0.67176301074204781</v>
      </c>
      <c r="ES26" s="11">
        <f t="shared" si="54"/>
        <v>-0.6626682357271052</v>
      </c>
      <c r="ET26" s="11">
        <f t="shared" si="55"/>
        <v>-0.63936574701113869</v>
      </c>
      <c r="EU26" s="11">
        <f t="shared" si="56"/>
        <v>-0.69339709164578733</v>
      </c>
      <c r="EV26" s="11">
        <f t="shared" si="57"/>
        <v>-0.64183687229684594</v>
      </c>
      <c r="EW26" s="11">
        <f t="shared" si="58"/>
        <v>-0.71168223339601411</v>
      </c>
      <c r="EX26" s="11">
        <f t="shared" si="59"/>
        <v>-0.68951479810760252</v>
      </c>
      <c r="EY26" s="11">
        <f t="shared" si="60"/>
        <v>-0.6550505304363714</v>
      </c>
      <c r="EZ26" s="11">
        <f t="shared" si="61"/>
        <v>-0.74010620363183799</v>
      </c>
      <c r="FA26" s="11">
        <f t="shared" si="62"/>
        <v>-0.69320060537076666</v>
      </c>
      <c r="FB26" s="11">
        <f t="shared" si="63"/>
        <v>-0.64413076046163786</v>
      </c>
      <c r="FC26" s="11">
        <f t="shared" si="64"/>
        <v>-0.77541223832478989</v>
      </c>
      <c r="FD26" s="11">
        <f t="shared" si="65"/>
        <v>-1</v>
      </c>
      <c r="FE26" s="11">
        <f t="shared" si="66"/>
        <v>-1</v>
      </c>
      <c r="FF26" s="11">
        <f t="shared" si="67"/>
        <v>-1</v>
      </c>
      <c r="FG26" s="11">
        <f t="shared" si="68"/>
        <v>-1</v>
      </c>
      <c r="FH26" s="11">
        <f t="shared" si="69"/>
        <v>-1</v>
      </c>
      <c r="FI26" s="11">
        <f t="shared" si="70"/>
        <v>-1</v>
      </c>
      <c r="FJ26" s="11">
        <f t="shared" si="71"/>
        <v>-1</v>
      </c>
      <c r="FK26" s="11">
        <f t="shared" si="72"/>
        <v>-1</v>
      </c>
      <c r="FL26" s="11">
        <f t="shared" si="73"/>
        <v>-1</v>
      </c>
      <c r="FM26" s="11">
        <f t="shared" si="74"/>
        <v>-1</v>
      </c>
      <c r="FN26" s="11">
        <f t="shared" si="75"/>
        <v>-1</v>
      </c>
      <c r="FO26" s="11">
        <f t="shared" si="76"/>
        <v>-1</v>
      </c>
      <c r="FP26" s="11">
        <f t="shared" si="77"/>
        <v>-1</v>
      </c>
      <c r="FQ26" s="11">
        <f t="shared" si="78"/>
        <v>-1</v>
      </c>
      <c r="FR26" s="11">
        <f t="shared" si="79"/>
        <v>-1</v>
      </c>
      <c r="FS26" s="11">
        <f t="shared" si="80"/>
        <v>-1</v>
      </c>
      <c r="FT26" s="11">
        <f t="shared" si="81"/>
        <v>-1</v>
      </c>
      <c r="FU26" s="11">
        <f t="shared" si="82"/>
        <v>-1</v>
      </c>
      <c r="FV26" s="11">
        <f t="shared" si="83"/>
        <v>-1</v>
      </c>
      <c r="FW26" s="11">
        <f t="shared" si="84"/>
        <v>-1</v>
      </c>
      <c r="FX26" s="11">
        <f t="shared" si="85"/>
        <v>-1</v>
      </c>
      <c r="FY26" s="11">
        <f t="shared" si="86"/>
        <v>-1</v>
      </c>
      <c r="FZ26" s="11">
        <f t="shared" si="87"/>
        <v>-1</v>
      </c>
    </row>
    <row r="27" spans="2:182" x14ac:dyDescent="0.25">
      <c r="B27" s="2">
        <v>35065</v>
      </c>
      <c r="C27" s="3">
        <v>63519691</v>
      </c>
      <c r="D27" s="4">
        <f>VLOOKUP(B27,[22]jan94!$A$59:$IV$168,3,0)</f>
        <v>944990</v>
      </c>
      <c r="E27" s="4">
        <f>VLOOKUP(B27,[23]feb94!$A$51:$IV$159,3,0)</f>
        <v>591541</v>
      </c>
      <c r="F27" s="4">
        <f>VLOOKUP(B27,[24]mar94!$A$56:$IV$164,3,0)</f>
        <v>836590</v>
      </c>
      <c r="G27" s="4">
        <f>VLOOKUP(B27,[25]apr94!$A$64:$IV$170,3,0)</f>
        <v>685459</v>
      </c>
      <c r="H27" s="4">
        <f>VLOOKUP(B27,[26]may94!$A$51:$IV$156,3,0)</f>
        <v>653829</v>
      </c>
      <c r="I27" s="4">
        <f>VLOOKUP(B27,[27]jun94!$A$62:$IV$167,3,0)</f>
        <v>742956</v>
      </c>
      <c r="J27" s="4">
        <f>VLOOKUP(B27,[28]jul94!$A$55:$IV$159,3,0)</f>
        <v>892157</v>
      </c>
      <c r="K27" s="4">
        <f>VLOOKUP(B27,[29]aug94!$A$63:$IV$165,3,0)</f>
        <v>715366</v>
      </c>
      <c r="L27" s="4">
        <f>VLOOKUP(B27,[30]sep94!$A$55:$IV$156,3,0)</f>
        <v>943791</v>
      </c>
      <c r="M27" s="4">
        <f>VLOOKUP(B27,[31]oct94!$A$55:$IV$155,3,0)</f>
        <v>682999</v>
      </c>
      <c r="N27" s="4">
        <f>VLOOKUP(B27,[32]nov94!$A$38:$IV$137,3,0)</f>
        <v>769134</v>
      </c>
      <c r="O27" s="4">
        <f>VLOOKUP(B27,[33]dec94!$A$55:$IV$154,3,0)</f>
        <v>707061</v>
      </c>
      <c r="P27" s="4">
        <f>VLOOKUP(B27,[34]jan95!$A$48:$IV$142,3,0)</f>
        <v>1045288</v>
      </c>
      <c r="Q27" s="4">
        <f>VLOOKUP(B27,[35]feb95!$A$54:$IV$147,3,0)</f>
        <v>794652</v>
      </c>
      <c r="R27" s="4">
        <f>VLOOKUP(B27,[36]mar95!$A$37:$IV$129,3,0)</f>
        <v>841194</v>
      </c>
      <c r="S27" s="4">
        <f>VLOOKUP(B27,[37]apr95!$A$59:$IV$150,3,0)</f>
        <v>868827</v>
      </c>
      <c r="T27" s="4">
        <f>VLOOKUP(B27,[38]may95!$A$60:$IV$151,3,0)</f>
        <v>1121369</v>
      </c>
      <c r="U27" s="4">
        <f>VLOOKUP(B27,[39]jun95!$A$55:$IV$144,3,0)</f>
        <v>954207</v>
      </c>
      <c r="V27" s="4">
        <f>VLOOKUP(B27,[40]jul95!$A$53:$IV$141,3,0)</f>
        <v>1120812</v>
      </c>
      <c r="W27" s="4">
        <f>VLOOKUP(B27,[41]aug95!$A$61:$IV$148,3,0)</f>
        <v>1567346</v>
      </c>
      <c r="X27" s="4">
        <f>VLOOKUP(B27,[42]sep95!$A$58:$IV$144,3,0)</f>
        <v>1086408</v>
      </c>
      <c r="Y27" s="4">
        <f>VLOOKUP(B27,[43]oct95!$A$53:$IV$138,3,0)</f>
        <v>2513115</v>
      </c>
      <c r="Z27" s="4">
        <f>VLOOKUP(B27,[44]nov95!$A$58:$IV$142,3,0)</f>
        <v>2508848</v>
      </c>
      <c r="AA27" s="4">
        <f>VLOOKUP(B27,[45]dec95!$A$55:$IV$138,3,0)</f>
        <v>1409509</v>
      </c>
      <c r="AB27" s="4">
        <f>VLOOKUP(B27,[46]jan96!$A$59:$IV$138,3,0)</f>
        <v>1231634</v>
      </c>
      <c r="CP27" s="1" t="s">
        <v>28</v>
      </c>
      <c r="CQ27" s="11">
        <f t="shared" si="0"/>
        <v>-0.66910268524077576</v>
      </c>
      <c r="CR27" s="11">
        <f t="shared" si="1"/>
        <v>-0.67472545602877187</v>
      </c>
      <c r="CS27" s="11">
        <f t="shared" si="2"/>
        <v>-0.70602512346995816</v>
      </c>
      <c r="CT27" s="11">
        <f t="shared" si="3"/>
        <v>-0.7136811908431967</v>
      </c>
      <c r="CU27" s="11">
        <f t="shared" si="4"/>
        <v>-0.73920204256545208</v>
      </c>
      <c r="CV27" s="11">
        <f t="shared" si="5"/>
        <v>-0.75603268958721914</v>
      </c>
      <c r="CW27" s="11">
        <f t="shared" si="6"/>
        <v>-0.66790823164910029</v>
      </c>
      <c r="CX27" s="11">
        <f t="shared" si="7"/>
        <v>-0.71473980351843758</v>
      </c>
      <c r="CY27" s="11">
        <f t="shared" si="8"/>
        <v>-0.65091627857859979</v>
      </c>
      <c r="CZ27" s="11">
        <f t="shared" si="9"/>
        <v>-0.66335451175426585</v>
      </c>
      <c r="DA27" s="11">
        <f t="shared" si="10"/>
        <v>-0.66954232938046787</v>
      </c>
      <c r="DB27" s="11">
        <f t="shared" si="11"/>
        <v>-0.67139858419923493</v>
      </c>
      <c r="DC27" s="11">
        <f t="shared" si="12"/>
        <v>-0.66136086096021851</v>
      </c>
      <c r="DD27" s="11">
        <f t="shared" si="13"/>
        <v>-0.66039764895948661</v>
      </c>
      <c r="DE27" s="11">
        <f t="shared" si="14"/>
        <v>-2.4582051570087966</v>
      </c>
      <c r="DF27" s="11">
        <f t="shared" si="15"/>
        <v>-0.62345584280540711</v>
      </c>
      <c r="DG27" s="11">
        <f t="shared" si="16"/>
        <v>-0.70899821237039684</v>
      </c>
      <c r="DH27" s="11">
        <f t="shared" si="17"/>
        <v>-0.72515815169806508</v>
      </c>
      <c r="DI27" s="11">
        <f t="shared" si="18"/>
        <v>-0.69491244838596189</v>
      </c>
      <c r="DJ27" s="11">
        <f t="shared" si="19"/>
        <v>-0.65311062840774436</v>
      </c>
      <c r="DK27" s="11">
        <f t="shared" si="20"/>
        <v>-0.71322559467464652</v>
      </c>
      <c r="DL27" s="11">
        <f t="shared" si="21"/>
        <v>-0.51723356747519</v>
      </c>
      <c r="DM27" s="11">
        <f t="shared" si="22"/>
        <v>-0.68230486464397266</v>
      </c>
      <c r="DN27" s="11">
        <f t="shared" si="23"/>
        <v>-0.72436855671017353</v>
      </c>
      <c r="DO27" s="11">
        <f t="shared" si="24"/>
        <v>-0.72630353365636013</v>
      </c>
      <c r="DP27" s="11">
        <f t="shared" si="25"/>
        <v>-0.39731878252245356</v>
      </c>
      <c r="DQ27" s="11">
        <f t="shared" si="26"/>
        <v>-0.67827136693714696</v>
      </c>
      <c r="DR27" s="11">
        <f t="shared" si="27"/>
        <v>-0.79435498119640346</v>
      </c>
      <c r="DS27" s="11">
        <f t="shared" si="28"/>
        <v>-0.67600579441153708</v>
      </c>
      <c r="DT27" s="11">
        <f t="shared" si="29"/>
        <v>-0.64882264041866422</v>
      </c>
      <c r="DU27" s="11">
        <f t="shared" si="30"/>
        <v>-0.68124618496897038</v>
      </c>
      <c r="DV27" s="11">
        <f t="shared" si="31"/>
        <v>-0.74000278732499747</v>
      </c>
      <c r="DW27" s="11">
        <f t="shared" si="32"/>
        <v>-0.7309473076326527</v>
      </c>
      <c r="DX27" s="11">
        <f t="shared" si="33"/>
        <v>-0.77300564403034577</v>
      </c>
      <c r="DY27" s="11">
        <f t="shared" si="34"/>
        <v>-0.70861205191832122</v>
      </c>
      <c r="DZ27" s="11">
        <f t="shared" si="35"/>
        <v>-0.75957989390244229</v>
      </c>
      <c r="EA27" s="11">
        <f t="shared" si="36"/>
        <v>-0.72513881763502097</v>
      </c>
      <c r="EB27" s="11">
        <f t="shared" si="37"/>
        <v>-0.77228421125196645</v>
      </c>
      <c r="EC27" s="11">
        <f t="shared" si="38"/>
        <v>-0.68364587890490092</v>
      </c>
      <c r="ED27" s="11">
        <f t="shared" si="39"/>
        <v>-0.71770986867360809</v>
      </c>
      <c r="EE27" s="11">
        <f t="shared" si="40"/>
        <v>-0.77223760252455476</v>
      </c>
      <c r="EF27" s="11">
        <f t="shared" si="41"/>
        <v>-0.7606754270582976</v>
      </c>
      <c r="EG27" s="11">
        <f t="shared" si="42"/>
        <v>-0.71316225225143104</v>
      </c>
      <c r="EH27" s="11">
        <f t="shared" si="43"/>
        <v>-0.70383753923734227</v>
      </c>
      <c r="EI27" s="11">
        <f t="shared" si="44"/>
        <v>-0.46645473588364111</v>
      </c>
      <c r="EJ27" s="11">
        <f t="shared" si="45"/>
        <v>-0.75598311551285324</v>
      </c>
      <c r="EK27" s="11">
        <f t="shared" si="46"/>
        <v>-0.66257505542518325</v>
      </c>
      <c r="EL27" s="11">
        <f t="shared" si="47"/>
        <v>-0.61715471153995316</v>
      </c>
      <c r="EM27" s="11">
        <f t="shared" si="48"/>
        <v>-0.7972114556297184</v>
      </c>
      <c r="EN27" s="11">
        <f t="shared" si="49"/>
        <v>-0.73410383760931974</v>
      </c>
      <c r="EO27" s="11">
        <f t="shared" si="50"/>
        <v>-0.69927462696850351</v>
      </c>
      <c r="EP27" s="11">
        <f t="shared" si="51"/>
        <v>-0.72845460740758761</v>
      </c>
      <c r="EQ27" s="11">
        <f t="shared" si="52"/>
        <v>-0.76418749684456078</v>
      </c>
      <c r="ER27" s="11">
        <f t="shared" si="53"/>
        <v>-0.68894406473566194</v>
      </c>
      <c r="ES27" s="11">
        <f t="shared" si="54"/>
        <v>-0.68939584609507654</v>
      </c>
      <c r="ET27" s="11">
        <f t="shared" si="55"/>
        <v>-0.62465155385350402</v>
      </c>
      <c r="EU27" s="11">
        <f t="shared" si="56"/>
        <v>-0.7002039222700045</v>
      </c>
      <c r="EV27" s="11">
        <f t="shared" si="57"/>
        <v>-0.64144579809394298</v>
      </c>
      <c r="EW27" s="11">
        <f t="shared" si="58"/>
        <v>-0.71452815519100332</v>
      </c>
      <c r="EX27" s="11">
        <f t="shared" si="59"/>
        <v>-0.68135836694719976</v>
      </c>
      <c r="EY27" s="11">
        <f t="shared" si="60"/>
        <v>-0.68044779413239886</v>
      </c>
      <c r="EZ27" s="11">
        <f t="shared" si="61"/>
        <v>-0.70884942925189642</v>
      </c>
      <c r="FA27" s="11">
        <f t="shared" si="62"/>
        <v>-0.68146146773687966</v>
      </c>
      <c r="FB27" s="11">
        <f t="shared" si="63"/>
        <v>-0.65123001725588592</v>
      </c>
      <c r="FC27" s="11">
        <f t="shared" si="64"/>
        <v>-1</v>
      </c>
      <c r="FD27" s="11">
        <f t="shared" si="65"/>
        <v>-1</v>
      </c>
      <c r="FE27" s="11">
        <f t="shared" si="66"/>
        <v>-1</v>
      </c>
      <c r="FF27" s="11">
        <f t="shared" si="67"/>
        <v>-1</v>
      </c>
      <c r="FG27" s="11">
        <f t="shared" si="68"/>
        <v>-1</v>
      </c>
      <c r="FH27" s="11">
        <f t="shared" si="69"/>
        <v>-1</v>
      </c>
      <c r="FI27" s="11">
        <f t="shared" si="70"/>
        <v>-1</v>
      </c>
      <c r="FJ27" s="11">
        <f t="shared" si="71"/>
        <v>-1</v>
      </c>
      <c r="FK27" s="11">
        <f t="shared" si="72"/>
        <v>-1</v>
      </c>
      <c r="FL27" s="11">
        <f t="shared" si="73"/>
        <v>-1</v>
      </c>
      <c r="FM27" s="11">
        <f t="shared" si="74"/>
        <v>-1</v>
      </c>
      <c r="FN27" s="11">
        <f t="shared" si="75"/>
        <v>-1</v>
      </c>
      <c r="FO27" s="11">
        <f t="shared" si="76"/>
        <v>-1</v>
      </c>
      <c r="FP27" s="11">
        <f t="shared" si="77"/>
        <v>-1</v>
      </c>
      <c r="FQ27" s="11">
        <f t="shared" si="78"/>
        <v>-1</v>
      </c>
      <c r="FR27" s="11">
        <f t="shared" si="79"/>
        <v>-1</v>
      </c>
      <c r="FS27" s="11">
        <f t="shared" si="80"/>
        <v>-1</v>
      </c>
      <c r="FT27" s="11">
        <f t="shared" si="81"/>
        <v>-1</v>
      </c>
      <c r="FU27" s="11">
        <f t="shared" si="82"/>
        <v>-1</v>
      </c>
      <c r="FV27" s="11">
        <f t="shared" si="83"/>
        <v>-1</v>
      </c>
      <c r="FW27" s="11">
        <f t="shared" si="84"/>
        <v>-1</v>
      </c>
      <c r="FX27" s="11">
        <f t="shared" si="85"/>
        <v>-1</v>
      </c>
      <c r="FY27" s="11">
        <f t="shared" si="86"/>
        <v>-1</v>
      </c>
      <c r="FZ27" s="11">
        <f t="shared" si="87"/>
        <v>-1</v>
      </c>
    </row>
    <row r="28" spans="2:182" x14ac:dyDescent="0.25">
      <c r="B28" s="2">
        <v>35096</v>
      </c>
      <c r="C28" s="3">
        <v>59375395</v>
      </c>
      <c r="D28" s="4">
        <f>VLOOKUP(B28,[22]jan94!$A$59:$IV$168,3,0)</f>
        <v>837706</v>
      </c>
      <c r="E28" s="4">
        <f>VLOOKUP(B28,[23]feb94!$A$51:$IV$159,3,0)</f>
        <v>572782</v>
      </c>
      <c r="F28" s="4">
        <f>VLOOKUP(B28,[24]mar94!$A$56:$IV$164,3,0)</f>
        <v>777438</v>
      </c>
      <c r="G28" s="4">
        <f>VLOOKUP(B28,[25]apr94!$A$64:$IV$170,3,0)</f>
        <v>596604</v>
      </c>
      <c r="H28" s="4">
        <f>VLOOKUP(B28,[26]may94!$A$51:$IV$156,3,0)</f>
        <v>587618</v>
      </c>
      <c r="I28" s="4">
        <f>VLOOKUP(B28,[27]jun94!$A$62:$IV$167,3,0)</f>
        <v>626357</v>
      </c>
      <c r="J28" s="4">
        <f>VLOOKUP(B28,[28]jul94!$A$55:$IV$159,3,0)</f>
        <v>849978</v>
      </c>
      <c r="K28" s="4">
        <f>VLOOKUP(B28,[29]aug94!$A$63:$IV$165,3,0)</f>
        <v>620768</v>
      </c>
      <c r="L28" s="4">
        <f>VLOOKUP(B28,[30]sep94!$A$55:$IV$156,3,0)</f>
        <v>858283</v>
      </c>
      <c r="M28" s="4">
        <f>VLOOKUP(B28,[31]oct94!$A$55:$IV$155,3,0)</f>
        <v>586813</v>
      </c>
      <c r="N28" s="4">
        <f>VLOOKUP(B28,[32]nov94!$A$38:$IV$137,3,0)</f>
        <v>732717</v>
      </c>
      <c r="O28" s="4">
        <f>VLOOKUP(B28,[33]dec94!$A$55:$IV$154,3,0)</f>
        <v>676089</v>
      </c>
      <c r="P28" s="4">
        <f>VLOOKUP(B28,[34]jan95!$A$48:$IV$142,3,0)</f>
        <v>998295</v>
      </c>
      <c r="Q28" s="4">
        <f>VLOOKUP(B28,[35]feb95!$A$54:$IV$147,3,0)</f>
        <v>702623</v>
      </c>
      <c r="R28" s="4">
        <f>VLOOKUP(B28,[36]mar95!$A$37:$IV$129,3,0)</f>
        <v>768077</v>
      </c>
      <c r="S28" s="4">
        <f>VLOOKUP(B28,[37]apr95!$A$59:$IV$150,3,0)</f>
        <v>779311</v>
      </c>
      <c r="T28" s="4">
        <f>VLOOKUP(B28,[38]may95!$A$60:$IV$151,3,0)</f>
        <v>1009523</v>
      </c>
      <c r="U28" s="4">
        <f>VLOOKUP(B28,[39]jun95!$A$55:$IV$144,3,0)</f>
        <v>900544</v>
      </c>
      <c r="V28" s="4">
        <f>VLOOKUP(B28,[40]jul95!$A$53:$IV$141,3,0)</f>
        <v>957945</v>
      </c>
      <c r="W28" s="4">
        <f>VLOOKUP(B28,[41]aug95!$A$61:$IV$148,3,0)</f>
        <v>1454488</v>
      </c>
      <c r="X28" s="4">
        <f>VLOOKUP(B28,[42]sep95!$A$58:$IV$144,3,0)</f>
        <v>954819</v>
      </c>
      <c r="Y28" s="4">
        <f>VLOOKUP(B28,[43]oct95!$A$53:$IV$138,3,0)</f>
        <v>2148748</v>
      </c>
      <c r="Z28" s="4">
        <f>VLOOKUP(B28,[44]nov95!$A$58:$IV$142,3,0)</f>
        <v>2204750</v>
      </c>
      <c r="AA28" s="4">
        <f>VLOOKUP(B28,[45]dec95!$A$55:$IV$138,3,0)</f>
        <v>1207862</v>
      </c>
      <c r="AB28" s="4">
        <f>VLOOKUP(B28,[46]jan96!$A$59:$IV$138,3,0)</f>
        <v>1975186</v>
      </c>
      <c r="AC28" s="4">
        <f>VLOOKUP(B28,[47]feb96!$A$36:$IV$114,3,0)</f>
        <v>1177898</v>
      </c>
      <c r="CP28" s="1" t="s">
        <v>29</v>
      </c>
      <c r="CQ28" s="11">
        <f t="shared" si="0"/>
        <v>-0.67294489023950199</v>
      </c>
      <c r="CR28" s="11">
        <f t="shared" si="1"/>
        <v>-0.69518592103625598</v>
      </c>
      <c r="CS28" s="11">
        <f t="shared" si="2"/>
        <v>-0.70127472054757822</v>
      </c>
      <c r="CT28" s="11">
        <f t="shared" si="3"/>
        <v>-0.73454366287044703</v>
      </c>
      <c r="CU28" s="11">
        <f t="shared" si="4"/>
        <v>-0.74006010317859372</v>
      </c>
      <c r="CV28" s="11">
        <f t="shared" si="5"/>
        <v>-0.761769041099295</v>
      </c>
      <c r="CW28" s="11">
        <f t="shared" si="6"/>
        <v>-0.67532898648214457</v>
      </c>
      <c r="CX28" s="11">
        <f t="shared" si="7"/>
        <v>-0.73918651705775051</v>
      </c>
      <c r="CY28" s="11">
        <f t="shared" si="8"/>
        <v>-0.64700007966394946</v>
      </c>
      <c r="CZ28" s="11">
        <f t="shared" si="9"/>
        <v>-0.68899850495615511</v>
      </c>
      <c r="DA28" s="11">
        <f t="shared" si="10"/>
        <v>-0.68561086236576596</v>
      </c>
      <c r="DB28" s="11">
        <f t="shared" si="11"/>
        <v>-0.66234179736216758</v>
      </c>
      <c r="DC28" s="11">
        <f t="shared" si="12"/>
        <v>-0.64878310137170458</v>
      </c>
      <c r="DD28" s="11">
        <f t="shared" si="13"/>
        <v>-0.66206734716165427</v>
      </c>
      <c r="DE28" s="11">
        <f t="shared" si="14"/>
        <v>-2.475922400412415</v>
      </c>
      <c r="DF28" s="11">
        <f t="shared" si="15"/>
        <v>-0.64237529730957244</v>
      </c>
      <c r="DG28" s="11">
        <f t="shared" si="16"/>
        <v>-0.71601462396346316</v>
      </c>
      <c r="DH28" s="11">
        <f t="shared" si="17"/>
        <v>-0.72094038652217018</v>
      </c>
      <c r="DI28" s="11">
        <f t="shared" si="18"/>
        <v>-0.70506473321771268</v>
      </c>
      <c r="DJ28" s="11">
        <f t="shared" si="19"/>
        <v>-0.6682575455502725</v>
      </c>
      <c r="DK28" s="11">
        <f t="shared" si="20"/>
        <v>-0.6900552179710322</v>
      </c>
      <c r="DL28" s="11">
        <f t="shared" si="21"/>
        <v>-0.53670358696932541</v>
      </c>
      <c r="DM28" s="11">
        <f t="shared" si="22"/>
        <v>-0.69540249238982998</v>
      </c>
      <c r="DN28" s="11">
        <f t="shared" si="23"/>
        <v>-0.74349167992947485</v>
      </c>
      <c r="DO28" s="11">
        <f t="shared" si="24"/>
        <v>-0.72438172666335743</v>
      </c>
      <c r="DP28" s="11">
        <f t="shared" si="25"/>
        <v>-0.41162158936293974</v>
      </c>
      <c r="DQ28" s="11">
        <f t="shared" si="26"/>
        <v>-0.67741842053296086</v>
      </c>
      <c r="DR28" s="11">
        <f t="shared" si="27"/>
        <v>-0.79194695377945046</v>
      </c>
      <c r="DS28" s="11">
        <f t="shared" si="28"/>
        <v>-0.68615768372201358</v>
      </c>
      <c r="DT28" s="11">
        <f t="shared" si="29"/>
        <v>-0.65533765486838824</v>
      </c>
      <c r="DU28" s="11">
        <f t="shared" si="30"/>
        <v>-0.69548930992277624</v>
      </c>
      <c r="DV28" s="11">
        <f t="shared" si="31"/>
        <v>-0.71198696571749165</v>
      </c>
      <c r="DW28" s="11">
        <f t="shared" si="32"/>
        <v>-0.74283620544546425</v>
      </c>
      <c r="DX28" s="11">
        <f t="shared" si="33"/>
        <v>-0.78543326798846091</v>
      </c>
      <c r="DY28" s="11">
        <f t="shared" si="34"/>
        <v>-0.70928473500557365</v>
      </c>
      <c r="DZ28" s="11">
        <f t="shared" si="35"/>
        <v>-0.77005934884574911</v>
      </c>
      <c r="EA28" s="11">
        <f t="shared" si="36"/>
        <v>-0.73374165133300462</v>
      </c>
      <c r="EB28" s="11">
        <f t="shared" si="37"/>
        <v>-0.78509940726033078</v>
      </c>
      <c r="EC28" s="11">
        <f t="shared" si="38"/>
        <v>-0.70374762886370401</v>
      </c>
      <c r="ED28" s="11">
        <f t="shared" si="39"/>
        <v>-0.71469116260112509</v>
      </c>
      <c r="EE28" s="11">
        <f t="shared" si="40"/>
        <v>-0.76856946009661486</v>
      </c>
      <c r="EF28" s="11">
        <f t="shared" si="41"/>
        <v>-0.77064636837058198</v>
      </c>
      <c r="EG28" s="11">
        <f t="shared" si="42"/>
        <v>-0.70845896995325119</v>
      </c>
      <c r="EH28" s="11">
        <f t="shared" si="43"/>
        <v>-0.71186790727611271</v>
      </c>
      <c r="EI28" s="11">
        <f t="shared" si="44"/>
        <v>-0.48043935186617265</v>
      </c>
      <c r="EJ28" s="11">
        <f t="shared" si="45"/>
        <v>-0.76542914555054797</v>
      </c>
      <c r="EK28" s="11">
        <f t="shared" si="46"/>
        <v>-0.69161277650329356</v>
      </c>
      <c r="EL28" s="11">
        <f t="shared" si="47"/>
        <v>-0.63858621138494087</v>
      </c>
      <c r="EM28" s="11">
        <f t="shared" si="48"/>
        <v>-0.79977797398872641</v>
      </c>
      <c r="EN28" s="11">
        <f t="shared" si="49"/>
        <v>-0.73443307294072557</v>
      </c>
      <c r="EO28" s="11">
        <f t="shared" si="50"/>
        <v>-0.72146292533896839</v>
      </c>
      <c r="EP28" s="11">
        <f t="shared" si="51"/>
        <v>-0.73761933829630855</v>
      </c>
      <c r="EQ28" s="11">
        <f t="shared" si="52"/>
        <v>-0.77014351703904094</v>
      </c>
      <c r="ER28" s="11">
        <f t="shared" si="53"/>
        <v>-0.71175447947660919</v>
      </c>
      <c r="ES28" s="11">
        <f t="shared" si="54"/>
        <v>-0.68185805492594642</v>
      </c>
      <c r="ET28" s="11">
        <f t="shared" si="55"/>
        <v>-0.63562417169901908</v>
      </c>
      <c r="EU28" s="11">
        <f t="shared" si="56"/>
        <v>-0.72042872470422581</v>
      </c>
      <c r="EV28" s="11">
        <f t="shared" si="57"/>
        <v>-0.65693495343112485</v>
      </c>
      <c r="EW28" s="11">
        <f t="shared" si="58"/>
        <v>-0.72411894833999346</v>
      </c>
      <c r="EX28" s="11">
        <f t="shared" si="59"/>
        <v>-0.69011892899923477</v>
      </c>
      <c r="EY28" s="11">
        <f t="shared" si="60"/>
        <v>-0.69329113457100744</v>
      </c>
      <c r="EZ28" s="11">
        <f t="shared" si="61"/>
        <v>-0.71313825474341119</v>
      </c>
      <c r="FA28" s="11">
        <f t="shared" si="62"/>
        <v>-0.69597672468296801</v>
      </c>
      <c r="FB28" s="11">
        <f t="shared" si="63"/>
        <v>-1</v>
      </c>
      <c r="FC28" s="11">
        <f t="shared" si="64"/>
        <v>-1</v>
      </c>
      <c r="FD28" s="11">
        <f t="shared" si="65"/>
        <v>-1</v>
      </c>
      <c r="FE28" s="11">
        <f t="shared" si="66"/>
        <v>-1</v>
      </c>
      <c r="FF28" s="11">
        <f t="shared" si="67"/>
        <v>-1</v>
      </c>
      <c r="FG28" s="11">
        <f t="shared" si="68"/>
        <v>-1</v>
      </c>
      <c r="FH28" s="11">
        <f t="shared" si="69"/>
        <v>-1</v>
      </c>
      <c r="FI28" s="11">
        <f t="shared" si="70"/>
        <v>-1</v>
      </c>
      <c r="FJ28" s="11">
        <f t="shared" si="71"/>
        <v>-1</v>
      </c>
      <c r="FK28" s="11">
        <f t="shared" si="72"/>
        <v>-1</v>
      </c>
      <c r="FL28" s="11">
        <f t="shared" si="73"/>
        <v>-1</v>
      </c>
      <c r="FM28" s="11">
        <f t="shared" si="74"/>
        <v>-1</v>
      </c>
      <c r="FN28" s="11">
        <f t="shared" si="75"/>
        <v>-1</v>
      </c>
      <c r="FO28" s="11">
        <f t="shared" si="76"/>
        <v>-1</v>
      </c>
      <c r="FP28" s="11">
        <f t="shared" si="77"/>
        <v>-1</v>
      </c>
      <c r="FQ28" s="11">
        <f t="shared" si="78"/>
        <v>-1</v>
      </c>
      <c r="FR28" s="11">
        <f t="shared" si="79"/>
        <v>-1</v>
      </c>
      <c r="FS28" s="11">
        <f t="shared" si="80"/>
        <v>-1</v>
      </c>
      <c r="FT28" s="11">
        <f t="shared" si="81"/>
        <v>-1</v>
      </c>
      <c r="FU28" s="11">
        <f t="shared" si="82"/>
        <v>-1</v>
      </c>
      <c r="FV28" s="11">
        <f t="shared" si="83"/>
        <v>-1</v>
      </c>
      <c r="FW28" s="11">
        <f t="shared" si="84"/>
        <v>-1</v>
      </c>
      <c r="FX28" s="11">
        <f t="shared" si="85"/>
        <v>-1</v>
      </c>
      <c r="FY28" s="11">
        <f t="shared" si="86"/>
        <v>-1</v>
      </c>
      <c r="FZ28" s="11">
        <f t="shared" si="87"/>
        <v>-1</v>
      </c>
    </row>
    <row r="29" spans="2:182" x14ac:dyDescent="0.25">
      <c r="B29" s="2">
        <v>35125</v>
      </c>
      <c r="C29" s="3">
        <v>63822145</v>
      </c>
      <c r="D29" s="4">
        <f>VLOOKUP(B29,[22]jan94!$A$59:$IV$168,3,0)</f>
        <v>885081</v>
      </c>
      <c r="E29" s="4">
        <f>VLOOKUP(B29,[23]feb94!$A$51:$IV$159,3,0)</f>
        <v>607230</v>
      </c>
      <c r="F29" s="4">
        <f>VLOOKUP(B29,[24]mar94!$A$56:$IV$164,3,0)</f>
        <v>787850</v>
      </c>
      <c r="G29" s="4">
        <f>VLOOKUP(B29,[25]apr94!$A$64:$IV$170,3,0)</f>
        <v>624389</v>
      </c>
      <c r="H29" s="4">
        <f>VLOOKUP(B29,[26]may94!$A$51:$IV$156,3,0)</f>
        <v>605763</v>
      </c>
      <c r="I29" s="4">
        <f>VLOOKUP(B29,[27]jun94!$A$62:$IV$167,3,0)</f>
        <v>663171</v>
      </c>
      <c r="J29" s="4">
        <f>VLOOKUP(B29,[28]jul94!$A$55:$IV$159,3,0)</f>
        <v>865230</v>
      </c>
      <c r="K29" s="4">
        <f>VLOOKUP(B29,[29]aug94!$A$63:$IV$165,3,0)</f>
        <v>643839</v>
      </c>
      <c r="L29" s="4">
        <f>VLOOKUP(B29,[30]sep94!$A$55:$IV$156,3,0)</f>
        <v>863014</v>
      </c>
      <c r="M29" s="4">
        <f>VLOOKUP(B29,[31]oct94!$A$55:$IV$155,3,0)</f>
        <v>653590</v>
      </c>
      <c r="N29" s="4">
        <f>VLOOKUP(B29,[32]nov94!$A$38:$IV$137,3,0)</f>
        <v>733670</v>
      </c>
      <c r="O29" s="4">
        <f>VLOOKUP(B29,[33]dec94!$A$55:$IV$154,3,0)</f>
        <v>714912</v>
      </c>
      <c r="P29" s="4">
        <f>VLOOKUP(B29,[34]jan95!$A$48:$IV$142,3,0)</f>
        <v>1065597</v>
      </c>
      <c r="Q29" s="4">
        <f>VLOOKUP(B29,[35]feb95!$A$54:$IV$147,3,0)</f>
        <v>702230</v>
      </c>
      <c r="R29" s="4">
        <f>VLOOKUP(B29,[36]mar95!$A$37:$IV$129,3,0)</f>
        <v>804160</v>
      </c>
      <c r="S29" s="4">
        <f>VLOOKUP(B29,[37]apr95!$A$59:$IV$150,3,0)</f>
        <v>786404</v>
      </c>
      <c r="T29" s="4">
        <f>VLOOKUP(B29,[38]may95!$A$60:$IV$151,3,0)</f>
        <v>1019107</v>
      </c>
      <c r="U29" s="4">
        <f>VLOOKUP(B29,[39]jun95!$A$55:$IV$144,3,0)</f>
        <v>894428</v>
      </c>
      <c r="V29" s="4">
        <f>VLOOKUP(B29,[40]jul95!$A$53:$IV$141,3,0)</f>
        <v>999512</v>
      </c>
      <c r="W29" s="4">
        <f>VLOOKUP(B29,[41]aug95!$A$61:$IV$148,3,0)</f>
        <v>1514137</v>
      </c>
      <c r="X29" s="4">
        <f>VLOOKUP(B29,[42]sep95!$A$58:$IV$144,3,0)</f>
        <v>940226</v>
      </c>
      <c r="Y29" s="4">
        <f>VLOOKUP(B29,[43]oct95!$A$53:$IV$138,3,0)</f>
        <v>2171327</v>
      </c>
      <c r="Z29" s="4">
        <f>VLOOKUP(B29,[44]nov95!$A$58:$IV$142,3,0)</f>
        <v>2042837</v>
      </c>
      <c r="AA29" s="4">
        <f>VLOOKUP(B29,[45]dec95!$A$55:$IV$138,3,0)</f>
        <v>1163071</v>
      </c>
      <c r="AB29" s="4">
        <f>VLOOKUP(B29,[46]jan96!$A$59:$IV$138,3,0)</f>
        <v>1792561</v>
      </c>
      <c r="AC29" s="4">
        <f>VLOOKUP(B29,[47]feb96!$A$36:$IV$114,3,0)</f>
        <v>2292839</v>
      </c>
      <c r="AD29" s="4">
        <f>VLOOKUP(B29,[48]mar96!$A$54:$IV$133,3,0)</f>
        <v>989710</v>
      </c>
      <c r="CP29" s="1" t="s">
        <v>30</v>
      </c>
      <c r="CQ29" s="11">
        <f t="shared" si="0"/>
        <v>-0.68628857681871158</v>
      </c>
      <c r="CR29" s="11">
        <f t="shared" si="1"/>
        <v>-0.72083962968101423</v>
      </c>
      <c r="CS29" s="11">
        <f t="shared" si="2"/>
        <v>-0.69531852435943575</v>
      </c>
      <c r="CT29" s="11">
        <f t="shared" si="3"/>
        <v>-0.72629670856293316</v>
      </c>
      <c r="CU29" s="11">
        <f t="shared" si="4"/>
        <v>-0.72915701549958523</v>
      </c>
      <c r="CV29" s="11">
        <f t="shared" si="5"/>
        <v>-0.77057140768836796</v>
      </c>
      <c r="CW29" s="11">
        <f t="shared" si="6"/>
        <v>-0.68910107734076742</v>
      </c>
      <c r="CX29" s="11">
        <f t="shared" si="7"/>
        <v>-0.73299329701736549</v>
      </c>
      <c r="CY29" s="11">
        <f t="shared" si="8"/>
        <v>-0.66757395989282253</v>
      </c>
      <c r="CZ29" s="11">
        <f t="shared" si="9"/>
        <v>-0.70025878372430639</v>
      </c>
      <c r="DA29" s="11">
        <f t="shared" si="10"/>
        <v>-0.7008034526686524</v>
      </c>
      <c r="DB29" s="11">
        <f t="shared" si="11"/>
        <v>-0.68343313421859442</v>
      </c>
      <c r="DC29" s="11">
        <f t="shared" si="12"/>
        <v>-0.6761923859215011</v>
      </c>
      <c r="DD29" s="11">
        <f t="shared" si="13"/>
        <v>-0.67645513704046811</v>
      </c>
      <c r="DE29" s="11">
        <f t="shared" si="14"/>
        <v>-2.7126851046558822</v>
      </c>
      <c r="DF29" s="11">
        <f t="shared" si="15"/>
        <v>-0.65895657786223949</v>
      </c>
      <c r="DG29" s="11">
        <f t="shared" si="16"/>
        <v>-0.72444992907147054</v>
      </c>
      <c r="DH29" s="11">
        <f t="shared" si="17"/>
        <v>-0.71315309934806526</v>
      </c>
      <c r="DI29" s="11">
        <f t="shared" si="18"/>
        <v>-0.70882719594906352</v>
      </c>
      <c r="DJ29" s="11">
        <f t="shared" si="19"/>
        <v>-0.68144218212853869</v>
      </c>
      <c r="DK29" s="11">
        <f t="shared" si="20"/>
        <v>-0.69014321047970928</v>
      </c>
      <c r="DL29" s="11">
        <f t="shared" si="21"/>
        <v>-0.56586874277693666</v>
      </c>
      <c r="DM29" s="11">
        <f t="shared" si="22"/>
        <v>-0.69369429535216787</v>
      </c>
      <c r="DN29" s="11">
        <f t="shared" si="23"/>
        <v>-0.74600304077519186</v>
      </c>
      <c r="DO29" s="11">
        <f t="shared" si="24"/>
        <v>-0.73231336188085583</v>
      </c>
      <c r="DP29" s="11">
        <f t="shared" si="25"/>
        <v>-0.41641170618608631</v>
      </c>
      <c r="DQ29" s="11">
        <f t="shared" si="26"/>
        <v>-0.6901602954738193</v>
      </c>
      <c r="DR29" s="11">
        <f t="shared" si="27"/>
        <v>-0.80335243817193058</v>
      </c>
      <c r="DS29" s="11">
        <f t="shared" si="28"/>
        <v>-0.68594763955009275</v>
      </c>
      <c r="DT29" s="11">
        <f t="shared" si="29"/>
        <v>-0.67849192740503095</v>
      </c>
      <c r="DU29" s="11">
        <f t="shared" si="30"/>
        <v>-0.70223495540105652</v>
      </c>
      <c r="DV29" s="11">
        <f t="shared" si="31"/>
        <v>-0.74429703621459364</v>
      </c>
      <c r="DW29" s="11">
        <f t="shared" si="32"/>
        <v>-0.75060764868330043</v>
      </c>
      <c r="DX29" s="11">
        <f t="shared" si="33"/>
        <v>-0.79464332478028465</v>
      </c>
      <c r="DY29" s="11">
        <f t="shared" si="34"/>
        <v>-0.7214455486683925</v>
      </c>
      <c r="DZ29" s="11">
        <f t="shared" si="35"/>
        <v>-0.77803967122732354</v>
      </c>
      <c r="EA29" s="11">
        <f t="shared" si="36"/>
        <v>-0.74071466780219852</v>
      </c>
      <c r="EB29" s="11">
        <f t="shared" si="37"/>
        <v>-0.77359790525590555</v>
      </c>
      <c r="EC29" s="11">
        <f t="shared" si="38"/>
        <v>-0.70860128044454818</v>
      </c>
      <c r="ED29" s="11">
        <f t="shared" si="39"/>
        <v>-0.69365982467697629</v>
      </c>
      <c r="EE29" s="11">
        <f t="shared" si="40"/>
        <v>-0.7597751594221448</v>
      </c>
      <c r="EF29" s="11">
        <f t="shared" si="41"/>
        <v>-0.77133775029573548</v>
      </c>
      <c r="EG29" s="11">
        <f t="shared" si="42"/>
        <v>-0.68078742144762361</v>
      </c>
      <c r="EH29" s="11">
        <f t="shared" si="43"/>
        <v>-0.70714955240365052</v>
      </c>
      <c r="EI29" s="11">
        <f t="shared" si="44"/>
        <v>-0.48432568812069265</v>
      </c>
      <c r="EJ29" s="11">
        <f t="shared" si="45"/>
        <v>-0.77694837058482447</v>
      </c>
      <c r="EK29" s="11">
        <f t="shared" si="46"/>
        <v>-0.69118759435146815</v>
      </c>
      <c r="EL29" s="11">
        <f t="shared" si="47"/>
        <v>-0.65968168670034721</v>
      </c>
      <c r="EM29" s="11">
        <f t="shared" si="48"/>
        <v>-0.80574757181387213</v>
      </c>
      <c r="EN29" s="11">
        <f t="shared" si="49"/>
        <v>-0.77189448619122247</v>
      </c>
      <c r="EO29" s="11">
        <f t="shared" si="50"/>
        <v>-0.72715440189824687</v>
      </c>
      <c r="EP29" s="11">
        <f t="shared" si="51"/>
        <v>-0.74926594083929698</v>
      </c>
      <c r="EQ29" s="11">
        <f t="shared" si="52"/>
        <v>-0.76898209455030753</v>
      </c>
      <c r="ER29" s="11">
        <f t="shared" si="53"/>
        <v>-0.70941524847498005</v>
      </c>
      <c r="ES29" s="11">
        <f t="shared" si="54"/>
        <v>-0.69430673794984143</v>
      </c>
      <c r="ET29" s="11">
        <f t="shared" si="55"/>
        <v>-0.66308361202755217</v>
      </c>
      <c r="EU29" s="11">
        <f t="shared" si="56"/>
        <v>-0.7221642907672875</v>
      </c>
      <c r="EV29" s="11">
        <f t="shared" si="57"/>
        <v>-0.65470434800110866</v>
      </c>
      <c r="EW29" s="11">
        <f t="shared" si="58"/>
        <v>-0.73832952603876989</v>
      </c>
      <c r="EX29" s="11">
        <f t="shared" si="59"/>
        <v>-0.71587307982563664</v>
      </c>
      <c r="EY29" s="11">
        <f t="shared" si="60"/>
        <v>-0.6986229572513537</v>
      </c>
      <c r="EZ29" s="11">
        <f t="shared" si="61"/>
        <v>-0.75147435531946027</v>
      </c>
      <c r="FA29" s="11">
        <f t="shared" si="62"/>
        <v>-1</v>
      </c>
      <c r="FB29" s="11">
        <f t="shared" si="63"/>
        <v>-1</v>
      </c>
      <c r="FC29" s="11">
        <f t="shared" si="64"/>
        <v>-1</v>
      </c>
      <c r="FD29" s="11">
        <f t="shared" si="65"/>
        <v>-1</v>
      </c>
      <c r="FE29" s="11">
        <f t="shared" si="66"/>
        <v>-1</v>
      </c>
      <c r="FF29" s="11">
        <f t="shared" si="67"/>
        <v>-1</v>
      </c>
      <c r="FG29" s="11">
        <f t="shared" si="68"/>
        <v>-1</v>
      </c>
      <c r="FH29" s="11">
        <f t="shared" si="69"/>
        <v>-1</v>
      </c>
      <c r="FI29" s="11">
        <f t="shared" si="70"/>
        <v>-1</v>
      </c>
      <c r="FJ29" s="11">
        <f t="shared" si="71"/>
        <v>-1</v>
      </c>
      <c r="FK29" s="11">
        <f t="shared" si="72"/>
        <v>-1</v>
      </c>
      <c r="FL29" s="11">
        <f t="shared" si="73"/>
        <v>-1</v>
      </c>
      <c r="FM29" s="11">
        <f t="shared" si="74"/>
        <v>-1</v>
      </c>
      <c r="FN29" s="11">
        <f t="shared" si="75"/>
        <v>-1</v>
      </c>
      <c r="FO29" s="11">
        <f t="shared" si="76"/>
        <v>-1</v>
      </c>
      <c r="FP29" s="11">
        <f t="shared" si="77"/>
        <v>-1</v>
      </c>
      <c r="FQ29" s="11">
        <f t="shared" si="78"/>
        <v>-1</v>
      </c>
      <c r="FR29" s="11">
        <f t="shared" si="79"/>
        <v>-1</v>
      </c>
      <c r="FS29" s="11">
        <f t="shared" si="80"/>
        <v>-1</v>
      </c>
      <c r="FT29" s="11">
        <f t="shared" si="81"/>
        <v>-1</v>
      </c>
      <c r="FU29" s="11">
        <f t="shared" si="82"/>
        <v>-1</v>
      </c>
      <c r="FV29" s="11">
        <f t="shared" si="83"/>
        <v>-1</v>
      </c>
      <c r="FW29" s="11">
        <f t="shared" si="84"/>
        <v>-1</v>
      </c>
      <c r="FX29" s="11">
        <f t="shared" si="85"/>
        <v>-1</v>
      </c>
      <c r="FY29" s="11">
        <f t="shared" si="86"/>
        <v>-1</v>
      </c>
      <c r="FZ29" s="11">
        <f t="shared" si="87"/>
        <v>-1</v>
      </c>
    </row>
    <row r="30" spans="2:182" x14ac:dyDescent="0.25">
      <c r="B30" s="2">
        <v>35156</v>
      </c>
      <c r="C30" s="3">
        <v>60988107</v>
      </c>
      <c r="D30" s="4">
        <f>VLOOKUP(B30,[22]jan94!$A$59:$IV$168,3,0)</f>
        <v>821584</v>
      </c>
      <c r="E30" s="4">
        <f>VLOOKUP(B30,[23]feb94!$A$51:$IV$159,3,0)</f>
        <v>550678</v>
      </c>
      <c r="F30" s="4">
        <f>VLOOKUP(B30,[24]mar94!$A$56:$IV$164,3,0)</f>
        <v>726247</v>
      </c>
      <c r="G30" s="4">
        <f>VLOOKUP(B30,[25]apr94!$A$64:$IV$170,3,0)</f>
        <v>621726</v>
      </c>
      <c r="H30" s="4">
        <f>VLOOKUP(B30,[26]may94!$A$51:$IV$156,3,0)</f>
        <v>570739</v>
      </c>
      <c r="I30" s="4">
        <f>VLOOKUP(B30,[27]jun94!$A$62:$IV$167,3,0)</f>
        <v>583752</v>
      </c>
      <c r="J30" s="4">
        <f>VLOOKUP(B30,[28]jul94!$A$55:$IV$159,3,0)</f>
        <v>720020</v>
      </c>
      <c r="K30" s="4">
        <f>VLOOKUP(B30,[29]aug94!$A$63:$IV$165,3,0)</f>
        <v>575202</v>
      </c>
      <c r="L30" s="4">
        <f>VLOOKUP(B30,[30]sep94!$A$55:$IV$156,3,0)</f>
        <v>856763</v>
      </c>
      <c r="M30" s="4">
        <f>VLOOKUP(B30,[31]oct94!$A$55:$IV$155,3,0)</f>
        <v>621738</v>
      </c>
      <c r="N30" s="4">
        <f>VLOOKUP(B30,[32]nov94!$A$38:$IV$137,3,0)</f>
        <v>702274</v>
      </c>
      <c r="O30" s="4">
        <f>VLOOKUP(B30,[33]dec94!$A$55:$IV$154,3,0)</f>
        <v>673435</v>
      </c>
      <c r="P30" s="4">
        <f>VLOOKUP(B30,[34]jan95!$A$48:$IV$142,3,0)</f>
        <v>953821</v>
      </c>
      <c r="Q30" s="4">
        <f>VLOOKUP(B30,[35]feb95!$A$54:$IV$147,3,0)</f>
        <v>647824</v>
      </c>
      <c r="R30" s="4">
        <f>VLOOKUP(B30,[36]mar95!$A$37:$IV$129,3,0)</f>
        <v>714057</v>
      </c>
      <c r="S30" s="4">
        <f>VLOOKUP(B30,[37]apr95!$A$59:$IV$150,3,0)</f>
        <v>718149</v>
      </c>
      <c r="T30" s="4">
        <f>VLOOKUP(B30,[38]may95!$A$60:$IV$151,3,0)</f>
        <v>943662</v>
      </c>
      <c r="U30" s="4">
        <f>VLOOKUP(B30,[39]jun95!$A$55:$IV$144,3,0)</f>
        <v>765837</v>
      </c>
      <c r="V30" s="4">
        <f>VLOOKUP(B30,[40]jul95!$A$53:$IV$141,3,0)</f>
        <v>874996</v>
      </c>
      <c r="W30" s="4">
        <f>VLOOKUP(B30,[41]aug95!$A$61:$IV$148,3,0)</f>
        <v>1425424</v>
      </c>
      <c r="X30" s="4">
        <f>VLOOKUP(B30,[42]sep95!$A$58:$IV$144,3,0)</f>
        <v>861122</v>
      </c>
      <c r="Y30" s="4">
        <f>VLOOKUP(B30,[43]oct95!$A$53:$IV$138,3,0)</f>
        <v>1811816</v>
      </c>
      <c r="Z30" s="4">
        <f>VLOOKUP(B30,[44]nov95!$A$58:$IV$142,3,0)</f>
        <v>2066411</v>
      </c>
      <c r="AA30" s="4">
        <f>VLOOKUP(B30,[45]dec95!$A$55:$IV$138,3,0)</f>
        <v>1044460</v>
      </c>
      <c r="AB30" s="4">
        <f>VLOOKUP(B30,[46]jan96!$A$59:$IV$138,3,0)</f>
        <v>1514763</v>
      </c>
      <c r="AC30" s="4">
        <f>VLOOKUP(B30,[47]feb96!$A$36:$IV$114,3,0)</f>
        <v>1902635</v>
      </c>
      <c r="AD30" s="4">
        <f>VLOOKUP(B30,[48]mar96!$A$54:$IV$133,3,0)</f>
        <v>1726312</v>
      </c>
      <c r="AE30" s="4">
        <f>VLOOKUP(B30,[49]apr96!$A$51:$IV$127,3,0)</f>
        <v>1107756</v>
      </c>
      <c r="CP30" s="1" t="s">
        <v>31</v>
      </c>
      <c r="CQ30" s="11">
        <f t="shared" si="0"/>
        <v>-0.70982557047087746</v>
      </c>
      <c r="CR30" s="11">
        <f t="shared" si="1"/>
        <v>-0.73582462468768239</v>
      </c>
      <c r="CS30" s="11">
        <f t="shared" si="2"/>
        <v>-0.70810020196358192</v>
      </c>
      <c r="CT30" s="11">
        <f t="shared" si="3"/>
        <v>-0.71323527662148356</v>
      </c>
      <c r="CU30" s="11">
        <f t="shared" si="4"/>
        <v>-0.73023759034901436</v>
      </c>
      <c r="CV30" s="11">
        <f t="shared" si="5"/>
        <v>-0.78131392514361919</v>
      </c>
      <c r="CW30" s="11">
        <f t="shared" si="6"/>
        <v>-0.69344518102899699</v>
      </c>
      <c r="CX30" s="11">
        <f t="shared" si="7"/>
        <v>-0.73989513625082293</v>
      </c>
      <c r="CY30" s="11">
        <f t="shared" si="8"/>
        <v>-0.67784404089236416</v>
      </c>
      <c r="CZ30" s="11">
        <f t="shared" si="9"/>
        <v>-0.69665267262840136</v>
      </c>
      <c r="DA30" s="11">
        <f t="shared" si="10"/>
        <v>-0.69375545106169501</v>
      </c>
      <c r="DB30" s="11">
        <f t="shared" si="11"/>
        <v>-0.70072094876996116</v>
      </c>
      <c r="DC30" s="11">
        <f t="shared" si="12"/>
        <v>-0.6895116577204855</v>
      </c>
      <c r="DD30" s="11">
        <f t="shared" si="13"/>
        <v>-0.68277598270706708</v>
      </c>
      <c r="DE30" s="11">
        <f t="shared" si="14"/>
        <v>-2.6120332137457973</v>
      </c>
      <c r="DF30" s="11">
        <f t="shared" si="15"/>
        <v>-0.66308365305317507</v>
      </c>
      <c r="DG30" s="11">
        <f t="shared" si="16"/>
        <v>-0.73502419258729601</v>
      </c>
      <c r="DH30" s="11">
        <f t="shared" si="17"/>
        <v>-0.73926278984813953</v>
      </c>
      <c r="DI30" s="11">
        <f t="shared" si="18"/>
        <v>-0.70593738773731185</v>
      </c>
      <c r="DJ30" s="11">
        <f t="shared" si="19"/>
        <v>-0.6847685648012235</v>
      </c>
      <c r="DK30" s="11">
        <f t="shared" si="20"/>
        <v>-0.69272725884759845</v>
      </c>
      <c r="DL30" s="11">
        <f t="shared" si="21"/>
        <v>-0.57683572319574006</v>
      </c>
      <c r="DM30" s="11">
        <f t="shared" si="22"/>
        <v>-0.62348529709460832</v>
      </c>
      <c r="DN30" s="11">
        <f t="shared" si="23"/>
        <v>-0.75440840273693421</v>
      </c>
      <c r="DO30" s="11">
        <f t="shared" si="24"/>
        <v>-0.74285283316560169</v>
      </c>
      <c r="DP30" s="11">
        <f t="shared" si="25"/>
        <v>-0.46249823908263948</v>
      </c>
      <c r="DQ30" s="11">
        <f t="shared" si="26"/>
        <v>-0.70237503511121002</v>
      </c>
      <c r="DR30" s="11">
        <f t="shared" si="27"/>
        <v>-0.81652328221966519</v>
      </c>
      <c r="DS30" s="11">
        <f t="shared" si="28"/>
        <v>-0.70663098922224232</v>
      </c>
      <c r="DT30" s="11">
        <f t="shared" si="29"/>
        <v>-0.69030545152190481</v>
      </c>
      <c r="DU30" s="11">
        <f t="shared" si="30"/>
        <v>-0.7089036225066212</v>
      </c>
      <c r="DV30" s="11">
        <f t="shared" si="31"/>
        <v>-0.7658439195521124</v>
      </c>
      <c r="DW30" s="11">
        <f t="shared" si="32"/>
        <v>-0.7555442760063068</v>
      </c>
      <c r="DX30" s="11">
        <f t="shared" si="33"/>
        <v>-0.79218790712353226</v>
      </c>
      <c r="DY30" s="11">
        <f t="shared" si="34"/>
        <v>-0.73405399402913674</v>
      </c>
      <c r="DZ30" s="11">
        <f t="shared" si="35"/>
        <v>-0.78236365150956189</v>
      </c>
      <c r="EA30" s="11">
        <f t="shared" si="36"/>
        <v>-0.74044276024107591</v>
      </c>
      <c r="EB30" s="11">
        <f t="shared" si="37"/>
        <v>-0.78366787156774886</v>
      </c>
      <c r="EC30" s="11">
        <f t="shared" si="38"/>
        <v>-0.70670541481210392</v>
      </c>
      <c r="ED30" s="11">
        <f t="shared" si="39"/>
        <v>-0.70161555316483493</v>
      </c>
      <c r="EE30" s="11">
        <f t="shared" si="40"/>
        <v>-0.760170851449257</v>
      </c>
      <c r="EF30" s="11">
        <f t="shared" si="41"/>
        <v>-0.78092622751661078</v>
      </c>
      <c r="EG30" s="11">
        <f t="shared" si="42"/>
        <v>-0.69180014832806258</v>
      </c>
      <c r="EH30" s="11">
        <f t="shared" si="43"/>
        <v>-0.71372297920655248</v>
      </c>
      <c r="EI30" s="11">
        <f t="shared" si="44"/>
        <v>-0.51613751389011153</v>
      </c>
      <c r="EJ30" s="11">
        <f t="shared" si="45"/>
        <v>-0.77124843063726856</v>
      </c>
      <c r="EK30" s="11">
        <f t="shared" si="46"/>
        <v>-0.7226179858596472</v>
      </c>
      <c r="EL30" s="11">
        <f t="shared" si="47"/>
        <v>-0.6750792613469675</v>
      </c>
      <c r="EM30" s="11">
        <f t="shared" si="48"/>
        <v>-0.81427832573697179</v>
      </c>
      <c r="EN30" s="11">
        <f t="shared" si="49"/>
        <v>-0.74848263992253228</v>
      </c>
      <c r="EO30" s="11">
        <f t="shared" si="50"/>
        <v>-0.7368909275867952</v>
      </c>
      <c r="EP30" s="11">
        <f t="shared" si="51"/>
        <v>-0.75475846068602248</v>
      </c>
      <c r="EQ30" s="11">
        <f t="shared" si="52"/>
        <v>-0.77015352335281795</v>
      </c>
      <c r="ER30" s="11">
        <f t="shared" si="53"/>
        <v>-0.7144119161836906</v>
      </c>
      <c r="ES30" s="11">
        <f t="shared" si="54"/>
        <v>-0.69475447151793712</v>
      </c>
      <c r="ET30" s="11">
        <f t="shared" si="55"/>
        <v>-0.6739304943757749</v>
      </c>
      <c r="EU30" s="11">
        <f t="shared" si="56"/>
        <v>-0.71575705410833368</v>
      </c>
      <c r="EV30" s="11">
        <f t="shared" si="57"/>
        <v>-0.67612375018703297</v>
      </c>
      <c r="EW30" s="11">
        <f t="shared" si="58"/>
        <v>-0.7414972288360141</v>
      </c>
      <c r="EX30" s="11">
        <f t="shared" si="59"/>
        <v>-0.70475527090736012</v>
      </c>
      <c r="EY30" s="11">
        <f t="shared" si="60"/>
        <v>-0.6969763282373963</v>
      </c>
      <c r="EZ30" s="11">
        <f t="shared" si="61"/>
        <v>-1</v>
      </c>
      <c r="FA30" s="11">
        <f t="shared" si="62"/>
        <v>-1</v>
      </c>
      <c r="FB30" s="11">
        <f t="shared" si="63"/>
        <v>-1</v>
      </c>
      <c r="FC30" s="11">
        <f t="shared" si="64"/>
        <v>-1</v>
      </c>
      <c r="FD30" s="11">
        <f t="shared" si="65"/>
        <v>-1</v>
      </c>
      <c r="FE30" s="11">
        <f t="shared" si="66"/>
        <v>-1</v>
      </c>
      <c r="FF30" s="11">
        <f t="shared" si="67"/>
        <v>-1</v>
      </c>
      <c r="FG30" s="11">
        <f t="shared" si="68"/>
        <v>-1</v>
      </c>
      <c r="FH30" s="11">
        <f t="shared" si="69"/>
        <v>-1</v>
      </c>
      <c r="FI30" s="11">
        <f t="shared" si="70"/>
        <v>-1</v>
      </c>
      <c r="FJ30" s="11">
        <f t="shared" si="71"/>
        <v>-1</v>
      </c>
      <c r="FK30" s="11">
        <f t="shared" si="72"/>
        <v>-1</v>
      </c>
      <c r="FL30" s="11">
        <f t="shared" si="73"/>
        <v>-1</v>
      </c>
      <c r="FM30" s="11">
        <f t="shared" si="74"/>
        <v>-1</v>
      </c>
      <c r="FN30" s="11">
        <f t="shared" si="75"/>
        <v>-1</v>
      </c>
      <c r="FO30" s="11">
        <f t="shared" si="76"/>
        <v>-1</v>
      </c>
      <c r="FP30" s="11">
        <f t="shared" si="77"/>
        <v>-1</v>
      </c>
      <c r="FQ30" s="11">
        <f t="shared" si="78"/>
        <v>-1</v>
      </c>
      <c r="FR30" s="11">
        <f t="shared" si="79"/>
        <v>-1</v>
      </c>
      <c r="FS30" s="11">
        <f t="shared" si="80"/>
        <v>-1</v>
      </c>
      <c r="FT30" s="11">
        <f t="shared" si="81"/>
        <v>-1</v>
      </c>
      <c r="FU30" s="11">
        <f t="shared" si="82"/>
        <v>-1</v>
      </c>
      <c r="FV30" s="11">
        <f t="shared" si="83"/>
        <v>-1</v>
      </c>
      <c r="FW30" s="11">
        <f t="shared" si="84"/>
        <v>-1</v>
      </c>
      <c r="FX30" s="11">
        <f t="shared" si="85"/>
        <v>-1</v>
      </c>
      <c r="FY30" s="11">
        <f t="shared" si="86"/>
        <v>-1</v>
      </c>
      <c r="FZ30" s="11">
        <f t="shared" si="87"/>
        <v>-1</v>
      </c>
    </row>
    <row r="31" spans="2:182" x14ac:dyDescent="0.25">
      <c r="B31" s="2">
        <v>35186</v>
      </c>
      <c r="C31" s="3">
        <v>62194304</v>
      </c>
      <c r="D31" s="4">
        <f>VLOOKUP(B31,[22]jan94!$A$59:$IV$168,3,0)</f>
        <v>785274</v>
      </c>
      <c r="E31" s="4">
        <f>VLOOKUP(B31,[23]feb94!$A$51:$IV$159,3,0)</f>
        <v>521143</v>
      </c>
      <c r="F31" s="4">
        <f>VLOOKUP(B31,[24]mar94!$A$56:$IV$164,3,0)</f>
        <v>762582</v>
      </c>
      <c r="G31" s="4">
        <f>VLOOKUP(B31,[25]apr94!$A$64:$IV$170,3,0)</f>
        <v>601642</v>
      </c>
      <c r="H31" s="4">
        <f>VLOOKUP(B31,[26]may94!$A$51:$IV$156,3,0)</f>
        <v>584383</v>
      </c>
      <c r="I31" s="4">
        <f>VLOOKUP(B31,[27]jun94!$A$62:$IV$167,3,0)</f>
        <v>613330</v>
      </c>
      <c r="J31" s="4">
        <f>VLOOKUP(B31,[28]jul94!$A$55:$IV$159,3,0)</f>
        <v>741080</v>
      </c>
      <c r="K31" s="4">
        <f>VLOOKUP(B31,[29]aug94!$A$63:$IV$165,3,0)</f>
        <v>599075</v>
      </c>
      <c r="L31" s="4">
        <f>VLOOKUP(B31,[30]sep94!$A$55:$IV$156,3,0)</f>
        <v>854014</v>
      </c>
      <c r="M31" s="4">
        <f>VLOOKUP(B31,[31]oct94!$A$55:$IV$155,3,0)</f>
        <v>595275</v>
      </c>
      <c r="N31" s="4">
        <f>VLOOKUP(B31,[32]nov94!$A$38:$IV$137,3,0)</f>
        <v>739741</v>
      </c>
      <c r="O31" s="4">
        <f>VLOOKUP(B31,[33]dec94!$A$55:$IV$154,3,0)</f>
        <v>721118</v>
      </c>
      <c r="P31" s="4">
        <f>VLOOKUP(B31,[34]jan95!$A$48:$IV$142,3,0)</f>
        <v>949306</v>
      </c>
      <c r="Q31" s="4">
        <f>VLOOKUP(B31,[35]feb95!$A$54:$IV$147,3,0)</f>
        <v>678586</v>
      </c>
      <c r="R31" s="4">
        <f>VLOOKUP(B31,[36]mar95!$A$37:$IV$129,3,0)</f>
        <v>726154</v>
      </c>
      <c r="S31" s="4">
        <f>VLOOKUP(B31,[37]apr95!$A$59:$IV$150,3,0)</f>
        <v>707231</v>
      </c>
      <c r="T31" s="4">
        <f>VLOOKUP(B31,[38]may95!$A$60:$IV$151,3,0)</f>
        <v>922979</v>
      </c>
      <c r="U31" s="4">
        <f>VLOOKUP(B31,[39]jun95!$A$55:$IV$144,3,0)</f>
        <v>760630</v>
      </c>
      <c r="V31" s="4">
        <f>VLOOKUP(B31,[40]jul95!$A$53:$IV$141,3,0)</f>
        <v>828586</v>
      </c>
      <c r="W31" s="4">
        <f>VLOOKUP(B31,[41]aug95!$A$61:$IV$148,3,0)</f>
        <v>1374219</v>
      </c>
      <c r="X31" s="4">
        <f>VLOOKUP(B31,[42]sep95!$A$58:$IV$144,3,0)</f>
        <v>797984</v>
      </c>
      <c r="Y31" s="4">
        <f>VLOOKUP(B31,[43]oct95!$A$53:$IV$138,3,0)</f>
        <v>1731670</v>
      </c>
      <c r="Z31" s="4">
        <f>VLOOKUP(B31,[44]nov95!$A$58:$IV$142,3,0)</f>
        <v>1819019</v>
      </c>
      <c r="AA31" s="4">
        <f>VLOOKUP(B31,[45]dec95!$A$55:$IV$138,3,0)</f>
        <v>1016677</v>
      </c>
      <c r="AB31" s="4">
        <f>VLOOKUP(B31,[46]jan96!$A$59:$IV$138,3,0)</f>
        <v>1368938</v>
      </c>
      <c r="AC31" s="4">
        <f>VLOOKUP(B31,[47]feb96!$A$36:$IV$114,3,0)</f>
        <v>1703732</v>
      </c>
      <c r="AD31" s="4">
        <f>VLOOKUP(B31,[48]mar96!$A$54:$IV$133,3,0)</f>
        <v>1534395</v>
      </c>
      <c r="AE31" s="4">
        <f>VLOOKUP(B31,[49]apr96!$A$51:$IV$127,3,0)</f>
        <v>2462029</v>
      </c>
      <c r="AF31" s="4">
        <f>VLOOKUP(B31,[50]may96!$A$60:$IV$135,3,0)</f>
        <v>1147174</v>
      </c>
      <c r="CP31" s="1" t="s">
        <v>32</v>
      </c>
      <c r="CQ31" s="11">
        <f t="shared" si="0"/>
        <v>-0.7155522062968791</v>
      </c>
      <c r="CR31" s="11">
        <f t="shared" si="1"/>
        <v>-0.73857885830633119</v>
      </c>
      <c r="CS31" s="11">
        <f t="shared" si="2"/>
        <v>-0.71509882747886688</v>
      </c>
      <c r="CT31" s="11">
        <f t="shared" si="3"/>
        <v>-0.73468627293281641</v>
      </c>
      <c r="CU31" s="11">
        <f t="shared" si="4"/>
        <v>-0.74379886986380572</v>
      </c>
      <c r="CV31" s="11">
        <f t="shared" si="5"/>
        <v>-0.78644161942828616</v>
      </c>
      <c r="CW31" s="11">
        <f t="shared" si="6"/>
        <v>-0.71372829875222266</v>
      </c>
      <c r="CX31" s="11">
        <f t="shared" si="7"/>
        <v>-0.74018269186540309</v>
      </c>
      <c r="CY31" s="11">
        <f t="shared" si="8"/>
        <v>-0.67023242841486752</v>
      </c>
      <c r="CZ31" s="11">
        <f t="shared" si="9"/>
        <v>-0.72530238884433762</v>
      </c>
      <c r="DA31" s="11">
        <f t="shared" si="10"/>
        <v>-0.70219430168473806</v>
      </c>
      <c r="DB31" s="11">
        <f t="shared" si="11"/>
        <v>-0.69206028963767274</v>
      </c>
      <c r="DC31" s="11">
        <f t="shared" si="12"/>
        <v>-0.68914248207168383</v>
      </c>
      <c r="DD31" s="11">
        <f t="shared" si="13"/>
        <v>-0.70260142463339126</v>
      </c>
      <c r="DE31" s="11">
        <f t="shared" si="14"/>
        <v>-2.6823738447439793</v>
      </c>
      <c r="DF31" s="11">
        <f t="shared" si="15"/>
        <v>-0.67811309118290364</v>
      </c>
      <c r="DG31" s="11">
        <f t="shared" si="16"/>
        <v>-0.7476854233222231</v>
      </c>
      <c r="DH31" s="11">
        <f t="shared" si="17"/>
        <v>-0.72796456396905196</v>
      </c>
      <c r="DI31" s="11">
        <f t="shared" si="18"/>
        <v>-0.71174101567590276</v>
      </c>
      <c r="DJ31" s="11">
        <f t="shared" si="19"/>
        <v>-0.69465027378934707</v>
      </c>
      <c r="DK31" s="11">
        <f t="shared" si="20"/>
        <v>-0.69858087269840308</v>
      </c>
      <c r="DL31" s="11">
        <f t="shared" si="21"/>
        <v>-0.58111313746510096</v>
      </c>
      <c r="DM31" s="11">
        <f t="shared" si="22"/>
        <v>-0.64102013802045388</v>
      </c>
      <c r="DN31" s="11">
        <f t="shared" si="23"/>
        <v>-0.75565320973473737</v>
      </c>
      <c r="DO31" s="11">
        <f t="shared" si="24"/>
        <v>-0.75173981927102906</v>
      </c>
      <c r="DP31" s="11">
        <f t="shared" si="25"/>
        <v>-0.45311336731449525</v>
      </c>
      <c r="DQ31" s="11">
        <f t="shared" si="26"/>
        <v>-0.70905775041001073</v>
      </c>
      <c r="DR31" s="11">
        <f t="shared" si="27"/>
        <v>-0.82332852293778835</v>
      </c>
      <c r="DS31" s="11">
        <f t="shared" si="28"/>
        <v>-0.7030507099800094</v>
      </c>
      <c r="DT31" s="11">
        <f t="shared" si="29"/>
        <v>-0.69039216770839096</v>
      </c>
      <c r="DU31" s="11">
        <f t="shared" si="30"/>
        <v>-0.7186820731852438</v>
      </c>
      <c r="DV31" s="11">
        <f t="shared" si="31"/>
        <v>-0.76363913216863033</v>
      </c>
      <c r="DW31" s="11">
        <f t="shared" si="32"/>
        <v>-0.76435847419131109</v>
      </c>
      <c r="DX31" s="11">
        <f t="shared" si="33"/>
        <v>-0.80301252590011085</v>
      </c>
      <c r="DY31" s="11">
        <f t="shared" si="34"/>
        <v>-0.73639114421613561</v>
      </c>
      <c r="DZ31" s="11">
        <f t="shared" si="35"/>
        <v>-0.7801886477379123</v>
      </c>
      <c r="EA31" s="11">
        <f t="shared" si="36"/>
        <v>-0.73751985198825654</v>
      </c>
      <c r="EB31" s="11">
        <f t="shared" si="37"/>
        <v>-0.79552487197033461</v>
      </c>
      <c r="EC31" s="11">
        <f t="shared" si="38"/>
        <v>-0.73528425888070592</v>
      </c>
      <c r="ED31" s="11">
        <f t="shared" si="39"/>
        <v>-0.70761457686614448</v>
      </c>
      <c r="EE31" s="11">
        <f t="shared" si="40"/>
        <v>-0.77310615968600482</v>
      </c>
      <c r="EF31" s="11">
        <f t="shared" si="41"/>
        <v>-0.79536973905798258</v>
      </c>
      <c r="EG31" s="11">
        <f t="shared" si="42"/>
        <v>-0.73464710988192128</v>
      </c>
      <c r="EH31" s="11">
        <f t="shared" si="43"/>
        <v>-0.72077585633038499</v>
      </c>
      <c r="EI31" s="11">
        <f t="shared" si="44"/>
        <v>-0.54448131425967217</v>
      </c>
      <c r="EJ31" s="11">
        <f t="shared" si="45"/>
        <v>-0.7656033289958375</v>
      </c>
      <c r="EK31" s="11">
        <f t="shared" si="46"/>
        <v>-0.74403793566762866</v>
      </c>
      <c r="EL31" s="11">
        <f t="shared" si="47"/>
        <v>-0.67474353449293312</v>
      </c>
      <c r="EM31" s="11">
        <f t="shared" si="48"/>
        <v>-0.80980309744067125</v>
      </c>
      <c r="EN31" s="11">
        <f t="shared" si="49"/>
        <v>-0.75082311592300066</v>
      </c>
      <c r="EO31" s="11">
        <f t="shared" si="50"/>
        <v>-0.74338088255595458</v>
      </c>
      <c r="EP31" s="11">
        <f t="shared" si="51"/>
        <v>-0.75666646500645895</v>
      </c>
      <c r="EQ31" s="11">
        <f t="shared" si="52"/>
        <v>-0.77782836601975081</v>
      </c>
      <c r="ER31" s="11">
        <f t="shared" si="53"/>
        <v>-0.71983180362796195</v>
      </c>
      <c r="ES31" s="11">
        <f t="shared" si="54"/>
        <v>-0.71570064073945849</v>
      </c>
      <c r="ET31" s="11">
        <f t="shared" si="55"/>
        <v>-0.66500614100117317</v>
      </c>
      <c r="EU31" s="11">
        <f t="shared" si="56"/>
        <v>-0.74156783656774872</v>
      </c>
      <c r="EV31" s="11">
        <f t="shared" si="57"/>
        <v>-0.68379530413476786</v>
      </c>
      <c r="EW31" s="11">
        <f t="shared" si="58"/>
        <v>-0.74784844147590412</v>
      </c>
      <c r="EX31" s="11">
        <f t="shared" si="59"/>
        <v>-0.73373556334154122</v>
      </c>
      <c r="EY31" s="11">
        <f t="shared" si="60"/>
        <v>-1</v>
      </c>
      <c r="EZ31" s="11">
        <f t="shared" si="61"/>
        <v>-1</v>
      </c>
      <c r="FA31" s="11">
        <f t="shared" si="62"/>
        <v>-1</v>
      </c>
      <c r="FB31" s="11">
        <f t="shared" si="63"/>
        <v>-1</v>
      </c>
      <c r="FC31" s="11">
        <f t="shared" si="64"/>
        <v>-1</v>
      </c>
      <c r="FD31" s="11">
        <f t="shared" si="65"/>
        <v>-1</v>
      </c>
      <c r="FE31" s="11">
        <f t="shared" si="66"/>
        <v>-1</v>
      </c>
      <c r="FF31" s="11">
        <f t="shared" si="67"/>
        <v>-1</v>
      </c>
      <c r="FG31" s="11">
        <f t="shared" si="68"/>
        <v>-1</v>
      </c>
      <c r="FH31" s="11">
        <f t="shared" si="69"/>
        <v>-1</v>
      </c>
      <c r="FI31" s="11">
        <f t="shared" si="70"/>
        <v>-1</v>
      </c>
      <c r="FJ31" s="11">
        <f t="shared" si="71"/>
        <v>-1</v>
      </c>
      <c r="FK31" s="11">
        <f t="shared" si="72"/>
        <v>-1</v>
      </c>
      <c r="FL31" s="11">
        <f t="shared" si="73"/>
        <v>-1</v>
      </c>
      <c r="FM31" s="11">
        <f t="shared" si="74"/>
        <v>-1</v>
      </c>
      <c r="FN31" s="11">
        <f t="shared" si="75"/>
        <v>-1</v>
      </c>
      <c r="FO31" s="11">
        <f t="shared" si="76"/>
        <v>-1</v>
      </c>
      <c r="FP31" s="11">
        <f t="shared" si="77"/>
        <v>-1</v>
      </c>
      <c r="FQ31" s="11">
        <f t="shared" si="78"/>
        <v>-1</v>
      </c>
      <c r="FR31" s="11">
        <f t="shared" si="79"/>
        <v>-1</v>
      </c>
      <c r="FS31" s="11">
        <f t="shared" si="80"/>
        <v>-1</v>
      </c>
      <c r="FT31" s="11">
        <f t="shared" si="81"/>
        <v>-1</v>
      </c>
      <c r="FU31" s="11">
        <f t="shared" si="82"/>
        <v>-1</v>
      </c>
      <c r="FV31" s="11">
        <f t="shared" si="83"/>
        <v>-1</v>
      </c>
      <c r="FW31" s="11">
        <f t="shared" si="84"/>
        <v>-1</v>
      </c>
      <c r="FX31" s="11">
        <f t="shared" si="85"/>
        <v>-1</v>
      </c>
      <c r="FY31" s="11">
        <f t="shared" si="86"/>
        <v>-1</v>
      </c>
      <c r="FZ31" s="11">
        <f t="shared" si="87"/>
        <v>-1</v>
      </c>
    </row>
    <row r="32" spans="2:182" x14ac:dyDescent="0.25">
      <c r="B32" s="2">
        <v>35217</v>
      </c>
      <c r="C32" s="3">
        <v>59578698</v>
      </c>
      <c r="D32" s="4">
        <f>VLOOKUP(B32,[22]jan94!$A$59:$IV$168,3,0)</f>
        <v>744945</v>
      </c>
      <c r="E32" s="4">
        <f>VLOOKUP(B32,[23]feb94!$A$51:$IV$159,3,0)</f>
        <v>477260</v>
      </c>
      <c r="F32" s="4">
        <f>VLOOKUP(B32,[24]mar94!$A$56:$IV$164,3,0)</f>
        <v>752697</v>
      </c>
      <c r="G32" s="4">
        <f>VLOOKUP(B32,[25]apr94!$A$64:$IV$170,3,0)</f>
        <v>539810</v>
      </c>
      <c r="H32" s="4">
        <f>VLOOKUP(B32,[26]may94!$A$51:$IV$156,3,0)</f>
        <v>535854</v>
      </c>
      <c r="I32" s="4">
        <f>VLOOKUP(B32,[27]jun94!$A$62:$IV$167,3,0)</f>
        <v>552630</v>
      </c>
      <c r="J32" s="4">
        <f>VLOOKUP(B32,[28]jul94!$A$55:$IV$159,3,0)</f>
        <v>752887</v>
      </c>
      <c r="K32" s="4">
        <f>VLOOKUP(B32,[29]aug94!$A$63:$IV$165,3,0)</f>
        <v>589665</v>
      </c>
      <c r="L32" s="4">
        <f>VLOOKUP(B32,[30]sep94!$A$55:$IV$156,3,0)</f>
        <v>779615</v>
      </c>
      <c r="M32" s="4">
        <f>VLOOKUP(B32,[31]oct94!$A$55:$IV$155,3,0)</f>
        <v>542840</v>
      </c>
      <c r="N32" s="4">
        <f>VLOOKUP(B32,[32]nov94!$A$38:$IV$137,3,0)</f>
        <v>684561</v>
      </c>
      <c r="O32" s="4">
        <f>VLOOKUP(B32,[33]dec94!$A$55:$IV$154,3,0)</f>
        <v>652211</v>
      </c>
      <c r="P32" s="4">
        <f>VLOOKUP(B32,[34]jan95!$A$48:$IV$142,3,0)</f>
        <v>863416</v>
      </c>
      <c r="Q32" s="4">
        <f>VLOOKUP(B32,[35]feb95!$A$54:$IV$147,3,0)</f>
        <v>626587</v>
      </c>
      <c r="R32" s="4">
        <f>VLOOKUP(B32,[36]mar95!$A$37:$IV$129,3,0)</f>
        <v>653579</v>
      </c>
      <c r="S32" s="4">
        <f>VLOOKUP(B32,[37]apr95!$A$59:$IV$150,3,0)</f>
        <v>624382</v>
      </c>
      <c r="T32" s="4">
        <f>VLOOKUP(B32,[38]may95!$A$60:$IV$151,3,0)</f>
        <v>848401</v>
      </c>
      <c r="U32" s="4">
        <f>VLOOKUP(B32,[39]jun95!$A$55:$IV$144,3,0)</f>
        <v>716343</v>
      </c>
      <c r="V32" s="4">
        <f>VLOOKUP(B32,[40]jul95!$A$53:$IV$141,3,0)</f>
        <v>786948</v>
      </c>
      <c r="W32" s="4">
        <f>VLOOKUP(B32,[41]aug95!$A$61:$IV$148,3,0)</f>
        <v>1253075</v>
      </c>
      <c r="X32" s="4">
        <f>VLOOKUP(B32,[42]sep95!$A$58:$IV$144,3,0)</f>
        <v>691600</v>
      </c>
      <c r="Y32" s="4">
        <f>VLOOKUP(B32,[43]oct95!$A$53:$IV$138,3,0)</f>
        <v>1996209</v>
      </c>
      <c r="Z32" s="4">
        <f>VLOOKUP(B32,[44]nov95!$A$58:$IV$142,3,0)</f>
        <v>1309692</v>
      </c>
      <c r="AA32" s="4">
        <f>VLOOKUP(B32,[45]dec95!$A$55:$IV$138,3,0)</f>
        <v>892305</v>
      </c>
      <c r="AB32" s="4">
        <f>VLOOKUP(B32,[46]jan96!$A$59:$IV$138,3,0)</f>
        <v>1136000</v>
      </c>
      <c r="AC32" s="4">
        <f>VLOOKUP(B32,[47]feb96!$A$36:$IV$114,3,0)</f>
        <v>1452771</v>
      </c>
      <c r="AD32" s="4">
        <f>VLOOKUP(B32,[48]mar96!$A$54:$IV$133,3,0)</f>
        <v>1272100</v>
      </c>
      <c r="AE32" s="4">
        <f>VLOOKUP(B32,[49]apr96!$A$51:$IV$127,3,0)</f>
        <v>2095892</v>
      </c>
      <c r="AF32" s="4">
        <f>VLOOKUP(B32,[50]may96!$A$60:$IV$135,3,0)</f>
        <v>1838323</v>
      </c>
      <c r="AG32" s="4">
        <f>VLOOKUP(B32,[51]jun96!$A$50:$IV$124,3,0)</f>
        <v>989172</v>
      </c>
      <c r="CP32" s="1" t="s">
        <v>33</v>
      </c>
      <c r="CQ32" s="11">
        <f t="shared" si="0"/>
        <v>-0.70355075176067694</v>
      </c>
      <c r="CR32" s="11">
        <f t="shared" si="1"/>
        <v>-0.71420697088047447</v>
      </c>
      <c r="CS32" s="11">
        <f t="shared" si="2"/>
        <v>-0.72561556873090172</v>
      </c>
      <c r="CT32" s="11">
        <f t="shared" si="3"/>
        <v>-0.73356268330905472</v>
      </c>
      <c r="CU32" s="11">
        <f t="shared" si="4"/>
        <v>-0.76291046109085103</v>
      </c>
      <c r="CV32" s="11">
        <f t="shared" si="5"/>
        <v>-0.78474411101984798</v>
      </c>
      <c r="CW32" s="11">
        <f t="shared" si="6"/>
        <v>-0.7116749999885521</v>
      </c>
      <c r="CX32" s="11">
        <f t="shared" si="7"/>
        <v>-0.75013303114975538</v>
      </c>
      <c r="CY32" s="11">
        <f t="shared" si="8"/>
        <v>-0.68675495049129753</v>
      </c>
      <c r="CZ32" s="11">
        <f t="shared" si="9"/>
        <v>-0.73296484979382515</v>
      </c>
      <c r="DA32" s="11">
        <f t="shared" si="10"/>
        <v>-0.72673710635268551</v>
      </c>
      <c r="DB32" s="11">
        <f t="shared" si="11"/>
        <v>-0.70003399074477679</v>
      </c>
      <c r="DC32" s="11">
        <f t="shared" si="12"/>
        <v>-0.70500933752203876</v>
      </c>
      <c r="DD32" s="11">
        <f t="shared" si="13"/>
        <v>-0.70812668052511463</v>
      </c>
      <c r="DE32" s="11">
        <f t="shared" si="14"/>
        <v>-2.6703022326976251</v>
      </c>
      <c r="DF32" s="11">
        <f t="shared" si="15"/>
        <v>-0.67501093621140951</v>
      </c>
      <c r="DG32" s="11">
        <f t="shared" si="16"/>
        <v>-0.74338362531283519</v>
      </c>
      <c r="DH32" s="11">
        <f t="shared" si="17"/>
        <v>-0.73857683766184823</v>
      </c>
      <c r="DI32" s="11">
        <f t="shared" si="18"/>
        <v>-0.68719278357030733</v>
      </c>
      <c r="DJ32" s="11">
        <f t="shared" si="19"/>
        <v>-0.70979980209278248</v>
      </c>
      <c r="DK32" s="11">
        <f t="shared" si="20"/>
        <v>-0.71059956029191729</v>
      </c>
      <c r="DL32" s="11">
        <f t="shared" si="21"/>
        <v>-0.60260177808109394</v>
      </c>
      <c r="DM32" s="11">
        <f t="shared" si="22"/>
        <v>-0.65286121584882961</v>
      </c>
      <c r="DN32" s="11">
        <f t="shared" si="23"/>
        <v>-0.76534868998116823</v>
      </c>
      <c r="DO32" s="11">
        <f t="shared" si="24"/>
        <v>-0.75905483527676265</v>
      </c>
      <c r="DP32" s="11">
        <f t="shared" si="25"/>
        <v>-0.45533288643467773</v>
      </c>
      <c r="DQ32" s="11">
        <f t="shared" si="26"/>
        <v>-0.70468026637131631</v>
      </c>
      <c r="DR32" s="11">
        <f t="shared" si="27"/>
        <v>-0.82556379311535322</v>
      </c>
      <c r="DS32" s="11">
        <f t="shared" si="28"/>
        <v>-0.70801213932480855</v>
      </c>
      <c r="DT32" s="11">
        <f t="shared" si="29"/>
        <v>-0.67271657783907779</v>
      </c>
      <c r="DU32" s="11">
        <f t="shared" si="30"/>
        <v>-0.7178991624695974</v>
      </c>
      <c r="DV32" s="11">
        <f t="shared" si="31"/>
        <v>-0.7575699422186446</v>
      </c>
      <c r="DW32" s="11">
        <f t="shared" si="32"/>
        <v>-0.77159855744609041</v>
      </c>
      <c r="DX32" s="11">
        <f t="shared" si="33"/>
        <v>-0.80590167834143256</v>
      </c>
      <c r="DY32" s="11">
        <f t="shared" si="34"/>
        <v>-0.74209586694969187</v>
      </c>
      <c r="DZ32" s="11">
        <f t="shared" si="35"/>
        <v>-0.79362259166260074</v>
      </c>
      <c r="EA32" s="11">
        <f t="shared" si="36"/>
        <v>-0.7487871803170324</v>
      </c>
      <c r="EB32" s="11">
        <f t="shared" si="37"/>
        <v>-0.78098465902961123</v>
      </c>
      <c r="EC32" s="11">
        <f t="shared" si="38"/>
        <v>-0.70948118860516196</v>
      </c>
      <c r="ED32" s="11">
        <f t="shared" si="39"/>
        <v>-0.72559569227949949</v>
      </c>
      <c r="EE32" s="11">
        <f t="shared" si="40"/>
        <v>-0.77440644479158538</v>
      </c>
      <c r="EF32" s="11">
        <f t="shared" si="41"/>
        <v>-0.78708221021878222</v>
      </c>
      <c r="EG32" s="11">
        <f t="shared" si="42"/>
        <v>-0.75521887185904457</v>
      </c>
      <c r="EH32" s="11">
        <f t="shared" si="43"/>
        <v>-0.72837536355928301</v>
      </c>
      <c r="EI32" s="11">
        <f t="shared" si="44"/>
        <v>-0.52633469993789606</v>
      </c>
      <c r="EJ32" s="11">
        <f t="shared" si="45"/>
        <v>-0.77181604735830434</v>
      </c>
      <c r="EK32" s="11">
        <f t="shared" si="46"/>
        <v>-0.73120501256053538</v>
      </c>
      <c r="EL32" s="11">
        <f t="shared" si="47"/>
        <v>-0.66355111067048933</v>
      </c>
      <c r="EM32" s="11">
        <f t="shared" si="48"/>
        <v>-0.81387275111300905</v>
      </c>
      <c r="EN32" s="11">
        <f t="shared" si="49"/>
        <v>-0.75150326481401697</v>
      </c>
      <c r="EO32" s="11">
        <f t="shared" si="50"/>
        <v>-0.7426135592502805</v>
      </c>
      <c r="EP32" s="11">
        <f t="shared" si="51"/>
        <v>-0.75856407689079652</v>
      </c>
      <c r="EQ32" s="11">
        <f t="shared" si="52"/>
        <v>-0.78831516228156873</v>
      </c>
      <c r="ER32" s="11">
        <f t="shared" si="53"/>
        <v>-0.74111492694073178</v>
      </c>
      <c r="ES32" s="11">
        <f t="shared" si="54"/>
        <v>-0.70392230501518172</v>
      </c>
      <c r="ET32" s="11">
        <f t="shared" si="55"/>
        <v>-0.66778410822238854</v>
      </c>
      <c r="EU32" s="11">
        <f t="shared" si="56"/>
        <v>-0.7520782133194085</v>
      </c>
      <c r="EV32" s="11">
        <f t="shared" si="57"/>
        <v>-0.67423331742068526</v>
      </c>
      <c r="EW32" s="11">
        <f t="shared" si="58"/>
        <v>-0.7760035193079341</v>
      </c>
      <c r="EX32" s="11">
        <f t="shared" si="59"/>
        <v>-1</v>
      </c>
      <c r="EY32" s="11">
        <f t="shared" si="60"/>
        <v>-1</v>
      </c>
      <c r="EZ32" s="11">
        <f t="shared" si="61"/>
        <v>-1</v>
      </c>
      <c r="FA32" s="11">
        <f t="shared" si="62"/>
        <v>-1</v>
      </c>
      <c r="FB32" s="11">
        <f t="shared" si="63"/>
        <v>-1</v>
      </c>
      <c r="FC32" s="11">
        <f t="shared" si="64"/>
        <v>-1</v>
      </c>
      <c r="FD32" s="11">
        <f t="shared" si="65"/>
        <v>-1</v>
      </c>
      <c r="FE32" s="11">
        <f t="shared" si="66"/>
        <v>-1</v>
      </c>
      <c r="FF32" s="11">
        <f t="shared" si="67"/>
        <v>-1</v>
      </c>
      <c r="FG32" s="11">
        <f t="shared" si="68"/>
        <v>-1</v>
      </c>
      <c r="FH32" s="11">
        <f t="shared" si="69"/>
        <v>-1</v>
      </c>
      <c r="FI32" s="11">
        <f t="shared" si="70"/>
        <v>-1</v>
      </c>
      <c r="FJ32" s="11">
        <f t="shared" si="71"/>
        <v>-1</v>
      </c>
      <c r="FK32" s="11">
        <f t="shared" si="72"/>
        <v>-1</v>
      </c>
      <c r="FL32" s="11">
        <f t="shared" si="73"/>
        <v>-1</v>
      </c>
      <c r="FM32" s="11">
        <f t="shared" si="74"/>
        <v>-1</v>
      </c>
      <c r="FN32" s="11">
        <f t="shared" si="75"/>
        <v>-1</v>
      </c>
      <c r="FO32" s="11">
        <f t="shared" si="76"/>
        <v>-1</v>
      </c>
      <c r="FP32" s="11">
        <f t="shared" si="77"/>
        <v>-1</v>
      </c>
      <c r="FQ32" s="11">
        <f t="shared" si="78"/>
        <v>-1</v>
      </c>
      <c r="FR32" s="11">
        <f t="shared" si="79"/>
        <v>-1</v>
      </c>
      <c r="FS32" s="11">
        <f t="shared" si="80"/>
        <v>-1</v>
      </c>
      <c r="FT32" s="11">
        <f t="shared" si="81"/>
        <v>-1</v>
      </c>
      <c r="FU32" s="11">
        <f t="shared" si="82"/>
        <v>-1</v>
      </c>
      <c r="FV32" s="11">
        <f t="shared" si="83"/>
        <v>-1</v>
      </c>
      <c r="FW32" s="11">
        <f t="shared" si="84"/>
        <v>-1</v>
      </c>
      <c r="FX32" s="11">
        <f t="shared" si="85"/>
        <v>-1</v>
      </c>
      <c r="FY32" s="11">
        <f t="shared" si="86"/>
        <v>-1</v>
      </c>
      <c r="FZ32" s="11">
        <f t="shared" si="87"/>
        <v>-1</v>
      </c>
    </row>
    <row r="33" spans="2:182" x14ac:dyDescent="0.25">
      <c r="B33" s="2">
        <v>35247</v>
      </c>
      <c r="C33" s="3">
        <v>60958838</v>
      </c>
      <c r="D33" s="4">
        <f>VLOOKUP(B33,[22]jan94!$A$59:$IV$168,3,0)</f>
        <v>802255</v>
      </c>
      <c r="E33" s="4">
        <f>VLOOKUP(B33,[23]feb94!$A$51:$IV$159,3,0)</f>
        <v>488027</v>
      </c>
      <c r="F33" s="4">
        <f>VLOOKUP(B33,[24]mar94!$A$56:$IV$164,3,0)</f>
        <v>745158</v>
      </c>
      <c r="G33" s="4">
        <f>VLOOKUP(B33,[25]apr94!$A$64:$IV$170,3,0)</f>
        <v>575133</v>
      </c>
      <c r="H33" s="4">
        <f>VLOOKUP(B33,[26]may94!$A$51:$IV$156,3,0)</f>
        <v>551894</v>
      </c>
      <c r="I33" s="4">
        <f>VLOOKUP(B33,[27]jun94!$A$62:$IV$167,3,0)</f>
        <v>608605</v>
      </c>
      <c r="J33" s="4">
        <f>VLOOKUP(B33,[28]jul94!$A$55:$IV$159,3,0)</f>
        <v>761126</v>
      </c>
      <c r="K33" s="4">
        <f>VLOOKUP(B33,[29]aug94!$A$63:$IV$165,3,0)</f>
        <v>550302</v>
      </c>
      <c r="L33" s="4">
        <f>VLOOKUP(B33,[30]sep94!$A$55:$IV$156,3,0)</f>
        <v>768658</v>
      </c>
      <c r="M33" s="4">
        <f>VLOOKUP(B33,[31]oct94!$A$55:$IV$155,3,0)</f>
        <v>551438</v>
      </c>
      <c r="N33" s="4">
        <f>VLOOKUP(B33,[32]nov94!$A$38:$IV$137,3,0)</f>
        <v>676001</v>
      </c>
      <c r="O33" s="4">
        <f>VLOOKUP(B33,[33]dec94!$A$55:$IV$154,3,0)</f>
        <v>665636</v>
      </c>
      <c r="P33" s="4">
        <f>VLOOKUP(B33,[34]jan95!$A$48:$IV$142,3,0)</f>
        <v>920160</v>
      </c>
      <c r="Q33" s="4">
        <f>VLOOKUP(B33,[35]feb95!$A$54:$IV$147,3,0)</f>
        <v>619996</v>
      </c>
      <c r="R33" s="4">
        <f>VLOOKUP(B33,[36]mar95!$A$37:$IV$129,3,0)</f>
        <v>661230</v>
      </c>
      <c r="S33" s="4">
        <f>VLOOKUP(B33,[37]apr95!$A$59:$IV$150,3,0)</f>
        <v>617911</v>
      </c>
      <c r="T33" s="4">
        <f>VLOOKUP(B33,[38]may95!$A$60:$IV$151,3,0)</f>
        <v>862675</v>
      </c>
      <c r="U33" s="4">
        <f>VLOOKUP(B33,[39]jun95!$A$55:$IV$144,3,0)</f>
        <v>721829</v>
      </c>
      <c r="V33" s="4">
        <f>VLOOKUP(B33,[40]jul95!$A$53:$IV$141,3,0)</f>
        <v>787669</v>
      </c>
      <c r="W33" s="4">
        <f>VLOOKUP(B33,[41]aug95!$A$61:$IV$148,3,0)</f>
        <v>1198288</v>
      </c>
      <c r="X33" s="4">
        <f>VLOOKUP(B33,[42]sep95!$A$58:$IV$144,3,0)</f>
        <v>675513</v>
      </c>
      <c r="Y33" s="4">
        <f>VLOOKUP(B33,[43]oct95!$A$53:$IV$138,3,0)</f>
        <v>2149088</v>
      </c>
      <c r="Z33" s="4">
        <f>VLOOKUP(B33,[44]nov95!$A$58:$IV$142,3,0)</f>
        <v>1630585</v>
      </c>
      <c r="AA33" s="4">
        <f>VLOOKUP(B33,[45]dec95!$A$55:$IV$138,3,0)</f>
        <v>908572</v>
      </c>
      <c r="AB33" s="4">
        <f>VLOOKUP(B33,[46]jan96!$A$59:$IV$138,3,0)</f>
        <v>1190529</v>
      </c>
      <c r="AC33" s="4">
        <f>VLOOKUP(B33,[47]feb96!$A$36:$IV$114,3,0)</f>
        <v>1411178</v>
      </c>
      <c r="AD33" s="4">
        <f>VLOOKUP(B33,[48]mar96!$A$54:$IV$133,3,0)</f>
        <v>1252520</v>
      </c>
      <c r="AE33" s="4">
        <f>VLOOKUP(B33,[49]apr96!$A$51:$IV$127,3,0)</f>
        <v>2027410</v>
      </c>
      <c r="AF33" s="4">
        <f>VLOOKUP(B33,[50]may96!$A$60:$IV$135,3,0)</f>
        <v>1736200</v>
      </c>
      <c r="AG33" s="4">
        <f>VLOOKUP(B33,[51]jun96!$A$50:$IV$124,3,0)</f>
        <v>1681347</v>
      </c>
      <c r="AH33" s="4">
        <f>VLOOKUP(B33,[52]jul96!$A$53:$IV$126,3,0)</f>
        <v>1419541</v>
      </c>
      <c r="CP33" s="1" t="s">
        <v>34</v>
      </c>
      <c r="CQ33" s="11">
        <f t="shared" si="0"/>
        <v>-0.71195991785148627</v>
      </c>
      <c r="CR33" s="11">
        <f t="shared" si="1"/>
        <v>-0.70653705966411029</v>
      </c>
      <c r="CS33" s="11">
        <f t="shared" si="2"/>
        <v>-0.71400042011600684</v>
      </c>
      <c r="CT33" s="11">
        <f t="shared" si="3"/>
        <v>-0.75855526330275069</v>
      </c>
      <c r="CU33" s="11">
        <f t="shared" si="4"/>
        <v>-0.76395232006455283</v>
      </c>
      <c r="CV33" s="11">
        <f t="shared" si="5"/>
        <v>-0.79491681488581201</v>
      </c>
      <c r="CW33" s="11">
        <f t="shared" si="6"/>
        <v>-0.72834681712852045</v>
      </c>
      <c r="CX33" s="11">
        <f t="shared" si="7"/>
        <v>-0.74446900018047901</v>
      </c>
      <c r="CY33" s="11">
        <f t="shared" si="8"/>
        <v>-0.70530572009052384</v>
      </c>
      <c r="CZ33" s="11">
        <f t="shared" si="9"/>
        <v>-0.74739999760992937</v>
      </c>
      <c r="DA33" s="11">
        <f t="shared" si="10"/>
        <v>-0.72840507051947889</v>
      </c>
      <c r="DB33" s="11">
        <f t="shared" si="11"/>
        <v>-0.6966012502100325</v>
      </c>
      <c r="DC33" s="11">
        <f t="shared" si="12"/>
        <v>-0.71544571879255625</v>
      </c>
      <c r="DD33" s="11">
        <f t="shared" si="13"/>
        <v>-0.70711822423571402</v>
      </c>
      <c r="DE33" s="11">
        <f t="shared" si="14"/>
        <v>-2.8978779974189735</v>
      </c>
      <c r="DF33" s="11">
        <f t="shared" si="15"/>
        <v>-0.67816940968362671</v>
      </c>
      <c r="DG33" s="11">
        <f t="shared" si="16"/>
        <v>-0.77817015927203115</v>
      </c>
      <c r="DH33" s="11">
        <f t="shared" si="17"/>
        <v>-0.74365392755463555</v>
      </c>
      <c r="DI33" s="11">
        <f t="shared" si="18"/>
        <v>-0.68229947195706175</v>
      </c>
      <c r="DJ33" s="11">
        <f t="shared" si="19"/>
        <v>-0.71027109289872858</v>
      </c>
      <c r="DK33" s="11">
        <f t="shared" si="20"/>
        <v>-0.72048032000977136</v>
      </c>
      <c r="DL33" s="11">
        <f t="shared" si="21"/>
        <v>-0.61439443741394151</v>
      </c>
      <c r="DM33" s="11">
        <f t="shared" si="22"/>
        <v>-0.67741531064692273</v>
      </c>
      <c r="DN33" s="11">
        <f t="shared" si="23"/>
        <v>-0.77091242411364524</v>
      </c>
      <c r="DO33" s="11">
        <f t="shared" si="24"/>
        <v>-0.76774430684077999</v>
      </c>
      <c r="DP33" s="11">
        <f t="shared" si="25"/>
        <v>-0.46491477741495735</v>
      </c>
      <c r="DQ33" s="11">
        <f t="shared" si="26"/>
        <v>-0.71524490993965273</v>
      </c>
      <c r="DR33" s="11">
        <f t="shared" si="27"/>
        <v>-0.82565454482190626</v>
      </c>
      <c r="DS33" s="11">
        <f t="shared" si="28"/>
        <v>-0.71560177049864848</v>
      </c>
      <c r="DT33" s="11">
        <f t="shared" si="29"/>
        <v>-0.65864393251363351</v>
      </c>
      <c r="DU33" s="11">
        <f t="shared" si="30"/>
        <v>-0.71817015120945427</v>
      </c>
      <c r="DV33" s="11">
        <f t="shared" si="31"/>
        <v>-0.74784705221638181</v>
      </c>
      <c r="DW33" s="11">
        <f t="shared" si="32"/>
        <v>-0.78156412591748858</v>
      </c>
      <c r="DX33" s="11">
        <f t="shared" si="33"/>
        <v>-0.78923468042004297</v>
      </c>
      <c r="DY33" s="11">
        <f t="shared" si="34"/>
        <v>-0.75191076164809489</v>
      </c>
      <c r="DZ33" s="11">
        <f t="shared" si="35"/>
        <v>-0.79946417623910682</v>
      </c>
      <c r="EA33" s="11">
        <f t="shared" si="36"/>
        <v>-0.76540697378121914</v>
      </c>
      <c r="EB33" s="11">
        <f t="shared" si="37"/>
        <v>-0.792009172879093</v>
      </c>
      <c r="EC33" s="11">
        <f t="shared" si="38"/>
        <v>-0.72535511735168279</v>
      </c>
      <c r="ED33" s="11">
        <f t="shared" si="39"/>
        <v>-0.73516347210571409</v>
      </c>
      <c r="EE33" s="11">
        <f t="shared" si="40"/>
        <v>-0.78883328682781606</v>
      </c>
      <c r="EF33" s="11">
        <f t="shared" si="41"/>
        <v>-0.79593131268882944</v>
      </c>
      <c r="EG33" s="11">
        <f t="shared" si="42"/>
        <v>-0.80418429015842652</v>
      </c>
      <c r="EH33" s="11">
        <f t="shared" si="43"/>
        <v>-0.73297951360696656</v>
      </c>
      <c r="EI33" s="11">
        <f t="shared" si="44"/>
        <v>-0.5550845674150604</v>
      </c>
      <c r="EJ33" s="11">
        <f t="shared" si="45"/>
        <v>-0.78342405788328751</v>
      </c>
      <c r="EK33" s="11">
        <f t="shared" si="46"/>
        <v>-0.72189362875888008</v>
      </c>
      <c r="EL33" s="11">
        <f t="shared" si="47"/>
        <v>-0.65721667735624201</v>
      </c>
      <c r="EM33" s="11">
        <f t="shared" si="48"/>
        <v>-0.82553434522890934</v>
      </c>
      <c r="EN33" s="11">
        <f t="shared" si="49"/>
        <v>-0.76906597411129474</v>
      </c>
      <c r="EO33" s="11">
        <f t="shared" si="50"/>
        <v>-0.75330298662843553</v>
      </c>
      <c r="EP33" s="11">
        <f t="shared" si="51"/>
        <v>-0.77225973920106916</v>
      </c>
      <c r="EQ33" s="11">
        <f t="shared" si="52"/>
        <v>-0.7809333596892738</v>
      </c>
      <c r="ER33" s="11">
        <f t="shared" si="53"/>
        <v>-0.73819165660232244</v>
      </c>
      <c r="ES33" s="11">
        <f t="shared" si="54"/>
        <v>-0.71554118341246919</v>
      </c>
      <c r="ET33" s="11">
        <f t="shared" si="55"/>
        <v>-0.67463721615389716</v>
      </c>
      <c r="EU33" s="11">
        <f t="shared" si="56"/>
        <v>-0.74613201522860928</v>
      </c>
      <c r="EV33" s="11">
        <f t="shared" si="57"/>
        <v>-0.68318753926379416</v>
      </c>
      <c r="EW33" s="11">
        <f t="shared" si="58"/>
        <v>-1</v>
      </c>
      <c r="EX33" s="11">
        <f t="shared" si="59"/>
        <v>-1</v>
      </c>
      <c r="EY33" s="11">
        <f t="shared" si="60"/>
        <v>-1</v>
      </c>
      <c r="EZ33" s="11">
        <f t="shared" si="61"/>
        <v>-1</v>
      </c>
      <c r="FA33" s="11">
        <f t="shared" si="62"/>
        <v>-1</v>
      </c>
      <c r="FB33" s="11">
        <f t="shared" si="63"/>
        <v>-1</v>
      </c>
      <c r="FC33" s="11">
        <f t="shared" si="64"/>
        <v>-1</v>
      </c>
      <c r="FD33" s="11">
        <f t="shared" si="65"/>
        <v>-1</v>
      </c>
      <c r="FE33" s="11">
        <f t="shared" si="66"/>
        <v>-1</v>
      </c>
      <c r="FF33" s="11">
        <f t="shared" si="67"/>
        <v>-1</v>
      </c>
      <c r="FG33" s="11">
        <f t="shared" si="68"/>
        <v>-1</v>
      </c>
      <c r="FH33" s="11">
        <f t="shared" si="69"/>
        <v>-1</v>
      </c>
      <c r="FI33" s="11">
        <f t="shared" si="70"/>
        <v>-1</v>
      </c>
      <c r="FJ33" s="11">
        <f t="shared" si="71"/>
        <v>-1</v>
      </c>
      <c r="FK33" s="11">
        <f t="shared" si="72"/>
        <v>-1</v>
      </c>
      <c r="FL33" s="11">
        <f t="shared" si="73"/>
        <v>-1</v>
      </c>
      <c r="FM33" s="11">
        <f t="shared" si="74"/>
        <v>-1</v>
      </c>
      <c r="FN33" s="11">
        <f t="shared" si="75"/>
        <v>-1</v>
      </c>
      <c r="FO33" s="11">
        <f t="shared" si="76"/>
        <v>-1</v>
      </c>
      <c r="FP33" s="11">
        <f t="shared" si="77"/>
        <v>-1</v>
      </c>
      <c r="FQ33" s="11">
        <f t="shared" si="78"/>
        <v>-1</v>
      </c>
      <c r="FR33" s="11">
        <f t="shared" si="79"/>
        <v>-1</v>
      </c>
      <c r="FS33" s="11">
        <f t="shared" si="80"/>
        <v>-1</v>
      </c>
      <c r="FT33" s="11">
        <f t="shared" si="81"/>
        <v>-1</v>
      </c>
      <c r="FU33" s="11">
        <f t="shared" si="82"/>
        <v>-1</v>
      </c>
      <c r="FV33" s="11">
        <f t="shared" si="83"/>
        <v>-1</v>
      </c>
      <c r="FW33" s="11">
        <f t="shared" si="84"/>
        <v>-1</v>
      </c>
      <c r="FX33" s="11">
        <f t="shared" si="85"/>
        <v>-1</v>
      </c>
      <c r="FY33" s="11">
        <f t="shared" si="86"/>
        <v>-1</v>
      </c>
      <c r="FZ33" s="11">
        <f t="shared" si="87"/>
        <v>-1</v>
      </c>
    </row>
    <row r="34" spans="2:182" x14ac:dyDescent="0.25">
      <c r="B34" s="2">
        <v>35278</v>
      </c>
      <c r="C34" s="3">
        <v>60835324</v>
      </c>
      <c r="D34" s="4">
        <f>VLOOKUP(B34,[22]jan94!$A$59:$IV$168,3,0)</f>
        <v>779498</v>
      </c>
      <c r="E34" s="4">
        <f>VLOOKUP(B34,[23]feb94!$A$51:$IV$159,3,0)</f>
        <v>533525</v>
      </c>
      <c r="F34" s="4">
        <f>VLOOKUP(B34,[24]mar94!$A$56:$IV$164,3,0)</f>
        <v>727292</v>
      </c>
      <c r="G34" s="4">
        <f>VLOOKUP(B34,[25]apr94!$A$64:$IV$170,3,0)</f>
        <v>602579</v>
      </c>
      <c r="H34" s="4">
        <f>VLOOKUP(B34,[26]may94!$A$51:$IV$156,3,0)</f>
        <v>575043</v>
      </c>
      <c r="I34" s="4">
        <f>VLOOKUP(B34,[27]jun94!$A$62:$IV$167,3,0)</f>
        <v>594295</v>
      </c>
      <c r="J34" s="4">
        <f>VLOOKUP(B34,[28]jul94!$A$55:$IV$159,3,0)</f>
        <v>725223</v>
      </c>
      <c r="K34" s="4">
        <f>VLOOKUP(B34,[29]aug94!$A$63:$IV$165,3,0)</f>
        <v>558831</v>
      </c>
      <c r="L34" s="4">
        <f>VLOOKUP(B34,[30]sep94!$A$55:$IV$156,3,0)</f>
        <v>763548</v>
      </c>
      <c r="M34" s="4">
        <f>VLOOKUP(B34,[31]oct94!$A$55:$IV$155,3,0)</f>
        <v>552123</v>
      </c>
      <c r="N34" s="4">
        <f>VLOOKUP(B34,[32]nov94!$A$38:$IV$137,3,0)</f>
        <v>660889</v>
      </c>
      <c r="O34" s="4">
        <f>VLOOKUP(B34,[33]dec94!$A$55:$IV$154,3,0)</f>
        <v>640401</v>
      </c>
      <c r="P34" s="4">
        <f>VLOOKUP(B34,[34]jan95!$A$48:$IV$142,3,0)</f>
        <v>906068</v>
      </c>
      <c r="Q34" s="4">
        <f>VLOOKUP(B34,[35]feb95!$A$54:$IV$147,3,0)</f>
        <v>603294</v>
      </c>
      <c r="R34" s="4">
        <f>VLOOKUP(B34,[36]mar95!$A$37:$IV$129,3,0)</f>
        <v>634416</v>
      </c>
      <c r="S34" s="4">
        <f>VLOOKUP(B34,[37]apr95!$A$59:$IV$150,3,0)</f>
        <v>627036</v>
      </c>
      <c r="T34" s="4">
        <f>VLOOKUP(B34,[38]may95!$A$60:$IV$151,3,0)</f>
        <v>846999</v>
      </c>
      <c r="U34" s="4">
        <f>VLOOKUP(B34,[39]jun95!$A$55:$IV$144,3,0)</f>
        <v>687701</v>
      </c>
      <c r="V34" s="4">
        <f>VLOOKUP(B34,[40]jul95!$A$53:$IV$141,3,0)</f>
        <v>791903</v>
      </c>
      <c r="W34" s="4">
        <f>VLOOKUP(B34,[41]aug95!$A$61:$IV$148,3,0)</f>
        <v>997094</v>
      </c>
      <c r="X34" s="4">
        <f>VLOOKUP(B34,[42]sep95!$A$58:$IV$144,3,0)</f>
        <v>679327</v>
      </c>
      <c r="Y34" s="4">
        <f>VLOOKUP(B34,[43]oct95!$A$53:$IV$138,3,0)</f>
        <v>1922816</v>
      </c>
      <c r="Z34" s="4">
        <f>VLOOKUP(B34,[44]nov95!$A$58:$IV$142,3,0)</f>
        <v>1311748</v>
      </c>
      <c r="AA34" s="4">
        <f>VLOOKUP(B34,[45]dec95!$A$55:$IV$138,3,0)</f>
        <v>859208</v>
      </c>
      <c r="AB34" s="4">
        <f>VLOOKUP(B34,[46]jan96!$A$59:$IV$138,3,0)</f>
        <v>1096196</v>
      </c>
      <c r="AC34" s="4">
        <f>VLOOKUP(B34,[47]feb96!$A$36:$IV$114,3,0)</f>
        <v>1282343</v>
      </c>
      <c r="AD34" s="4">
        <f>VLOOKUP(B34,[48]mar96!$A$54:$IV$133,3,0)</f>
        <v>1139750</v>
      </c>
      <c r="AE34" s="4">
        <f>VLOOKUP(B34,[49]apr96!$A$51:$IV$127,3,0)</f>
        <v>1698754</v>
      </c>
      <c r="AF34" s="4">
        <f>VLOOKUP(B34,[50]may96!$A$60:$IV$135,3,0)</f>
        <v>1541865</v>
      </c>
      <c r="AG34" s="4">
        <f>VLOOKUP(B34,[51]jun96!$A$50:$IV$124,3,0)</f>
        <v>1554454</v>
      </c>
      <c r="AH34" s="4">
        <f>VLOOKUP(B34,[52]jul96!$A$53:$IV$126,3,0)</f>
        <v>2336154</v>
      </c>
      <c r="AI34" s="4">
        <f>VLOOKUP(B34,[53]aug96!$A$36:$IV$108,3,0)</f>
        <v>1503566</v>
      </c>
      <c r="CP34" s="1" t="s">
        <v>35</v>
      </c>
      <c r="CQ34" s="11">
        <f t="shared" si="0"/>
        <v>-0.70169418486325996</v>
      </c>
      <c r="CR34" s="11">
        <f t="shared" si="1"/>
        <v>-0.72089641063989462</v>
      </c>
      <c r="CS34" s="11">
        <f t="shared" si="2"/>
        <v>-0.71160065073454548</v>
      </c>
      <c r="CT34" s="11">
        <f t="shared" si="3"/>
        <v>-0.75765156919451326</v>
      </c>
      <c r="CU34" s="11">
        <f t="shared" si="4"/>
        <v>-0.77321445748766848</v>
      </c>
      <c r="CV34" s="11">
        <f t="shared" si="5"/>
        <v>-0.79898610545369153</v>
      </c>
      <c r="CW34" s="11">
        <f t="shared" si="6"/>
        <v>-0.74343976997925187</v>
      </c>
      <c r="CX34" s="11">
        <f t="shared" si="7"/>
        <v>-0.74765038145171148</v>
      </c>
      <c r="CY34" s="11">
        <f t="shared" si="8"/>
        <v>-0.60123780598409304</v>
      </c>
      <c r="CZ34" s="11">
        <f t="shared" si="9"/>
        <v>-0.74844551681723204</v>
      </c>
      <c r="DA34" s="11">
        <f t="shared" si="10"/>
        <v>-0.73691016650326502</v>
      </c>
      <c r="DB34" s="11">
        <f t="shared" si="11"/>
        <v>-0.71282061896841853</v>
      </c>
      <c r="DC34" s="11">
        <f t="shared" si="12"/>
        <v>-0.71896026795054058</v>
      </c>
      <c r="DD34" s="11">
        <f t="shared" si="13"/>
        <v>-0.70933199832794813</v>
      </c>
      <c r="DE34" s="11">
        <f t="shared" si="14"/>
        <v>-3.0687496505202798</v>
      </c>
      <c r="DF34" s="11">
        <f t="shared" si="15"/>
        <v>-0.67020258883430739</v>
      </c>
      <c r="DG34" s="11">
        <f t="shared" si="16"/>
        <v>-0.76797767192960198</v>
      </c>
      <c r="DH34" s="11">
        <f t="shared" si="17"/>
        <v>-0.73730000654392258</v>
      </c>
      <c r="DI34" s="11">
        <f t="shared" si="18"/>
        <v>-0.71214872672789231</v>
      </c>
      <c r="DJ34" s="11">
        <f t="shared" si="19"/>
        <v>-0.66979838790913537</v>
      </c>
      <c r="DK34" s="11">
        <f t="shared" si="20"/>
        <v>-0.72176402332895662</v>
      </c>
      <c r="DL34" s="11">
        <f t="shared" si="21"/>
        <v>-0.63626539254984305</v>
      </c>
      <c r="DM34" s="11">
        <f t="shared" si="22"/>
        <v>-0.69057776751947242</v>
      </c>
      <c r="DN34" s="11">
        <f t="shared" si="23"/>
        <v>-0.76878898964107345</v>
      </c>
      <c r="DO34" s="11">
        <f t="shared" si="24"/>
        <v>-0.76918418484807671</v>
      </c>
      <c r="DP34" s="11">
        <f t="shared" si="25"/>
        <v>-0.46381363889919874</v>
      </c>
      <c r="DQ34" s="11">
        <f t="shared" si="26"/>
        <v>-0.72386393653059244</v>
      </c>
      <c r="DR34" s="11">
        <f t="shared" si="27"/>
        <v>-0.83881180928413113</v>
      </c>
      <c r="DS34" s="11">
        <f t="shared" si="28"/>
        <v>-0.7279485775368234</v>
      </c>
      <c r="DT34" s="11">
        <f t="shared" si="29"/>
        <v>-0.68331120821579372</v>
      </c>
      <c r="DU34" s="11">
        <f t="shared" si="30"/>
        <v>-0.73217090996569578</v>
      </c>
      <c r="DV34" s="11">
        <f t="shared" si="31"/>
        <v>-0.74779677116609133</v>
      </c>
      <c r="DW34" s="11">
        <f t="shared" si="32"/>
        <v>-0.78676546858127072</v>
      </c>
      <c r="DX34" s="11">
        <f t="shared" si="33"/>
        <v>-0.80075003028194791</v>
      </c>
      <c r="DY34" s="11">
        <f t="shared" si="34"/>
        <v>-0.75661343572352935</v>
      </c>
      <c r="DZ34" s="11">
        <f t="shared" si="35"/>
        <v>-0.7907458115495779</v>
      </c>
      <c r="EA34" s="11">
        <f t="shared" si="36"/>
        <v>-0.76043003738421477</v>
      </c>
      <c r="EB34" s="11">
        <f t="shared" si="37"/>
        <v>-0.78765244478337293</v>
      </c>
      <c r="EC34" s="11">
        <f t="shared" si="38"/>
        <v>-0.70804153824393357</v>
      </c>
      <c r="ED34" s="11">
        <f t="shared" si="39"/>
        <v>-0.74445974189695785</v>
      </c>
      <c r="EE34" s="11">
        <f t="shared" si="40"/>
        <v>-0.79508627054124936</v>
      </c>
      <c r="EF34" s="11">
        <f t="shared" si="41"/>
        <v>-0.80028041775090086</v>
      </c>
      <c r="EG34" s="11">
        <f t="shared" si="42"/>
        <v>-0.76873537451556262</v>
      </c>
      <c r="EH34" s="11">
        <f t="shared" si="43"/>
        <v>-0.73849128785676921</v>
      </c>
      <c r="EI34" s="11">
        <f t="shared" si="44"/>
        <v>-0.57544363093269368</v>
      </c>
      <c r="EJ34" s="11">
        <f t="shared" si="45"/>
        <v>-0.78163529384773922</v>
      </c>
      <c r="EK34" s="11">
        <f t="shared" si="46"/>
        <v>-0.71843536986618073</v>
      </c>
      <c r="EL34" s="11">
        <f t="shared" si="47"/>
        <v>-0.67276950375416544</v>
      </c>
      <c r="EM34" s="11">
        <f t="shared" si="48"/>
        <v>-0.81955879085739336</v>
      </c>
      <c r="EN34" s="11">
        <f t="shared" si="49"/>
        <v>-0.76618905026512218</v>
      </c>
      <c r="EO34" s="11">
        <f t="shared" si="50"/>
        <v>-0.76399332442648127</v>
      </c>
      <c r="EP34" s="11">
        <f t="shared" si="51"/>
        <v>-0.77221679304573165</v>
      </c>
      <c r="EQ34" s="11">
        <f t="shared" si="52"/>
        <v>-0.78858467026656576</v>
      </c>
      <c r="ER34" s="11">
        <f t="shared" si="53"/>
        <v>-0.74584859049379704</v>
      </c>
      <c r="ES34" s="11">
        <f t="shared" si="54"/>
        <v>-0.73313274945859175</v>
      </c>
      <c r="ET34" s="11">
        <f t="shared" si="55"/>
        <v>-0.66799195329222827</v>
      </c>
      <c r="EU34" s="11">
        <f t="shared" si="56"/>
        <v>-0.76802630815524076</v>
      </c>
      <c r="EV34" s="11">
        <f t="shared" si="57"/>
        <v>-1</v>
      </c>
      <c r="EW34" s="11">
        <f t="shared" si="58"/>
        <v>-1</v>
      </c>
      <c r="EX34" s="11">
        <f t="shared" si="59"/>
        <v>-1</v>
      </c>
      <c r="EY34" s="11">
        <f t="shared" si="60"/>
        <v>-1</v>
      </c>
      <c r="EZ34" s="11">
        <f t="shared" si="61"/>
        <v>-1</v>
      </c>
      <c r="FA34" s="11">
        <f t="shared" si="62"/>
        <v>-1</v>
      </c>
      <c r="FB34" s="11">
        <f t="shared" si="63"/>
        <v>-1</v>
      </c>
      <c r="FC34" s="11">
        <f t="shared" si="64"/>
        <v>-1</v>
      </c>
      <c r="FD34" s="11">
        <f t="shared" si="65"/>
        <v>-1</v>
      </c>
      <c r="FE34" s="11">
        <f t="shared" si="66"/>
        <v>-1</v>
      </c>
      <c r="FF34" s="11">
        <f t="shared" si="67"/>
        <v>-1</v>
      </c>
      <c r="FG34" s="11">
        <f t="shared" si="68"/>
        <v>-1</v>
      </c>
      <c r="FH34" s="11">
        <f t="shared" si="69"/>
        <v>-1</v>
      </c>
      <c r="FI34" s="11">
        <f t="shared" si="70"/>
        <v>-1</v>
      </c>
      <c r="FJ34" s="11">
        <f t="shared" si="71"/>
        <v>-1</v>
      </c>
      <c r="FK34" s="11">
        <f t="shared" si="72"/>
        <v>-1</v>
      </c>
      <c r="FL34" s="11">
        <f t="shared" si="73"/>
        <v>-1</v>
      </c>
      <c r="FM34" s="11">
        <f t="shared" si="74"/>
        <v>-1</v>
      </c>
      <c r="FN34" s="11">
        <f t="shared" si="75"/>
        <v>-1</v>
      </c>
      <c r="FO34" s="11">
        <f t="shared" si="76"/>
        <v>-1</v>
      </c>
      <c r="FP34" s="11">
        <f t="shared" si="77"/>
        <v>-1</v>
      </c>
      <c r="FQ34" s="11">
        <f t="shared" si="78"/>
        <v>-1</v>
      </c>
      <c r="FR34" s="11">
        <f t="shared" si="79"/>
        <v>-1</v>
      </c>
      <c r="FS34" s="11">
        <f t="shared" si="80"/>
        <v>-1</v>
      </c>
      <c r="FT34" s="11">
        <f t="shared" si="81"/>
        <v>-1</v>
      </c>
      <c r="FU34" s="11">
        <f t="shared" si="82"/>
        <v>-1</v>
      </c>
      <c r="FV34" s="11">
        <f t="shared" si="83"/>
        <v>-1</v>
      </c>
      <c r="FW34" s="11">
        <f t="shared" si="84"/>
        <v>-1</v>
      </c>
      <c r="FX34" s="11">
        <f t="shared" si="85"/>
        <v>-1</v>
      </c>
      <c r="FY34" s="11">
        <f t="shared" si="86"/>
        <v>-1</v>
      </c>
      <c r="FZ34" s="11">
        <f t="shared" si="87"/>
        <v>-1</v>
      </c>
    </row>
    <row r="35" spans="2:182" x14ac:dyDescent="0.25">
      <c r="B35" s="2">
        <v>35309</v>
      </c>
      <c r="C35" s="3">
        <v>58054020</v>
      </c>
      <c r="D35" s="4">
        <f>VLOOKUP(B35,[22]jan94!$A$59:$IV$168,3,0)</f>
        <v>781238</v>
      </c>
      <c r="E35" s="4">
        <f>VLOOKUP(B35,[23]feb94!$A$51:$IV$159,3,0)</f>
        <v>530171</v>
      </c>
      <c r="F35" s="4">
        <f>VLOOKUP(B35,[24]mar94!$A$56:$IV$164,3,0)</f>
        <v>677850</v>
      </c>
      <c r="G35" s="4">
        <f>VLOOKUP(B35,[25]apr94!$A$64:$IV$170,3,0)</f>
        <v>539520</v>
      </c>
      <c r="H35" s="4">
        <f>VLOOKUP(B35,[26]may94!$A$51:$IV$156,3,0)</f>
        <v>554273</v>
      </c>
      <c r="I35" s="4">
        <f>VLOOKUP(B35,[27]jun94!$A$62:$IV$167,3,0)</f>
        <v>553874</v>
      </c>
      <c r="J35" s="4">
        <f>VLOOKUP(B35,[28]jul94!$A$55:$IV$159,3,0)</f>
        <v>686146</v>
      </c>
      <c r="K35" s="4">
        <f>VLOOKUP(B35,[29]aug94!$A$63:$IV$165,3,0)</f>
        <v>510729</v>
      </c>
      <c r="L35" s="4">
        <f>VLOOKUP(B35,[30]sep94!$A$55:$IV$156,3,0)</f>
        <v>732495</v>
      </c>
      <c r="M35" s="4">
        <f>VLOOKUP(B35,[31]oct94!$A$55:$IV$155,3,0)</f>
        <v>516741</v>
      </c>
      <c r="N35" s="4">
        <f>VLOOKUP(B35,[32]nov94!$A$38:$IV$137,3,0)</f>
        <v>654115</v>
      </c>
      <c r="O35" s="4">
        <f>VLOOKUP(B35,[33]dec94!$A$55:$IV$154,3,0)</f>
        <v>607834</v>
      </c>
      <c r="P35" s="4">
        <f>VLOOKUP(B35,[34]jan95!$A$48:$IV$142,3,0)</f>
        <v>829114</v>
      </c>
      <c r="Q35" s="4">
        <f>VLOOKUP(B35,[35]feb95!$A$54:$IV$147,3,0)</f>
        <v>553584</v>
      </c>
      <c r="R35" s="4">
        <f>VLOOKUP(B35,[36]mar95!$A$37:$IV$129,3,0)</f>
        <v>590197</v>
      </c>
      <c r="S35" s="4">
        <f>VLOOKUP(B35,[37]apr95!$A$59:$IV$150,3,0)</f>
        <v>578216</v>
      </c>
      <c r="T35" s="4">
        <f>VLOOKUP(B35,[38]may95!$A$60:$IV$151,3,0)</f>
        <v>818418</v>
      </c>
      <c r="U35" s="4">
        <f>VLOOKUP(B35,[39]jun95!$A$55:$IV$144,3,0)</f>
        <v>652748</v>
      </c>
      <c r="V35" s="4">
        <f>VLOOKUP(B35,[40]jul95!$A$53:$IV$141,3,0)</f>
        <v>689879</v>
      </c>
      <c r="W35" s="4">
        <f>VLOOKUP(B35,[41]aug95!$A$61:$IV$148,3,0)</f>
        <v>1025876</v>
      </c>
      <c r="X35" s="4">
        <f>VLOOKUP(B35,[42]sep95!$A$58:$IV$144,3,0)</f>
        <v>583305</v>
      </c>
      <c r="Y35" s="4">
        <f>VLOOKUP(B35,[43]oct95!$A$53:$IV$138,3,0)</f>
        <v>1792836</v>
      </c>
      <c r="Z35" s="4">
        <f>VLOOKUP(B35,[44]nov95!$A$58:$IV$142,3,0)</f>
        <v>1504076</v>
      </c>
      <c r="AA35" s="4">
        <f>VLOOKUP(B35,[45]dec95!$A$55:$IV$138,3,0)</f>
        <v>771920</v>
      </c>
      <c r="AB35" s="4">
        <f>VLOOKUP(B35,[46]jan96!$A$59:$IV$138,3,0)</f>
        <v>961090</v>
      </c>
      <c r="AC35" s="4">
        <f>VLOOKUP(B35,[47]feb96!$A$36:$IV$114,3,0)</f>
        <v>1154157</v>
      </c>
      <c r="AD35" s="4">
        <f>VLOOKUP(B35,[48]mar96!$A$54:$IV$133,3,0)</f>
        <v>1120763</v>
      </c>
      <c r="AE35" s="4">
        <f>VLOOKUP(B35,[49]apr96!$A$51:$IV$127,3,0)</f>
        <v>1548475</v>
      </c>
      <c r="AF35" s="4">
        <f>VLOOKUP(B35,[50]may96!$A$60:$IV$135,3,0)</f>
        <v>1294693</v>
      </c>
      <c r="AG35" s="4">
        <f>VLOOKUP(B35,[51]jun96!$A$50:$IV$124,3,0)</f>
        <v>1247641</v>
      </c>
      <c r="AH35" s="4">
        <f>VLOOKUP(B35,[52]jul96!$A$53:$IV$126,3,0)</f>
        <v>2031721</v>
      </c>
      <c r="AI35" s="4">
        <f>VLOOKUP(B35,[53]aug96!$A$36:$IV$108,3,0)</f>
        <v>2375037</v>
      </c>
      <c r="AJ35" s="4">
        <f>VLOOKUP(B35,[54]sep96!$A$51:$IV$122,3,0)</f>
        <v>2122236</v>
      </c>
      <c r="CP35" s="1" t="s">
        <v>36</v>
      </c>
      <c r="CQ35" s="11">
        <f t="shared" si="0"/>
        <v>-0.69924362692196906</v>
      </c>
      <c r="CR35" s="11">
        <f t="shared" si="1"/>
        <v>-0.73441479633223572</v>
      </c>
      <c r="CS35" s="11">
        <f t="shared" si="2"/>
        <v>-0.74141673056959223</v>
      </c>
      <c r="CT35" s="11">
        <f t="shared" si="3"/>
        <v>-0.76641804291722126</v>
      </c>
      <c r="CU35" s="11">
        <f t="shared" si="4"/>
        <v>-0.7766149144350325</v>
      </c>
      <c r="CV35" s="11">
        <f t="shared" si="5"/>
        <v>-0.80574773602520944</v>
      </c>
      <c r="CW35" s="11">
        <f t="shared" si="6"/>
        <v>-0.74805590675227274</v>
      </c>
      <c r="CX35" s="11">
        <f t="shared" si="7"/>
        <v>-0.75915595724696638</v>
      </c>
      <c r="CY35" s="11">
        <f t="shared" si="8"/>
        <v>-0.67913911060337262</v>
      </c>
      <c r="CZ35" s="11">
        <f t="shared" si="9"/>
        <v>-0.76481998042797728</v>
      </c>
      <c r="DA35" s="11">
        <f t="shared" si="10"/>
        <v>-0.74452552085610035</v>
      </c>
      <c r="DB35" s="11">
        <f t="shared" si="11"/>
        <v>-0.72635668730868785</v>
      </c>
      <c r="DC35" s="11">
        <f t="shared" si="12"/>
        <v>-0.72347189322099981</v>
      </c>
      <c r="DD35" s="11">
        <f t="shared" si="13"/>
        <v>-0.71916019876328408</v>
      </c>
      <c r="DE35" s="11">
        <f t="shared" si="14"/>
        <v>-3.0186518473529707</v>
      </c>
      <c r="DF35" s="11">
        <f t="shared" si="15"/>
        <v>-0.67976980171393731</v>
      </c>
      <c r="DG35" s="11">
        <f t="shared" si="16"/>
        <v>-0.78163900097042749</v>
      </c>
      <c r="DH35" s="11">
        <f t="shared" si="17"/>
        <v>-0.74223505604165574</v>
      </c>
      <c r="DI35" s="11">
        <f t="shared" si="18"/>
        <v>-0.70719377907877434</v>
      </c>
      <c r="DJ35" s="11">
        <f t="shared" si="19"/>
        <v>-0.6808355551165195</v>
      </c>
      <c r="DK35" s="11">
        <f t="shared" si="20"/>
        <v>-0.72543416083951673</v>
      </c>
      <c r="DL35" s="11">
        <f t="shared" si="21"/>
        <v>-0.63820853732690053</v>
      </c>
      <c r="DM35" s="11">
        <f t="shared" si="22"/>
        <v>-0.7080668749018576</v>
      </c>
      <c r="DN35" s="11">
        <f t="shared" si="23"/>
        <v>-0.77747442549142987</v>
      </c>
      <c r="DO35" s="11">
        <f t="shared" si="24"/>
        <v>-0.77915045191497356</v>
      </c>
      <c r="DP35" s="11">
        <f t="shared" si="25"/>
        <v>-0.47573827323535001</v>
      </c>
      <c r="DQ35" s="11">
        <f t="shared" si="26"/>
        <v>-0.72252857069607568</v>
      </c>
      <c r="DR35" s="11">
        <f t="shared" si="27"/>
        <v>-0.83954413209592571</v>
      </c>
      <c r="DS35" s="11">
        <f t="shared" si="28"/>
        <v>-0.70401012226904625</v>
      </c>
      <c r="DT35" s="11">
        <f t="shared" si="29"/>
        <v>-0.72304705691329629</v>
      </c>
      <c r="DU35" s="11">
        <f t="shared" si="30"/>
        <v>-0.73341536274292418</v>
      </c>
      <c r="DV35" s="11">
        <f t="shared" si="31"/>
        <v>-0.76750066793526484</v>
      </c>
      <c r="DW35" s="11">
        <f t="shared" si="32"/>
        <v>-0.78408783654524083</v>
      </c>
      <c r="DX35" s="11">
        <f t="shared" si="33"/>
        <v>-0.80220171590134526</v>
      </c>
      <c r="DY35" s="11">
        <f t="shared" si="34"/>
        <v>-0.76835399787304004</v>
      </c>
      <c r="DZ35" s="11">
        <f t="shared" si="35"/>
        <v>-0.78924127207022798</v>
      </c>
      <c r="EA35" s="11">
        <f t="shared" si="36"/>
        <v>-0.76658741641286532</v>
      </c>
      <c r="EB35" s="11">
        <f t="shared" si="37"/>
        <v>-0.79008261641004907</v>
      </c>
      <c r="EC35" s="11">
        <f t="shared" si="38"/>
        <v>-0.7326071310070511</v>
      </c>
      <c r="ED35" s="11">
        <f t="shared" si="39"/>
        <v>-0.7612633747391403</v>
      </c>
      <c r="EE35" s="11">
        <f t="shared" si="40"/>
        <v>-0.79337683660169467</v>
      </c>
      <c r="EF35" s="11">
        <f t="shared" si="41"/>
        <v>-0.80973997910977491</v>
      </c>
      <c r="EG35" s="11">
        <f t="shared" si="42"/>
        <v>-0.79569479158019929</v>
      </c>
      <c r="EH35" s="11">
        <f t="shared" si="43"/>
        <v>-0.72487934048449909</v>
      </c>
      <c r="EI35" s="11">
        <f t="shared" si="44"/>
        <v>-0.59316283956580629</v>
      </c>
      <c r="EJ35" s="11">
        <f t="shared" si="45"/>
        <v>-0.77565858909440888</v>
      </c>
      <c r="EK35" s="11">
        <f t="shared" si="46"/>
        <v>-0.73653231483195758</v>
      </c>
      <c r="EL35" s="11">
        <f t="shared" si="47"/>
        <v>-0.67314326796169033</v>
      </c>
      <c r="EM35" s="11">
        <f t="shared" si="48"/>
        <v>-0.83440986405591677</v>
      </c>
      <c r="EN35" s="11">
        <f t="shared" si="49"/>
        <v>-0.77344371790002431</v>
      </c>
      <c r="EO35" s="11">
        <f t="shared" si="50"/>
        <v>-0.76406856795275668</v>
      </c>
      <c r="EP35" s="11">
        <f t="shared" si="51"/>
        <v>-0.76963586248310289</v>
      </c>
      <c r="EQ35" s="11">
        <f t="shared" si="52"/>
        <v>-0.78838034922598987</v>
      </c>
      <c r="ER35" s="11">
        <f t="shared" si="53"/>
        <v>-0.75464950218042059</v>
      </c>
      <c r="ES35" s="11">
        <f t="shared" si="54"/>
        <v>-0.72875942907108127</v>
      </c>
      <c r="ET35" s="11">
        <f t="shared" si="55"/>
        <v>-0.69013867825947228</v>
      </c>
      <c r="EU35" s="11">
        <f t="shared" si="56"/>
        <v>-1</v>
      </c>
      <c r="EV35" s="11">
        <f t="shared" si="57"/>
        <v>-1</v>
      </c>
      <c r="EW35" s="11">
        <f t="shared" si="58"/>
        <v>-1</v>
      </c>
      <c r="EX35" s="11">
        <f t="shared" si="59"/>
        <v>-1</v>
      </c>
      <c r="EY35" s="11">
        <f t="shared" si="60"/>
        <v>-1</v>
      </c>
      <c r="EZ35" s="11">
        <f t="shared" si="61"/>
        <v>-1</v>
      </c>
      <c r="FA35" s="11">
        <f t="shared" si="62"/>
        <v>-1</v>
      </c>
      <c r="FB35" s="11">
        <f t="shared" si="63"/>
        <v>-1</v>
      </c>
      <c r="FC35" s="11">
        <f t="shared" si="64"/>
        <v>-1</v>
      </c>
      <c r="FD35" s="11">
        <f t="shared" si="65"/>
        <v>-1</v>
      </c>
      <c r="FE35" s="11">
        <f t="shared" si="66"/>
        <v>-1</v>
      </c>
      <c r="FF35" s="11">
        <f t="shared" si="67"/>
        <v>-1</v>
      </c>
      <c r="FG35" s="11">
        <f t="shared" si="68"/>
        <v>-1</v>
      </c>
      <c r="FH35" s="11">
        <f t="shared" si="69"/>
        <v>-1</v>
      </c>
      <c r="FI35" s="11">
        <f t="shared" si="70"/>
        <v>-1</v>
      </c>
      <c r="FJ35" s="11">
        <f t="shared" si="71"/>
        <v>-1</v>
      </c>
      <c r="FK35" s="11">
        <f t="shared" si="72"/>
        <v>-1</v>
      </c>
      <c r="FL35" s="11">
        <f t="shared" si="73"/>
        <v>-1</v>
      </c>
      <c r="FM35" s="11">
        <f t="shared" si="74"/>
        <v>-1</v>
      </c>
      <c r="FN35" s="11">
        <f t="shared" si="75"/>
        <v>-1</v>
      </c>
      <c r="FO35" s="11">
        <f t="shared" si="76"/>
        <v>-1</v>
      </c>
      <c r="FP35" s="11">
        <f t="shared" si="77"/>
        <v>-1</v>
      </c>
      <c r="FQ35" s="11">
        <f t="shared" si="78"/>
        <v>-1</v>
      </c>
      <c r="FR35" s="11">
        <f t="shared" si="79"/>
        <v>-1</v>
      </c>
      <c r="FS35" s="11">
        <f t="shared" si="80"/>
        <v>-1</v>
      </c>
      <c r="FT35" s="11">
        <f t="shared" si="81"/>
        <v>-1</v>
      </c>
      <c r="FU35" s="11">
        <f t="shared" si="82"/>
        <v>-1</v>
      </c>
      <c r="FV35" s="11">
        <f t="shared" si="83"/>
        <v>-1</v>
      </c>
      <c r="FW35" s="11">
        <f t="shared" si="84"/>
        <v>-1</v>
      </c>
      <c r="FX35" s="11">
        <f t="shared" si="85"/>
        <v>-1</v>
      </c>
      <c r="FY35" s="11">
        <f t="shared" si="86"/>
        <v>-1</v>
      </c>
      <c r="FZ35" s="11">
        <f t="shared" si="87"/>
        <v>-1</v>
      </c>
    </row>
    <row r="36" spans="2:182" x14ac:dyDescent="0.25">
      <c r="B36" s="2">
        <v>35339</v>
      </c>
      <c r="C36" s="3">
        <v>59552931</v>
      </c>
      <c r="D36" s="4">
        <f>VLOOKUP(B36,[22]jan94!$A$59:$IV$168,3,0)</f>
        <v>813911</v>
      </c>
      <c r="E36" s="4">
        <f>VLOOKUP(B36,[23]feb94!$A$51:$IV$159,3,0)</f>
        <v>521037</v>
      </c>
      <c r="F36" s="4">
        <f>VLOOKUP(B36,[24]mar94!$A$56:$IV$164,3,0)</f>
        <v>730096</v>
      </c>
      <c r="G36" s="4">
        <f>VLOOKUP(B36,[25]apr94!$A$64:$IV$170,3,0)</f>
        <v>559865</v>
      </c>
      <c r="H36" s="4">
        <f>VLOOKUP(B36,[26]may94!$A$51:$IV$156,3,0)</f>
        <v>543956</v>
      </c>
      <c r="I36" s="4">
        <f>VLOOKUP(B36,[27]jun94!$A$62:$IV$167,3,0)</f>
        <v>545538</v>
      </c>
      <c r="J36" s="4">
        <f>VLOOKUP(B36,[28]jul94!$A$55:$IV$159,3,0)</f>
        <v>678942</v>
      </c>
      <c r="K36" s="4">
        <f>VLOOKUP(B36,[29]aug94!$A$63:$IV$165,3,0)</f>
        <v>482525</v>
      </c>
      <c r="L36" s="4">
        <f>VLOOKUP(B36,[30]sep94!$A$55:$IV$156,3,0)</f>
        <v>690888</v>
      </c>
      <c r="M36" s="4">
        <f>VLOOKUP(B36,[31]oct94!$A$55:$IV$155,3,0)</f>
        <v>529070</v>
      </c>
      <c r="N36" s="4">
        <f>VLOOKUP(B36,[32]nov94!$A$38:$IV$137,3,0)</f>
        <v>661369</v>
      </c>
      <c r="O36" s="4">
        <f>VLOOKUP(B36,[33]dec94!$A$55:$IV$154,3,0)</f>
        <v>603851</v>
      </c>
      <c r="P36" s="4">
        <f>VLOOKUP(B36,[34]jan95!$A$48:$IV$142,3,0)</f>
        <v>803131</v>
      </c>
      <c r="Q36" s="4">
        <f>VLOOKUP(B36,[35]feb95!$A$54:$IV$147,3,0)</f>
        <v>562393</v>
      </c>
      <c r="R36" s="4">
        <f>VLOOKUP(B36,[36]mar95!$A$37:$IV$129,3,0)</f>
        <v>576250</v>
      </c>
      <c r="S36" s="4">
        <f>VLOOKUP(B36,[37]apr95!$A$59:$IV$150,3,0)</f>
        <v>630290</v>
      </c>
      <c r="T36" s="4">
        <f>VLOOKUP(B36,[38]may95!$A$60:$IV$151,3,0)</f>
        <v>752175</v>
      </c>
      <c r="U36" s="4">
        <f>VLOOKUP(B36,[39]jun95!$A$55:$IV$144,3,0)</f>
        <v>737730</v>
      </c>
      <c r="V36" s="4">
        <f>VLOOKUP(B36,[40]jul95!$A$53:$IV$141,3,0)</f>
        <v>669363</v>
      </c>
      <c r="W36" s="4">
        <f>VLOOKUP(B36,[41]aug95!$A$61:$IV$148,3,0)</f>
        <v>975144</v>
      </c>
      <c r="X36" s="4">
        <f>VLOOKUP(B36,[42]sep95!$A$58:$IV$144,3,0)</f>
        <v>613787</v>
      </c>
      <c r="Y36" s="4">
        <f>VLOOKUP(B36,[43]oct95!$A$53:$IV$138,3,0)</f>
        <v>1834190</v>
      </c>
      <c r="Z36" s="4">
        <f>VLOOKUP(B36,[44]nov95!$A$58:$IV$142,3,0)</f>
        <v>1508588</v>
      </c>
      <c r="AA36" s="4">
        <f>VLOOKUP(B36,[45]dec95!$A$55:$IV$138,3,0)</f>
        <v>705118</v>
      </c>
      <c r="AB36" s="4">
        <f>VLOOKUP(B36,[46]jan96!$A$59:$IV$138,3,0)</f>
        <v>982746</v>
      </c>
      <c r="AC36" s="4">
        <f>VLOOKUP(B36,[47]feb96!$A$36:$IV$114,3,0)</f>
        <v>1174749</v>
      </c>
      <c r="AD36" s="4">
        <f>VLOOKUP(B36,[48]mar96!$A$54:$IV$133,3,0)</f>
        <v>1060072</v>
      </c>
      <c r="AE36" s="4">
        <f>VLOOKUP(B36,[49]apr96!$A$51:$IV$127,3,0)</f>
        <v>1404527</v>
      </c>
      <c r="AF36" s="4">
        <f>VLOOKUP(B36,[50]may96!$A$60:$IV$135,3,0)</f>
        <v>1205216</v>
      </c>
      <c r="AG36" s="4">
        <f>VLOOKUP(B36,[51]jun96!$A$50:$IV$124,3,0)</f>
        <v>1212395</v>
      </c>
      <c r="AH36" s="4">
        <f>VLOOKUP(B36,[52]jul96!$A$53:$IV$126,3,0)</f>
        <v>1862568</v>
      </c>
      <c r="AI36" s="4">
        <f>VLOOKUP(B36,[53]aug96!$A$36:$IV$108,3,0)</f>
        <v>2032157</v>
      </c>
      <c r="AJ36" s="4">
        <f>VLOOKUP(B36,[54]sep96!$A$51:$IV$122,3,0)</f>
        <v>3075379</v>
      </c>
      <c r="AK36" s="4">
        <f>VLOOKUP(B36,[55]oct96!$A$59:$IV$129,3,0)</f>
        <v>1597148</v>
      </c>
      <c r="CP36" s="1" t="s">
        <v>37</v>
      </c>
      <c r="CQ36" s="11">
        <f t="shared" si="0"/>
        <v>-0.71377093525321134</v>
      </c>
      <c r="CR36" s="11">
        <f t="shared" si="1"/>
        <v>-0.74347487683620783</v>
      </c>
      <c r="CS36" s="11">
        <f t="shared" si="2"/>
        <v>-0.74063327310678184</v>
      </c>
      <c r="CT36" s="11">
        <f t="shared" si="3"/>
        <v>-0.76909498992698877</v>
      </c>
      <c r="CU36" s="11">
        <f t="shared" si="4"/>
        <v>-0.76594463337753427</v>
      </c>
      <c r="CV36" s="11">
        <f t="shared" si="5"/>
        <v>-0.81227436249064811</v>
      </c>
      <c r="CW36" s="11">
        <f t="shared" si="6"/>
        <v>-0.76112314160205841</v>
      </c>
      <c r="CX36" s="11">
        <f t="shared" si="7"/>
        <v>-0.77444108764704145</v>
      </c>
      <c r="CY36" s="11">
        <f t="shared" si="8"/>
        <v>-0.69421472988110533</v>
      </c>
      <c r="CZ36" s="11">
        <f t="shared" si="9"/>
        <v>-0.76126709359368117</v>
      </c>
      <c r="DA36" s="11">
        <f t="shared" si="10"/>
        <v>-0.73718949330191585</v>
      </c>
      <c r="DB36" s="11">
        <f t="shared" si="11"/>
        <v>-0.72194028505957608</v>
      </c>
      <c r="DC36" s="11">
        <f t="shared" si="12"/>
        <v>-0.72446024555894439</v>
      </c>
      <c r="DD36" s="11">
        <f t="shared" si="13"/>
        <v>-0.73185315317350919</v>
      </c>
      <c r="DE36" s="11">
        <f t="shared" si="14"/>
        <v>-3.472914103489706</v>
      </c>
      <c r="DF36" s="11">
        <f t="shared" si="15"/>
        <v>-0.69313139332967932</v>
      </c>
      <c r="DG36" s="11">
        <f t="shared" si="16"/>
        <v>-0.76731890158810712</v>
      </c>
      <c r="DH36" s="11">
        <f t="shared" si="17"/>
        <v>-0.74710143162802023</v>
      </c>
      <c r="DI36" s="11">
        <f t="shared" si="18"/>
        <v>-0.71547808734859741</v>
      </c>
      <c r="DJ36" s="11">
        <f t="shared" si="19"/>
        <v>-0.70727327339427359</v>
      </c>
      <c r="DK36" s="11">
        <f t="shared" si="20"/>
        <v>-0.72605346728144371</v>
      </c>
      <c r="DL36" s="11">
        <f t="shared" si="21"/>
        <v>-0.65612143757932728</v>
      </c>
      <c r="DM36" s="11">
        <f t="shared" si="22"/>
        <v>-0.72061962266673474</v>
      </c>
      <c r="DN36" s="11">
        <f t="shared" si="23"/>
        <v>-0.78248028214080223</v>
      </c>
      <c r="DO36" s="11">
        <f t="shared" si="24"/>
        <v>-0.78388396502067814</v>
      </c>
      <c r="DP36" s="11">
        <f t="shared" si="25"/>
        <v>-0.4918299976579254</v>
      </c>
      <c r="DQ36" s="11">
        <f t="shared" si="26"/>
        <v>-0.75019000041707407</v>
      </c>
      <c r="DR36" s="11">
        <f t="shared" si="27"/>
        <v>-0.83981558358109165</v>
      </c>
      <c r="DS36" s="11">
        <f t="shared" si="28"/>
        <v>-0.71469579049895982</v>
      </c>
      <c r="DT36" s="11">
        <f t="shared" si="29"/>
        <v>-0.72987198161156908</v>
      </c>
      <c r="DU36" s="11">
        <f t="shared" si="30"/>
        <v>-0.73575072533745645</v>
      </c>
      <c r="DV36" s="11">
        <f t="shared" si="31"/>
        <v>-0.78130445967789131</v>
      </c>
      <c r="DW36" s="11">
        <f t="shared" si="32"/>
        <v>-0.79019138779317932</v>
      </c>
      <c r="DX36" s="11">
        <f t="shared" si="33"/>
        <v>-0.82074031946393555</v>
      </c>
      <c r="DY36" s="11">
        <f t="shared" si="34"/>
        <v>-0.76463141949656255</v>
      </c>
      <c r="DZ36" s="11">
        <f t="shared" si="35"/>
        <v>-0.79287674556356125</v>
      </c>
      <c r="EA36" s="11">
        <f t="shared" si="36"/>
        <v>-0.78324456328268366</v>
      </c>
      <c r="EB36" s="11">
        <f t="shared" si="37"/>
        <v>-0.80701433924463184</v>
      </c>
      <c r="EC36" s="11">
        <f t="shared" si="38"/>
        <v>-0.7456553440321535</v>
      </c>
      <c r="ED36" s="11">
        <f t="shared" si="39"/>
        <v>-0.76056341346532819</v>
      </c>
      <c r="EE36" s="11">
        <f t="shared" si="40"/>
        <v>-0.79087772015991442</v>
      </c>
      <c r="EF36" s="11">
        <f t="shared" si="41"/>
        <v>-0.81413447594987653</v>
      </c>
      <c r="EG36" s="11">
        <f t="shared" si="42"/>
        <v>-0.78888393609002172</v>
      </c>
      <c r="EH36" s="11">
        <f t="shared" si="43"/>
        <v>-0.73820018674068477</v>
      </c>
      <c r="EI36" s="11">
        <f t="shared" si="44"/>
        <v>-0.5870680978339754</v>
      </c>
      <c r="EJ36" s="11">
        <f t="shared" si="45"/>
        <v>-0.78433045268400547</v>
      </c>
      <c r="EK36" s="11">
        <f t="shared" si="46"/>
        <v>-0.74644732171918471</v>
      </c>
      <c r="EL36" s="11">
        <f t="shared" si="47"/>
        <v>-0.68736262883973265</v>
      </c>
      <c r="EM36" s="11">
        <f t="shared" si="48"/>
        <v>-0.82880183300769938</v>
      </c>
      <c r="EN36" s="11">
        <f t="shared" si="49"/>
        <v>-0.78510175908225599</v>
      </c>
      <c r="EO36" s="11">
        <f t="shared" si="50"/>
        <v>-0.76720268842709449</v>
      </c>
      <c r="EP36" s="11">
        <f t="shared" si="51"/>
        <v>-0.77658945854874428</v>
      </c>
      <c r="EQ36" s="11">
        <f t="shared" si="52"/>
        <v>-0.8011110569159956</v>
      </c>
      <c r="ER36" s="11">
        <f t="shared" si="53"/>
        <v>-0.72931830091377492</v>
      </c>
      <c r="ES36" s="11">
        <f t="shared" si="54"/>
        <v>-0.75886973230143862</v>
      </c>
      <c r="ET36" s="11">
        <f t="shared" si="55"/>
        <v>-1</v>
      </c>
      <c r="EU36" s="11">
        <f t="shared" si="56"/>
        <v>-1</v>
      </c>
      <c r="EV36" s="11">
        <f t="shared" si="57"/>
        <v>-1</v>
      </c>
      <c r="EW36" s="11">
        <f t="shared" si="58"/>
        <v>-1</v>
      </c>
      <c r="EX36" s="11">
        <f t="shared" si="59"/>
        <v>-1</v>
      </c>
      <c r="EY36" s="11">
        <f t="shared" si="60"/>
        <v>-1</v>
      </c>
      <c r="EZ36" s="11">
        <f t="shared" si="61"/>
        <v>-1</v>
      </c>
      <c r="FA36" s="11">
        <f t="shared" si="62"/>
        <v>-1</v>
      </c>
      <c r="FB36" s="11">
        <f t="shared" si="63"/>
        <v>-1</v>
      </c>
      <c r="FC36" s="11">
        <f t="shared" si="64"/>
        <v>-1</v>
      </c>
      <c r="FD36" s="11">
        <f t="shared" si="65"/>
        <v>-1</v>
      </c>
      <c r="FE36" s="11">
        <f t="shared" si="66"/>
        <v>-1</v>
      </c>
      <c r="FF36" s="11">
        <f t="shared" si="67"/>
        <v>-1</v>
      </c>
      <c r="FG36" s="11">
        <f t="shared" si="68"/>
        <v>-1</v>
      </c>
      <c r="FH36" s="11">
        <f t="shared" si="69"/>
        <v>-1</v>
      </c>
      <c r="FI36" s="11">
        <f t="shared" si="70"/>
        <v>-1</v>
      </c>
      <c r="FJ36" s="11">
        <f t="shared" si="71"/>
        <v>-1</v>
      </c>
      <c r="FK36" s="11">
        <f t="shared" si="72"/>
        <v>-1</v>
      </c>
      <c r="FL36" s="11">
        <f t="shared" si="73"/>
        <v>-1</v>
      </c>
      <c r="FM36" s="11">
        <f t="shared" si="74"/>
        <v>-1</v>
      </c>
      <c r="FN36" s="11">
        <f t="shared" si="75"/>
        <v>-1</v>
      </c>
      <c r="FO36" s="11">
        <f t="shared" si="76"/>
        <v>-1</v>
      </c>
      <c r="FP36" s="11">
        <f t="shared" si="77"/>
        <v>-1</v>
      </c>
      <c r="FQ36" s="11">
        <f t="shared" si="78"/>
        <v>-1</v>
      </c>
      <c r="FR36" s="11">
        <f t="shared" si="79"/>
        <v>-1</v>
      </c>
      <c r="FS36" s="11">
        <f t="shared" si="80"/>
        <v>-1</v>
      </c>
      <c r="FT36" s="11">
        <f t="shared" si="81"/>
        <v>-1</v>
      </c>
      <c r="FU36" s="11">
        <f t="shared" si="82"/>
        <v>-1</v>
      </c>
      <c r="FV36" s="11">
        <f t="shared" si="83"/>
        <v>-1</v>
      </c>
      <c r="FW36" s="11">
        <f t="shared" si="84"/>
        <v>-1</v>
      </c>
      <c r="FX36" s="11">
        <f t="shared" si="85"/>
        <v>-1</v>
      </c>
      <c r="FY36" s="11">
        <f t="shared" si="86"/>
        <v>-1</v>
      </c>
      <c r="FZ36" s="11">
        <f t="shared" si="87"/>
        <v>-1</v>
      </c>
    </row>
    <row r="37" spans="2:182" x14ac:dyDescent="0.25">
      <c r="B37" s="2">
        <v>35370</v>
      </c>
      <c r="C37" s="3">
        <v>56708650</v>
      </c>
      <c r="D37" s="4">
        <f>VLOOKUP(B37,[22]jan94!$A$59:$IV$168,3,0)</f>
        <v>749610</v>
      </c>
      <c r="E37" s="4">
        <f>VLOOKUP(B37,[23]feb94!$A$51:$IV$159,3,0)</f>
        <v>479807</v>
      </c>
      <c r="F37" s="4">
        <f>VLOOKUP(B37,[24]mar94!$A$56:$IV$164,3,0)</f>
        <v>712473</v>
      </c>
      <c r="G37" s="4">
        <f>VLOOKUP(B37,[25]apr94!$A$64:$IV$170,3,0)</f>
        <v>490982</v>
      </c>
      <c r="H37" s="4">
        <f>VLOOKUP(B37,[26]may94!$A$51:$IV$156,3,0)</f>
        <v>487141</v>
      </c>
      <c r="I37" s="4">
        <f>VLOOKUP(B37,[27]jun94!$A$62:$IV$167,3,0)</f>
        <v>515561</v>
      </c>
      <c r="J37" s="4">
        <f>VLOOKUP(B37,[28]jul94!$A$55:$IV$159,3,0)</f>
        <v>647860</v>
      </c>
      <c r="K37" s="4">
        <f>VLOOKUP(B37,[29]aug94!$A$63:$IV$165,3,0)</f>
        <v>478048</v>
      </c>
      <c r="L37" s="4">
        <f>VLOOKUP(B37,[30]sep94!$A$55:$IV$156,3,0)</f>
        <v>676102</v>
      </c>
      <c r="M37" s="4">
        <f>VLOOKUP(B37,[31]oct94!$A$55:$IV$155,3,0)</f>
        <v>556137</v>
      </c>
      <c r="N37" s="4">
        <f>VLOOKUP(B37,[32]nov94!$A$38:$IV$137,3,0)</f>
        <v>599617</v>
      </c>
      <c r="O37" s="4">
        <f>VLOOKUP(B37,[33]dec94!$A$55:$IV$154,3,0)</f>
        <v>557096</v>
      </c>
      <c r="P37" s="4">
        <f>VLOOKUP(B37,[34]jan95!$A$48:$IV$142,3,0)</f>
        <v>775933</v>
      </c>
      <c r="Q37" s="4">
        <f>VLOOKUP(B37,[35]feb95!$A$54:$IV$147,3,0)</f>
        <v>526998</v>
      </c>
      <c r="R37" s="4">
        <f>VLOOKUP(B37,[36]mar95!$A$37:$IV$129,3,0)</f>
        <v>559997</v>
      </c>
      <c r="S37" s="4">
        <f>VLOOKUP(B37,[37]apr95!$A$59:$IV$150,3,0)</f>
        <v>617765</v>
      </c>
      <c r="T37" s="4">
        <f>VLOOKUP(B37,[38]may95!$A$60:$IV$151,3,0)</f>
        <v>766000</v>
      </c>
      <c r="U37" s="4">
        <f>VLOOKUP(B37,[39]jun95!$A$55:$IV$144,3,0)</f>
        <v>671421</v>
      </c>
      <c r="V37" s="4">
        <f>VLOOKUP(B37,[40]jul95!$A$53:$IV$141,3,0)</f>
        <v>592125</v>
      </c>
      <c r="W37" s="4">
        <f>VLOOKUP(B37,[41]aug95!$A$61:$IV$148,3,0)</f>
        <v>918132</v>
      </c>
      <c r="X37" s="4">
        <f>VLOOKUP(B37,[42]sep95!$A$58:$IV$144,3,0)</f>
        <v>591219</v>
      </c>
      <c r="Y37" s="4">
        <f>VLOOKUP(B37,[43]oct95!$A$53:$IV$138,3,0)</f>
        <v>1726283</v>
      </c>
      <c r="Z37" s="4">
        <f>VLOOKUP(B37,[44]nov95!$A$58:$IV$142,3,0)</f>
        <v>1462771</v>
      </c>
      <c r="AA37" s="4">
        <f>VLOOKUP(B37,[45]dec95!$A$55:$IV$138,3,0)</f>
        <v>613022</v>
      </c>
      <c r="AB37" s="4">
        <f>VLOOKUP(B37,[46]jan96!$A$59:$IV$138,3,0)</f>
        <v>889998</v>
      </c>
      <c r="AC37" s="4">
        <f>VLOOKUP(B37,[47]feb96!$A$36:$IV$114,3,0)</f>
        <v>1058376</v>
      </c>
      <c r="AD37" s="4">
        <f>VLOOKUP(B37,[48]mar96!$A$54:$IV$133,3,0)</f>
        <v>937669</v>
      </c>
      <c r="AE37" s="4">
        <f>VLOOKUP(B37,[49]apr96!$A$51:$IV$127,3,0)</f>
        <v>1310728</v>
      </c>
      <c r="AF37" s="4">
        <f>VLOOKUP(B37,[50]may96!$A$60:$IV$135,3,0)</f>
        <v>1080133</v>
      </c>
      <c r="AG37" s="4">
        <f>VLOOKUP(B37,[51]jun96!$A$50:$IV$124,3,0)</f>
        <v>1064904</v>
      </c>
      <c r="AH37" s="4">
        <f>VLOOKUP(B37,[52]jul96!$A$53:$IV$126,3,0)</f>
        <v>1605341</v>
      </c>
      <c r="AI37" s="4">
        <f>VLOOKUP(B37,[53]aug96!$A$36:$IV$108,3,0)</f>
        <v>1702256</v>
      </c>
      <c r="AJ37" s="4">
        <f>VLOOKUP(B37,[54]sep96!$A$51:$IV$122,3,0)</f>
        <v>2649245</v>
      </c>
      <c r="AK37" s="4">
        <f>VLOOKUP(B37,[55]oct96!$A$59:$IV$129,3,0)</f>
        <v>2286841</v>
      </c>
      <c r="AL37" s="4">
        <f>VLOOKUP(B37,[56]nov96!$A$61:$IV$130,3,0)</f>
        <v>1293363</v>
      </c>
      <c r="CP37" s="1" t="s">
        <v>38</v>
      </c>
      <c r="CQ37" s="11">
        <f t="shared" si="0"/>
        <v>-0.72627475219660487</v>
      </c>
      <c r="CR37" s="11">
        <f t="shared" si="1"/>
        <v>-0.76464828213494263</v>
      </c>
      <c r="CS37" s="11">
        <f t="shared" si="2"/>
        <v>-0.73395995032230532</v>
      </c>
      <c r="CT37" s="11">
        <f t="shared" si="3"/>
        <v>-0.77531348436040337</v>
      </c>
      <c r="CU37" s="11">
        <f t="shared" si="4"/>
        <v>-0.78195973953980946</v>
      </c>
      <c r="CV37" s="11">
        <f t="shared" si="5"/>
        <v>-0.80482815598546786</v>
      </c>
      <c r="CW37" s="11">
        <f t="shared" si="6"/>
        <v>-0.75781005276880142</v>
      </c>
      <c r="CX37" s="11">
        <f t="shared" si="7"/>
        <v>-0.78741099896982658</v>
      </c>
      <c r="CY37" s="11">
        <f t="shared" si="8"/>
        <v>-0.70666201146251395</v>
      </c>
      <c r="CZ37" s="11">
        <f t="shared" si="9"/>
        <v>-0.75934626960355833</v>
      </c>
      <c r="DA37" s="11">
        <f t="shared" si="10"/>
        <v>-0.74064707094550286</v>
      </c>
      <c r="DB37" s="11">
        <f t="shared" si="11"/>
        <v>-0.73128932272578573</v>
      </c>
      <c r="DC37" s="11">
        <f t="shared" si="12"/>
        <v>-0.753535408811146</v>
      </c>
      <c r="DD37" s="11">
        <f t="shared" si="13"/>
        <v>-0.72473987165872067</v>
      </c>
      <c r="DE37" s="11">
        <f t="shared" si="14"/>
        <v>-3.5612891276916181</v>
      </c>
      <c r="DF37" s="11">
        <f t="shared" si="15"/>
        <v>-0.69737459213309905</v>
      </c>
      <c r="DG37" s="11">
        <f t="shared" si="16"/>
        <v>-0.75075867000357521</v>
      </c>
      <c r="DH37" s="11">
        <f t="shared" si="17"/>
        <v>-0.75896463548280491</v>
      </c>
      <c r="DI37" s="11">
        <f t="shared" si="18"/>
        <v>-0.7261286484033741</v>
      </c>
      <c r="DJ37" s="11">
        <f t="shared" si="19"/>
        <v>-0.70469814756248228</v>
      </c>
      <c r="DK37" s="11">
        <f t="shared" si="20"/>
        <v>-0.74845109774344254</v>
      </c>
      <c r="DL37" s="11">
        <f t="shared" si="21"/>
        <v>-0.67018209827161679</v>
      </c>
      <c r="DM37" s="11">
        <f t="shared" si="22"/>
        <v>-0.71990941580001855</v>
      </c>
      <c r="DN37" s="11">
        <f t="shared" si="23"/>
        <v>-0.78133208088774175</v>
      </c>
      <c r="DO37" s="11">
        <f t="shared" si="24"/>
        <v>-0.78633618596246213</v>
      </c>
      <c r="DP37" s="11">
        <f t="shared" si="25"/>
        <v>-0.49256751128186493</v>
      </c>
      <c r="DQ37" s="11">
        <f t="shared" si="26"/>
        <v>-0.75176395857593692</v>
      </c>
      <c r="DR37" s="11">
        <f t="shared" si="27"/>
        <v>-0.84469638659820823</v>
      </c>
      <c r="DS37" s="11">
        <f t="shared" si="28"/>
        <v>-0.72851288919303081</v>
      </c>
      <c r="DT37" s="11">
        <f t="shared" si="29"/>
        <v>-0.73122204993972084</v>
      </c>
      <c r="DU37" s="11">
        <f t="shared" si="30"/>
        <v>-0.74053277309629417</v>
      </c>
      <c r="DV37" s="11">
        <f t="shared" si="31"/>
        <v>-0.77871774276059835</v>
      </c>
      <c r="DW37" s="11">
        <f t="shared" si="32"/>
        <v>-0.80581450286289924</v>
      </c>
      <c r="DX37" s="11">
        <f t="shared" si="33"/>
        <v>-0.813804282851322</v>
      </c>
      <c r="DY37" s="11">
        <f t="shared" si="34"/>
        <v>-0.76865852043888827</v>
      </c>
      <c r="DZ37" s="11">
        <f t="shared" si="35"/>
        <v>-0.80521632889449535</v>
      </c>
      <c r="EA37" s="11">
        <f t="shared" si="36"/>
        <v>-0.77843838531142417</v>
      </c>
      <c r="EB37" s="11">
        <f t="shared" si="37"/>
        <v>-0.80995914812805414</v>
      </c>
      <c r="EC37" s="11">
        <f t="shared" si="38"/>
        <v>-0.73169464923962668</v>
      </c>
      <c r="ED37" s="11">
        <f t="shared" si="39"/>
        <v>-0.77008047355225806</v>
      </c>
      <c r="EE37" s="11">
        <f t="shared" si="40"/>
        <v>-0.79959116892437787</v>
      </c>
      <c r="EF37" s="11">
        <f t="shared" si="41"/>
        <v>-0.81343011450371194</v>
      </c>
      <c r="EG37" s="11">
        <f t="shared" si="42"/>
        <v>-0.79081499984725756</v>
      </c>
      <c r="EH37" s="11">
        <f t="shared" si="43"/>
        <v>-0.75217056453956832</v>
      </c>
      <c r="EI37" s="11">
        <f t="shared" si="44"/>
        <v>-0.60574489466516601</v>
      </c>
      <c r="EJ37" s="11">
        <f t="shared" si="45"/>
        <v>-0.78368897236367918</v>
      </c>
      <c r="EK37" s="11">
        <f t="shared" si="46"/>
        <v>-0.75689983619144641</v>
      </c>
      <c r="EL37" s="11">
        <f t="shared" si="47"/>
        <v>-0.6969236503539924</v>
      </c>
      <c r="EM37" s="11">
        <f t="shared" si="48"/>
        <v>-0.8472667384767727</v>
      </c>
      <c r="EN37" s="11">
        <f t="shared" si="49"/>
        <v>-0.78772036542605173</v>
      </c>
      <c r="EO37" s="11">
        <f t="shared" si="50"/>
        <v>-0.77812217566017394</v>
      </c>
      <c r="EP37" s="11">
        <f t="shared" si="51"/>
        <v>-0.80642092503137741</v>
      </c>
      <c r="EQ37" s="11">
        <f t="shared" si="52"/>
        <v>-0.79575643688222919</v>
      </c>
      <c r="ER37" s="11">
        <f t="shared" si="53"/>
        <v>-0.74983885803989314</v>
      </c>
      <c r="ES37" s="11">
        <f t="shared" si="54"/>
        <v>-1</v>
      </c>
      <c r="ET37" s="11">
        <f t="shared" si="55"/>
        <v>-1</v>
      </c>
      <c r="EU37" s="11">
        <f t="shared" si="56"/>
        <v>-1</v>
      </c>
      <c r="EV37" s="11">
        <f t="shared" si="57"/>
        <v>-1</v>
      </c>
      <c r="EW37" s="11">
        <f t="shared" si="58"/>
        <v>-1</v>
      </c>
      <c r="EX37" s="11">
        <f t="shared" si="59"/>
        <v>-1</v>
      </c>
      <c r="EY37" s="11">
        <f t="shared" si="60"/>
        <v>-1</v>
      </c>
      <c r="EZ37" s="11">
        <f t="shared" si="61"/>
        <v>-1</v>
      </c>
      <c r="FA37" s="11">
        <f t="shared" si="62"/>
        <v>-1</v>
      </c>
      <c r="FB37" s="11">
        <f t="shared" si="63"/>
        <v>-1</v>
      </c>
      <c r="FC37" s="11">
        <f t="shared" si="64"/>
        <v>-1</v>
      </c>
      <c r="FD37" s="11">
        <f t="shared" si="65"/>
        <v>-1</v>
      </c>
      <c r="FE37" s="11">
        <f t="shared" si="66"/>
        <v>-1</v>
      </c>
      <c r="FF37" s="11">
        <f t="shared" si="67"/>
        <v>-1</v>
      </c>
      <c r="FG37" s="11">
        <f t="shared" si="68"/>
        <v>-1</v>
      </c>
      <c r="FH37" s="11">
        <f t="shared" si="69"/>
        <v>-1</v>
      </c>
      <c r="FI37" s="11">
        <f t="shared" si="70"/>
        <v>-1</v>
      </c>
      <c r="FJ37" s="11">
        <f t="shared" si="71"/>
        <v>-1</v>
      </c>
      <c r="FK37" s="11">
        <f t="shared" si="72"/>
        <v>-1</v>
      </c>
      <c r="FL37" s="11">
        <f t="shared" si="73"/>
        <v>-1</v>
      </c>
      <c r="FM37" s="11">
        <f t="shared" si="74"/>
        <v>-1</v>
      </c>
      <c r="FN37" s="11">
        <f t="shared" si="75"/>
        <v>-1</v>
      </c>
      <c r="FO37" s="11">
        <f t="shared" si="76"/>
        <v>-1</v>
      </c>
      <c r="FP37" s="11">
        <f t="shared" si="77"/>
        <v>-1</v>
      </c>
      <c r="FQ37" s="11">
        <f t="shared" si="78"/>
        <v>-1</v>
      </c>
      <c r="FR37" s="11">
        <f t="shared" si="79"/>
        <v>-1</v>
      </c>
      <c r="FS37" s="11">
        <f t="shared" si="80"/>
        <v>-1</v>
      </c>
      <c r="FT37" s="11">
        <f t="shared" si="81"/>
        <v>-1</v>
      </c>
      <c r="FU37" s="11">
        <f t="shared" si="82"/>
        <v>-1</v>
      </c>
      <c r="FV37" s="11">
        <f t="shared" si="83"/>
        <v>-1</v>
      </c>
      <c r="FW37" s="11">
        <f t="shared" si="84"/>
        <v>-1</v>
      </c>
      <c r="FX37" s="11">
        <f t="shared" si="85"/>
        <v>-1</v>
      </c>
      <c r="FY37" s="11">
        <f t="shared" si="86"/>
        <v>-1</v>
      </c>
      <c r="FZ37" s="11">
        <f t="shared" si="87"/>
        <v>-1</v>
      </c>
    </row>
    <row r="38" spans="2:182" x14ac:dyDescent="0.25">
      <c r="B38" s="2">
        <v>35400</v>
      </c>
      <c r="C38" s="3">
        <v>58291559</v>
      </c>
      <c r="D38" s="4">
        <f>VLOOKUP(B38,[22]jan94!$A$59:$IV$168,3,0)</f>
        <v>740759</v>
      </c>
      <c r="E38" s="4">
        <f>VLOOKUP(B38,[23]feb94!$A$51:$IV$159,3,0)</f>
        <v>478887</v>
      </c>
      <c r="F38" s="4">
        <f>VLOOKUP(B38,[24]mar94!$A$56:$IV$164,3,0)</f>
        <v>660108</v>
      </c>
      <c r="G38" s="4">
        <f>VLOOKUP(B38,[25]apr94!$A$64:$IV$170,3,0)</f>
        <v>509247</v>
      </c>
      <c r="H38" s="4">
        <f>VLOOKUP(B38,[26]may94!$A$51:$IV$156,3,0)</f>
        <v>501167</v>
      </c>
      <c r="I38" s="4">
        <f>VLOOKUP(B38,[27]jun94!$A$62:$IV$167,3,0)</f>
        <v>536981</v>
      </c>
      <c r="J38" s="4">
        <f>VLOOKUP(B38,[28]jul94!$A$55:$IV$159,3,0)</f>
        <v>625161</v>
      </c>
      <c r="K38" s="4">
        <f>VLOOKUP(B38,[29]aug94!$A$63:$IV$165,3,0)</f>
        <v>481214</v>
      </c>
      <c r="L38" s="4">
        <f>VLOOKUP(B38,[30]sep94!$A$55:$IV$156,3,0)</f>
        <v>657920</v>
      </c>
      <c r="M38" s="4">
        <f>VLOOKUP(B38,[31]oct94!$A$55:$IV$155,3,0)</f>
        <v>530899</v>
      </c>
      <c r="N38" s="4">
        <f>VLOOKUP(B38,[32]nov94!$A$38:$IV$137,3,0)</f>
        <v>635022</v>
      </c>
      <c r="O38" s="4">
        <f>VLOOKUP(B38,[33]dec94!$A$55:$IV$154,3,0)</f>
        <v>564244</v>
      </c>
      <c r="P38" s="4">
        <f>VLOOKUP(B38,[34]jan95!$A$48:$IV$142,3,0)</f>
        <v>805751</v>
      </c>
      <c r="Q38" s="4">
        <f>VLOOKUP(B38,[35]feb95!$A$54:$IV$147,3,0)</f>
        <v>500846</v>
      </c>
      <c r="R38" s="4">
        <f>VLOOKUP(B38,[36]mar95!$A$37:$IV$129,3,0)</f>
        <v>557269</v>
      </c>
      <c r="S38" s="4">
        <f>VLOOKUP(B38,[37]apr95!$A$59:$IV$150,3,0)</f>
        <v>601352</v>
      </c>
      <c r="T38" s="4">
        <f>VLOOKUP(B38,[38]may95!$A$60:$IV$151,3,0)</f>
        <v>733703</v>
      </c>
      <c r="U38" s="4">
        <f>VLOOKUP(B38,[39]jun95!$A$55:$IV$144,3,0)</f>
        <v>682506</v>
      </c>
      <c r="V38" s="4">
        <f>VLOOKUP(B38,[40]jul95!$A$53:$IV$141,3,0)</f>
        <v>635473</v>
      </c>
      <c r="W38" s="4">
        <f>VLOOKUP(B38,[41]aug95!$A$61:$IV$148,3,0)</f>
        <v>925563</v>
      </c>
      <c r="X38" s="4">
        <f>VLOOKUP(B38,[42]sep95!$A$58:$IV$144,3,0)</f>
        <v>563009</v>
      </c>
      <c r="Y38" s="4">
        <f>VLOOKUP(B38,[43]oct95!$A$53:$IV$138,3,0)</f>
        <v>1684796</v>
      </c>
      <c r="Z38" s="4">
        <f>VLOOKUP(B38,[44]nov95!$A$58:$IV$142,3,0)</f>
        <v>1339406</v>
      </c>
      <c r="AA38" s="4">
        <f>VLOOKUP(B38,[45]dec95!$A$55:$IV$138,3,0)</f>
        <v>610850</v>
      </c>
      <c r="AB38" s="4">
        <f>VLOOKUP(B38,[46]jan96!$A$59:$IV$138,3,0)</f>
        <v>843054</v>
      </c>
      <c r="AC38" s="4">
        <f>VLOOKUP(B38,[47]feb96!$A$36:$IV$114,3,0)</f>
        <v>1018272</v>
      </c>
      <c r="AD38" s="4">
        <f>VLOOKUP(B38,[48]mar96!$A$54:$IV$133,3,0)</f>
        <v>944554</v>
      </c>
      <c r="AE38" s="4">
        <f>VLOOKUP(B38,[49]apr96!$A$51:$IV$127,3,0)</f>
        <v>1190889</v>
      </c>
      <c r="AF38" s="4">
        <f>VLOOKUP(B38,[50]may96!$A$60:$IV$135,3,0)</f>
        <v>1034034</v>
      </c>
      <c r="AG38" s="4">
        <f>VLOOKUP(B38,[51]jun96!$A$50:$IV$124,3,0)</f>
        <v>1082227</v>
      </c>
      <c r="AH38" s="4">
        <f>VLOOKUP(B38,[52]jul96!$A$53:$IV$126,3,0)</f>
        <v>1525405</v>
      </c>
      <c r="AI38" s="4">
        <f>VLOOKUP(B38,[53]aug96!$A$36:$IV$108,3,0)</f>
        <v>1518677</v>
      </c>
      <c r="AJ38" s="4">
        <f>VLOOKUP(B38,[54]sep96!$A$51:$IV$122,3,0)</f>
        <v>2483719</v>
      </c>
      <c r="AK38" s="4">
        <f>VLOOKUP(B38,[55]oct96!$A$59:$IV$129,3,0)</f>
        <v>2212315</v>
      </c>
      <c r="AL38" s="4">
        <f>VLOOKUP(B38,[56]nov96!$A$61:$IV$130,3,0)</f>
        <v>2341370</v>
      </c>
      <c r="AM38" s="4">
        <f>VLOOKUP(B38,[57]dec96!$A$51:$IV$119,3,0)</f>
        <v>2120468</v>
      </c>
      <c r="CP38" s="1" t="s">
        <v>39</v>
      </c>
      <c r="CQ38" s="11">
        <f t="shared" si="0"/>
        <v>-0.729012156177829</v>
      </c>
      <c r="CR38" s="11">
        <f t="shared" si="1"/>
        <v>-0.76642645591697001</v>
      </c>
      <c r="CS38" s="11">
        <f t="shared" si="2"/>
        <v>-0.74505980777166037</v>
      </c>
      <c r="CT38" s="11">
        <f t="shared" si="3"/>
        <v>-0.78949377869551618</v>
      </c>
      <c r="CU38" s="11">
        <f t="shared" si="4"/>
        <v>-0.78937715811373688</v>
      </c>
      <c r="CV38" s="11">
        <f t="shared" si="5"/>
        <v>-0.80161344740829288</v>
      </c>
      <c r="CW38" s="11">
        <f t="shared" si="6"/>
        <v>-0.75982586341350389</v>
      </c>
      <c r="CX38" s="11">
        <f t="shared" si="7"/>
        <v>-0.78513001270379623</v>
      </c>
      <c r="CY38" s="11">
        <f t="shared" si="8"/>
        <v>-0.72441287416582334</v>
      </c>
      <c r="CZ38" s="11">
        <f t="shared" si="9"/>
        <v>-0.76716142950904587</v>
      </c>
      <c r="DA38" s="11">
        <f t="shared" si="10"/>
        <v>-0.7426969650292492</v>
      </c>
      <c r="DB38" s="11">
        <f t="shared" si="11"/>
        <v>-0.7458139636820561</v>
      </c>
      <c r="DC38" s="11">
        <f t="shared" si="12"/>
        <v>-0.75320396575114257</v>
      </c>
      <c r="DD38" s="11">
        <f t="shared" si="13"/>
        <v>-0.75918135629876138</v>
      </c>
      <c r="DE38" s="11">
        <f t="shared" si="14"/>
        <v>-3.4296739335156063</v>
      </c>
      <c r="DF38" s="11">
        <f t="shared" si="15"/>
        <v>-0.70216109099166946</v>
      </c>
      <c r="DG38" s="11">
        <f t="shared" si="16"/>
        <v>-0.75612995490560164</v>
      </c>
      <c r="DH38" s="11">
        <f t="shared" si="17"/>
        <v>-0.77075663483338264</v>
      </c>
      <c r="DI38" s="11">
        <f t="shared" si="18"/>
        <v>-0.7318251193631431</v>
      </c>
      <c r="DJ38" s="11">
        <f t="shared" si="19"/>
        <v>-0.72465165805278264</v>
      </c>
      <c r="DK38" s="11">
        <f t="shared" si="20"/>
        <v>-0.74201138457153915</v>
      </c>
      <c r="DL38" s="11">
        <f t="shared" si="21"/>
        <v>-0.67701559635881103</v>
      </c>
      <c r="DM38" s="11">
        <f t="shared" si="22"/>
        <v>-0.72691890746525056</v>
      </c>
      <c r="DN38" s="11">
        <f t="shared" si="23"/>
        <v>-0.78997650955048893</v>
      </c>
      <c r="DO38" s="11">
        <f t="shared" si="24"/>
        <v>-0.79191398650802447</v>
      </c>
      <c r="DP38" s="11">
        <f t="shared" si="25"/>
        <v>-0.51379398765336026</v>
      </c>
      <c r="DQ38" s="11">
        <f t="shared" si="26"/>
        <v>-0.72314072782268346</v>
      </c>
      <c r="DR38" s="11">
        <f t="shared" si="27"/>
        <v>-0.83360045718389175</v>
      </c>
      <c r="DS38" s="11">
        <f t="shared" si="28"/>
        <v>-0.72581970878682855</v>
      </c>
      <c r="DT38" s="11">
        <f t="shared" si="29"/>
        <v>-0.74378437843784384</v>
      </c>
      <c r="DU38" s="11">
        <f t="shared" si="30"/>
        <v>-0.75500630523501444</v>
      </c>
      <c r="DV38" s="11">
        <f t="shared" si="31"/>
        <v>-0.79771574899878983</v>
      </c>
      <c r="DW38" s="11">
        <f t="shared" si="32"/>
        <v>-0.80175649895508816</v>
      </c>
      <c r="DX38" s="11">
        <f t="shared" si="33"/>
        <v>-0.8151594414557306</v>
      </c>
      <c r="DY38" s="11">
        <f t="shared" si="34"/>
        <v>-0.76924603971179273</v>
      </c>
      <c r="DZ38" s="11">
        <f t="shared" si="35"/>
        <v>-0.8188157135557883</v>
      </c>
      <c r="EA38" s="11">
        <f t="shared" si="36"/>
        <v>-0.77021160033307545</v>
      </c>
      <c r="EB38" s="11">
        <f t="shared" si="37"/>
        <v>-0.8222638102288653</v>
      </c>
      <c r="EC38" s="11">
        <f t="shared" si="38"/>
        <v>-0.75073424715036552</v>
      </c>
      <c r="ED38" s="11">
        <f t="shared" si="39"/>
        <v>-0.76342492320994793</v>
      </c>
      <c r="EE38" s="11">
        <f t="shared" si="40"/>
        <v>-0.81555414820003058</v>
      </c>
      <c r="EF38" s="11">
        <f t="shared" si="41"/>
        <v>-0.81815366575299742</v>
      </c>
      <c r="EG38" s="11">
        <f t="shared" si="42"/>
        <v>-0.79747077782026843</v>
      </c>
      <c r="EH38" s="11">
        <f t="shared" si="43"/>
        <v>-0.75264169391872759</v>
      </c>
      <c r="EI38" s="11">
        <f t="shared" si="44"/>
        <v>-0.61263308134826677</v>
      </c>
      <c r="EJ38" s="11">
        <f t="shared" si="45"/>
        <v>-0.80352931366618363</v>
      </c>
      <c r="EK38" s="11">
        <f t="shared" si="46"/>
        <v>-0.76239335919058704</v>
      </c>
      <c r="EL38" s="11">
        <f t="shared" si="47"/>
        <v>-0.69051824545288387</v>
      </c>
      <c r="EM38" s="11">
        <f t="shared" si="48"/>
        <v>-0.84589646807623009</v>
      </c>
      <c r="EN38" s="11">
        <f t="shared" si="49"/>
        <v>-0.78789416338304108</v>
      </c>
      <c r="EO38" s="11">
        <f t="shared" si="50"/>
        <v>-0.79878247673599367</v>
      </c>
      <c r="EP38" s="11">
        <f t="shared" si="51"/>
        <v>-0.79801148097442631</v>
      </c>
      <c r="EQ38" s="11">
        <f t="shared" si="52"/>
        <v>-0.80638445328551722</v>
      </c>
      <c r="ER38" s="11">
        <f t="shared" si="53"/>
        <v>-1</v>
      </c>
      <c r="ES38" s="11">
        <f t="shared" si="54"/>
        <v>-1</v>
      </c>
      <c r="ET38" s="11">
        <f t="shared" si="55"/>
        <v>-1</v>
      </c>
      <c r="EU38" s="11">
        <f t="shared" si="56"/>
        <v>-1</v>
      </c>
      <c r="EV38" s="11">
        <f t="shared" si="57"/>
        <v>-1</v>
      </c>
      <c r="EW38" s="11">
        <f t="shared" si="58"/>
        <v>-1</v>
      </c>
      <c r="EX38" s="11">
        <f t="shared" si="59"/>
        <v>-1</v>
      </c>
      <c r="EY38" s="11">
        <f t="shared" si="60"/>
        <v>-1</v>
      </c>
      <c r="EZ38" s="11">
        <f t="shared" si="61"/>
        <v>-1</v>
      </c>
      <c r="FA38" s="11">
        <f t="shared" si="62"/>
        <v>-1</v>
      </c>
      <c r="FB38" s="11">
        <f t="shared" si="63"/>
        <v>-1</v>
      </c>
      <c r="FC38" s="11">
        <f t="shared" si="64"/>
        <v>-1</v>
      </c>
      <c r="FD38" s="11">
        <f t="shared" si="65"/>
        <v>-1</v>
      </c>
      <c r="FE38" s="11">
        <f t="shared" si="66"/>
        <v>-1</v>
      </c>
      <c r="FF38" s="11">
        <f t="shared" si="67"/>
        <v>-1</v>
      </c>
      <c r="FG38" s="11">
        <f t="shared" si="68"/>
        <v>-1</v>
      </c>
      <c r="FH38" s="11">
        <f t="shared" si="69"/>
        <v>-1</v>
      </c>
      <c r="FI38" s="11">
        <f t="shared" si="70"/>
        <v>-1</v>
      </c>
      <c r="FJ38" s="11">
        <f t="shared" si="71"/>
        <v>-1</v>
      </c>
      <c r="FK38" s="11">
        <f t="shared" si="72"/>
        <v>-1</v>
      </c>
      <c r="FL38" s="11">
        <f t="shared" si="73"/>
        <v>-1</v>
      </c>
      <c r="FM38" s="11">
        <f t="shared" si="74"/>
        <v>-1</v>
      </c>
      <c r="FN38" s="11">
        <f t="shared" si="75"/>
        <v>-1</v>
      </c>
      <c r="FO38" s="11">
        <f t="shared" si="76"/>
        <v>-1</v>
      </c>
      <c r="FP38" s="11">
        <f t="shared" si="77"/>
        <v>-1</v>
      </c>
      <c r="FQ38" s="11">
        <f t="shared" si="78"/>
        <v>-1</v>
      </c>
      <c r="FR38" s="11">
        <f t="shared" si="79"/>
        <v>-1</v>
      </c>
      <c r="FS38" s="11">
        <f t="shared" si="80"/>
        <v>-1</v>
      </c>
      <c r="FT38" s="11">
        <f t="shared" si="81"/>
        <v>-1</v>
      </c>
      <c r="FU38" s="11">
        <f t="shared" si="82"/>
        <v>-1</v>
      </c>
      <c r="FV38" s="11">
        <f t="shared" si="83"/>
        <v>-1</v>
      </c>
      <c r="FW38" s="11">
        <f t="shared" si="84"/>
        <v>-1</v>
      </c>
      <c r="FX38" s="11">
        <f t="shared" si="85"/>
        <v>-1</v>
      </c>
      <c r="FY38" s="11">
        <f t="shared" si="86"/>
        <v>-1</v>
      </c>
      <c r="FZ38" s="11">
        <f t="shared" si="87"/>
        <v>-1</v>
      </c>
    </row>
    <row r="39" spans="2:182" x14ac:dyDescent="0.25">
      <c r="B39" s="2">
        <v>35431</v>
      </c>
      <c r="C39" s="3">
        <v>57503824</v>
      </c>
      <c r="D39" s="4">
        <f>VLOOKUP(B39,[22]jan94!$A$59:$IV$168,3,0)</f>
        <v>733351</v>
      </c>
      <c r="E39" s="4">
        <f>VLOOKUP(B39,[23]feb94!$A$51:$IV$159,3,0)</f>
        <v>439360</v>
      </c>
      <c r="F39" s="4">
        <f>VLOOKUP(B39,[24]mar94!$A$56:$IV$164,3,0)</f>
        <v>662108</v>
      </c>
      <c r="G39" s="4">
        <f>VLOOKUP(B39,[25]apr94!$A$64:$IV$170,3,0)</f>
        <v>490826</v>
      </c>
      <c r="H39" s="4">
        <f>VLOOKUP(B39,[26]may94!$A$51:$IV$156,3,0)</f>
        <v>481502</v>
      </c>
      <c r="I39" s="4">
        <f>VLOOKUP(B39,[27]jun94!$A$62:$IV$167,3,0)</f>
        <v>511604</v>
      </c>
      <c r="J39" s="4">
        <f>VLOOKUP(B39,[28]jul94!$A$55:$IV$159,3,0)</f>
        <v>629645</v>
      </c>
      <c r="K39" s="4">
        <f>VLOOKUP(B39,[29]aug94!$A$63:$IV$165,3,0)</f>
        <v>480682</v>
      </c>
      <c r="L39" s="4">
        <f>VLOOKUP(B39,[30]sep94!$A$55:$IV$156,3,0)</f>
        <v>637594</v>
      </c>
      <c r="M39" s="4">
        <f>VLOOKUP(B39,[31]oct94!$A$55:$IV$155,3,0)</f>
        <v>511677</v>
      </c>
      <c r="N39" s="4">
        <f>VLOOKUP(B39,[32]nov94!$A$38:$IV$137,3,0)</f>
        <v>604144</v>
      </c>
      <c r="O39" s="4">
        <f>VLOOKUP(B39,[33]dec94!$A$55:$IV$154,3,0)</f>
        <v>539762</v>
      </c>
      <c r="P39" s="4">
        <f>VLOOKUP(B39,[34]jan95!$A$48:$IV$142,3,0)</f>
        <v>767358</v>
      </c>
      <c r="Q39" s="4">
        <f>VLOOKUP(B39,[35]feb95!$A$54:$IV$147,3,0)</f>
        <v>489276</v>
      </c>
      <c r="R39" s="4">
        <f>VLOOKUP(B39,[36]mar95!$A$37:$IV$129,3,0)</f>
        <v>520292</v>
      </c>
      <c r="S39" s="4">
        <f>VLOOKUP(B39,[37]apr95!$A$59:$IV$150,3,0)</f>
        <v>577363</v>
      </c>
      <c r="T39" s="4">
        <f>VLOOKUP(B39,[38]may95!$A$60:$IV$151,3,0)</f>
        <v>686402</v>
      </c>
      <c r="U39" s="4">
        <f>VLOOKUP(B39,[39]jun95!$A$55:$IV$144,3,0)</f>
        <v>632928</v>
      </c>
      <c r="V39" s="4">
        <f>VLOOKUP(B39,[40]jul95!$A$53:$IV$141,3,0)</f>
        <v>640256</v>
      </c>
      <c r="W39" s="4">
        <f>VLOOKUP(B39,[41]aug95!$A$61:$IV$148,3,0)</f>
        <v>871888</v>
      </c>
      <c r="X39" s="4">
        <f>VLOOKUP(B39,[42]sep95!$A$58:$IV$144,3,0)</f>
        <v>550402</v>
      </c>
      <c r="Y39" s="4">
        <f>VLOOKUP(B39,[43]oct95!$A$53:$IV$138,3,0)</f>
        <v>1630528</v>
      </c>
      <c r="Z39" s="4">
        <f>VLOOKUP(B39,[44]nov95!$A$58:$IV$142,3,0)</f>
        <v>1237753</v>
      </c>
      <c r="AA39" s="4">
        <f>VLOOKUP(B39,[45]dec95!$A$55:$IV$138,3,0)</f>
        <v>587082</v>
      </c>
      <c r="AB39" s="4">
        <f>VLOOKUP(B39,[46]jan96!$A$59:$IV$138,3,0)</f>
        <v>804311</v>
      </c>
      <c r="AC39" s="4">
        <f>VLOOKUP(B39,[47]feb96!$A$36:$IV$114,3,0)</f>
        <v>1552583</v>
      </c>
      <c r="AD39" s="4">
        <f>VLOOKUP(B39,[48]mar96!$A$54:$IV$133,3,0)</f>
        <v>899261</v>
      </c>
      <c r="AE39" s="4">
        <f>VLOOKUP(B39,[49]apr96!$A$51:$IV$127,3,0)</f>
        <v>1199790</v>
      </c>
      <c r="AF39" s="4">
        <f>VLOOKUP(B39,[50]may96!$A$60:$IV$135,3,0)</f>
        <v>981307</v>
      </c>
      <c r="AG39" s="4">
        <f>VLOOKUP(B39,[51]jun96!$A$50:$IV$124,3,0)</f>
        <v>1035309</v>
      </c>
      <c r="AH39" s="4">
        <f>VLOOKUP(B39,[52]jul96!$A$53:$IV$126,3,0)</f>
        <v>1433138</v>
      </c>
      <c r="AI39" s="4">
        <f>VLOOKUP(B39,[53]aug96!$A$36:$IV$108,3,0)</f>
        <v>1430473</v>
      </c>
      <c r="AJ39" s="4">
        <f>VLOOKUP(B39,[54]sep96!$A$51:$IV$122,3,0)</f>
        <v>2313196</v>
      </c>
      <c r="AK39" s="4">
        <f>VLOOKUP(B39,[55]oct96!$A$59:$IV$129,3,0)</f>
        <v>1853640</v>
      </c>
      <c r="AL39" s="4">
        <f>VLOOKUP(B39,[56]nov96!$A$61:$IV$130,3,0)</f>
        <v>2088948</v>
      </c>
      <c r="AM39" s="4">
        <f>VLOOKUP(B39,[57]dec96!$A$51:$IV$119,3,0)</f>
        <v>2604961</v>
      </c>
      <c r="AN39" s="4">
        <f>VLOOKUP(B39,[58]jan97!$A$52:$IV$116,3,0)</f>
        <v>1217272</v>
      </c>
      <c r="CP39" s="1" t="s">
        <v>40</v>
      </c>
      <c r="CQ39" s="11">
        <f t="shared" si="0"/>
        <v>-0.73038740395087065</v>
      </c>
      <c r="CR39" s="11">
        <f t="shared" si="1"/>
        <v>-0.75746870485311135</v>
      </c>
      <c r="CS39" s="11">
        <f t="shared" si="2"/>
        <v>-0.7405368033778611</v>
      </c>
      <c r="CT39" s="11">
        <f t="shared" si="3"/>
        <v>-0.79043364087296386</v>
      </c>
      <c r="CU39" s="11">
        <f t="shared" si="4"/>
        <v>-0.79095436690350907</v>
      </c>
      <c r="CV39" s="11">
        <f t="shared" si="5"/>
        <v>-0.81271674168820296</v>
      </c>
      <c r="CW39" s="11">
        <f t="shared" si="6"/>
        <v>-0.77088226364740775</v>
      </c>
      <c r="CX39" s="11">
        <f t="shared" si="7"/>
        <v>-0.78367814512647205</v>
      </c>
      <c r="CY39" s="11">
        <f t="shared" si="8"/>
        <v>-0.72247084223657965</v>
      </c>
      <c r="CZ39" s="11">
        <f t="shared" si="9"/>
        <v>-0.76921130559638162</v>
      </c>
      <c r="DA39" s="11">
        <f t="shared" si="10"/>
        <v>-0.75595635820162321</v>
      </c>
      <c r="DB39" s="11">
        <f t="shared" si="11"/>
        <v>-0.73066241163421008</v>
      </c>
      <c r="DC39" s="11">
        <f t="shared" si="12"/>
        <v>-0.7548992478428872</v>
      </c>
      <c r="DD39" s="11">
        <f t="shared" si="13"/>
        <v>-0.74467880787220087</v>
      </c>
      <c r="DE39" s="11">
        <f t="shared" si="14"/>
        <v>-3.7394541751045103</v>
      </c>
      <c r="DF39" s="11">
        <f t="shared" si="15"/>
        <v>-0.71302162142780301</v>
      </c>
      <c r="DG39" s="11">
        <f t="shared" si="16"/>
        <v>-0.78082087951376467</v>
      </c>
      <c r="DH39" s="11">
        <f t="shared" si="17"/>
        <v>-0.78999367973048984</v>
      </c>
      <c r="DI39" s="11">
        <f t="shared" si="18"/>
        <v>-0.73883394639130973</v>
      </c>
      <c r="DJ39" s="11">
        <f t="shared" si="19"/>
        <v>-0.72824629715439049</v>
      </c>
      <c r="DK39" s="11">
        <f t="shared" si="20"/>
        <v>-0.76246602949708386</v>
      </c>
      <c r="DL39" s="11">
        <f t="shared" si="21"/>
        <v>-0.67957656240486952</v>
      </c>
      <c r="DM39" s="11">
        <f t="shared" si="22"/>
        <v>-0.74839992508073683</v>
      </c>
      <c r="DN39" s="11">
        <f t="shared" si="23"/>
        <v>-0.79445608364331122</v>
      </c>
      <c r="DO39" s="11">
        <f t="shared" si="24"/>
        <v>-0.78621356961536071</v>
      </c>
      <c r="DP39" s="11">
        <f t="shared" si="25"/>
        <v>-0.52337342482398463</v>
      </c>
      <c r="DQ39" s="11">
        <f t="shared" si="26"/>
        <v>-0.72851431259239352</v>
      </c>
      <c r="DR39" s="11">
        <f t="shared" si="27"/>
        <v>-0.8360620447606425</v>
      </c>
      <c r="DS39" s="11">
        <f t="shared" si="28"/>
        <v>-0.72059697887694385</v>
      </c>
      <c r="DT39" s="11">
        <f t="shared" si="29"/>
        <v>-0.7445476751675888</v>
      </c>
      <c r="DU39" s="11">
        <f t="shared" si="30"/>
        <v>-0.75424522527196403</v>
      </c>
      <c r="DV39" s="11">
        <f t="shared" si="31"/>
        <v>-0.78546228964011933</v>
      </c>
      <c r="DW39" s="11">
        <f t="shared" si="32"/>
        <v>-0.79331718139455332</v>
      </c>
      <c r="DX39" s="11">
        <f t="shared" si="33"/>
        <v>-0.82304672690405678</v>
      </c>
      <c r="DY39" s="11">
        <f t="shared" si="34"/>
        <v>-0.76454767935012413</v>
      </c>
      <c r="DZ39" s="11">
        <f t="shared" si="35"/>
        <v>-0.82206796953965922</v>
      </c>
      <c r="EA39" s="11">
        <f t="shared" si="36"/>
        <v>-0.78071212889296548</v>
      </c>
      <c r="EB39" s="11">
        <f t="shared" si="37"/>
        <v>-0.83159439921575617</v>
      </c>
      <c r="EC39" s="11">
        <f t="shared" si="38"/>
        <v>-0.75569199157481082</v>
      </c>
      <c r="ED39" s="11">
        <f t="shared" si="39"/>
        <v>-0.76043952398329862</v>
      </c>
      <c r="EE39" s="11">
        <f t="shared" si="40"/>
        <v>-0.82061611542559287</v>
      </c>
      <c r="EF39" s="11">
        <f t="shared" si="41"/>
        <v>-0.81273338114298022</v>
      </c>
      <c r="EG39" s="11">
        <f t="shared" si="42"/>
        <v>-0.79798802275685787</v>
      </c>
      <c r="EH39" s="11">
        <f t="shared" si="43"/>
        <v>-0.73595720949834331</v>
      </c>
      <c r="EI39" s="11">
        <f t="shared" si="44"/>
        <v>-0.61045186783831396</v>
      </c>
      <c r="EJ39" s="11">
        <f t="shared" si="45"/>
        <v>-0.80852327435304872</v>
      </c>
      <c r="EK39" s="11">
        <f t="shared" si="46"/>
        <v>-0.77552542321908713</v>
      </c>
      <c r="EL39" s="11">
        <f t="shared" si="47"/>
        <v>-0.69429365511315777</v>
      </c>
      <c r="EM39" s="11">
        <f t="shared" si="48"/>
        <v>-0.84899112083160644</v>
      </c>
      <c r="EN39" s="11">
        <f t="shared" si="49"/>
        <v>-0.80647048753165229</v>
      </c>
      <c r="EO39" s="11">
        <f t="shared" si="50"/>
        <v>-0.78679835194184722</v>
      </c>
      <c r="EP39" s="11">
        <f t="shared" si="51"/>
        <v>-0.80657201013934721</v>
      </c>
      <c r="EQ39" s="11">
        <f t="shared" si="52"/>
        <v>-1</v>
      </c>
      <c r="ER39" s="11">
        <f t="shared" si="53"/>
        <v>-1</v>
      </c>
      <c r="ES39" s="11">
        <f t="shared" si="54"/>
        <v>-1</v>
      </c>
      <c r="ET39" s="11">
        <f t="shared" si="55"/>
        <v>-1</v>
      </c>
      <c r="EU39" s="11">
        <f t="shared" si="56"/>
        <v>-1</v>
      </c>
      <c r="EV39" s="11">
        <f t="shared" si="57"/>
        <v>-1</v>
      </c>
      <c r="EW39" s="11">
        <f t="shared" si="58"/>
        <v>-1</v>
      </c>
      <c r="EX39" s="11">
        <f t="shared" si="59"/>
        <v>-1</v>
      </c>
      <c r="EY39" s="11">
        <f t="shared" si="60"/>
        <v>-1</v>
      </c>
      <c r="EZ39" s="11">
        <f t="shared" si="61"/>
        <v>-1</v>
      </c>
      <c r="FA39" s="11">
        <f t="shared" si="62"/>
        <v>-1</v>
      </c>
      <c r="FB39" s="11">
        <f t="shared" si="63"/>
        <v>-1</v>
      </c>
      <c r="FC39" s="11">
        <f t="shared" si="64"/>
        <v>-1</v>
      </c>
      <c r="FD39" s="11">
        <f t="shared" si="65"/>
        <v>-1</v>
      </c>
      <c r="FE39" s="11">
        <f t="shared" si="66"/>
        <v>-1</v>
      </c>
      <c r="FF39" s="11">
        <f t="shared" si="67"/>
        <v>-1</v>
      </c>
      <c r="FG39" s="11">
        <f t="shared" si="68"/>
        <v>-1</v>
      </c>
      <c r="FH39" s="11">
        <f t="shared" si="69"/>
        <v>-1</v>
      </c>
      <c r="FI39" s="11">
        <f t="shared" si="70"/>
        <v>-1</v>
      </c>
      <c r="FJ39" s="11">
        <f t="shared" si="71"/>
        <v>-1</v>
      </c>
      <c r="FK39" s="11">
        <f t="shared" si="72"/>
        <v>-1</v>
      </c>
      <c r="FL39" s="11">
        <f t="shared" si="73"/>
        <v>-1</v>
      </c>
      <c r="FM39" s="11">
        <f t="shared" si="74"/>
        <v>-1</v>
      </c>
      <c r="FN39" s="11">
        <f t="shared" si="75"/>
        <v>-1</v>
      </c>
      <c r="FO39" s="11">
        <f t="shared" si="76"/>
        <v>-1</v>
      </c>
      <c r="FP39" s="11">
        <f t="shared" si="77"/>
        <v>-1</v>
      </c>
      <c r="FQ39" s="11">
        <f t="shared" si="78"/>
        <v>-1</v>
      </c>
      <c r="FR39" s="11">
        <f t="shared" si="79"/>
        <v>-1</v>
      </c>
      <c r="FS39" s="11">
        <f t="shared" si="80"/>
        <v>-1</v>
      </c>
      <c r="FT39" s="11">
        <f t="shared" si="81"/>
        <v>-1</v>
      </c>
      <c r="FU39" s="11">
        <f t="shared" si="82"/>
        <v>-1</v>
      </c>
      <c r="FV39" s="11">
        <f t="shared" si="83"/>
        <v>-1</v>
      </c>
      <c r="FW39" s="11">
        <f t="shared" si="84"/>
        <v>-1</v>
      </c>
      <c r="FX39" s="11">
        <f t="shared" si="85"/>
        <v>-1</v>
      </c>
      <c r="FY39" s="11">
        <f t="shared" si="86"/>
        <v>-1</v>
      </c>
      <c r="FZ39" s="11">
        <f t="shared" si="87"/>
        <v>-1</v>
      </c>
    </row>
    <row r="40" spans="2:182" x14ac:dyDescent="0.25">
      <c r="B40" s="2">
        <v>35462</v>
      </c>
      <c r="C40" s="3">
        <v>51961142</v>
      </c>
      <c r="D40" s="4">
        <f>VLOOKUP(B40,[22]jan94!$A$59:$IV$168,3,0)</f>
        <v>659020</v>
      </c>
      <c r="E40" s="4">
        <f>VLOOKUP(B40,[23]feb94!$A$51:$IV$159,3,0)</f>
        <v>393843</v>
      </c>
      <c r="F40" s="4">
        <f>VLOOKUP(B40,[24]mar94!$A$56:$IV$164,3,0)</f>
        <v>613420</v>
      </c>
      <c r="G40" s="4">
        <f>VLOOKUP(B40,[25]apr94!$A$64:$IV$170,3,0)</f>
        <v>438246</v>
      </c>
      <c r="H40" s="4">
        <f>VLOOKUP(B40,[26]may94!$A$51:$IV$156,3,0)</f>
        <v>428384</v>
      </c>
      <c r="I40" s="4">
        <f>VLOOKUP(B40,[27]jun94!$A$62:$IV$167,3,0)</f>
        <v>452925</v>
      </c>
      <c r="J40" s="4">
        <f>VLOOKUP(B40,[28]jul94!$A$55:$IV$159,3,0)</f>
        <v>535827</v>
      </c>
      <c r="K40" s="4">
        <f>VLOOKUP(B40,[29]aug94!$A$63:$IV$165,3,0)</f>
        <v>417537</v>
      </c>
      <c r="L40" s="4">
        <f>VLOOKUP(B40,[30]sep94!$A$55:$IV$156,3,0)</f>
        <v>589498</v>
      </c>
      <c r="M40" s="4">
        <f>VLOOKUP(B40,[31]oct94!$A$55:$IV$155,3,0)</f>
        <v>467720</v>
      </c>
      <c r="N40" s="4">
        <f>VLOOKUP(B40,[32]nov94!$A$38:$IV$137,3,0)</f>
        <v>519309</v>
      </c>
      <c r="O40" s="4">
        <f>VLOOKUP(B40,[33]dec94!$A$55:$IV$154,3,0)</f>
        <v>500964</v>
      </c>
      <c r="P40" s="4">
        <f>VLOOKUP(B40,[34]jan95!$A$48:$IV$142,3,0)</f>
        <v>675516</v>
      </c>
      <c r="Q40" s="4">
        <f>VLOOKUP(B40,[35]feb95!$A$54:$IV$147,3,0)</f>
        <v>432692</v>
      </c>
      <c r="R40" s="4">
        <f>VLOOKUP(B40,[36]mar95!$A$37:$IV$129,3,0)</f>
        <v>454733</v>
      </c>
      <c r="S40" s="4">
        <f>VLOOKUP(B40,[37]apr95!$A$59:$IV$150,3,0)</f>
        <v>499989</v>
      </c>
      <c r="T40" s="4">
        <f>VLOOKUP(B40,[38]may95!$A$60:$IV$151,3,0)</f>
        <v>596212</v>
      </c>
      <c r="U40" s="4">
        <f>VLOOKUP(B40,[39]jun95!$A$55:$IV$144,3,0)</f>
        <v>545463</v>
      </c>
      <c r="V40" s="4">
        <f>VLOOKUP(B40,[40]jul95!$A$53:$IV$141,3,0)</f>
        <v>583749</v>
      </c>
      <c r="W40" s="4">
        <f>VLOOKUP(B40,[41]aug95!$A$61:$IV$148,3,0)</f>
        <v>780306</v>
      </c>
      <c r="X40" s="4">
        <f>VLOOKUP(B40,[42]sep95!$A$58:$IV$144,3,0)</f>
        <v>468504</v>
      </c>
      <c r="Y40" s="4">
        <f>VLOOKUP(B40,[43]oct95!$A$53:$IV$138,3,0)</f>
        <v>1366331</v>
      </c>
      <c r="Z40" s="4">
        <f>VLOOKUP(B40,[44]nov95!$A$58:$IV$142,3,0)</f>
        <v>1108925</v>
      </c>
      <c r="AA40" s="4">
        <f>VLOOKUP(B40,[45]dec95!$A$55:$IV$138,3,0)</f>
        <v>482395</v>
      </c>
      <c r="AB40" s="4">
        <f>VLOOKUP(B40,[46]jan96!$A$59:$IV$138,3,0)</f>
        <v>682885</v>
      </c>
      <c r="AC40" s="4">
        <f>VLOOKUP(B40,[47]feb96!$A$36:$IV$114,3,0)</f>
        <v>1471447</v>
      </c>
      <c r="AD40" s="4">
        <f>VLOOKUP(B40,[48]mar96!$A$54:$IV$133,3,0)</f>
        <v>762159</v>
      </c>
      <c r="AE40" s="4">
        <f>VLOOKUP(B40,[49]apr96!$A$51:$IV$127,3,0)</f>
        <v>997641</v>
      </c>
      <c r="AF40" s="4">
        <f>VLOOKUP(B40,[50]may96!$A$60:$IV$135,3,0)</f>
        <v>848127</v>
      </c>
      <c r="AG40" s="4">
        <f>VLOOKUP(B40,[51]jun96!$A$50:$IV$124,3,0)</f>
        <v>865438</v>
      </c>
      <c r="AH40" s="4">
        <f>VLOOKUP(B40,[52]jul96!$A$53:$IV$126,3,0)</f>
        <v>1209655</v>
      </c>
      <c r="AI40" s="4">
        <f>VLOOKUP(B40,[53]aug96!$A$36:$IV$108,3,0)</f>
        <v>1220972</v>
      </c>
      <c r="AJ40" s="4">
        <f>VLOOKUP(B40,[54]sep96!$A$51:$IV$122,3,0)</f>
        <v>1858090</v>
      </c>
      <c r="AK40" s="4">
        <f>VLOOKUP(B40,[55]oct96!$A$59:$IV$129,3,0)</f>
        <v>1379139</v>
      </c>
      <c r="AL40" s="4">
        <f>VLOOKUP(B40,[56]nov96!$A$61:$IV$130,3,0)</f>
        <v>1692709</v>
      </c>
      <c r="AM40" s="4">
        <f>VLOOKUP(B40,[57]dec96!$A$51:$IV$119,3,0)</f>
        <v>1991830</v>
      </c>
      <c r="AN40" s="4">
        <f>VLOOKUP(B40,[58]jan97!$A$52:$IV$116,3,0)</f>
        <v>1765986</v>
      </c>
      <c r="AO40" s="4">
        <f>VLOOKUP(B40,[59]feb97!$A$35:$IV$98,3,0)</f>
        <v>1052838</v>
      </c>
      <c r="CP40" s="1" t="s">
        <v>41</v>
      </c>
      <c r="CQ40" s="11">
        <f t="shared" si="0"/>
        <v>-0.74356015762771976</v>
      </c>
      <c r="CR40" s="11">
        <f t="shared" si="1"/>
        <v>-0.75293463815262618</v>
      </c>
      <c r="CS40" s="11">
        <f t="shared" si="2"/>
        <v>-0.74078448039710421</v>
      </c>
      <c r="CT40" s="11">
        <f t="shared" si="3"/>
        <v>-0.77965368439203464</v>
      </c>
      <c r="CU40" s="11">
        <f t="shared" si="4"/>
        <v>-0.79839767456059718</v>
      </c>
      <c r="CV40" s="11">
        <f t="shared" si="5"/>
        <v>-0.8155977450646732</v>
      </c>
      <c r="CW40" s="11">
        <f t="shared" si="6"/>
        <v>-0.77269773570845601</v>
      </c>
      <c r="CX40" s="11">
        <f t="shared" si="7"/>
        <v>-0.77673955066408318</v>
      </c>
      <c r="CY40" s="11">
        <f t="shared" si="8"/>
        <v>-0.71910301087623441</v>
      </c>
      <c r="CZ40" s="11">
        <f t="shared" si="9"/>
        <v>-0.76460850604262187</v>
      </c>
      <c r="DA40" s="11">
        <f t="shared" si="10"/>
        <v>-0.78012993041374989</v>
      </c>
      <c r="DB40" s="11">
        <f t="shared" si="11"/>
        <v>-0.7335247222441581</v>
      </c>
      <c r="DC40" s="11">
        <f t="shared" si="12"/>
        <v>-0.75742443127339909</v>
      </c>
      <c r="DD40" s="11">
        <f t="shared" si="13"/>
        <v>-0.74890031520437439</v>
      </c>
      <c r="DE40" s="11">
        <f t="shared" si="14"/>
        <v>-3.7557753659646851</v>
      </c>
      <c r="DF40" s="11">
        <f t="shared" si="15"/>
        <v>-0.71755901370910879</v>
      </c>
      <c r="DG40" s="11">
        <f t="shared" si="16"/>
        <v>-0.78566344124465148</v>
      </c>
      <c r="DH40" s="11">
        <f t="shared" si="17"/>
        <v>-0.79926592099083271</v>
      </c>
      <c r="DI40" s="11">
        <f t="shared" si="18"/>
        <v>-0.75021853647951287</v>
      </c>
      <c r="DJ40" s="11">
        <f t="shared" si="19"/>
        <v>-0.73766391159052702</v>
      </c>
      <c r="DK40" s="11">
        <f t="shared" si="20"/>
        <v>-0.76336969576679181</v>
      </c>
      <c r="DL40" s="11">
        <f t="shared" si="21"/>
        <v>-0.68746147680510294</v>
      </c>
      <c r="DM40" s="11">
        <f t="shared" si="22"/>
        <v>-0.75230178084602017</v>
      </c>
      <c r="DN40" s="11">
        <f t="shared" si="23"/>
        <v>-0.80888220649885878</v>
      </c>
      <c r="DO40" s="11">
        <f t="shared" si="24"/>
        <v>-0.79108752289657791</v>
      </c>
      <c r="DP40" s="11">
        <f t="shared" si="25"/>
        <v>-0.54329588776185322</v>
      </c>
      <c r="DQ40" s="11">
        <f t="shared" si="26"/>
        <v>-0.75100564933576841</v>
      </c>
      <c r="DR40" s="11">
        <f t="shared" si="27"/>
        <v>-0.84048828561049982</v>
      </c>
      <c r="DS40" s="11">
        <f t="shared" si="28"/>
        <v>-0.73278748988844378</v>
      </c>
      <c r="DT40" s="11">
        <f t="shared" si="29"/>
        <v>-0.75194769431890018</v>
      </c>
      <c r="DU40" s="11">
        <f t="shared" si="30"/>
        <v>-0.76404486462222376</v>
      </c>
      <c r="DV40" s="11">
        <f t="shared" si="31"/>
        <v>-0.78686661411196757</v>
      </c>
      <c r="DW40" s="11">
        <f t="shared" si="32"/>
        <v>-0.80174843490834791</v>
      </c>
      <c r="DX40" s="11">
        <f t="shared" si="33"/>
        <v>-0.82246096322958318</v>
      </c>
      <c r="DY40" s="11">
        <f t="shared" si="34"/>
        <v>-0.78076254500570186</v>
      </c>
      <c r="DZ40" s="11">
        <f t="shared" si="35"/>
        <v>-0.8225716371503291</v>
      </c>
      <c r="EA40" s="11">
        <f t="shared" si="36"/>
        <v>-0.76213262641215551</v>
      </c>
      <c r="EB40" s="11">
        <f t="shared" si="37"/>
        <v>-0.84157443610408655</v>
      </c>
      <c r="EC40" s="11">
        <f t="shared" si="38"/>
        <v>-0.75412336582989525</v>
      </c>
      <c r="ED40" s="11">
        <f t="shared" si="39"/>
        <v>-0.76491125107885216</v>
      </c>
      <c r="EE40" s="11">
        <f t="shared" si="40"/>
        <v>-0.8238584323440864</v>
      </c>
      <c r="EF40" s="11">
        <f t="shared" si="41"/>
        <v>-0.81064475116413359</v>
      </c>
      <c r="EG40" s="11">
        <f t="shared" si="42"/>
        <v>-0.78866217971878438</v>
      </c>
      <c r="EH40" s="11">
        <f t="shared" si="43"/>
        <v>-0.73199550364433807</v>
      </c>
      <c r="EI40" s="11">
        <f t="shared" si="44"/>
        <v>-0.62412376958661064</v>
      </c>
      <c r="EJ40" s="11">
        <f t="shared" si="45"/>
        <v>-0.80975002020505071</v>
      </c>
      <c r="EK40" s="11">
        <f t="shared" si="46"/>
        <v>-0.77427406872064852</v>
      </c>
      <c r="EL40" s="11">
        <f t="shared" si="47"/>
        <v>-0.7031720724894841</v>
      </c>
      <c r="EM40" s="11">
        <f t="shared" si="48"/>
        <v>-0.85873269313633582</v>
      </c>
      <c r="EN40" s="11">
        <f t="shared" si="49"/>
        <v>-0.79795141847247752</v>
      </c>
      <c r="EO40" s="11">
        <f t="shared" si="50"/>
        <v>-0.78756021272817622</v>
      </c>
      <c r="EP40" s="11">
        <f t="shared" si="51"/>
        <v>-1</v>
      </c>
      <c r="EQ40" s="11">
        <f t="shared" si="52"/>
        <v>-1</v>
      </c>
      <c r="ER40" s="11">
        <f t="shared" si="53"/>
        <v>-1</v>
      </c>
      <c r="ES40" s="11">
        <f t="shared" si="54"/>
        <v>-1</v>
      </c>
      <c r="ET40" s="11">
        <f t="shared" si="55"/>
        <v>-1</v>
      </c>
      <c r="EU40" s="11">
        <f t="shared" si="56"/>
        <v>-1</v>
      </c>
      <c r="EV40" s="11">
        <f t="shared" si="57"/>
        <v>-1</v>
      </c>
      <c r="EW40" s="11">
        <f t="shared" si="58"/>
        <v>-1</v>
      </c>
      <c r="EX40" s="11">
        <f t="shared" si="59"/>
        <v>-1</v>
      </c>
      <c r="EY40" s="11">
        <f t="shared" si="60"/>
        <v>-1</v>
      </c>
      <c r="EZ40" s="11">
        <f t="shared" si="61"/>
        <v>-1</v>
      </c>
      <c r="FA40" s="11">
        <f t="shared" si="62"/>
        <v>-1</v>
      </c>
      <c r="FB40" s="11">
        <f t="shared" si="63"/>
        <v>-1</v>
      </c>
      <c r="FC40" s="11">
        <f t="shared" si="64"/>
        <v>-1</v>
      </c>
      <c r="FD40" s="11">
        <f t="shared" si="65"/>
        <v>-1</v>
      </c>
      <c r="FE40" s="11">
        <f t="shared" si="66"/>
        <v>-1</v>
      </c>
      <c r="FF40" s="11">
        <f t="shared" si="67"/>
        <v>-1</v>
      </c>
      <c r="FG40" s="11">
        <f t="shared" si="68"/>
        <v>-1</v>
      </c>
      <c r="FH40" s="11">
        <f t="shared" si="69"/>
        <v>-1</v>
      </c>
      <c r="FI40" s="11">
        <f t="shared" si="70"/>
        <v>-1</v>
      </c>
      <c r="FJ40" s="11">
        <f t="shared" si="71"/>
        <v>-1</v>
      </c>
      <c r="FK40" s="11">
        <f t="shared" si="72"/>
        <v>-1</v>
      </c>
      <c r="FL40" s="11">
        <f t="shared" si="73"/>
        <v>-1</v>
      </c>
      <c r="FM40" s="11">
        <f t="shared" si="74"/>
        <v>-1</v>
      </c>
      <c r="FN40" s="11">
        <f t="shared" si="75"/>
        <v>-1</v>
      </c>
      <c r="FO40" s="11">
        <f t="shared" si="76"/>
        <v>-1</v>
      </c>
      <c r="FP40" s="11">
        <f t="shared" si="77"/>
        <v>-1</v>
      </c>
      <c r="FQ40" s="11">
        <f t="shared" si="78"/>
        <v>-1</v>
      </c>
      <c r="FR40" s="11">
        <f t="shared" si="79"/>
        <v>-1</v>
      </c>
      <c r="FS40" s="11">
        <f t="shared" si="80"/>
        <v>-1</v>
      </c>
      <c r="FT40" s="11">
        <f t="shared" si="81"/>
        <v>-1</v>
      </c>
      <c r="FU40" s="11">
        <f t="shared" si="82"/>
        <v>-1</v>
      </c>
      <c r="FV40" s="11">
        <f t="shared" si="83"/>
        <v>-1</v>
      </c>
      <c r="FW40" s="11">
        <f t="shared" si="84"/>
        <v>-1</v>
      </c>
      <c r="FX40" s="11">
        <f t="shared" si="85"/>
        <v>-1</v>
      </c>
      <c r="FY40" s="11">
        <f t="shared" si="86"/>
        <v>-1</v>
      </c>
      <c r="FZ40" s="11">
        <f t="shared" si="87"/>
        <v>-1</v>
      </c>
    </row>
    <row r="41" spans="2:182" x14ac:dyDescent="0.25">
      <c r="B41" s="2">
        <v>35490</v>
      </c>
      <c r="C41" s="3">
        <v>56739506</v>
      </c>
      <c r="D41" s="4">
        <f>VLOOKUP(B41,[22]jan94!$A$59:$IV$168,3,0)</f>
        <v>693981</v>
      </c>
      <c r="E41" s="4">
        <f>VLOOKUP(B41,[23]feb94!$A$51:$IV$159,3,0)</f>
        <v>452763</v>
      </c>
      <c r="F41" s="4">
        <f>VLOOKUP(B41,[24]mar94!$A$56:$IV$164,3,0)</f>
        <v>650808</v>
      </c>
      <c r="G41" s="4">
        <f>VLOOKUP(B41,[25]apr94!$A$64:$IV$170,3,0)</f>
        <v>472134</v>
      </c>
      <c r="H41" s="4">
        <f>VLOOKUP(B41,[26]may94!$A$51:$IV$156,3,0)</f>
        <v>496937</v>
      </c>
      <c r="I41" s="4">
        <f>VLOOKUP(B41,[27]jun94!$A$62:$IV$167,3,0)</f>
        <v>484585</v>
      </c>
      <c r="J41" s="4">
        <f>VLOOKUP(B41,[28]jul94!$A$55:$IV$159,3,0)</f>
        <v>560277</v>
      </c>
      <c r="K41" s="4">
        <f>VLOOKUP(B41,[29]aug94!$A$63:$IV$165,3,0)</f>
        <v>472752</v>
      </c>
      <c r="L41" s="4">
        <f>VLOOKUP(B41,[30]sep94!$A$55:$IV$156,3,0)</f>
        <v>619958</v>
      </c>
      <c r="M41" s="4">
        <f>VLOOKUP(B41,[31]oct94!$A$55:$IV$155,3,0)</f>
        <v>468926</v>
      </c>
      <c r="N41" s="4">
        <f>VLOOKUP(B41,[32]nov94!$A$38:$IV$137,3,0)</f>
        <v>588493</v>
      </c>
      <c r="O41" s="4">
        <f>VLOOKUP(B41,[33]dec94!$A$55:$IV$154,3,0)</f>
        <v>519994</v>
      </c>
      <c r="P41" s="4">
        <f>VLOOKUP(B41,[34]jan95!$A$48:$IV$142,3,0)</f>
        <v>775671</v>
      </c>
      <c r="Q41" s="4">
        <f>VLOOKUP(B41,[35]feb95!$A$54:$IV$147,3,0)</f>
        <v>480953</v>
      </c>
      <c r="R41" s="4">
        <f>VLOOKUP(B41,[36]mar95!$A$37:$IV$129,3,0)</f>
        <v>486512</v>
      </c>
      <c r="S41" s="4">
        <f>VLOOKUP(B41,[37]apr95!$A$59:$IV$150,3,0)</f>
        <v>539330</v>
      </c>
      <c r="T41" s="4">
        <f>VLOOKUP(B41,[38]may95!$A$60:$IV$151,3,0)</f>
        <v>684439</v>
      </c>
      <c r="U41" s="4">
        <f>VLOOKUP(B41,[39]jun95!$A$55:$IV$144,3,0)</f>
        <v>590094</v>
      </c>
      <c r="V41" s="4">
        <f>VLOOKUP(B41,[40]jul95!$A$53:$IV$141,3,0)</f>
        <v>633679</v>
      </c>
      <c r="W41" s="4">
        <f>VLOOKUP(B41,[41]aug95!$A$61:$IV$148,3,0)</f>
        <v>864681</v>
      </c>
      <c r="X41" s="4">
        <f>VLOOKUP(B41,[42]sep95!$A$58:$IV$144,3,0)</f>
        <v>480779</v>
      </c>
      <c r="Y41" s="4">
        <f>VLOOKUP(B41,[43]oct95!$A$53:$IV$138,3,0)</f>
        <v>1533359</v>
      </c>
      <c r="Z41" s="4">
        <f>VLOOKUP(B41,[44]nov95!$A$58:$IV$142,3,0)</f>
        <v>1221598</v>
      </c>
      <c r="AA41" s="4">
        <f>VLOOKUP(B41,[45]dec95!$A$55:$IV$138,3,0)</f>
        <v>508244</v>
      </c>
      <c r="AB41" s="4">
        <f>VLOOKUP(B41,[46]jan96!$A$59:$IV$138,3,0)</f>
        <v>736076</v>
      </c>
      <c r="AC41" s="4">
        <f>VLOOKUP(B41,[47]feb96!$A$36:$IV$114,3,0)</f>
        <v>1930734</v>
      </c>
      <c r="AD41" s="4">
        <f>VLOOKUP(B41,[48]mar96!$A$54:$IV$133,3,0)</f>
        <v>816579</v>
      </c>
      <c r="AE41" s="4">
        <f>VLOOKUP(B41,[49]apr96!$A$51:$IV$127,3,0)</f>
        <v>1302366</v>
      </c>
      <c r="AF41" s="4">
        <f>VLOOKUP(B41,[50]may96!$A$60:$IV$135,3,0)</f>
        <v>874699</v>
      </c>
      <c r="AG41" s="4">
        <f>VLOOKUP(B41,[51]jun96!$A$50:$IV$124,3,0)</f>
        <v>919916</v>
      </c>
      <c r="AH41" s="4">
        <f>VLOOKUP(B41,[52]jul96!$A$53:$IV$126,3,0)</f>
        <v>1274387</v>
      </c>
      <c r="AI41" s="4">
        <f>VLOOKUP(B41,[53]aug96!$A$36:$IV$108,3,0)</f>
        <v>1252541</v>
      </c>
      <c r="AJ41" s="4">
        <f>VLOOKUP(B41,[54]sep96!$A$51:$IV$122,3,0)</f>
        <v>2138745</v>
      </c>
      <c r="AK41" s="4">
        <f>VLOOKUP(B41,[55]oct96!$A$59:$IV$129,3,0)</f>
        <v>1442258</v>
      </c>
      <c r="AL41" s="4">
        <f>VLOOKUP(B41,[56]nov96!$A$61:$IV$130,3,0)</f>
        <v>1655903</v>
      </c>
      <c r="AM41" s="4">
        <f>VLOOKUP(B41,[57]dec96!$A$51:$IV$119,3,0)</f>
        <v>2012665</v>
      </c>
      <c r="AN41" s="4">
        <f>VLOOKUP(B41,[58]jan97!$A$52:$IV$116,3,0)</f>
        <v>1696156</v>
      </c>
      <c r="AO41" s="4">
        <f>VLOOKUP(B41,[59]feb97!$A$35:$IV$98,3,0)</f>
        <v>2567569</v>
      </c>
      <c r="AP41" s="4">
        <f>VLOOKUP(B41,[60]mar97!$A$51:$IV$113,3,0)</f>
        <v>1035766</v>
      </c>
      <c r="CP41" s="1" t="s">
        <v>42</v>
      </c>
      <c r="CQ41" s="11">
        <f t="shared" si="0"/>
        <v>-0.75050406615822296</v>
      </c>
      <c r="CR41" s="11">
        <f t="shared" si="1"/>
        <v>-0.78287443426613024</v>
      </c>
      <c r="CS41" s="11">
        <f t="shared" si="2"/>
        <v>-0.75343167752775919</v>
      </c>
      <c r="CT41" s="11">
        <f t="shared" si="3"/>
        <v>-0.78155104861226443</v>
      </c>
      <c r="CU41" s="11">
        <f t="shared" si="4"/>
        <v>-0.80354660343471362</v>
      </c>
      <c r="CV41" s="11">
        <f t="shared" si="5"/>
        <v>-0.8142017525469174</v>
      </c>
      <c r="CW41" s="11">
        <f t="shared" si="6"/>
        <v>-0.78054110192173931</v>
      </c>
      <c r="CX41" s="11">
        <f t="shared" si="7"/>
        <v>-0.77176123507803018</v>
      </c>
      <c r="CY41" s="11">
        <f t="shared" si="8"/>
        <v>-0.7390274699150694</v>
      </c>
      <c r="CZ41" s="11">
        <f t="shared" si="9"/>
        <v>-0.77066569480875879</v>
      </c>
      <c r="DA41" s="11">
        <f t="shared" si="10"/>
        <v>-0.79023418786949395</v>
      </c>
      <c r="DB41" s="11">
        <f t="shared" si="11"/>
        <v>-0.7401059537173903</v>
      </c>
      <c r="DC41" s="11">
        <f t="shared" si="12"/>
        <v>-0.75886423139676096</v>
      </c>
      <c r="DD41" s="11">
        <f t="shared" si="13"/>
        <v>-0.76010574598368619</v>
      </c>
      <c r="DE41" s="11">
        <f t="shared" si="14"/>
        <v>-3.8810009482603536</v>
      </c>
      <c r="DF41" s="11">
        <f t="shared" si="15"/>
        <v>-0.71472265050736838</v>
      </c>
      <c r="DG41" s="11">
        <f t="shared" si="16"/>
        <v>-0.78872432444900642</v>
      </c>
      <c r="DH41" s="11">
        <f t="shared" si="17"/>
        <v>-0.80400753407050474</v>
      </c>
      <c r="DI41" s="11">
        <f t="shared" si="18"/>
        <v>-0.75268829231707957</v>
      </c>
      <c r="DJ41" s="11">
        <f t="shared" si="19"/>
        <v>-0.74406134443469674</v>
      </c>
      <c r="DK41" s="11">
        <f t="shared" si="20"/>
        <v>-0.74209059818620404</v>
      </c>
      <c r="DL41" s="11">
        <f t="shared" si="21"/>
        <v>-0.68301271149533727</v>
      </c>
      <c r="DM41" s="11">
        <f t="shared" si="22"/>
        <v>-0.76110033478532213</v>
      </c>
      <c r="DN41" s="11">
        <f t="shared" si="23"/>
        <v>-0.812858236449714</v>
      </c>
      <c r="DO41" s="11">
        <f t="shared" si="24"/>
        <v>-0.7886576251553018</v>
      </c>
      <c r="DP41" s="11">
        <f t="shared" si="25"/>
        <v>-0.5588695935475626</v>
      </c>
      <c r="DQ41" s="11">
        <f t="shared" si="26"/>
        <v>-0.75882227546353154</v>
      </c>
      <c r="DR41" s="11">
        <f t="shared" si="27"/>
        <v>-0.84483895193760916</v>
      </c>
      <c r="DS41" s="11">
        <f t="shared" si="28"/>
        <v>-0.73526380012582637</v>
      </c>
      <c r="DT41" s="11">
        <f t="shared" si="29"/>
        <v>-0.75919943949702229</v>
      </c>
      <c r="DU41" s="11">
        <f t="shared" si="30"/>
        <v>-0.75635895578801737</v>
      </c>
      <c r="DV41" s="11">
        <f t="shared" si="31"/>
        <v>-0.7965913794185101</v>
      </c>
      <c r="DW41" s="11">
        <f t="shared" si="32"/>
        <v>-0.80401700083144223</v>
      </c>
      <c r="DX41" s="11">
        <f t="shared" si="33"/>
        <v>-0.8349379580122579</v>
      </c>
      <c r="DY41" s="11">
        <f t="shared" si="34"/>
        <v>-0.77815736527965573</v>
      </c>
      <c r="DZ41" s="11">
        <f t="shared" si="35"/>
        <v>-0.82386953201986513</v>
      </c>
      <c r="EA41" s="11">
        <f t="shared" si="36"/>
        <v>-0.80880150427768582</v>
      </c>
      <c r="EB41" s="11">
        <f t="shared" si="37"/>
        <v>-0.82708780172996321</v>
      </c>
      <c r="EC41" s="11">
        <f t="shared" si="38"/>
        <v>-0.772529212402703</v>
      </c>
      <c r="ED41" s="11">
        <f t="shared" si="39"/>
        <v>-0.75549483967690512</v>
      </c>
      <c r="EE41" s="11">
        <f t="shared" si="40"/>
        <v>-0.83201164032060726</v>
      </c>
      <c r="EF41" s="11">
        <f t="shared" si="41"/>
        <v>-0.78499585688979023</v>
      </c>
      <c r="EG41" s="11">
        <f t="shared" si="42"/>
        <v>-0.79656583909076217</v>
      </c>
      <c r="EH41" s="11">
        <f t="shared" si="43"/>
        <v>-0.7557729756437831</v>
      </c>
      <c r="EI41" s="11">
        <f t="shared" si="44"/>
        <v>-0.63562895932626307</v>
      </c>
      <c r="EJ41" s="11">
        <f t="shared" si="45"/>
        <v>-0.80975505573172146</v>
      </c>
      <c r="EK41" s="11">
        <f t="shared" si="46"/>
        <v>-0.79468193469971582</v>
      </c>
      <c r="EL41" s="11">
        <f t="shared" si="47"/>
        <v>-0.71679167062889104</v>
      </c>
      <c r="EM41" s="11">
        <f t="shared" si="48"/>
        <v>-0.8597272334163587</v>
      </c>
      <c r="EN41" s="11">
        <f t="shared" si="49"/>
        <v>-0.78977008384639757</v>
      </c>
      <c r="EO41" s="11">
        <f t="shared" si="50"/>
        <v>-1</v>
      </c>
      <c r="EP41" s="11">
        <f t="shared" si="51"/>
        <v>-1</v>
      </c>
      <c r="EQ41" s="11">
        <f t="shared" si="52"/>
        <v>-1</v>
      </c>
      <c r="ER41" s="11">
        <f t="shared" si="53"/>
        <v>-1</v>
      </c>
      <c r="ES41" s="11">
        <f t="shared" si="54"/>
        <v>-1</v>
      </c>
      <c r="ET41" s="11">
        <f t="shared" si="55"/>
        <v>-1</v>
      </c>
      <c r="EU41" s="11">
        <f t="shared" si="56"/>
        <v>-1</v>
      </c>
      <c r="EV41" s="11">
        <f t="shared" si="57"/>
        <v>-1</v>
      </c>
      <c r="EW41" s="11">
        <f t="shared" si="58"/>
        <v>-1</v>
      </c>
      <c r="EX41" s="11">
        <f t="shared" si="59"/>
        <v>-1</v>
      </c>
      <c r="EY41" s="11">
        <f t="shared" si="60"/>
        <v>-1</v>
      </c>
      <c r="EZ41" s="11">
        <f t="shared" si="61"/>
        <v>-1</v>
      </c>
      <c r="FA41" s="11">
        <f t="shared" si="62"/>
        <v>-1</v>
      </c>
      <c r="FB41" s="11">
        <f t="shared" si="63"/>
        <v>-1</v>
      </c>
      <c r="FC41" s="11">
        <f t="shared" si="64"/>
        <v>-1</v>
      </c>
      <c r="FD41" s="11">
        <f t="shared" si="65"/>
        <v>-1</v>
      </c>
      <c r="FE41" s="11">
        <f t="shared" si="66"/>
        <v>-1</v>
      </c>
      <c r="FF41" s="11">
        <f t="shared" si="67"/>
        <v>-1</v>
      </c>
      <c r="FG41" s="11">
        <f t="shared" si="68"/>
        <v>-1</v>
      </c>
      <c r="FH41" s="11">
        <f t="shared" si="69"/>
        <v>-1</v>
      </c>
      <c r="FI41" s="11">
        <f t="shared" si="70"/>
        <v>-1</v>
      </c>
      <c r="FJ41" s="11">
        <f t="shared" si="71"/>
        <v>-1</v>
      </c>
      <c r="FK41" s="11">
        <f t="shared" si="72"/>
        <v>-1</v>
      </c>
      <c r="FL41" s="11">
        <f t="shared" si="73"/>
        <v>-1</v>
      </c>
      <c r="FM41" s="11">
        <f t="shared" si="74"/>
        <v>-1</v>
      </c>
      <c r="FN41" s="11">
        <f t="shared" si="75"/>
        <v>-1</v>
      </c>
      <c r="FO41" s="11">
        <f t="shared" si="76"/>
        <v>-1</v>
      </c>
      <c r="FP41" s="11">
        <f t="shared" si="77"/>
        <v>-1</v>
      </c>
      <c r="FQ41" s="11">
        <f t="shared" si="78"/>
        <v>-1</v>
      </c>
      <c r="FR41" s="11">
        <f t="shared" si="79"/>
        <v>-1</v>
      </c>
      <c r="FS41" s="11">
        <f t="shared" si="80"/>
        <v>-1</v>
      </c>
      <c r="FT41" s="11">
        <f t="shared" si="81"/>
        <v>-1</v>
      </c>
      <c r="FU41" s="11">
        <f t="shared" si="82"/>
        <v>-1</v>
      </c>
      <c r="FV41" s="11">
        <f t="shared" si="83"/>
        <v>-1</v>
      </c>
      <c r="FW41" s="11">
        <f t="shared" si="84"/>
        <v>-1</v>
      </c>
      <c r="FX41" s="11">
        <f t="shared" si="85"/>
        <v>-1</v>
      </c>
      <c r="FY41" s="11">
        <f t="shared" si="86"/>
        <v>-1</v>
      </c>
      <c r="FZ41" s="11">
        <f t="shared" si="87"/>
        <v>-1</v>
      </c>
    </row>
    <row r="42" spans="2:182" x14ac:dyDescent="0.25">
      <c r="B42" s="2">
        <v>35521</v>
      </c>
      <c r="C42" s="3">
        <v>53355864</v>
      </c>
      <c r="D42" s="4">
        <f>VLOOKUP(B42,[22]jan94!$A$59:$IV$168,3,0)</f>
        <v>653409</v>
      </c>
      <c r="E42" s="4">
        <f>VLOOKUP(B42,[23]feb94!$A$51:$IV$159,3,0)</f>
        <v>446349</v>
      </c>
      <c r="F42" s="4">
        <f>VLOOKUP(B42,[24]mar94!$A$56:$IV$164,3,0)</f>
        <v>640988</v>
      </c>
      <c r="G42" s="4">
        <f>VLOOKUP(B42,[25]apr94!$A$64:$IV$170,3,0)</f>
        <v>428068</v>
      </c>
      <c r="H42" s="4">
        <f>VLOOKUP(B42,[26]may94!$A$51:$IV$156,3,0)</f>
        <v>448001</v>
      </c>
      <c r="I42" s="4">
        <f>VLOOKUP(B42,[27]jun94!$A$62:$IV$167,3,0)</f>
        <v>453197</v>
      </c>
      <c r="J42" s="4">
        <f>VLOOKUP(B42,[28]jul94!$A$55:$IV$159,3,0)</f>
        <v>532448</v>
      </c>
      <c r="K42" s="4">
        <f>VLOOKUP(B42,[29]aug94!$A$63:$IV$165,3,0)</f>
        <v>451806</v>
      </c>
      <c r="L42" s="4">
        <f>VLOOKUP(B42,[30]sep94!$A$55:$IV$156,3,0)</f>
        <v>564429</v>
      </c>
      <c r="M42" s="4">
        <f>VLOOKUP(B42,[31]oct94!$A$55:$IV$155,3,0)</f>
        <v>441141</v>
      </c>
      <c r="N42" s="4">
        <f>VLOOKUP(B42,[32]nov94!$A$38:$IV$137,3,0)</f>
        <v>553816</v>
      </c>
      <c r="O42" s="4">
        <f>VLOOKUP(B42,[33]dec94!$A$55:$IV$154,3,0)</f>
        <v>475739</v>
      </c>
      <c r="P42" s="4">
        <f>VLOOKUP(B42,[34]jan95!$A$48:$IV$142,3,0)</f>
        <v>692068</v>
      </c>
      <c r="Q42" s="4">
        <f>VLOOKUP(B42,[35]feb95!$A$54:$IV$147,3,0)</f>
        <v>463150</v>
      </c>
      <c r="R42" s="4">
        <f>VLOOKUP(B42,[36]mar95!$A$37:$IV$129,3,0)</f>
        <v>462904</v>
      </c>
      <c r="S42" s="4">
        <f>VLOOKUP(B42,[37]apr95!$A$59:$IV$150,3,0)</f>
        <v>522223</v>
      </c>
      <c r="T42" s="4">
        <f>VLOOKUP(B42,[38]may95!$A$60:$IV$151,3,0)</f>
        <v>614867</v>
      </c>
      <c r="U42" s="4">
        <f>VLOOKUP(B42,[39]jun95!$A$55:$IV$144,3,0)</f>
        <v>540028</v>
      </c>
      <c r="V42" s="4">
        <f>VLOOKUP(B42,[40]jul95!$A$53:$IV$141,3,0)</f>
        <v>587446</v>
      </c>
      <c r="W42" s="4">
        <f>VLOOKUP(B42,[41]aug95!$A$61:$IV$148,3,0)</f>
        <v>784294</v>
      </c>
      <c r="X42" s="4">
        <f>VLOOKUP(B42,[42]sep95!$A$58:$IV$144,3,0)</f>
        <v>436342</v>
      </c>
      <c r="Y42" s="4">
        <f>VLOOKUP(B42,[43]oct95!$A$53:$IV$138,3,0)</f>
        <v>1387373</v>
      </c>
      <c r="Z42" s="4">
        <f>VLOOKUP(B42,[44]nov95!$A$58:$IV$142,3,0)</f>
        <v>1131955</v>
      </c>
      <c r="AA42" s="4">
        <f>VLOOKUP(B42,[45]dec95!$A$55:$IV$138,3,0)</f>
        <v>468434</v>
      </c>
      <c r="AB42" s="4">
        <f>VLOOKUP(B42,[46]jan96!$A$59:$IV$138,3,0)</f>
        <v>673340</v>
      </c>
      <c r="AC42" s="4">
        <f>VLOOKUP(B42,[47]feb96!$A$36:$IV$114,3,0)</f>
        <v>1750084</v>
      </c>
      <c r="AD42" s="4">
        <f>VLOOKUP(B42,[48]mar96!$A$54:$IV$133,3,0)</f>
        <v>773201</v>
      </c>
      <c r="AE42" s="4">
        <f>VLOOKUP(B42,[49]apr96!$A$51:$IV$127,3,0)</f>
        <v>1144097</v>
      </c>
      <c r="AF42" s="4">
        <f>VLOOKUP(B42,[50]may96!$A$60:$IV$135,3,0)</f>
        <v>775138</v>
      </c>
      <c r="AG42" s="4">
        <f>VLOOKUP(B42,[51]jun96!$A$50:$IV$124,3,0)</f>
        <v>849814</v>
      </c>
      <c r="AH42" s="4">
        <f>VLOOKUP(B42,[52]jul96!$A$53:$IV$126,3,0)</f>
        <v>1211459</v>
      </c>
      <c r="AI42" s="4">
        <f>VLOOKUP(B42,[53]aug96!$A$36:$IV$108,3,0)</f>
        <v>1084478</v>
      </c>
      <c r="AJ42" s="4">
        <f>VLOOKUP(B42,[54]sep96!$A$51:$IV$122,3,0)</f>
        <v>1895783</v>
      </c>
      <c r="AK42" s="4">
        <f>VLOOKUP(B42,[55]oct96!$A$59:$IV$129,3,0)</f>
        <v>1263522</v>
      </c>
      <c r="AL42" s="4">
        <f>VLOOKUP(B42,[56]nov96!$A$61:$IV$130,3,0)</f>
        <v>1522561</v>
      </c>
      <c r="AM42" s="4">
        <f>VLOOKUP(B42,[57]dec96!$A$51:$IV$119,3,0)</f>
        <v>1660860</v>
      </c>
      <c r="AN42" s="4">
        <f>VLOOKUP(B42,[58]jan97!$A$52:$IV$116,3,0)</f>
        <v>1449576</v>
      </c>
      <c r="AO42" s="4">
        <f>VLOOKUP(B42,[59]feb97!$A$35:$IV$98,3,0)</f>
        <v>2145855</v>
      </c>
      <c r="AP42" s="4">
        <f>VLOOKUP(B42,[60]mar97!$A$51:$IV$113,3,0)</f>
        <v>1824054</v>
      </c>
      <c r="AQ42" s="4">
        <f>VLOOKUP(B42,[61]apr97!$A$35:$IV$96,3,0)</f>
        <v>1585910</v>
      </c>
      <c r="CP42" s="1" t="s">
        <v>43</v>
      </c>
      <c r="CQ42" s="11">
        <f t="shared" si="0"/>
        <v>-0.7587374515965124</v>
      </c>
      <c r="CR42" s="11">
        <f t="shared" si="1"/>
        <v>-0.78549408986997338</v>
      </c>
      <c r="CS42" s="11">
        <f t="shared" si="2"/>
        <v>-0.75657819938989823</v>
      </c>
      <c r="CT42" s="11">
        <f t="shared" si="3"/>
        <v>-0.78521449330676563</v>
      </c>
      <c r="CU42" s="11">
        <f t="shared" si="4"/>
        <v>-0.80412046502822099</v>
      </c>
      <c r="CV42" s="11">
        <f t="shared" si="5"/>
        <v>-0.80982411328071602</v>
      </c>
      <c r="CW42" s="11">
        <f t="shared" si="6"/>
        <v>-0.78434886296978257</v>
      </c>
      <c r="CX42" s="11">
        <f t="shared" si="7"/>
        <v>-0.76827233505807246</v>
      </c>
      <c r="CY42" s="11">
        <f t="shared" si="8"/>
        <v>-0.73597868172500569</v>
      </c>
      <c r="CZ42" s="11">
        <f t="shared" si="9"/>
        <v>-0.78084173846149063</v>
      </c>
      <c r="DA42" s="11">
        <f t="shared" si="10"/>
        <v>-0.78272926723159963</v>
      </c>
      <c r="DB42" s="11">
        <f t="shared" si="11"/>
        <v>-0.74874258595904231</v>
      </c>
      <c r="DC42" s="11">
        <f t="shared" si="12"/>
        <v>-0.75694130320642694</v>
      </c>
      <c r="DD42" s="11">
        <f t="shared" si="13"/>
        <v>-0.76527780916013288</v>
      </c>
      <c r="DE42" s="11">
        <f t="shared" si="14"/>
        <v>-4.619764113017383</v>
      </c>
      <c r="DF42" s="11">
        <f t="shared" si="15"/>
        <v>-0.72559934024167239</v>
      </c>
      <c r="DG42" s="11">
        <f t="shared" si="16"/>
        <v>-0.78946108926230485</v>
      </c>
      <c r="DH42" s="11">
        <f t="shared" si="17"/>
        <v>-0.77202439971935688</v>
      </c>
      <c r="DI42" s="11">
        <f t="shared" si="18"/>
        <v>-0.75614507429308175</v>
      </c>
      <c r="DJ42" s="11">
        <f t="shared" si="19"/>
        <v>-0.75321427683106357</v>
      </c>
      <c r="DK42" s="11">
        <f t="shared" si="20"/>
        <v>-0.7457044489908089</v>
      </c>
      <c r="DL42" s="11">
        <f t="shared" si="21"/>
        <v>-0.71227620513407619</v>
      </c>
      <c r="DM42" s="11">
        <f t="shared" si="22"/>
        <v>-0.77007353817571589</v>
      </c>
      <c r="DN42" s="11">
        <f t="shared" si="23"/>
        <v>-0.81553120034470628</v>
      </c>
      <c r="DO42" s="11">
        <f t="shared" si="24"/>
        <v>-0.79560868142658869</v>
      </c>
      <c r="DP42" s="11">
        <f t="shared" si="25"/>
        <v>-0.6242395562880777</v>
      </c>
      <c r="DQ42" s="11">
        <f t="shared" si="26"/>
        <v>-0.77209479869747322</v>
      </c>
      <c r="DR42" s="11">
        <f t="shared" si="27"/>
        <v>-0.86041066128790511</v>
      </c>
      <c r="DS42" s="11">
        <f t="shared" si="28"/>
        <v>-0.72611831544293359</v>
      </c>
      <c r="DT42" s="11">
        <f t="shared" si="29"/>
        <v>-0.76652529192367791</v>
      </c>
      <c r="DU42" s="11">
        <f t="shared" si="30"/>
        <v>-0.76402009456568354</v>
      </c>
      <c r="DV42" s="11">
        <f t="shared" si="31"/>
        <v>-0.79236330267289423</v>
      </c>
      <c r="DW42" s="11">
        <f t="shared" si="32"/>
        <v>-0.81162484363715826</v>
      </c>
      <c r="DX42" s="11">
        <f t="shared" si="33"/>
        <v>-0.83567589375550122</v>
      </c>
      <c r="DY42" s="11">
        <f t="shared" si="34"/>
        <v>-0.78949674763066069</v>
      </c>
      <c r="DZ42" s="11">
        <f t="shared" si="35"/>
        <v>-0.82697893237813036</v>
      </c>
      <c r="EA42" s="11">
        <f t="shared" si="36"/>
        <v>-0.78760062504422734</v>
      </c>
      <c r="EB42" s="11">
        <f t="shared" si="37"/>
        <v>-0.83835639860116706</v>
      </c>
      <c r="EC42" s="11">
        <f t="shared" si="38"/>
        <v>-0.76078116957275999</v>
      </c>
      <c r="ED42" s="11">
        <f t="shared" si="39"/>
        <v>-0.77603423680456496</v>
      </c>
      <c r="EE42" s="11">
        <f t="shared" si="40"/>
        <v>-0.83257541275921954</v>
      </c>
      <c r="EF42" s="11">
        <f t="shared" si="41"/>
        <v>-0.80097762484971169</v>
      </c>
      <c r="EG42" s="11">
        <f t="shared" si="42"/>
        <v>-0.80885416491732642</v>
      </c>
      <c r="EH42" s="11">
        <f t="shared" si="43"/>
        <v>-0.76985769314429409</v>
      </c>
      <c r="EI42" s="11">
        <f t="shared" si="44"/>
        <v>-0.64293192596064841</v>
      </c>
      <c r="EJ42" s="11">
        <f t="shared" si="45"/>
        <v>-0.80099716311179681</v>
      </c>
      <c r="EK42" s="11">
        <f t="shared" si="46"/>
        <v>-0.80300259293057541</v>
      </c>
      <c r="EL42" s="11">
        <f t="shared" si="47"/>
        <v>-0.71324927347980416</v>
      </c>
      <c r="EM42" s="11">
        <f t="shared" si="48"/>
        <v>-0.86025359797619627</v>
      </c>
      <c r="EN42" s="11">
        <f t="shared" si="49"/>
        <v>-1</v>
      </c>
      <c r="EO42" s="11">
        <f t="shared" si="50"/>
        <v>-1</v>
      </c>
      <c r="EP42" s="11">
        <f t="shared" si="51"/>
        <v>-1</v>
      </c>
      <c r="EQ42" s="11">
        <f t="shared" si="52"/>
        <v>-1</v>
      </c>
      <c r="ER42" s="11">
        <f t="shared" si="53"/>
        <v>-1</v>
      </c>
      <c r="ES42" s="11">
        <f t="shared" si="54"/>
        <v>-1</v>
      </c>
      <c r="ET42" s="11">
        <f t="shared" si="55"/>
        <v>-1</v>
      </c>
      <c r="EU42" s="11">
        <f t="shared" si="56"/>
        <v>-1</v>
      </c>
      <c r="EV42" s="11">
        <f t="shared" si="57"/>
        <v>-1</v>
      </c>
      <c r="EW42" s="11">
        <f t="shared" si="58"/>
        <v>-1</v>
      </c>
      <c r="EX42" s="11">
        <f t="shared" si="59"/>
        <v>-1</v>
      </c>
      <c r="EY42" s="11">
        <f t="shared" si="60"/>
        <v>-1</v>
      </c>
      <c r="EZ42" s="11">
        <f t="shared" si="61"/>
        <v>-1</v>
      </c>
      <c r="FA42" s="11">
        <f t="shared" si="62"/>
        <v>-1</v>
      </c>
      <c r="FB42" s="11">
        <f t="shared" si="63"/>
        <v>-1</v>
      </c>
      <c r="FC42" s="11">
        <f t="shared" si="64"/>
        <v>-1</v>
      </c>
      <c r="FD42" s="11">
        <f t="shared" si="65"/>
        <v>-1</v>
      </c>
      <c r="FE42" s="11">
        <f t="shared" si="66"/>
        <v>-1</v>
      </c>
      <c r="FF42" s="11">
        <f t="shared" si="67"/>
        <v>-1</v>
      </c>
      <c r="FG42" s="11">
        <f t="shared" si="68"/>
        <v>-1</v>
      </c>
      <c r="FH42" s="11">
        <f t="shared" si="69"/>
        <v>-1</v>
      </c>
      <c r="FI42" s="11">
        <f t="shared" si="70"/>
        <v>-1</v>
      </c>
      <c r="FJ42" s="11">
        <f t="shared" si="71"/>
        <v>-1</v>
      </c>
      <c r="FK42" s="11">
        <f t="shared" si="72"/>
        <v>-1</v>
      </c>
      <c r="FL42" s="11">
        <f t="shared" si="73"/>
        <v>-1</v>
      </c>
      <c r="FM42" s="11">
        <f t="shared" si="74"/>
        <v>-1</v>
      </c>
      <c r="FN42" s="11">
        <f t="shared" si="75"/>
        <v>-1</v>
      </c>
      <c r="FO42" s="11">
        <f t="shared" si="76"/>
        <v>-1</v>
      </c>
      <c r="FP42" s="11">
        <f t="shared" si="77"/>
        <v>-1</v>
      </c>
      <c r="FQ42" s="11">
        <f t="shared" si="78"/>
        <v>-1</v>
      </c>
      <c r="FR42" s="11">
        <f t="shared" si="79"/>
        <v>-1</v>
      </c>
      <c r="FS42" s="11">
        <f t="shared" si="80"/>
        <v>-1</v>
      </c>
      <c r="FT42" s="11">
        <f t="shared" si="81"/>
        <v>-1</v>
      </c>
      <c r="FU42" s="11">
        <f t="shared" si="82"/>
        <v>-1</v>
      </c>
      <c r="FV42" s="11">
        <f t="shared" si="83"/>
        <v>-1</v>
      </c>
      <c r="FW42" s="11">
        <f t="shared" si="84"/>
        <v>-1</v>
      </c>
      <c r="FX42" s="11">
        <f t="shared" si="85"/>
        <v>-1</v>
      </c>
      <c r="FY42" s="11">
        <f t="shared" si="86"/>
        <v>-1</v>
      </c>
      <c r="FZ42" s="11">
        <f t="shared" si="87"/>
        <v>-1</v>
      </c>
    </row>
    <row r="43" spans="2:182" x14ac:dyDescent="0.25">
      <c r="B43" s="2">
        <v>35551</v>
      </c>
      <c r="C43" s="3">
        <v>55643185</v>
      </c>
      <c r="D43" s="4">
        <f>VLOOKUP(B43,[22]jan94!$A$59:$IV$168,3,0)</f>
        <v>652908</v>
      </c>
      <c r="E43" s="4">
        <f>VLOOKUP(B43,[23]feb94!$A$51:$IV$159,3,0)</f>
        <v>405335</v>
      </c>
      <c r="F43" s="4">
        <f>VLOOKUP(B43,[24]mar94!$A$56:$IV$164,3,0)</f>
        <v>661722</v>
      </c>
      <c r="G43" s="4">
        <f>VLOOKUP(B43,[25]apr94!$A$64:$IV$170,3,0)</f>
        <v>440362</v>
      </c>
      <c r="H43" s="4">
        <f>VLOOKUP(B43,[26]may94!$A$51:$IV$156,3,0)</f>
        <v>447186</v>
      </c>
      <c r="I43" s="4">
        <f>VLOOKUP(B43,[27]jun94!$A$62:$IV$167,3,0)</f>
        <v>486879</v>
      </c>
      <c r="J43" s="4">
        <f>VLOOKUP(B43,[28]jul94!$A$55:$IV$159,3,0)</f>
        <v>521660</v>
      </c>
      <c r="K43" s="4">
        <f>VLOOKUP(B43,[29]aug94!$A$63:$IV$165,3,0)</f>
        <v>445580</v>
      </c>
      <c r="L43" s="4">
        <f>VLOOKUP(B43,[30]sep94!$A$55:$IV$156,3,0)</f>
        <v>789209</v>
      </c>
      <c r="M43" s="4">
        <f>VLOOKUP(B43,[31]oct94!$A$55:$IV$155,3,0)</f>
        <v>431204</v>
      </c>
      <c r="N43" s="4">
        <f>VLOOKUP(B43,[32]nov94!$A$38:$IV$137,3,0)</f>
        <v>525114</v>
      </c>
      <c r="O43" s="4">
        <f>VLOOKUP(B43,[33]dec94!$A$55:$IV$154,3,0)</f>
        <v>505823</v>
      </c>
      <c r="P43" s="4">
        <f>VLOOKUP(B43,[34]jan95!$A$48:$IV$142,3,0)</f>
        <v>685721</v>
      </c>
      <c r="Q43" s="4">
        <f>VLOOKUP(B43,[35]feb95!$A$54:$IV$147,3,0)</f>
        <v>458212</v>
      </c>
      <c r="R43" s="4">
        <f>VLOOKUP(B43,[36]mar95!$A$37:$IV$129,3,0)</f>
        <v>475896</v>
      </c>
      <c r="S43" s="4">
        <f>VLOOKUP(B43,[37]apr95!$A$59:$IV$150,3,0)</f>
        <v>525072</v>
      </c>
      <c r="T43" s="4">
        <f>VLOOKUP(B43,[38]may95!$A$60:$IV$151,3,0)</f>
        <v>639132</v>
      </c>
      <c r="U43" s="4">
        <f>VLOOKUP(B43,[39]jun95!$A$55:$IV$144,3,0)</f>
        <v>553899</v>
      </c>
      <c r="V43" s="4">
        <f>VLOOKUP(B43,[40]jul95!$A$53:$IV$141,3,0)</f>
        <v>595197</v>
      </c>
      <c r="W43" s="4">
        <f>VLOOKUP(B43,[41]aug95!$A$61:$IV$148,3,0)</f>
        <v>889579</v>
      </c>
      <c r="X43" s="4">
        <f>VLOOKUP(B43,[42]sep95!$A$58:$IV$144,3,0)</f>
        <v>446428</v>
      </c>
      <c r="Y43" s="4">
        <f>VLOOKUP(B43,[43]oct95!$A$53:$IV$138,3,0)</f>
        <v>1475863</v>
      </c>
      <c r="Z43" s="4">
        <f>VLOOKUP(B43,[44]nov95!$A$58:$IV$142,3,0)</f>
        <v>1136081</v>
      </c>
      <c r="AA43" s="4">
        <f>VLOOKUP(B43,[45]dec95!$A$55:$IV$138,3,0)</f>
        <v>456207</v>
      </c>
      <c r="AB43" s="4">
        <f>VLOOKUP(B43,[46]jan96!$A$59:$IV$138,3,0)</f>
        <v>705250</v>
      </c>
      <c r="AC43" s="4">
        <f>VLOOKUP(B43,[47]feb96!$A$36:$IV$114,3,0)</f>
        <v>1828479</v>
      </c>
      <c r="AD43" s="4">
        <f>VLOOKUP(B43,[48]mar96!$A$54:$IV$133,3,0)</f>
        <v>792660</v>
      </c>
      <c r="AE43" s="4">
        <f>VLOOKUP(B43,[49]apr96!$A$51:$IV$127,3,0)</f>
        <v>1160680</v>
      </c>
      <c r="AF43" s="4">
        <f>VLOOKUP(B43,[50]may96!$A$60:$IV$135,3,0)</f>
        <v>752258</v>
      </c>
      <c r="AG43" s="4">
        <f>VLOOKUP(B43,[51]jun96!$A$50:$IV$124,3,0)</f>
        <v>828858</v>
      </c>
      <c r="AH43" s="4">
        <f>VLOOKUP(B43,[52]jul96!$A$53:$IV$126,3,0)</f>
        <v>1126110</v>
      </c>
      <c r="AI43" s="4">
        <f>VLOOKUP(B43,[53]aug96!$A$36:$IV$108,3,0)</f>
        <v>1056140</v>
      </c>
      <c r="AJ43" s="4">
        <f>VLOOKUP(B43,[54]sep96!$A$51:$IV$122,3,0)</f>
        <v>1887349</v>
      </c>
      <c r="AK43" s="4">
        <f>VLOOKUP(B43,[55]oct96!$A$59:$IV$129,3,0)</f>
        <v>1197802</v>
      </c>
      <c r="AL43" s="4">
        <f>VLOOKUP(B43,[56]nov96!$A$61:$IV$130,3,0)</f>
        <v>1484337</v>
      </c>
      <c r="AM43" s="4">
        <f>VLOOKUP(B43,[57]dec96!$A$51:$IV$119,3,0)</f>
        <v>1375467</v>
      </c>
      <c r="AN43" s="4">
        <f>VLOOKUP(B43,[58]jan97!$A$52:$IV$116,3,0)</f>
        <v>1367071</v>
      </c>
      <c r="AO43" s="4">
        <f>VLOOKUP(B43,[59]feb97!$A$35:$IV$98,3,0)</f>
        <v>1786079</v>
      </c>
      <c r="AP43" s="4">
        <f>VLOOKUP(B43,[60]mar97!$A$51:$IV$113,3,0)</f>
        <v>1721437</v>
      </c>
      <c r="AQ43" s="4">
        <f>VLOOKUP(B43,[61]apr97!$A$35:$IV$96,3,0)</f>
        <v>2532012</v>
      </c>
      <c r="AR43" s="4">
        <f>VLOOKUP(B43,[62]may97!$A$35:$IV$95,3,0)</f>
        <v>1491368</v>
      </c>
      <c r="CP43" s="1" t="s">
        <v>44</v>
      </c>
      <c r="CQ43" s="11">
        <f t="shared" si="0"/>
        <v>-0.77185679028104037</v>
      </c>
      <c r="CR43" s="11">
        <f t="shared" si="1"/>
        <v>-0.77919063564140789</v>
      </c>
      <c r="CS43" s="11">
        <f t="shared" si="2"/>
        <v>-0.76437555978851812</v>
      </c>
      <c r="CT43" s="11">
        <f t="shared" si="3"/>
        <v>-0.79872409204265993</v>
      </c>
      <c r="CU43" s="11">
        <f t="shared" si="4"/>
        <v>-0.80189152329716828</v>
      </c>
      <c r="CV43" s="11">
        <f t="shared" si="5"/>
        <v>-0.81701102814580351</v>
      </c>
      <c r="CW43" s="11">
        <f t="shared" si="6"/>
        <v>-0.79342871128943415</v>
      </c>
      <c r="CX43" s="11">
        <f t="shared" si="7"/>
        <v>-0.78701696129496024</v>
      </c>
      <c r="CY43" s="11">
        <f t="shared" si="8"/>
        <v>-0.74041749876516072</v>
      </c>
      <c r="CZ43" s="11">
        <f t="shared" si="9"/>
        <v>-0.78778574719660721</v>
      </c>
      <c r="DA43" s="11">
        <f t="shared" si="10"/>
        <v>-0.7824527158342891</v>
      </c>
      <c r="DB43" s="11">
        <f t="shared" si="11"/>
        <v>-0.76234381506437332</v>
      </c>
      <c r="DC43" s="11">
        <f t="shared" si="12"/>
        <v>-0.76897286740097737</v>
      </c>
      <c r="DD43" s="11">
        <f t="shared" si="13"/>
        <v>-0.76276210542964951</v>
      </c>
      <c r="DE43" s="11">
        <f t="shared" si="14"/>
        <v>-4.4136464445804435</v>
      </c>
      <c r="DF43" s="11">
        <f t="shared" si="15"/>
        <v>-0.73774771415253326</v>
      </c>
      <c r="DG43" s="11">
        <f t="shared" si="16"/>
        <v>-0.80113485647064253</v>
      </c>
      <c r="DH43" s="11">
        <f t="shared" si="17"/>
        <v>-0.79587141440673548</v>
      </c>
      <c r="DI43" s="11">
        <f t="shared" si="18"/>
        <v>-0.75638901115249124</v>
      </c>
      <c r="DJ43" s="11">
        <f t="shared" si="19"/>
        <v>-0.7593477513754161</v>
      </c>
      <c r="DK43" s="11">
        <f t="shared" si="20"/>
        <v>-0.75397689351474195</v>
      </c>
      <c r="DL43" s="11">
        <f t="shared" si="21"/>
        <v>-0.70873004849623489</v>
      </c>
      <c r="DM43" s="11">
        <f t="shared" si="22"/>
        <v>-0.77562644296834149</v>
      </c>
      <c r="DN43" s="11">
        <f t="shared" si="23"/>
        <v>-0.81049429269341311</v>
      </c>
      <c r="DO43" s="11">
        <f t="shared" si="24"/>
        <v>-0.7997093775809806</v>
      </c>
      <c r="DP43" s="11">
        <f t="shared" si="25"/>
        <v>-0.57079149473643809</v>
      </c>
      <c r="DQ43" s="11">
        <f t="shared" si="26"/>
        <v>-0.77837613624659341</v>
      </c>
      <c r="DR43" s="11">
        <f t="shared" si="27"/>
        <v>-0.85912919790952902</v>
      </c>
      <c r="DS43" s="11">
        <f t="shared" si="28"/>
        <v>-0.74222421125649707</v>
      </c>
      <c r="DT43" s="11">
        <f t="shared" si="29"/>
        <v>-0.76736852456195348</v>
      </c>
      <c r="DU43" s="11">
        <f t="shared" si="30"/>
        <v>-0.77202615923436546</v>
      </c>
      <c r="DV43" s="11">
        <f t="shared" si="31"/>
        <v>-0.79919851027923539</v>
      </c>
      <c r="DW43" s="11">
        <f t="shared" si="32"/>
        <v>-0.7969751101380933</v>
      </c>
      <c r="DX43" s="11">
        <f t="shared" si="33"/>
        <v>-0.84296142230066895</v>
      </c>
      <c r="DY43" s="11">
        <f t="shared" si="34"/>
        <v>-0.8039620535555394</v>
      </c>
      <c r="DZ43" s="11">
        <f t="shared" si="35"/>
        <v>-0.82379429097019108</v>
      </c>
      <c r="EA43" s="11">
        <f t="shared" si="36"/>
        <v>-0.78515722472696092</v>
      </c>
      <c r="EB43" s="11">
        <f t="shared" si="37"/>
        <v>-0.84753437979660928</v>
      </c>
      <c r="EC43" s="11">
        <f t="shared" si="38"/>
        <v>-0.76942055726491121</v>
      </c>
      <c r="ED43" s="11">
        <f t="shared" si="39"/>
        <v>-0.7746952226134789</v>
      </c>
      <c r="EE43" s="11">
        <f t="shared" si="40"/>
        <v>-0.84461619966200141</v>
      </c>
      <c r="EF43" s="11">
        <f t="shared" si="41"/>
        <v>-0.80924281896878492</v>
      </c>
      <c r="EG43" s="11">
        <f t="shared" si="42"/>
        <v>-0.78136085319504311</v>
      </c>
      <c r="EH43" s="11">
        <f t="shared" si="43"/>
        <v>-0.76785451431014473</v>
      </c>
      <c r="EI43" s="11">
        <f t="shared" si="44"/>
        <v>-0.65547210346627616</v>
      </c>
      <c r="EJ43" s="11">
        <f t="shared" si="45"/>
        <v>-0.81000683206525426</v>
      </c>
      <c r="EK43" s="11">
        <f t="shared" si="46"/>
        <v>-0.79488122548471385</v>
      </c>
      <c r="EL43" s="11">
        <f t="shared" si="47"/>
        <v>-0.72895687953421773</v>
      </c>
      <c r="EM43" s="11">
        <f t="shared" si="48"/>
        <v>-1</v>
      </c>
      <c r="EN43" s="11">
        <f t="shared" si="49"/>
        <v>-1</v>
      </c>
      <c r="EO43" s="11">
        <f t="shared" si="50"/>
        <v>-1</v>
      </c>
      <c r="EP43" s="11">
        <f t="shared" si="51"/>
        <v>-1</v>
      </c>
      <c r="EQ43" s="11">
        <f t="shared" si="52"/>
        <v>-1</v>
      </c>
      <c r="ER43" s="11">
        <f t="shared" si="53"/>
        <v>-1</v>
      </c>
      <c r="ES43" s="11">
        <f t="shared" si="54"/>
        <v>-1</v>
      </c>
      <c r="ET43" s="11">
        <f t="shared" si="55"/>
        <v>-1</v>
      </c>
      <c r="EU43" s="11">
        <f t="shared" si="56"/>
        <v>-1</v>
      </c>
      <c r="EV43" s="11">
        <f t="shared" si="57"/>
        <v>-1</v>
      </c>
      <c r="EW43" s="11">
        <f t="shared" si="58"/>
        <v>-1</v>
      </c>
      <c r="EX43" s="11">
        <f t="shared" si="59"/>
        <v>-1</v>
      </c>
      <c r="EY43" s="11">
        <f t="shared" si="60"/>
        <v>-1</v>
      </c>
      <c r="EZ43" s="11">
        <f t="shared" si="61"/>
        <v>-1</v>
      </c>
      <c r="FA43" s="11">
        <f t="shared" si="62"/>
        <v>-1</v>
      </c>
      <c r="FB43" s="11">
        <f t="shared" si="63"/>
        <v>-1</v>
      </c>
      <c r="FC43" s="11">
        <f t="shared" si="64"/>
        <v>-1</v>
      </c>
      <c r="FD43" s="11">
        <f t="shared" si="65"/>
        <v>-1</v>
      </c>
      <c r="FE43" s="11">
        <f t="shared" si="66"/>
        <v>-1</v>
      </c>
      <c r="FF43" s="11">
        <f t="shared" si="67"/>
        <v>-1</v>
      </c>
      <c r="FG43" s="11">
        <f t="shared" si="68"/>
        <v>-1</v>
      </c>
      <c r="FH43" s="11">
        <f t="shared" si="69"/>
        <v>-1</v>
      </c>
      <c r="FI43" s="11">
        <f t="shared" si="70"/>
        <v>-1</v>
      </c>
      <c r="FJ43" s="11">
        <f t="shared" si="71"/>
        <v>-1</v>
      </c>
      <c r="FK43" s="11">
        <f t="shared" si="72"/>
        <v>-1</v>
      </c>
      <c r="FL43" s="11">
        <f t="shared" si="73"/>
        <v>-1</v>
      </c>
      <c r="FM43" s="11">
        <f t="shared" si="74"/>
        <v>-1</v>
      </c>
      <c r="FN43" s="11">
        <f t="shared" si="75"/>
        <v>-1</v>
      </c>
      <c r="FO43" s="11">
        <f t="shared" si="76"/>
        <v>-1</v>
      </c>
      <c r="FP43" s="11">
        <f t="shared" si="77"/>
        <v>-1</v>
      </c>
      <c r="FQ43" s="11">
        <f t="shared" si="78"/>
        <v>-1</v>
      </c>
      <c r="FR43" s="11">
        <f t="shared" si="79"/>
        <v>-1</v>
      </c>
      <c r="FS43" s="11">
        <f t="shared" si="80"/>
        <v>-1</v>
      </c>
      <c r="FT43" s="11">
        <f t="shared" si="81"/>
        <v>-1</v>
      </c>
      <c r="FU43" s="11">
        <f t="shared" si="82"/>
        <v>-1</v>
      </c>
      <c r="FV43" s="11">
        <f t="shared" si="83"/>
        <v>-1</v>
      </c>
      <c r="FW43" s="11">
        <f t="shared" si="84"/>
        <v>-1</v>
      </c>
      <c r="FX43" s="11">
        <f t="shared" si="85"/>
        <v>-1</v>
      </c>
      <c r="FY43" s="11">
        <f t="shared" si="86"/>
        <v>-1</v>
      </c>
      <c r="FZ43" s="11">
        <f t="shared" si="87"/>
        <v>-1</v>
      </c>
    </row>
    <row r="44" spans="2:182" x14ac:dyDescent="0.25">
      <c r="B44" s="2">
        <v>35582</v>
      </c>
      <c r="C44" s="3">
        <v>53392586</v>
      </c>
      <c r="D44" s="4">
        <f>VLOOKUP(B44,[22]jan94!$A$59:$IV$168,3,0)</f>
        <v>597488</v>
      </c>
      <c r="E44" s="4">
        <f>VLOOKUP(B44,[23]feb94!$A$51:$IV$159,3,0)</f>
        <v>387527</v>
      </c>
      <c r="F44" s="4">
        <f>VLOOKUP(B44,[24]mar94!$A$56:$IV$164,3,0)</f>
        <v>609132</v>
      </c>
      <c r="G44" s="4">
        <f>VLOOKUP(B44,[25]apr94!$A$64:$IV$170,3,0)</f>
        <v>448078</v>
      </c>
      <c r="H44" s="4">
        <f>VLOOKUP(B44,[26]may94!$A$51:$IV$156,3,0)</f>
        <v>429520</v>
      </c>
      <c r="I44" s="4">
        <f>VLOOKUP(B44,[27]jun94!$A$62:$IV$167,3,0)</f>
        <v>478934</v>
      </c>
      <c r="J44" s="4">
        <f>VLOOKUP(B44,[28]jul94!$A$55:$IV$159,3,0)</f>
        <v>511834</v>
      </c>
      <c r="K44" s="4">
        <f>VLOOKUP(B44,[29]aug94!$A$63:$IV$165,3,0)</f>
        <v>403840</v>
      </c>
      <c r="L44" s="4">
        <f>VLOOKUP(B44,[30]sep94!$A$55:$IV$156,3,0)</f>
        <v>614546</v>
      </c>
      <c r="M44" s="4">
        <f>VLOOKUP(B44,[31]oct94!$A$55:$IV$155,3,0)</f>
        <v>415567</v>
      </c>
      <c r="N44" s="4">
        <f>VLOOKUP(B44,[32]nov94!$A$38:$IV$137,3,0)</f>
        <v>505073</v>
      </c>
      <c r="O44" s="4">
        <f>VLOOKUP(B44,[33]dec94!$A$55:$IV$154,3,0)</f>
        <v>476831</v>
      </c>
      <c r="P44" s="4">
        <f>VLOOKUP(B44,[34]jan95!$A$48:$IV$142,3,0)</f>
        <v>664390</v>
      </c>
      <c r="Q44" s="4">
        <f>VLOOKUP(B44,[35]feb95!$A$54:$IV$147,3,0)</f>
        <v>434768</v>
      </c>
      <c r="R44" s="4">
        <f>VLOOKUP(B44,[36]mar95!$A$37:$IV$129,3,0)</f>
        <v>431175</v>
      </c>
      <c r="S44" s="4">
        <f>VLOOKUP(B44,[37]apr95!$A$59:$IV$150,3,0)</f>
        <v>482603</v>
      </c>
      <c r="T44" s="4">
        <f>VLOOKUP(B44,[38]may95!$A$60:$IV$151,3,0)</f>
        <v>610449</v>
      </c>
      <c r="U44" s="4">
        <f>VLOOKUP(B44,[39]jun95!$A$55:$IV$144,3,0)</f>
        <v>502692</v>
      </c>
      <c r="V44" s="4">
        <f>VLOOKUP(B44,[40]jul95!$A$53:$IV$141,3,0)</f>
        <v>566837</v>
      </c>
      <c r="W44" s="4">
        <f>VLOOKUP(B44,[41]aug95!$A$61:$IV$148,3,0)</f>
        <v>814236</v>
      </c>
      <c r="X44" s="4">
        <f>VLOOKUP(B44,[42]sep95!$A$58:$IV$144,3,0)</f>
        <v>428746</v>
      </c>
      <c r="Y44" s="4">
        <f>VLOOKUP(B44,[43]oct95!$A$53:$IV$138,3,0)</f>
        <v>1516937</v>
      </c>
      <c r="Z44" s="4">
        <f>VLOOKUP(B44,[44]nov95!$A$58:$IV$142,3,0)</f>
        <v>1078839</v>
      </c>
      <c r="AA44" s="4">
        <f>VLOOKUP(B44,[45]dec95!$A$55:$IV$138,3,0)</f>
        <v>424652</v>
      </c>
      <c r="AB44" s="4">
        <f>VLOOKUP(B44,[46]jan96!$A$59:$IV$138,3,0)</f>
        <v>665972</v>
      </c>
      <c r="AC44" s="4">
        <f>VLOOKUP(B44,[47]feb96!$A$36:$IV$114,3,0)</f>
        <v>1721532</v>
      </c>
      <c r="AD44" s="4">
        <f>VLOOKUP(B44,[48]mar96!$A$54:$IV$133,3,0)</f>
        <v>746489</v>
      </c>
      <c r="AE44" s="4">
        <f>VLOOKUP(B44,[49]apr96!$A$51:$IV$127,3,0)</f>
        <v>1095822</v>
      </c>
      <c r="AF44" s="4">
        <f>VLOOKUP(B44,[50]may96!$A$60:$IV$135,3,0)</f>
        <v>717050</v>
      </c>
      <c r="AG44" s="4">
        <f>VLOOKUP(B44,[51]jun96!$A$50:$IV$124,3,0)</f>
        <v>740359</v>
      </c>
      <c r="AH44" s="4">
        <f>VLOOKUP(B44,[52]jul96!$A$53:$IV$126,3,0)</f>
        <v>981690</v>
      </c>
      <c r="AI44" s="4">
        <f>VLOOKUP(B44,[53]aug96!$A$36:$IV$108,3,0)</f>
        <v>999142</v>
      </c>
      <c r="AJ44" s="4">
        <f>VLOOKUP(B44,[54]sep96!$A$51:$IV$122,3,0)</f>
        <v>1646790</v>
      </c>
      <c r="AK44" s="4">
        <f>VLOOKUP(B44,[55]oct96!$A$59:$IV$129,3,0)</f>
        <v>1088468</v>
      </c>
      <c r="AL44" s="4">
        <f>VLOOKUP(B44,[56]nov96!$A$61:$IV$130,3,0)</f>
        <v>1342861</v>
      </c>
      <c r="AM44" s="4">
        <f>VLOOKUP(B44,[57]dec96!$A$51:$IV$119,3,0)</f>
        <v>1207350</v>
      </c>
      <c r="AN44" s="4">
        <f>VLOOKUP(B44,[58]jan97!$A$52:$IV$116,3,0)</f>
        <v>1185039</v>
      </c>
      <c r="AO44" s="4">
        <f>VLOOKUP(B44,[59]feb97!$A$35:$IV$98,3,0)</f>
        <v>1616846</v>
      </c>
      <c r="AP44" s="4">
        <f>VLOOKUP(B44,[60]mar97!$A$51:$IV$113,3,0)</f>
        <v>1505254</v>
      </c>
      <c r="AQ44" s="4">
        <f>VLOOKUP(B44,[61]apr97!$A$35:$IV$96,3,0)</f>
        <v>2229722</v>
      </c>
      <c r="AR44" s="4">
        <f>VLOOKUP(B44,[62]may97!$A$35:$IV$95,3,0)</f>
        <v>1972942</v>
      </c>
      <c r="AS44" s="4">
        <f>VLOOKUP(B44,[63]jun97!$A$35:$IV$94,3,0)</f>
        <v>1649111</v>
      </c>
      <c r="CP44" s="1" t="s">
        <v>45</v>
      </c>
      <c r="CQ44" s="11">
        <f t="shared" si="0"/>
        <v>-0.77009353949486248</v>
      </c>
      <c r="CR44" s="11">
        <f t="shared" si="1"/>
        <v>-0.78515638600981452</v>
      </c>
      <c r="CS44" s="11">
        <f t="shared" si="2"/>
        <v>-0.76667669187541165</v>
      </c>
      <c r="CT44" s="11">
        <f t="shared" si="3"/>
        <v>-0.80964935532796112</v>
      </c>
      <c r="CU44" s="11">
        <f t="shared" si="4"/>
        <v>-0.81079306614051594</v>
      </c>
      <c r="CV44" s="11">
        <f t="shared" si="5"/>
        <v>-0.82733862552848791</v>
      </c>
      <c r="CW44" s="11">
        <f t="shared" si="6"/>
        <v>-0.81419340480803437</v>
      </c>
      <c r="CX44" s="11">
        <f t="shared" si="7"/>
        <v>-0.78003242537030293</v>
      </c>
      <c r="CY44" s="11">
        <f t="shared" si="8"/>
        <v>-0.74780599925119251</v>
      </c>
      <c r="CZ44" s="11">
        <f t="shared" si="9"/>
        <v>-0.7921629350192132</v>
      </c>
      <c r="DA44" s="11">
        <f t="shared" si="10"/>
        <v>-0.78786185162288125</v>
      </c>
      <c r="DB44" s="11">
        <f t="shared" si="11"/>
        <v>-0.77033898614638707</v>
      </c>
      <c r="DC44" s="11">
        <f t="shared" si="12"/>
        <v>-0.77677128792343486</v>
      </c>
      <c r="DD44" s="11">
        <f t="shared" si="13"/>
        <v>-0.75916380459588317</v>
      </c>
      <c r="DE44" s="11">
        <f t="shared" si="14"/>
        <v>-4.3025445848901605</v>
      </c>
      <c r="DF44" s="11">
        <f t="shared" si="15"/>
        <v>-0.74497256983039906</v>
      </c>
      <c r="DG44" s="11">
        <f t="shared" si="16"/>
        <v>-0.79584030508878567</v>
      </c>
      <c r="DH44" s="11">
        <f t="shared" si="17"/>
        <v>-0.79965789366871343</v>
      </c>
      <c r="DI44" s="11">
        <f t="shared" si="18"/>
        <v>-0.75722344858674151</v>
      </c>
      <c r="DJ44" s="11">
        <f t="shared" si="19"/>
        <v>-0.75688338518673381</v>
      </c>
      <c r="DK44" s="11">
        <f t="shared" si="20"/>
        <v>-0.75719105926898522</v>
      </c>
      <c r="DL44" s="11">
        <f t="shared" si="21"/>
        <v>-0.71603833960810848</v>
      </c>
      <c r="DM44" s="11">
        <f t="shared" si="22"/>
        <v>-0.78300921923154787</v>
      </c>
      <c r="DN44" s="11">
        <f t="shared" si="23"/>
        <v>-0.81133631167543685</v>
      </c>
      <c r="DO44" s="11">
        <f t="shared" si="24"/>
        <v>-0.81150851518009759</v>
      </c>
      <c r="DP44" s="11">
        <f t="shared" si="25"/>
        <v>-0.58238847123587834</v>
      </c>
      <c r="DQ44" s="11">
        <f t="shared" si="26"/>
        <v>-0.7603063640871407</v>
      </c>
      <c r="DR44" s="11">
        <f t="shared" si="27"/>
        <v>-0.8603326768287457</v>
      </c>
      <c r="DS44" s="11">
        <f t="shared" si="28"/>
        <v>-0.74585423780260596</v>
      </c>
      <c r="DT44" s="11">
        <f t="shared" si="29"/>
        <v>-0.77402879952799752</v>
      </c>
      <c r="DU44" s="11">
        <f t="shared" si="30"/>
        <v>-0.78489688607857189</v>
      </c>
      <c r="DV44" s="11">
        <f t="shared" si="31"/>
        <v>-0.80835449198736975</v>
      </c>
      <c r="DW44" s="11">
        <f t="shared" si="32"/>
        <v>-0.81627044991853037</v>
      </c>
      <c r="DX44" s="11">
        <f t="shared" si="33"/>
        <v>-0.84833226271524775</v>
      </c>
      <c r="DY44" s="11">
        <f t="shared" si="34"/>
        <v>-0.80031135617181393</v>
      </c>
      <c r="DZ44" s="11">
        <f t="shared" si="35"/>
        <v>-0.82639343416913602</v>
      </c>
      <c r="EA44" s="11">
        <f t="shared" si="36"/>
        <v>-0.7801323307169753</v>
      </c>
      <c r="EB44" s="11">
        <f t="shared" si="37"/>
        <v>-0.85020149409811385</v>
      </c>
      <c r="EC44" s="11">
        <f t="shared" si="38"/>
        <v>-0.78024170337062382</v>
      </c>
      <c r="ED44" s="11">
        <f t="shared" si="39"/>
        <v>-0.77010535495092436</v>
      </c>
      <c r="EE44" s="11">
        <f t="shared" si="40"/>
        <v>-0.84795295553543903</v>
      </c>
      <c r="EF44" s="11">
        <f t="shared" si="41"/>
        <v>-0.80738874934595373</v>
      </c>
      <c r="EG44" s="11">
        <f t="shared" si="42"/>
        <v>-0.80512053294461583</v>
      </c>
      <c r="EH44" s="11">
        <f t="shared" si="43"/>
        <v>-0.77839173348087132</v>
      </c>
      <c r="EI44" s="11">
        <f t="shared" si="44"/>
        <v>-0.64980341674935294</v>
      </c>
      <c r="EJ44" s="11">
        <f t="shared" si="45"/>
        <v>-0.81032553512599159</v>
      </c>
      <c r="EK44" s="11">
        <f t="shared" si="46"/>
        <v>-0.80319008464851649</v>
      </c>
      <c r="EL44" s="11">
        <f t="shared" si="47"/>
        <v>-1</v>
      </c>
      <c r="EM44" s="11">
        <f t="shared" si="48"/>
        <v>-1</v>
      </c>
      <c r="EN44" s="11">
        <f t="shared" si="49"/>
        <v>-1</v>
      </c>
      <c r="EO44" s="11">
        <f t="shared" si="50"/>
        <v>-1</v>
      </c>
      <c r="EP44" s="11">
        <f t="shared" si="51"/>
        <v>-1</v>
      </c>
      <c r="EQ44" s="11">
        <f t="shared" si="52"/>
        <v>-1</v>
      </c>
      <c r="ER44" s="11">
        <f t="shared" si="53"/>
        <v>-1</v>
      </c>
      <c r="ES44" s="11">
        <f t="shared" si="54"/>
        <v>-1</v>
      </c>
      <c r="ET44" s="11">
        <f t="shared" si="55"/>
        <v>-1</v>
      </c>
      <c r="EU44" s="11">
        <f t="shared" si="56"/>
        <v>-1</v>
      </c>
      <c r="EV44" s="11">
        <f t="shared" si="57"/>
        <v>-1</v>
      </c>
      <c r="EW44" s="11">
        <f t="shared" si="58"/>
        <v>-1</v>
      </c>
      <c r="EX44" s="11">
        <f t="shared" si="59"/>
        <v>-1</v>
      </c>
      <c r="EY44" s="11">
        <f t="shared" si="60"/>
        <v>-1</v>
      </c>
      <c r="EZ44" s="11">
        <f t="shared" si="61"/>
        <v>-1</v>
      </c>
      <c r="FA44" s="11">
        <f t="shared" si="62"/>
        <v>-1</v>
      </c>
      <c r="FB44" s="11">
        <f t="shared" si="63"/>
        <v>-1</v>
      </c>
      <c r="FC44" s="11">
        <f t="shared" si="64"/>
        <v>-1</v>
      </c>
      <c r="FD44" s="11">
        <f t="shared" si="65"/>
        <v>-1</v>
      </c>
      <c r="FE44" s="11">
        <f t="shared" si="66"/>
        <v>-1</v>
      </c>
      <c r="FF44" s="11">
        <f t="shared" si="67"/>
        <v>-1</v>
      </c>
      <c r="FG44" s="11">
        <f t="shared" si="68"/>
        <v>-1</v>
      </c>
      <c r="FH44" s="11">
        <f t="shared" si="69"/>
        <v>-1</v>
      </c>
      <c r="FI44" s="11">
        <f t="shared" si="70"/>
        <v>-1</v>
      </c>
      <c r="FJ44" s="11">
        <f t="shared" si="71"/>
        <v>-1</v>
      </c>
      <c r="FK44" s="11">
        <f t="shared" si="72"/>
        <v>-1</v>
      </c>
      <c r="FL44" s="11">
        <f t="shared" si="73"/>
        <v>-1</v>
      </c>
      <c r="FM44" s="11">
        <f t="shared" si="74"/>
        <v>-1</v>
      </c>
      <c r="FN44" s="11">
        <f t="shared" si="75"/>
        <v>-1</v>
      </c>
      <c r="FO44" s="11">
        <f t="shared" si="76"/>
        <v>-1</v>
      </c>
      <c r="FP44" s="11">
        <f t="shared" si="77"/>
        <v>-1</v>
      </c>
      <c r="FQ44" s="11">
        <f t="shared" si="78"/>
        <v>-1</v>
      </c>
      <c r="FR44" s="11">
        <f t="shared" si="79"/>
        <v>-1</v>
      </c>
      <c r="FS44" s="11">
        <f t="shared" si="80"/>
        <v>-1</v>
      </c>
      <c r="FT44" s="11">
        <f t="shared" si="81"/>
        <v>-1</v>
      </c>
      <c r="FU44" s="11">
        <f t="shared" si="82"/>
        <v>-1</v>
      </c>
      <c r="FV44" s="11">
        <f t="shared" si="83"/>
        <v>-1</v>
      </c>
      <c r="FW44" s="11">
        <f t="shared" si="84"/>
        <v>-1</v>
      </c>
      <c r="FX44" s="11">
        <f t="shared" si="85"/>
        <v>-1</v>
      </c>
      <c r="FY44" s="11">
        <f t="shared" si="86"/>
        <v>-1</v>
      </c>
      <c r="FZ44" s="11">
        <f t="shared" si="87"/>
        <v>-1</v>
      </c>
    </row>
    <row r="45" spans="2:182" x14ac:dyDescent="0.25">
      <c r="B45" s="2">
        <v>35612</v>
      </c>
      <c r="C45" s="3">
        <v>55081125</v>
      </c>
      <c r="D45" s="4">
        <f>VLOOKUP(B45,[22]jan94!$A$59:$IV$168,3,0)</f>
        <v>622176</v>
      </c>
      <c r="E45" s="4">
        <f>VLOOKUP(B45,[23]feb94!$A$51:$IV$159,3,0)</f>
        <v>412212</v>
      </c>
      <c r="F45" s="4">
        <f>VLOOKUP(B45,[24]mar94!$A$56:$IV$164,3,0)</f>
        <v>621404</v>
      </c>
      <c r="G45" s="4">
        <f>VLOOKUP(B45,[25]apr94!$A$64:$IV$170,3,0)</f>
        <v>459027</v>
      </c>
      <c r="H45" s="4">
        <f>VLOOKUP(B45,[26]may94!$A$51:$IV$156,3,0)</f>
        <v>428034</v>
      </c>
      <c r="I45" s="4">
        <f>VLOOKUP(B45,[27]jun94!$A$62:$IV$167,3,0)</f>
        <v>467200</v>
      </c>
      <c r="J45" s="4">
        <f>VLOOKUP(B45,[28]jul94!$A$55:$IV$159,3,0)</f>
        <v>524493</v>
      </c>
      <c r="K45" s="4">
        <f>VLOOKUP(B45,[29]aug94!$A$63:$IV$165,3,0)</f>
        <v>393306</v>
      </c>
      <c r="L45" s="4">
        <f>VLOOKUP(B45,[30]sep94!$A$55:$IV$156,3,0)</f>
        <v>605194</v>
      </c>
      <c r="M45" s="4">
        <f>VLOOKUP(B45,[31]oct94!$A$55:$IV$155,3,0)</f>
        <v>401467</v>
      </c>
      <c r="N45" s="4">
        <f>VLOOKUP(B45,[32]nov94!$A$38:$IV$137,3,0)</f>
        <v>505565</v>
      </c>
      <c r="O45" s="4">
        <f>VLOOKUP(B45,[33]dec94!$A$55:$IV$154,3,0)</f>
        <v>498364</v>
      </c>
      <c r="P45" s="4">
        <f>VLOOKUP(B45,[34]jan95!$A$48:$IV$142,3,0)</f>
        <v>651494</v>
      </c>
      <c r="Q45" s="4">
        <f>VLOOKUP(B45,[35]feb95!$A$54:$IV$147,3,0)</f>
        <v>421183</v>
      </c>
      <c r="R45" s="4">
        <f>VLOOKUP(B45,[36]mar95!$A$37:$IV$129,3,0)</f>
        <v>457963</v>
      </c>
      <c r="S45" s="4">
        <f>VLOOKUP(B45,[37]apr95!$A$59:$IV$150,3,0)</f>
        <v>475568</v>
      </c>
      <c r="T45" s="4">
        <f>VLOOKUP(B45,[38]may95!$A$60:$IV$151,3,0)</f>
        <v>615588</v>
      </c>
      <c r="U45" s="4">
        <f>VLOOKUP(B45,[39]jun95!$A$55:$IV$144,3,0)</f>
        <v>473995</v>
      </c>
      <c r="V45" s="4">
        <f>VLOOKUP(B45,[40]jul95!$A$53:$IV$141,3,0)</f>
        <v>561747</v>
      </c>
      <c r="W45" s="4">
        <f>VLOOKUP(B45,[41]aug95!$A$61:$IV$148,3,0)</f>
        <v>841666</v>
      </c>
      <c r="X45" s="4">
        <f>VLOOKUP(B45,[42]sep95!$A$58:$IV$144,3,0)</f>
        <v>404986</v>
      </c>
      <c r="Y45" s="4">
        <f>VLOOKUP(B45,[43]oct95!$A$53:$IV$138,3,0)</f>
        <v>1497134</v>
      </c>
      <c r="Z45" s="4">
        <f>VLOOKUP(B45,[44]nov95!$A$58:$IV$142,3,0)</f>
        <v>1074100</v>
      </c>
      <c r="AA45" s="4">
        <f>VLOOKUP(B45,[45]dec95!$A$55:$IV$138,3,0)</f>
        <v>464260</v>
      </c>
      <c r="AB45" s="4">
        <f>VLOOKUP(B45,[46]jan96!$A$59:$IV$138,3,0)</f>
        <v>670715</v>
      </c>
      <c r="AC45" s="4">
        <f>VLOOKUP(B45,[47]feb96!$A$36:$IV$114,3,0)</f>
        <v>1729391</v>
      </c>
      <c r="AD45" s="4">
        <f>VLOOKUP(B45,[48]mar96!$A$54:$IV$133,3,0)</f>
        <v>773214</v>
      </c>
      <c r="AE45" s="4">
        <f>VLOOKUP(B45,[49]apr96!$A$51:$IV$127,3,0)</f>
        <v>987869</v>
      </c>
      <c r="AF45" s="4">
        <f>VLOOKUP(B45,[50]may96!$A$60:$IV$135,3,0)</f>
        <v>754046</v>
      </c>
      <c r="AG45" s="4">
        <f>VLOOKUP(B45,[51]jun96!$A$50:$IV$124,3,0)</f>
        <v>720987</v>
      </c>
      <c r="AH45" s="4">
        <f>VLOOKUP(B45,[52]jul96!$A$53:$IV$126,3,0)</f>
        <v>1016556</v>
      </c>
      <c r="AI45" s="4">
        <f>VLOOKUP(B45,[53]aug96!$A$36:$IV$108,3,0)</f>
        <v>988231</v>
      </c>
      <c r="AJ45" s="4">
        <f>VLOOKUP(B45,[54]sep96!$A$51:$IV$122,3,0)</f>
        <v>1502285</v>
      </c>
      <c r="AK45" s="4">
        <f>VLOOKUP(B45,[55]oct96!$A$59:$IV$129,3,0)</f>
        <v>1096042</v>
      </c>
      <c r="AL45" s="4">
        <f>VLOOKUP(B45,[56]nov96!$A$61:$IV$130,3,0)</f>
        <v>1307724</v>
      </c>
      <c r="AM45" s="4">
        <f>VLOOKUP(B45,[57]dec96!$A$51:$IV$119,3,0)</f>
        <v>1094788</v>
      </c>
      <c r="AN45" s="4">
        <f>VLOOKUP(B45,[58]jan97!$A$52:$IV$116,3,0)</f>
        <v>1140418</v>
      </c>
      <c r="AO45" s="4">
        <f>VLOOKUP(B45,[59]feb97!$A$35:$IV$98,3,0)</f>
        <v>1586657</v>
      </c>
      <c r="AP45" s="4">
        <f>VLOOKUP(B45,[60]mar97!$A$51:$IV$113,3,0)</f>
        <v>1529118</v>
      </c>
      <c r="AQ45" s="4">
        <f>VLOOKUP(B45,[61]apr97!$A$35:$IV$96,3,0)</f>
        <v>1985880</v>
      </c>
      <c r="AR45" s="4">
        <f>VLOOKUP(B45,[62]may97!$A$35:$IV$95,3,0)</f>
        <v>1753714</v>
      </c>
      <c r="AS45" s="4">
        <f>VLOOKUP(B45,[63]jun97!$A$35:$IV$94,3,0)</f>
        <v>2547603</v>
      </c>
      <c r="AT45" s="4">
        <f>VLOOKUP(B45,[64]jul97!$A$49:$IV$107,3,0)</f>
        <v>1332772</v>
      </c>
      <c r="CP45" s="1" t="s">
        <v>46</v>
      </c>
      <c r="CQ45" s="11">
        <f t="shared" si="0"/>
        <v>-0.77040947907422896</v>
      </c>
      <c r="CR45" s="11">
        <f t="shared" si="1"/>
        <v>-0.78833920873412566</v>
      </c>
      <c r="CS45" s="11">
        <f t="shared" si="2"/>
        <v>-0.77623671404673555</v>
      </c>
      <c r="CT45" s="11">
        <f t="shared" si="3"/>
        <v>-0.81684245458726124</v>
      </c>
      <c r="CU45" s="11">
        <f t="shared" si="4"/>
        <v>-0.80905207632252429</v>
      </c>
      <c r="CV45" s="11">
        <f t="shared" si="5"/>
        <v>-0.82094806537436404</v>
      </c>
      <c r="CW45" s="11">
        <f t="shared" si="6"/>
        <v>-0.81992501809261842</v>
      </c>
      <c r="CX45" s="11">
        <f t="shared" si="7"/>
        <v>-0.76485572032167959</v>
      </c>
      <c r="CY45" s="11">
        <f t="shared" si="8"/>
        <v>-0.75514429532857674</v>
      </c>
      <c r="CZ45" s="11">
        <f t="shared" si="9"/>
        <v>-0.79650306112589975</v>
      </c>
      <c r="DA45" s="11">
        <f t="shared" si="10"/>
        <v>-0.78965996476627998</v>
      </c>
      <c r="DB45" s="11">
        <f t="shared" si="11"/>
        <v>-0.76159256887235149</v>
      </c>
      <c r="DC45" s="11">
        <f t="shared" si="12"/>
        <v>-0.78307278118308998</v>
      </c>
      <c r="DD45" s="11">
        <f t="shared" si="13"/>
        <v>-0.7609152930609846</v>
      </c>
      <c r="DE45" s="11">
        <f t="shared" si="14"/>
        <v>-3.998043801207579</v>
      </c>
      <c r="DF45" s="11">
        <f t="shared" si="15"/>
        <v>-0.75228159250361548</v>
      </c>
      <c r="DG45" s="11">
        <f t="shared" si="16"/>
        <v>-0.8095124961075808</v>
      </c>
      <c r="DH45" s="11">
        <f t="shared" si="17"/>
        <v>-0.80720626692411612</v>
      </c>
      <c r="DI45" s="11">
        <f t="shared" si="18"/>
        <v>-0.73664326848919293</v>
      </c>
      <c r="DJ45" s="11">
        <f t="shared" si="19"/>
        <v>-0.75734003766638125</v>
      </c>
      <c r="DK45" s="11">
        <f t="shared" si="20"/>
        <v>-0.7767285006157949</v>
      </c>
      <c r="DL45" s="11">
        <f t="shared" si="21"/>
        <v>-0.71537596331680653</v>
      </c>
      <c r="DM45" s="11">
        <f t="shared" si="22"/>
        <v>-0.7916055362056168</v>
      </c>
      <c r="DN45" s="11">
        <f t="shared" si="23"/>
        <v>-0.81497315731932185</v>
      </c>
      <c r="DO45" s="11">
        <f t="shared" si="24"/>
        <v>-0.80942791079896015</v>
      </c>
      <c r="DP45" s="11">
        <f t="shared" si="25"/>
        <v>-0.59261048566137153</v>
      </c>
      <c r="DQ45" s="11">
        <f t="shared" si="26"/>
        <v>-0.77151291307712622</v>
      </c>
      <c r="DR45" s="11">
        <f t="shared" si="27"/>
        <v>-0.86595323071607466</v>
      </c>
      <c r="DS45" s="11">
        <f t="shared" si="28"/>
        <v>-0.75266166939352674</v>
      </c>
      <c r="DT45" s="11">
        <f t="shared" si="29"/>
        <v>-0.78267841201132182</v>
      </c>
      <c r="DU45" s="11">
        <f t="shared" si="30"/>
        <v>-0.81412985793656201</v>
      </c>
      <c r="DV45" s="11">
        <f t="shared" si="31"/>
        <v>-0.80234168711830045</v>
      </c>
      <c r="DW45" s="11">
        <f t="shared" si="32"/>
        <v>-0.81822160238895214</v>
      </c>
      <c r="DX45" s="11">
        <f t="shared" si="33"/>
        <v>-0.84211548848671669</v>
      </c>
      <c r="DY45" s="11">
        <f t="shared" si="34"/>
        <v>-0.80562589424140574</v>
      </c>
      <c r="DZ45" s="11">
        <f t="shared" si="35"/>
        <v>-0.83122895122038298</v>
      </c>
      <c r="EA45" s="11">
        <f t="shared" si="36"/>
        <v>-0.78291312213303266</v>
      </c>
      <c r="EB45" s="11">
        <f t="shared" si="37"/>
        <v>-0.85243833109580835</v>
      </c>
      <c r="EC45" s="11">
        <f t="shared" si="38"/>
        <v>-0.79815113707902752</v>
      </c>
      <c r="ED45" s="11">
        <f t="shared" si="39"/>
        <v>-0.77839757473503279</v>
      </c>
      <c r="EE45" s="11">
        <f t="shared" si="40"/>
        <v>-0.85788441502506774</v>
      </c>
      <c r="EF45" s="11">
        <f t="shared" si="41"/>
        <v>-0.80769295686965348</v>
      </c>
      <c r="EG45" s="11">
        <f t="shared" si="42"/>
        <v>-0.78561009643471824</v>
      </c>
      <c r="EH45" s="11">
        <f t="shared" si="43"/>
        <v>-0.78168427112300365</v>
      </c>
      <c r="EI45" s="11">
        <f t="shared" si="44"/>
        <v>-0.65915479645417807</v>
      </c>
      <c r="EJ45" s="11">
        <f t="shared" si="45"/>
        <v>-0.81659169873744009</v>
      </c>
      <c r="EK45" s="11">
        <f t="shared" si="46"/>
        <v>-1</v>
      </c>
      <c r="EL45" s="11">
        <f t="shared" si="47"/>
        <v>-1</v>
      </c>
      <c r="EM45" s="11">
        <f t="shared" si="48"/>
        <v>-1</v>
      </c>
      <c r="EN45" s="11">
        <f t="shared" si="49"/>
        <v>-1</v>
      </c>
      <c r="EO45" s="11">
        <f t="shared" si="50"/>
        <v>-1</v>
      </c>
      <c r="EP45" s="11">
        <f t="shared" si="51"/>
        <v>-1</v>
      </c>
      <c r="EQ45" s="11">
        <f t="shared" si="52"/>
        <v>-1</v>
      </c>
      <c r="ER45" s="11">
        <f t="shared" si="53"/>
        <v>-1</v>
      </c>
      <c r="ES45" s="11">
        <f t="shared" si="54"/>
        <v>-1</v>
      </c>
      <c r="ET45" s="11">
        <f t="shared" si="55"/>
        <v>-1</v>
      </c>
      <c r="EU45" s="11">
        <f t="shared" si="56"/>
        <v>-1</v>
      </c>
      <c r="EV45" s="11">
        <f t="shared" si="57"/>
        <v>-1</v>
      </c>
      <c r="EW45" s="11">
        <f t="shared" si="58"/>
        <v>-1</v>
      </c>
      <c r="EX45" s="11">
        <f t="shared" si="59"/>
        <v>-1</v>
      </c>
      <c r="EY45" s="11">
        <f t="shared" si="60"/>
        <v>-1</v>
      </c>
      <c r="EZ45" s="11">
        <f t="shared" si="61"/>
        <v>-1</v>
      </c>
      <c r="FA45" s="11">
        <f t="shared" si="62"/>
        <v>-1</v>
      </c>
      <c r="FB45" s="11">
        <f t="shared" si="63"/>
        <v>-1</v>
      </c>
      <c r="FC45" s="11">
        <f t="shared" si="64"/>
        <v>-1</v>
      </c>
      <c r="FD45" s="11">
        <f t="shared" si="65"/>
        <v>-1</v>
      </c>
      <c r="FE45" s="11">
        <f t="shared" si="66"/>
        <v>-1</v>
      </c>
      <c r="FF45" s="11">
        <f t="shared" si="67"/>
        <v>-1</v>
      </c>
      <c r="FG45" s="11">
        <f t="shared" si="68"/>
        <v>-1</v>
      </c>
      <c r="FH45" s="11">
        <f t="shared" si="69"/>
        <v>-1</v>
      </c>
      <c r="FI45" s="11">
        <f t="shared" si="70"/>
        <v>-1</v>
      </c>
      <c r="FJ45" s="11">
        <f t="shared" si="71"/>
        <v>-1</v>
      </c>
      <c r="FK45" s="11">
        <f t="shared" si="72"/>
        <v>-1</v>
      </c>
      <c r="FL45" s="11">
        <f t="shared" si="73"/>
        <v>-1</v>
      </c>
      <c r="FM45" s="11">
        <f t="shared" si="74"/>
        <v>-1</v>
      </c>
      <c r="FN45" s="11">
        <f t="shared" si="75"/>
        <v>-1</v>
      </c>
      <c r="FO45" s="11">
        <f t="shared" si="76"/>
        <v>-1</v>
      </c>
      <c r="FP45" s="11">
        <f t="shared" si="77"/>
        <v>-1</v>
      </c>
      <c r="FQ45" s="11">
        <f t="shared" si="78"/>
        <v>-1</v>
      </c>
      <c r="FR45" s="11">
        <f t="shared" si="79"/>
        <v>-1</v>
      </c>
      <c r="FS45" s="11">
        <f t="shared" si="80"/>
        <v>-1</v>
      </c>
      <c r="FT45" s="11">
        <f t="shared" si="81"/>
        <v>-1</v>
      </c>
      <c r="FU45" s="11">
        <f t="shared" si="82"/>
        <v>-1</v>
      </c>
      <c r="FV45" s="11">
        <f t="shared" si="83"/>
        <v>-1</v>
      </c>
      <c r="FW45" s="11">
        <f t="shared" si="84"/>
        <v>-1</v>
      </c>
      <c r="FX45" s="11">
        <f t="shared" si="85"/>
        <v>-1</v>
      </c>
      <c r="FY45" s="11">
        <f t="shared" si="86"/>
        <v>-1</v>
      </c>
      <c r="FZ45" s="11">
        <f t="shared" si="87"/>
        <v>-1</v>
      </c>
    </row>
    <row r="46" spans="2:182" x14ac:dyDescent="0.25">
      <c r="B46" s="2">
        <v>35643</v>
      </c>
      <c r="C46" s="3">
        <v>54787187</v>
      </c>
      <c r="D46" s="4">
        <f>VLOOKUP(B46,[22]jan94!$A$59:$IV$168,3,0)</f>
        <v>621321</v>
      </c>
      <c r="E46" s="4">
        <f>VLOOKUP(B46,[23]feb94!$A$51:$IV$159,3,0)</f>
        <v>401075</v>
      </c>
      <c r="F46" s="4">
        <f>VLOOKUP(B46,[24]mar94!$A$56:$IV$164,3,0)</f>
        <v>601499</v>
      </c>
      <c r="G46" s="4">
        <f>VLOOKUP(B46,[25]apr94!$A$64:$IV$170,3,0)</f>
        <v>451329</v>
      </c>
      <c r="H46" s="4">
        <f>VLOOKUP(B46,[26]may94!$A$51:$IV$156,3,0)</f>
        <v>417102</v>
      </c>
      <c r="I46" s="4">
        <f>VLOOKUP(B46,[27]jun94!$A$62:$IV$167,3,0)</f>
        <v>460013</v>
      </c>
      <c r="J46" s="4">
        <f>VLOOKUP(B46,[28]jul94!$A$55:$IV$159,3,0)</f>
        <v>500348</v>
      </c>
      <c r="K46" s="4">
        <f>VLOOKUP(B46,[29]aug94!$A$63:$IV$165,3,0)</f>
        <v>397526</v>
      </c>
      <c r="L46" s="4">
        <f>VLOOKUP(B46,[30]sep94!$A$55:$IV$156,3,0)</f>
        <v>580559</v>
      </c>
      <c r="M46" s="4">
        <f>VLOOKUP(B46,[31]oct94!$A$55:$IV$155,3,0)</f>
        <v>407532</v>
      </c>
      <c r="N46" s="4">
        <f>VLOOKUP(B46,[32]nov94!$A$38:$IV$137,3,0)</f>
        <v>490931</v>
      </c>
      <c r="O46" s="4">
        <f>VLOOKUP(B46,[33]dec94!$A$55:$IV$154,3,0)</f>
        <v>471722</v>
      </c>
      <c r="P46" s="4">
        <f>VLOOKUP(B46,[34]jan95!$A$48:$IV$142,3,0)</f>
        <v>628445</v>
      </c>
      <c r="Q46" s="4">
        <f>VLOOKUP(B46,[35]feb95!$A$54:$IV$147,3,0)</f>
        <v>413358</v>
      </c>
      <c r="R46" s="4">
        <f>VLOOKUP(B46,[36]mar95!$A$37:$IV$129,3,0)</f>
        <v>449215</v>
      </c>
      <c r="S46" s="4">
        <f>VLOOKUP(B46,[37]apr95!$A$59:$IV$150,3,0)</f>
        <v>469813</v>
      </c>
      <c r="T46" s="4">
        <f>VLOOKUP(B46,[38]may95!$A$60:$IV$151,3,0)</f>
        <v>597303</v>
      </c>
      <c r="U46" s="4">
        <f>VLOOKUP(B46,[39]jun95!$A$55:$IV$144,3,0)</f>
        <v>481269</v>
      </c>
      <c r="V46" s="4">
        <f>VLOOKUP(B46,[40]jul95!$A$53:$IV$141,3,0)</f>
        <v>545506</v>
      </c>
      <c r="W46" s="4">
        <f>VLOOKUP(B46,[41]aug95!$A$61:$IV$148,3,0)</f>
        <v>831248</v>
      </c>
      <c r="X46" s="4">
        <f>VLOOKUP(B46,[42]sep95!$A$58:$IV$144,3,0)</f>
        <v>412231</v>
      </c>
      <c r="Y46" s="4">
        <f>VLOOKUP(B46,[43]oct95!$A$53:$IV$138,3,0)</f>
        <v>1588110</v>
      </c>
      <c r="Z46" s="4">
        <f>VLOOKUP(B46,[44]nov95!$A$58:$IV$142,3,0)</f>
        <v>977704</v>
      </c>
      <c r="AA46" s="4">
        <f>VLOOKUP(B46,[45]dec95!$A$55:$IV$138,3,0)</f>
        <v>432136</v>
      </c>
      <c r="AB46" s="4">
        <f>VLOOKUP(B46,[46]jan96!$A$59:$IV$138,3,0)</f>
        <v>680211</v>
      </c>
      <c r="AC46" s="4">
        <f>VLOOKUP(B46,[47]feb96!$A$36:$IV$114,3,0)</f>
        <v>1714789</v>
      </c>
      <c r="AD46" s="4">
        <f>VLOOKUP(B46,[48]mar96!$A$54:$IV$133,3,0)</f>
        <v>731701</v>
      </c>
      <c r="AE46" s="4">
        <f>VLOOKUP(B46,[49]apr96!$A$51:$IV$127,3,0)</f>
        <v>695138</v>
      </c>
      <c r="AF46" s="4">
        <f>VLOOKUP(B46,[50]may96!$A$60:$IV$135,3,0)</f>
        <v>736494</v>
      </c>
      <c r="AG46" s="4">
        <f>VLOOKUP(B46,[51]jun96!$A$50:$IV$124,3,0)</f>
        <v>737379</v>
      </c>
      <c r="AH46" s="4">
        <f>VLOOKUP(B46,[52]jul96!$A$53:$IV$126,3,0)</f>
        <v>1013490</v>
      </c>
      <c r="AI46" s="4">
        <f>VLOOKUP(B46,[53]aug96!$A$36:$IV$108,3,0)</f>
        <v>917382</v>
      </c>
      <c r="AJ46" s="4">
        <f>VLOOKUP(B46,[54]sep96!$A$51:$IV$122,3,0)</f>
        <v>1407945</v>
      </c>
      <c r="AK46" s="4">
        <f>VLOOKUP(B46,[55]oct96!$A$59:$IV$129,3,0)</f>
        <v>1011632</v>
      </c>
      <c r="AL46" s="4">
        <f>VLOOKUP(B46,[56]nov96!$A$61:$IV$130,3,0)</f>
        <v>1260217</v>
      </c>
      <c r="AM46" s="4">
        <f>VLOOKUP(B46,[57]dec96!$A$51:$IV$119,3,0)</f>
        <v>1040160</v>
      </c>
      <c r="AN46" s="4">
        <f>VLOOKUP(B46,[58]jan97!$A$52:$IV$116,3,0)</f>
        <v>1039923</v>
      </c>
      <c r="AO46" s="4">
        <f>VLOOKUP(B46,[59]feb97!$A$35:$IV$98,3,0)</f>
        <v>1531067</v>
      </c>
      <c r="AP46" s="4">
        <f>VLOOKUP(B46,[60]mar97!$A$51:$IV$113,3,0)</f>
        <v>1447216</v>
      </c>
      <c r="AQ46" s="4">
        <f>VLOOKUP(B46,[61]apr97!$A$35:$IV$96,3,0)</f>
        <v>1830396</v>
      </c>
      <c r="AR46" s="4">
        <f>VLOOKUP(B46,[62]may97!$A$35:$IV$95,3,0)</f>
        <v>1498033</v>
      </c>
      <c r="AS46" s="4">
        <f>VLOOKUP(B46,[63]jun97!$A$35:$IV$94,3,0)</f>
        <v>2171539</v>
      </c>
      <c r="AT46" s="4">
        <f>VLOOKUP(B46,[64]jul97!$A$49:$IV$107,3,0)</f>
        <v>2084119</v>
      </c>
      <c r="AU46" s="4">
        <f>VLOOKUP(B46,[65]aug97!$A$60:$IV$117,3,0)</f>
        <v>1714837</v>
      </c>
      <c r="CP46" s="1" t="s">
        <v>47</v>
      </c>
      <c r="CQ46" s="11">
        <f t="shared" si="0"/>
        <v>-0.77366860830937989</v>
      </c>
      <c r="CR46" s="11">
        <f t="shared" si="1"/>
        <v>-0.78723049801721967</v>
      </c>
      <c r="CS46" s="11">
        <f t="shared" si="2"/>
        <v>-0.77485904327125665</v>
      </c>
      <c r="CT46" s="11">
        <f t="shared" si="3"/>
        <v>-0.82517973388867183</v>
      </c>
      <c r="CU46" s="11">
        <f t="shared" si="4"/>
        <v>-0.80944488703245965</v>
      </c>
      <c r="CV46" s="11">
        <f t="shared" si="5"/>
        <v>-0.83433179751211739</v>
      </c>
      <c r="CW46" s="11">
        <f t="shared" si="6"/>
        <v>-0.81822353023601491</v>
      </c>
      <c r="CX46" s="11">
        <f t="shared" si="7"/>
        <v>-0.77131552387543101</v>
      </c>
      <c r="CY46" s="11">
        <f t="shared" si="8"/>
        <v>-0.74972904993919098</v>
      </c>
      <c r="CZ46" s="11">
        <f t="shared" si="9"/>
        <v>-0.78314414804878463</v>
      </c>
      <c r="DA46" s="11">
        <f t="shared" si="10"/>
        <v>-0.79594555495190578</v>
      </c>
      <c r="DB46" s="11">
        <f t="shared" si="11"/>
        <v>-0.77570369973529829</v>
      </c>
      <c r="DC46" s="11">
        <f t="shared" si="12"/>
        <v>-0.79120952718974769</v>
      </c>
      <c r="DD46" s="11">
        <f t="shared" si="13"/>
        <v>-0.76504281808527475</v>
      </c>
      <c r="DE46" s="11">
        <f t="shared" si="14"/>
        <v>-4.1873861787827531</v>
      </c>
      <c r="DF46" s="11">
        <f t="shared" si="15"/>
        <v>-0.76291441069955901</v>
      </c>
      <c r="DG46" s="11">
        <f t="shared" si="16"/>
        <v>-0.81722675216533847</v>
      </c>
      <c r="DH46" s="11">
        <f t="shared" si="17"/>
        <v>-0.81566749666798366</v>
      </c>
      <c r="DI46" s="11">
        <f t="shared" si="18"/>
        <v>-0.7410453174469569</v>
      </c>
      <c r="DJ46" s="11">
        <f t="shared" si="19"/>
        <v>-0.76319141610149466</v>
      </c>
      <c r="DK46" s="11">
        <f t="shared" si="20"/>
        <v>-0.78205212372896882</v>
      </c>
      <c r="DL46" s="11">
        <f t="shared" si="21"/>
        <v>-0.72718709779729185</v>
      </c>
      <c r="DM46" s="11">
        <f t="shared" si="22"/>
        <v>-0.79827269476643548</v>
      </c>
      <c r="DN46" s="11">
        <f t="shared" si="23"/>
        <v>-0.80530808955458955</v>
      </c>
      <c r="DO46" s="11">
        <f t="shared" si="24"/>
        <v>-0.80097008585520546</v>
      </c>
      <c r="DP46" s="11">
        <f t="shared" si="25"/>
        <v>-0.59608808119540879</v>
      </c>
      <c r="DQ46" s="11">
        <f t="shared" si="26"/>
        <v>-0.77831527557011715</v>
      </c>
      <c r="DR46" s="11">
        <f t="shared" si="27"/>
        <v>-0.8660003598657855</v>
      </c>
      <c r="DS46" s="11">
        <f t="shared" si="28"/>
        <v>-0.75820809895582775</v>
      </c>
      <c r="DT46" s="11">
        <f t="shared" si="29"/>
        <v>-0.7919514162936232</v>
      </c>
      <c r="DU46" s="11">
        <f t="shared" si="30"/>
        <v>-0.79389244031001382</v>
      </c>
      <c r="DV46" s="11">
        <f t="shared" si="31"/>
        <v>-0.81339995966378631</v>
      </c>
      <c r="DW46" s="11">
        <f t="shared" si="32"/>
        <v>-0.81649968995691269</v>
      </c>
      <c r="DX46" s="11">
        <f t="shared" si="33"/>
        <v>-0.83161181734978518</v>
      </c>
      <c r="DY46" s="11">
        <f t="shared" si="34"/>
        <v>-0.80675544659750487</v>
      </c>
      <c r="DZ46" s="11">
        <f t="shared" si="35"/>
        <v>-0.83837800258813855</v>
      </c>
      <c r="EA46" s="11">
        <f t="shared" si="36"/>
        <v>-0.79492453507558947</v>
      </c>
      <c r="EB46" s="11">
        <f t="shared" si="37"/>
        <v>-0.85393576569899399</v>
      </c>
      <c r="EC46" s="11">
        <f t="shared" si="38"/>
        <v>-0.81006702652443408</v>
      </c>
      <c r="ED46" s="11">
        <f t="shared" si="39"/>
        <v>-0.79092634632063352</v>
      </c>
      <c r="EE46" s="11">
        <f t="shared" si="40"/>
        <v>-0.84560162830024166</v>
      </c>
      <c r="EF46" s="11">
        <f t="shared" si="41"/>
        <v>-0.81386584622037716</v>
      </c>
      <c r="EG46" s="11">
        <f t="shared" si="42"/>
        <v>-0.78769302520633422</v>
      </c>
      <c r="EH46" s="11">
        <f t="shared" si="43"/>
        <v>-0.78329906121025406</v>
      </c>
      <c r="EI46" s="11">
        <f t="shared" si="44"/>
        <v>-0.68419576947451155</v>
      </c>
      <c r="EJ46" s="11">
        <f t="shared" si="45"/>
        <v>-1</v>
      </c>
      <c r="EK46" s="11">
        <f t="shared" si="46"/>
        <v>-1</v>
      </c>
      <c r="EL46" s="11">
        <f t="shared" si="47"/>
        <v>-1</v>
      </c>
      <c r="EM46" s="11">
        <f t="shared" si="48"/>
        <v>-1</v>
      </c>
      <c r="EN46" s="11">
        <f t="shared" si="49"/>
        <v>-1</v>
      </c>
      <c r="EO46" s="11">
        <f t="shared" si="50"/>
        <v>-1</v>
      </c>
      <c r="EP46" s="11">
        <f t="shared" si="51"/>
        <v>-1</v>
      </c>
      <c r="EQ46" s="11">
        <f t="shared" si="52"/>
        <v>-1</v>
      </c>
      <c r="ER46" s="11">
        <f t="shared" si="53"/>
        <v>-1</v>
      </c>
      <c r="ES46" s="11">
        <f t="shared" si="54"/>
        <v>-1</v>
      </c>
      <c r="ET46" s="11">
        <f t="shared" si="55"/>
        <v>-1</v>
      </c>
      <c r="EU46" s="11">
        <f t="shared" si="56"/>
        <v>-1</v>
      </c>
      <c r="EV46" s="11">
        <f t="shared" si="57"/>
        <v>-1</v>
      </c>
      <c r="EW46" s="11">
        <f t="shared" si="58"/>
        <v>-1</v>
      </c>
      <c r="EX46" s="11">
        <f t="shared" si="59"/>
        <v>-1</v>
      </c>
      <c r="EY46" s="11">
        <f t="shared" si="60"/>
        <v>-1</v>
      </c>
      <c r="EZ46" s="11">
        <f t="shared" si="61"/>
        <v>-1</v>
      </c>
      <c r="FA46" s="11">
        <f t="shared" si="62"/>
        <v>-1</v>
      </c>
      <c r="FB46" s="11">
        <f t="shared" si="63"/>
        <v>-1</v>
      </c>
      <c r="FC46" s="11">
        <f t="shared" si="64"/>
        <v>-1</v>
      </c>
      <c r="FD46" s="11">
        <f t="shared" si="65"/>
        <v>-1</v>
      </c>
      <c r="FE46" s="11">
        <f t="shared" si="66"/>
        <v>-1</v>
      </c>
      <c r="FF46" s="11">
        <f t="shared" si="67"/>
        <v>-1</v>
      </c>
      <c r="FG46" s="11">
        <f t="shared" si="68"/>
        <v>-1</v>
      </c>
      <c r="FH46" s="11">
        <f t="shared" si="69"/>
        <v>-1</v>
      </c>
      <c r="FI46" s="11">
        <f t="shared" si="70"/>
        <v>-1</v>
      </c>
      <c r="FJ46" s="11">
        <f t="shared" si="71"/>
        <v>-1</v>
      </c>
      <c r="FK46" s="11">
        <f t="shared" si="72"/>
        <v>-1</v>
      </c>
      <c r="FL46" s="11">
        <f t="shared" si="73"/>
        <v>-1</v>
      </c>
      <c r="FM46" s="11">
        <f t="shared" si="74"/>
        <v>-1</v>
      </c>
      <c r="FN46" s="11">
        <f t="shared" si="75"/>
        <v>-1</v>
      </c>
      <c r="FO46" s="11">
        <f t="shared" si="76"/>
        <v>-1</v>
      </c>
      <c r="FP46" s="11">
        <f t="shared" si="77"/>
        <v>-1</v>
      </c>
      <c r="FQ46" s="11">
        <f t="shared" si="78"/>
        <v>-1</v>
      </c>
      <c r="FR46" s="11">
        <f t="shared" si="79"/>
        <v>-1</v>
      </c>
      <c r="FS46" s="11">
        <f t="shared" si="80"/>
        <v>-1</v>
      </c>
      <c r="FT46" s="11">
        <f t="shared" si="81"/>
        <v>-1</v>
      </c>
      <c r="FU46" s="11">
        <f t="shared" si="82"/>
        <v>-1</v>
      </c>
      <c r="FV46" s="11">
        <f t="shared" si="83"/>
        <v>-1</v>
      </c>
      <c r="FW46" s="11">
        <f t="shared" si="84"/>
        <v>-1</v>
      </c>
      <c r="FX46" s="11">
        <f t="shared" si="85"/>
        <v>-1</v>
      </c>
      <c r="FY46" s="11">
        <f t="shared" si="86"/>
        <v>-1</v>
      </c>
      <c r="FZ46" s="11">
        <f t="shared" si="87"/>
        <v>-1</v>
      </c>
    </row>
    <row r="47" spans="2:182" x14ac:dyDescent="0.25">
      <c r="B47" s="2">
        <v>35674</v>
      </c>
      <c r="C47" s="3">
        <v>52990505</v>
      </c>
      <c r="D47" s="4">
        <f>VLOOKUP(B47,[22]jan94!$A$59:$IV$168,3,0)</f>
        <v>592743</v>
      </c>
      <c r="E47" s="4">
        <f>VLOOKUP(B47,[23]feb94!$A$51:$IV$159,3,0)</f>
        <v>382387</v>
      </c>
      <c r="F47" s="4">
        <f>VLOOKUP(B47,[24]mar94!$A$56:$IV$164,3,0)</f>
        <v>576411</v>
      </c>
      <c r="G47" s="4">
        <f>VLOOKUP(B47,[25]apr94!$A$64:$IV$170,3,0)</f>
        <v>409298</v>
      </c>
      <c r="H47" s="4">
        <f>VLOOKUP(B47,[26]may94!$A$51:$IV$156,3,0)</f>
        <v>402468</v>
      </c>
      <c r="I47" s="4">
        <f>VLOOKUP(B47,[27]jun94!$A$62:$IV$167,3,0)</f>
        <v>448544</v>
      </c>
      <c r="J47" s="4">
        <f>VLOOKUP(B47,[28]jul94!$A$55:$IV$159,3,0)</f>
        <v>480371</v>
      </c>
      <c r="K47" s="4">
        <f>VLOOKUP(B47,[29]aug94!$A$63:$IV$165,3,0)</f>
        <v>387302</v>
      </c>
      <c r="L47" s="4">
        <f>VLOOKUP(B47,[30]sep94!$A$55:$IV$156,3,0)</f>
        <v>527833</v>
      </c>
      <c r="M47" s="4">
        <f>VLOOKUP(B47,[31]oct94!$A$55:$IV$155,3,0)</f>
        <v>397559</v>
      </c>
      <c r="N47" s="4">
        <f>VLOOKUP(B47,[32]nov94!$A$38:$IV$137,3,0)</f>
        <v>488737</v>
      </c>
      <c r="O47" s="4">
        <f>VLOOKUP(B47,[33]dec94!$A$55:$IV$154,3,0)</f>
        <v>434988</v>
      </c>
      <c r="P47" s="4">
        <f>VLOOKUP(B47,[34]jan95!$A$48:$IV$142,3,0)</f>
        <v>600661</v>
      </c>
      <c r="Q47" s="4">
        <f>VLOOKUP(B47,[35]feb95!$A$54:$IV$147,3,0)</f>
        <v>401406</v>
      </c>
      <c r="R47" s="4">
        <f>VLOOKUP(B47,[36]mar95!$A$37:$IV$129,3,0)</f>
        <v>436154</v>
      </c>
      <c r="S47" s="4">
        <f>VLOOKUP(B47,[37]apr95!$A$59:$IV$150,3,0)</f>
        <v>434376</v>
      </c>
      <c r="T47" s="4">
        <f>VLOOKUP(B47,[38]may95!$A$60:$IV$151,3,0)</f>
        <v>555853</v>
      </c>
      <c r="U47" s="4">
        <f>VLOOKUP(B47,[39]jun95!$A$55:$IV$144,3,0)</f>
        <v>478741</v>
      </c>
      <c r="V47" s="4">
        <f>VLOOKUP(B47,[40]jul95!$A$53:$IV$141,3,0)</f>
        <v>510342</v>
      </c>
      <c r="W47" s="4">
        <f>VLOOKUP(B47,[41]aug95!$A$61:$IV$148,3,0)</f>
        <v>757605</v>
      </c>
      <c r="X47" s="4">
        <f>VLOOKUP(B47,[42]sep95!$A$58:$IV$144,3,0)</f>
        <v>381990</v>
      </c>
      <c r="Y47" s="4">
        <f>VLOOKUP(B47,[43]oct95!$A$53:$IV$138,3,0)</f>
        <v>1428716</v>
      </c>
      <c r="Z47" s="4">
        <f>VLOOKUP(B47,[44]nov95!$A$58:$IV$142,3,0)</f>
        <v>914060</v>
      </c>
      <c r="AA47" s="4">
        <f>VLOOKUP(B47,[45]dec95!$A$55:$IV$138,3,0)</f>
        <v>400656</v>
      </c>
      <c r="AB47" s="4">
        <f>VLOOKUP(B47,[46]jan96!$A$59:$IV$138,3,0)</f>
        <v>650612</v>
      </c>
      <c r="AC47" s="4">
        <f>VLOOKUP(B47,[47]feb96!$A$36:$IV$114,3,0)</f>
        <v>1596923</v>
      </c>
      <c r="AD47" s="4">
        <f>VLOOKUP(B47,[48]mar96!$A$54:$IV$133,3,0)</f>
        <v>641912</v>
      </c>
      <c r="AE47" s="4">
        <f>VLOOKUP(B47,[49]apr96!$A$51:$IV$127,3,0)</f>
        <v>833548</v>
      </c>
      <c r="AF47" s="4">
        <f>VLOOKUP(B47,[50]may96!$A$60:$IV$135,3,0)</f>
        <v>696912</v>
      </c>
      <c r="AG47" s="4">
        <f>VLOOKUP(B47,[51]jun96!$A$50:$IV$124,3,0)</f>
        <v>710733</v>
      </c>
      <c r="AH47" s="4">
        <f>VLOOKUP(B47,[52]jul96!$A$53:$IV$126,3,0)</f>
        <v>976432</v>
      </c>
      <c r="AI47" s="4">
        <f>VLOOKUP(B47,[53]aug96!$A$36:$IV$108,3,0)</f>
        <v>839090</v>
      </c>
      <c r="AJ47" s="4">
        <f>VLOOKUP(B47,[54]sep96!$A$51:$IV$122,3,0)</f>
        <v>1282099</v>
      </c>
      <c r="AK47" s="4">
        <f>VLOOKUP(B47,[55]oct96!$A$59:$IV$129,3,0)</f>
        <v>954622</v>
      </c>
      <c r="AL47" s="4">
        <f>VLOOKUP(B47,[56]nov96!$A$61:$IV$130,3,0)</f>
        <v>1133039</v>
      </c>
      <c r="AM47" s="4">
        <f>VLOOKUP(B47,[57]dec96!$A$51:$IV$119,3,0)</f>
        <v>988042</v>
      </c>
      <c r="AN47" s="4">
        <f>VLOOKUP(B47,[58]jan97!$A$52:$IV$116,3,0)</f>
        <v>1000050</v>
      </c>
      <c r="AO47" s="4">
        <f>VLOOKUP(B47,[59]feb97!$A$35:$IV$98,3,0)</f>
        <v>1740841</v>
      </c>
      <c r="AP47" s="4">
        <f>VLOOKUP(B47,[60]mar97!$A$51:$IV$113,3,0)</f>
        <v>1347476</v>
      </c>
      <c r="AQ47" s="4">
        <f>VLOOKUP(B47,[61]apr97!$A$35:$IV$96,3,0)</f>
        <v>1625451</v>
      </c>
      <c r="AR47" s="4">
        <f>VLOOKUP(B47,[62]may97!$A$35:$IV$95,3,0)</f>
        <v>1275250</v>
      </c>
      <c r="AS47" s="4">
        <f>VLOOKUP(B47,[63]jun97!$A$35:$IV$94,3,0)</f>
        <v>1853963</v>
      </c>
      <c r="AT47" s="4">
        <f>VLOOKUP(B47,[64]jul97!$A$49:$IV$107,3,0)</f>
        <v>1819081</v>
      </c>
      <c r="AU47" s="4">
        <f>VLOOKUP(B47,[65]aug97!$A$60:$IV$117,3,0)</f>
        <v>2201984</v>
      </c>
      <c r="AV47" s="4">
        <f>VLOOKUP(B47,[66]sep97!$A$48:$IV$104,3,0)</f>
        <v>1478914</v>
      </c>
      <c r="CP47" s="1" t="s">
        <v>48</v>
      </c>
      <c r="CQ47" s="11">
        <f t="shared" si="0"/>
        <v>-0.77198695985120602</v>
      </c>
      <c r="CR47" s="11">
        <f t="shared" si="1"/>
        <v>-0.78743032056779538</v>
      </c>
      <c r="CS47" s="11">
        <f t="shared" si="2"/>
        <v>-0.78268143513581334</v>
      </c>
      <c r="CT47" s="11">
        <f t="shared" si="3"/>
        <v>-0.82544861492951271</v>
      </c>
      <c r="CU47" s="11">
        <f t="shared" si="4"/>
        <v>-0.80550900849819751</v>
      </c>
      <c r="CV47" s="11">
        <f t="shared" si="5"/>
        <v>-0.83667232284555104</v>
      </c>
      <c r="CW47" s="11">
        <f t="shared" si="6"/>
        <v>-0.8082615205370326</v>
      </c>
      <c r="CX47" s="11">
        <f t="shared" si="7"/>
        <v>-0.77035711326377843</v>
      </c>
      <c r="CY47" s="11">
        <f t="shared" si="8"/>
        <v>-0.75641406794610677</v>
      </c>
      <c r="CZ47" s="11">
        <f t="shared" si="9"/>
        <v>-0.7927258122705757</v>
      </c>
      <c r="DA47" s="11">
        <f t="shared" si="10"/>
        <v>-0.80495398731502821</v>
      </c>
      <c r="DB47" s="11">
        <f t="shared" si="11"/>
        <v>-0.77423615186618322</v>
      </c>
      <c r="DC47" s="11">
        <f t="shared" si="12"/>
        <v>-0.78866565642511488</v>
      </c>
      <c r="DD47" s="11">
        <f t="shared" si="13"/>
        <v>-0.7569285414360063</v>
      </c>
      <c r="DE47" s="11">
        <f t="shared" si="14"/>
        <v>-4.3332524081423847</v>
      </c>
      <c r="DF47" s="11">
        <f t="shared" si="15"/>
        <v>-0.7528746100613144</v>
      </c>
      <c r="DG47" s="11">
        <f t="shared" si="16"/>
        <v>-0.81598753766790943</v>
      </c>
      <c r="DH47" s="11">
        <f t="shared" si="17"/>
        <v>-0.822027588846174</v>
      </c>
      <c r="DI47" s="11">
        <f t="shared" si="18"/>
        <v>-0.76252065353825893</v>
      </c>
      <c r="DJ47" s="11">
        <f t="shared" si="19"/>
        <v>-0.76903715231901937</v>
      </c>
      <c r="DK47" s="11">
        <f t="shared" si="20"/>
        <v>-0.78090061274135592</v>
      </c>
      <c r="DL47" s="11">
        <f t="shared" si="21"/>
        <v>-0.72885380047032378</v>
      </c>
      <c r="DM47" s="11">
        <f t="shared" si="22"/>
        <v>-0.80508694229135647</v>
      </c>
      <c r="DN47" s="11">
        <f t="shared" si="23"/>
        <v>-0.79730447505715352</v>
      </c>
      <c r="DO47" s="11">
        <f t="shared" si="24"/>
        <v>-0.80528801485188017</v>
      </c>
      <c r="DP47" s="11">
        <f t="shared" si="25"/>
        <v>-0.60669103529147339</v>
      </c>
      <c r="DQ47" s="11">
        <f t="shared" si="26"/>
        <v>-0.78075357065496631</v>
      </c>
      <c r="DR47" s="11">
        <f t="shared" si="27"/>
        <v>-0.87373219405620317</v>
      </c>
      <c r="DS47" s="11">
        <f t="shared" si="28"/>
        <v>-0.79957182489805601</v>
      </c>
      <c r="DT47" s="11">
        <f t="shared" si="29"/>
        <v>-0.79051379637873687</v>
      </c>
      <c r="DU47" s="11">
        <f t="shared" si="30"/>
        <v>-0.80609645882363357</v>
      </c>
      <c r="DV47" s="11">
        <f t="shared" si="31"/>
        <v>-0.81380079552444862</v>
      </c>
      <c r="DW47" s="11">
        <f t="shared" si="32"/>
        <v>-0.82321089530753766</v>
      </c>
      <c r="DX47" s="11">
        <f t="shared" si="33"/>
        <v>-0.83307385673639012</v>
      </c>
      <c r="DY47" s="11">
        <f t="shared" si="34"/>
        <v>-0.81103285683168402</v>
      </c>
      <c r="DZ47" s="11">
        <f t="shared" si="35"/>
        <v>-0.85339299385544232</v>
      </c>
      <c r="EA47" s="11">
        <f t="shared" si="36"/>
        <v>-0.79147030829857523</v>
      </c>
      <c r="EB47" s="11">
        <f t="shared" si="37"/>
        <v>-0.85393144254351105</v>
      </c>
      <c r="EC47" s="11">
        <f t="shared" si="38"/>
        <v>-0.81869010881362925</v>
      </c>
      <c r="ED47" s="11">
        <f t="shared" si="39"/>
        <v>-0.79688287417279224</v>
      </c>
      <c r="EE47" s="11">
        <f t="shared" si="40"/>
        <v>-0.85624351132181564</v>
      </c>
      <c r="EF47" s="11">
        <f t="shared" si="41"/>
        <v>-0.82402320926769201</v>
      </c>
      <c r="EG47" s="11">
        <f t="shared" si="42"/>
        <v>-0.76110786700119648</v>
      </c>
      <c r="EH47" s="11">
        <f t="shared" si="43"/>
        <v>-0.77222696411728631</v>
      </c>
      <c r="EI47" s="11">
        <f t="shared" si="44"/>
        <v>-1</v>
      </c>
      <c r="EJ47" s="11">
        <f t="shared" si="45"/>
        <v>-1</v>
      </c>
      <c r="EK47" s="11">
        <f t="shared" si="46"/>
        <v>-1</v>
      </c>
      <c r="EL47" s="11">
        <f t="shared" si="47"/>
        <v>-1</v>
      </c>
      <c r="EM47" s="11">
        <f t="shared" si="48"/>
        <v>-1</v>
      </c>
      <c r="EN47" s="11">
        <f t="shared" si="49"/>
        <v>-1</v>
      </c>
      <c r="EO47" s="11">
        <f t="shared" si="50"/>
        <v>-1</v>
      </c>
      <c r="EP47" s="11">
        <f t="shared" si="51"/>
        <v>-1</v>
      </c>
      <c r="EQ47" s="11">
        <f t="shared" si="52"/>
        <v>-1</v>
      </c>
      <c r="ER47" s="11">
        <f t="shared" si="53"/>
        <v>-1</v>
      </c>
      <c r="ES47" s="11">
        <f t="shared" si="54"/>
        <v>-1</v>
      </c>
      <c r="ET47" s="11">
        <f t="shared" si="55"/>
        <v>-1</v>
      </c>
      <c r="EU47" s="11">
        <f t="shared" si="56"/>
        <v>-1</v>
      </c>
      <c r="EV47" s="11">
        <f t="shared" si="57"/>
        <v>-1</v>
      </c>
      <c r="EW47" s="11">
        <f t="shared" si="58"/>
        <v>-1</v>
      </c>
      <c r="EX47" s="11">
        <f t="shared" si="59"/>
        <v>-1</v>
      </c>
      <c r="EY47" s="11">
        <f t="shared" si="60"/>
        <v>-1</v>
      </c>
      <c r="EZ47" s="11">
        <f t="shared" si="61"/>
        <v>-1</v>
      </c>
      <c r="FA47" s="11">
        <f t="shared" si="62"/>
        <v>-1</v>
      </c>
      <c r="FB47" s="11">
        <f t="shared" si="63"/>
        <v>-1</v>
      </c>
      <c r="FC47" s="11">
        <f t="shared" si="64"/>
        <v>-1</v>
      </c>
      <c r="FD47" s="11">
        <f t="shared" si="65"/>
        <v>-1</v>
      </c>
      <c r="FE47" s="11">
        <f t="shared" si="66"/>
        <v>-1</v>
      </c>
      <c r="FF47" s="11">
        <f t="shared" si="67"/>
        <v>-1</v>
      </c>
      <c r="FG47" s="11">
        <f t="shared" si="68"/>
        <v>-1</v>
      </c>
      <c r="FH47" s="11">
        <f t="shared" si="69"/>
        <v>-1</v>
      </c>
      <c r="FI47" s="11">
        <f t="shared" si="70"/>
        <v>-1</v>
      </c>
      <c r="FJ47" s="11">
        <f t="shared" si="71"/>
        <v>-1</v>
      </c>
      <c r="FK47" s="11">
        <f t="shared" si="72"/>
        <v>-1</v>
      </c>
      <c r="FL47" s="11">
        <f t="shared" si="73"/>
        <v>-1</v>
      </c>
      <c r="FM47" s="11">
        <f t="shared" si="74"/>
        <v>-1</v>
      </c>
      <c r="FN47" s="11">
        <f t="shared" si="75"/>
        <v>-1</v>
      </c>
      <c r="FO47" s="11">
        <f t="shared" si="76"/>
        <v>-1</v>
      </c>
      <c r="FP47" s="11">
        <f t="shared" si="77"/>
        <v>-1</v>
      </c>
      <c r="FQ47" s="11">
        <f t="shared" si="78"/>
        <v>-1</v>
      </c>
      <c r="FR47" s="11">
        <f t="shared" si="79"/>
        <v>-1</v>
      </c>
      <c r="FS47" s="11">
        <f t="shared" si="80"/>
        <v>-1</v>
      </c>
      <c r="FT47" s="11">
        <f t="shared" si="81"/>
        <v>-1</v>
      </c>
      <c r="FU47" s="11">
        <f t="shared" si="82"/>
        <v>-1</v>
      </c>
      <c r="FV47" s="11">
        <f t="shared" si="83"/>
        <v>-1</v>
      </c>
      <c r="FW47" s="11">
        <f t="shared" si="84"/>
        <v>-1</v>
      </c>
      <c r="FX47" s="11">
        <f t="shared" si="85"/>
        <v>-1</v>
      </c>
      <c r="FY47" s="11">
        <f t="shared" si="86"/>
        <v>-1</v>
      </c>
      <c r="FZ47" s="11">
        <f t="shared" si="87"/>
        <v>-1</v>
      </c>
    </row>
    <row r="48" spans="2:182" x14ac:dyDescent="0.25">
      <c r="B48" s="2">
        <v>35704</v>
      </c>
      <c r="C48" s="3">
        <v>54474096</v>
      </c>
      <c r="D48" s="4">
        <f>VLOOKUP(B48,[22]jan94!$A$59:$IV$168,3,0)</f>
        <v>617052</v>
      </c>
      <c r="E48" s="4">
        <f>VLOOKUP(B48,[23]feb94!$A$51:$IV$159,3,0)</f>
        <v>397203</v>
      </c>
      <c r="F48" s="4">
        <f>VLOOKUP(B48,[24]mar94!$A$56:$IV$164,3,0)</f>
        <v>571220</v>
      </c>
      <c r="G48" s="4">
        <f>VLOOKUP(B48,[25]apr94!$A$64:$IV$170,3,0)</f>
        <v>399984</v>
      </c>
      <c r="H48" s="4">
        <f>VLOOKUP(B48,[26]may94!$A$51:$IV$156,3,0)</f>
        <v>420616</v>
      </c>
      <c r="I48" s="4">
        <f>VLOOKUP(B48,[27]jun94!$A$62:$IV$167,3,0)</f>
        <v>474416</v>
      </c>
      <c r="J48" s="4">
        <f>VLOOKUP(B48,[28]jul94!$A$55:$IV$159,3,0)</f>
        <v>479255</v>
      </c>
      <c r="K48" s="4">
        <f>VLOOKUP(B48,[29]aug94!$A$63:$IV$165,3,0)</f>
        <v>413049</v>
      </c>
      <c r="L48" s="4">
        <f>VLOOKUP(B48,[30]sep94!$A$55:$IV$156,3,0)</f>
        <v>549271</v>
      </c>
      <c r="M48" s="4">
        <f>VLOOKUP(B48,[31]oct94!$A$55:$IV$155,3,0)</f>
        <v>397470</v>
      </c>
      <c r="N48" s="4">
        <f>VLOOKUP(B48,[32]nov94!$A$38:$IV$137,3,0)</f>
        <v>498384</v>
      </c>
      <c r="O48" s="4">
        <f>VLOOKUP(B48,[33]dec94!$A$55:$IV$154,3,0)</f>
        <v>456742</v>
      </c>
      <c r="P48" s="4">
        <f>VLOOKUP(B48,[34]jan95!$A$48:$IV$142,3,0)</f>
        <v>610719</v>
      </c>
      <c r="Q48" s="4">
        <f>VLOOKUP(B48,[35]feb95!$A$54:$IV$147,3,0)</f>
        <v>411651</v>
      </c>
      <c r="R48" s="4">
        <f>VLOOKUP(B48,[36]mar95!$A$37:$IV$129,3,0)</f>
        <v>424379</v>
      </c>
      <c r="S48" s="4">
        <f>VLOOKUP(B48,[37]apr95!$A$59:$IV$150,3,0)</f>
        <v>453181</v>
      </c>
      <c r="T48" s="4">
        <f>VLOOKUP(B48,[38]may95!$A$60:$IV$151,3,0)</f>
        <v>546936</v>
      </c>
      <c r="U48" s="4">
        <f>VLOOKUP(B48,[39]jun95!$A$55:$IV$144,3,0)</f>
        <v>449670</v>
      </c>
      <c r="V48" s="4">
        <f>VLOOKUP(B48,[40]jul95!$A$53:$IV$141,3,0)</f>
        <v>520626</v>
      </c>
      <c r="W48" s="4">
        <f>VLOOKUP(B48,[41]aug95!$A$61:$IV$148,3,0)</f>
        <v>748675</v>
      </c>
      <c r="X48" s="4">
        <f>VLOOKUP(B48,[42]sep95!$A$58:$IV$144,3,0)</f>
        <v>375663</v>
      </c>
      <c r="Y48" s="4">
        <f>VLOOKUP(B48,[43]oct95!$A$53:$IV$138,3,0)</f>
        <v>1388275</v>
      </c>
      <c r="Z48" s="4">
        <f>VLOOKUP(B48,[44]nov95!$A$58:$IV$142,3,0)</f>
        <v>889213</v>
      </c>
      <c r="AA48" s="4">
        <f>VLOOKUP(B48,[45]dec95!$A$55:$IV$138,3,0)</f>
        <v>352736</v>
      </c>
      <c r="AB48" s="4">
        <f>VLOOKUP(B48,[46]jan96!$A$59:$IV$138,3,0)</f>
        <v>636462</v>
      </c>
      <c r="AC48" s="4">
        <f>VLOOKUP(B48,[47]feb96!$A$36:$IV$114,3,0)</f>
        <v>1588828</v>
      </c>
      <c r="AD48" s="4">
        <f>VLOOKUP(B48,[48]mar96!$A$54:$IV$133,3,0)</f>
        <v>667289</v>
      </c>
      <c r="AE48" s="4">
        <f>VLOOKUP(B48,[49]apr96!$A$51:$IV$127,3,0)</f>
        <v>993677</v>
      </c>
      <c r="AF48" s="4">
        <f>VLOOKUP(B48,[50]may96!$A$60:$IV$135,3,0)</f>
        <v>687706</v>
      </c>
      <c r="AG48" s="4">
        <f>VLOOKUP(B48,[51]jun96!$A$50:$IV$124,3,0)</f>
        <v>685757</v>
      </c>
      <c r="AH48" s="4">
        <f>VLOOKUP(B48,[52]jul96!$A$53:$IV$126,3,0)</f>
        <v>974961</v>
      </c>
      <c r="AI48" s="4">
        <f>VLOOKUP(B48,[53]aug96!$A$36:$IV$108,3,0)</f>
        <v>849445</v>
      </c>
      <c r="AJ48" s="4">
        <f>VLOOKUP(B48,[54]sep96!$A$51:$IV$122,3,0)</f>
        <v>1341507</v>
      </c>
      <c r="AK48" s="4">
        <f>VLOOKUP(B48,[55]oct96!$A$59:$IV$129,3,0)</f>
        <v>927070</v>
      </c>
      <c r="AL48" s="4">
        <f>VLOOKUP(B48,[56]nov96!$A$61:$IV$130,3,0)</f>
        <v>1163171</v>
      </c>
      <c r="AM48" s="4">
        <f>VLOOKUP(B48,[57]dec96!$A$51:$IV$119,3,0)</f>
        <v>996379</v>
      </c>
      <c r="AN48" s="4">
        <f>VLOOKUP(B48,[58]jan97!$A$52:$IV$116,3,0)</f>
        <v>980984</v>
      </c>
      <c r="AO48" s="4">
        <f>VLOOKUP(B48,[59]feb97!$A$35:$IV$98,3,0)</f>
        <v>1673930</v>
      </c>
      <c r="AP48" s="4">
        <f>VLOOKUP(B48,[60]mar97!$A$51:$IV$113,3,0)</f>
        <v>1350601</v>
      </c>
      <c r="AQ48" s="4">
        <f>VLOOKUP(B48,[61]apr97!$A$35:$IV$96,3,0)</f>
        <v>1607226</v>
      </c>
      <c r="AR48" s="4">
        <f>VLOOKUP(B48,[62]may97!$A$35:$IV$95,3,0)</f>
        <v>1185579</v>
      </c>
      <c r="AS48" s="4">
        <f>VLOOKUP(B48,[63]jun97!$A$35:$IV$94,3,0)</f>
        <v>1719468</v>
      </c>
      <c r="AT48" s="4">
        <f>VLOOKUP(B48,[64]jul97!$A$49:$IV$107,3,0)</f>
        <v>1642152</v>
      </c>
      <c r="AU48" s="4">
        <f>VLOOKUP(B48,[65]aug97!$A$60:$IV$117,3,0)</f>
        <v>2041546</v>
      </c>
      <c r="AV48" s="4">
        <f>VLOOKUP(B48,[66]sep97!$A$48:$IV$104,3,0)</f>
        <v>2521578</v>
      </c>
      <c r="AW48" s="4">
        <f>VLOOKUP(B48,[67]oct97!$A$48:$IV$103,3,0)</f>
        <v>2947856</v>
      </c>
      <c r="CP48" s="1" t="s">
        <v>49</v>
      </c>
      <c r="CQ48" s="11">
        <f t="shared" si="0"/>
        <v>-0.7716914547265048</v>
      </c>
      <c r="CR48" s="11">
        <f t="shared" si="1"/>
        <v>-0.79087787112115071</v>
      </c>
      <c r="CS48" s="11">
        <f t="shared" si="2"/>
        <v>-0.78115134271094488</v>
      </c>
      <c r="CT48" s="11">
        <f t="shared" si="3"/>
        <v>-0.82676776367185301</v>
      </c>
      <c r="CU48" s="11">
        <f t="shared" si="4"/>
        <v>-0.80997146062203718</v>
      </c>
      <c r="CV48" s="11">
        <f t="shared" si="5"/>
        <v>-0.84196561369273648</v>
      </c>
      <c r="CW48" s="11">
        <f t="shared" si="6"/>
        <v>-0.80899330205151287</v>
      </c>
      <c r="CX48" s="11">
        <f t="shared" si="7"/>
        <v>-0.76788555834264682</v>
      </c>
      <c r="CY48" s="11">
        <f t="shared" si="8"/>
        <v>-0.76659439647484495</v>
      </c>
      <c r="CZ48" s="11">
        <f t="shared" si="9"/>
        <v>-0.80235814833262509</v>
      </c>
      <c r="DA48" s="11">
        <f t="shared" si="10"/>
        <v>-0.80809133568271063</v>
      </c>
      <c r="DB48" s="11">
        <f t="shared" si="11"/>
        <v>-0.78796289306491407</v>
      </c>
      <c r="DC48" s="11">
        <f t="shared" si="12"/>
        <v>-0.78571937514746704</v>
      </c>
      <c r="DD48" s="11">
        <f t="shared" si="13"/>
        <v>-0.76940582845651539</v>
      </c>
      <c r="DE48" s="11">
        <f t="shared" si="14"/>
        <v>-4.4975060042894111</v>
      </c>
      <c r="DF48" s="11">
        <f t="shared" si="15"/>
        <v>-0.74944248372374167</v>
      </c>
      <c r="DG48" s="11">
        <f t="shared" si="16"/>
        <v>-0.83096174472649276</v>
      </c>
      <c r="DH48" s="11">
        <f t="shared" si="17"/>
        <v>-0.82283523038058837</v>
      </c>
      <c r="DI48" s="11">
        <f t="shared" si="18"/>
        <v>-0.76919975101102833</v>
      </c>
      <c r="DJ48" s="11">
        <f t="shared" si="19"/>
        <v>-0.77259070071556912</v>
      </c>
      <c r="DK48" s="11">
        <f t="shared" si="20"/>
        <v>-0.76529283336895781</v>
      </c>
      <c r="DL48" s="11">
        <f t="shared" si="21"/>
        <v>-0.74280025323512622</v>
      </c>
      <c r="DM48" s="11">
        <f t="shared" si="22"/>
        <v>-0.8074814073470068</v>
      </c>
      <c r="DN48" s="11">
        <f t="shared" si="23"/>
        <v>-0.8100586800084284</v>
      </c>
      <c r="DO48" s="11">
        <f t="shared" si="24"/>
        <v>-0.82134892612645083</v>
      </c>
      <c r="DP48" s="11">
        <f t="shared" si="25"/>
        <v>-0.61325195532699861</v>
      </c>
      <c r="DQ48" s="11">
        <f t="shared" si="26"/>
        <v>-0.77957410307769281</v>
      </c>
      <c r="DR48" s="11">
        <f t="shared" si="27"/>
        <v>-0.8564168709685358</v>
      </c>
      <c r="DS48" s="11">
        <f t="shared" si="28"/>
        <v>-0.76972999567470446</v>
      </c>
      <c r="DT48" s="11">
        <f t="shared" si="29"/>
        <v>-0.79194953014854563</v>
      </c>
      <c r="DU48" s="11">
        <f t="shared" si="30"/>
        <v>-0.80742065805593299</v>
      </c>
      <c r="DV48" s="11">
        <f t="shared" si="31"/>
        <v>-0.82053205907950066</v>
      </c>
      <c r="DW48" s="11">
        <f t="shared" si="32"/>
        <v>-0.82278021668223644</v>
      </c>
      <c r="DX48" s="11">
        <f t="shared" si="33"/>
        <v>-0.84388310506544517</v>
      </c>
      <c r="DY48" s="11">
        <f t="shared" si="34"/>
        <v>-0.80895578229839793</v>
      </c>
      <c r="DZ48" s="11">
        <f t="shared" si="35"/>
        <v>-0.84335120564185029</v>
      </c>
      <c r="EA48" s="11">
        <f t="shared" si="36"/>
        <v>-0.80997848605066325</v>
      </c>
      <c r="EB48" s="11">
        <f t="shared" si="37"/>
        <v>-0.86493021219682908</v>
      </c>
      <c r="EC48" s="11">
        <f t="shared" si="38"/>
        <v>-0.81180735417531669</v>
      </c>
      <c r="ED48" s="11">
        <f t="shared" si="39"/>
        <v>-0.79026344887555255</v>
      </c>
      <c r="EE48" s="11">
        <f t="shared" si="40"/>
        <v>-0.84180706585851595</v>
      </c>
      <c r="EF48" s="11">
        <f t="shared" si="41"/>
        <v>-0.82763155536138611</v>
      </c>
      <c r="EG48" s="11">
        <f t="shared" si="42"/>
        <v>-0.77691197095751252</v>
      </c>
      <c r="EH48" s="11">
        <f t="shared" si="43"/>
        <v>-1</v>
      </c>
      <c r="EI48" s="11">
        <f t="shared" si="44"/>
        <v>-1</v>
      </c>
      <c r="EJ48" s="11">
        <f t="shared" si="45"/>
        <v>-1</v>
      </c>
      <c r="EK48" s="11">
        <f t="shared" si="46"/>
        <v>-1</v>
      </c>
      <c r="EL48" s="11">
        <f t="shared" si="47"/>
        <v>-1</v>
      </c>
      <c r="EM48" s="11">
        <f t="shared" si="48"/>
        <v>-1</v>
      </c>
      <c r="EN48" s="11">
        <f t="shared" si="49"/>
        <v>-1</v>
      </c>
      <c r="EO48" s="11">
        <f t="shared" si="50"/>
        <v>-1</v>
      </c>
      <c r="EP48" s="11">
        <f t="shared" si="51"/>
        <v>-1</v>
      </c>
      <c r="EQ48" s="11">
        <f t="shared" si="52"/>
        <v>-1</v>
      </c>
      <c r="ER48" s="11">
        <f t="shared" si="53"/>
        <v>-1</v>
      </c>
      <c r="ES48" s="11">
        <f t="shared" si="54"/>
        <v>-1</v>
      </c>
      <c r="ET48" s="11">
        <f t="shared" si="55"/>
        <v>-1</v>
      </c>
      <c r="EU48" s="11">
        <f t="shared" si="56"/>
        <v>-1</v>
      </c>
      <c r="EV48" s="11">
        <f t="shared" si="57"/>
        <v>-1</v>
      </c>
      <c r="EW48" s="11">
        <f t="shared" si="58"/>
        <v>-1</v>
      </c>
      <c r="EX48" s="11">
        <f t="shared" si="59"/>
        <v>-1</v>
      </c>
      <c r="EY48" s="11">
        <f t="shared" si="60"/>
        <v>-1</v>
      </c>
      <c r="EZ48" s="11">
        <f t="shared" si="61"/>
        <v>-1</v>
      </c>
      <c r="FA48" s="11">
        <f t="shared" si="62"/>
        <v>-1</v>
      </c>
      <c r="FB48" s="11">
        <f t="shared" si="63"/>
        <v>-1</v>
      </c>
      <c r="FC48" s="11">
        <f t="shared" si="64"/>
        <v>-1</v>
      </c>
      <c r="FD48" s="11">
        <f t="shared" si="65"/>
        <v>-1</v>
      </c>
      <c r="FE48" s="11">
        <f t="shared" si="66"/>
        <v>-1</v>
      </c>
      <c r="FF48" s="11">
        <f t="shared" si="67"/>
        <v>-1</v>
      </c>
      <c r="FG48" s="11">
        <f t="shared" si="68"/>
        <v>-1</v>
      </c>
      <c r="FH48" s="11">
        <f t="shared" si="69"/>
        <v>-1</v>
      </c>
      <c r="FI48" s="11">
        <f t="shared" si="70"/>
        <v>-1</v>
      </c>
      <c r="FJ48" s="11">
        <f t="shared" si="71"/>
        <v>-1</v>
      </c>
      <c r="FK48" s="11">
        <f t="shared" si="72"/>
        <v>-1</v>
      </c>
      <c r="FL48" s="11">
        <f t="shared" si="73"/>
        <v>-1</v>
      </c>
      <c r="FM48" s="11">
        <f t="shared" si="74"/>
        <v>-1</v>
      </c>
      <c r="FN48" s="11">
        <f t="shared" si="75"/>
        <v>-1</v>
      </c>
      <c r="FO48" s="11">
        <f t="shared" si="76"/>
        <v>-1</v>
      </c>
      <c r="FP48" s="11">
        <f t="shared" si="77"/>
        <v>-1</v>
      </c>
      <c r="FQ48" s="11">
        <f t="shared" si="78"/>
        <v>-1</v>
      </c>
      <c r="FR48" s="11">
        <f t="shared" si="79"/>
        <v>-1</v>
      </c>
      <c r="FS48" s="11">
        <f t="shared" si="80"/>
        <v>-1</v>
      </c>
      <c r="FT48" s="11">
        <f t="shared" si="81"/>
        <v>-1</v>
      </c>
      <c r="FU48" s="11">
        <f t="shared" si="82"/>
        <v>-1</v>
      </c>
      <c r="FV48" s="11">
        <f t="shared" si="83"/>
        <v>-1</v>
      </c>
      <c r="FW48" s="11">
        <f t="shared" si="84"/>
        <v>-1</v>
      </c>
      <c r="FX48" s="11">
        <f t="shared" si="85"/>
        <v>-1</v>
      </c>
      <c r="FY48" s="11">
        <f t="shared" si="86"/>
        <v>-1</v>
      </c>
      <c r="FZ48" s="11">
        <f t="shared" si="87"/>
        <v>-1</v>
      </c>
    </row>
    <row r="49" spans="2:182" x14ac:dyDescent="0.25">
      <c r="B49" s="2">
        <v>35735</v>
      </c>
      <c r="C49" s="3">
        <v>50250540</v>
      </c>
      <c r="D49" s="4">
        <f>VLOOKUP(B49,[22]jan94!$A$59:$IV$168,3,0)</f>
        <v>597921</v>
      </c>
      <c r="E49" s="4">
        <f>VLOOKUP(B49,[23]feb94!$A$51:$IV$159,3,0)</f>
        <v>384029</v>
      </c>
      <c r="F49" s="4">
        <f>VLOOKUP(B49,[24]mar94!$A$56:$IV$164,3,0)</f>
        <v>556197</v>
      </c>
      <c r="G49" s="4">
        <f>VLOOKUP(B49,[25]apr94!$A$64:$IV$170,3,0)</f>
        <v>372454</v>
      </c>
      <c r="H49" s="4">
        <f>VLOOKUP(B49,[26]may94!$A$51:$IV$156,3,0)</f>
        <v>388758</v>
      </c>
      <c r="I49" s="4">
        <f>VLOOKUP(B49,[27]jun94!$A$62:$IV$167,3,0)</f>
        <v>441762</v>
      </c>
      <c r="J49" s="4">
        <f>VLOOKUP(B49,[28]jul94!$A$55:$IV$159,3,0)</f>
        <v>455748</v>
      </c>
      <c r="K49" s="4">
        <f>VLOOKUP(B49,[29]aug94!$A$63:$IV$165,3,0)</f>
        <v>408638</v>
      </c>
      <c r="L49" s="4">
        <f>VLOOKUP(B49,[30]sep94!$A$55:$IV$156,3,0)</f>
        <v>538003</v>
      </c>
      <c r="M49" s="4">
        <f>VLOOKUP(B49,[31]oct94!$A$55:$IV$155,3,0)</f>
        <v>381262</v>
      </c>
      <c r="N49" s="4">
        <f>VLOOKUP(B49,[32]nov94!$A$38:$IV$137,3,0)</f>
        <v>478495</v>
      </c>
      <c r="O49" s="4">
        <f>VLOOKUP(B49,[33]dec94!$A$55:$IV$154,3,0)</f>
        <v>427147</v>
      </c>
      <c r="P49" s="4">
        <f>VLOOKUP(B49,[34]jan95!$A$48:$IV$142,3,0)</f>
        <v>588906</v>
      </c>
      <c r="Q49" s="4">
        <f>VLOOKUP(B49,[35]feb95!$A$54:$IV$147,3,0)</f>
        <v>384902</v>
      </c>
      <c r="R49" s="4">
        <f>VLOOKUP(B49,[36]mar95!$A$37:$IV$129,3,0)</f>
        <v>393442</v>
      </c>
      <c r="S49" s="4">
        <f>VLOOKUP(B49,[37]apr95!$A$59:$IV$150,3,0)</f>
        <v>434300</v>
      </c>
      <c r="T49" s="4">
        <f>VLOOKUP(B49,[38]may95!$A$60:$IV$151,3,0)</f>
        <v>538317</v>
      </c>
      <c r="U49" s="4">
        <f>VLOOKUP(B49,[39]jun95!$A$55:$IV$144,3,0)</f>
        <v>454021</v>
      </c>
      <c r="V49" s="4">
        <f>VLOOKUP(B49,[40]jul95!$A$53:$IV$141,3,0)</f>
        <v>508832</v>
      </c>
      <c r="W49" s="4">
        <f>VLOOKUP(B49,[41]aug95!$A$61:$IV$148,3,0)</f>
        <v>695729</v>
      </c>
      <c r="X49" s="4">
        <f>VLOOKUP(B49,[42]sep95!$A$58:$IV$144,3,0)</f>
        <v>392918</v>
      </c>
      <c r="Y49" s="4">
        <f>VLOOKUP(B49,[43]oct95!$A$53:$IV$138,3,0)</f>
        <v>1363848</v>
      </c>
      <c r="Z49" s="4">
        <f>VLOOKUP(B49,[44]nov95!$A$58:$IV$142,3,0)</f>
        <v>862608</v>
      </c>
      <c r="AA49" s="4">
        <f>VLOOKUP(B49,[45]dec95!$A$55:$IV$138,3,0)</f>
        <v>395627</v>
      </c>
      <c r="AB49" s="4">
        <f>VLOOKUP(B49,[46]jan96!$A$59:$IV$138,3,0)</f>
        <v>604551</v>
      </c>
      <c r="AC49" s="4">
        <f>VLOOKUP(B49,[47]feb96!$A$36:$IV$114,3,0)</f>
        <v>1553496</v>
      </c>
      <c r="AD49" s="4">
        <f>VLOOKUP(B49,[48]mar96!$A$54:$IV$133,3,0)</f>
        <v>619538</v>
      </c>
      <c r="AE49" s="4">
        <f>VLOOKUP(B49,[49]apr96!$A$51:$IV$127,3,0)</f>
        <v>1088512</v>
      </c>
      <c r="AF49" s="4">
        <f>VLOOKUP(B49,[50]may96!$A$60:$IV$135,3,0)</f>
        <v>679045</v>
      </c>
      <c r="AG49" s="4">
        <f>VLOOKUP(B49,[51]jun96!$A$50:$IV$124,3,0)</f>
        <v>646716</v>
      </c>
      <c r="AH49" s="4">
        <f>VLOOKUP(B49,[52]jul96!$A$53:$IV$126,3,0)</f>
        <v>909228</v>
      </c>
      <c r="AI49" s="4">
        <f>VLOOKUP(B49,[53]aug96!$A$36:$IV$108,3,0)</f>
        <v>786754</v>
      </c>
      <c r="AJ49" s="4">
        <f>VLOOKUP(B49,[54]sep96!$A$51:$IV$122,3,0)</f>
        <v>1235554</v>
      </c>
      <c r="AK49" s="4">
        <f>VLOOKUP(B49,[55]oct96!$A$59:$IV$129,3,0)</f>
        <v>863313</v>
      </c>
      <c r="AL49" s="4">
        <f>VLOOKUP(B49,[56]nov96!$A$61:$IV$130,3,0)</f>
        <v>1083190</v>
      </c>
      <c r="AM49" s="4">
        <f>VLOOKUP(B49,[57]dec96!$A$51:$IV$119,3,0)</f>
        <v>1042739</v>
      </c>
      <c r="AN49" s="4">
        <f>VLOOKUP(B49,[58]jan97!$A$52:$IV$116,3,0)</f>
        <v>902287</v>
      </c>
      <c r="AO49" s="4">
        <f>VLOOKUP(B49,[59]feb97!$A$35:$IV$98,3,0)</f>
        <v>1563918</v>
      </c>
      <c r="AP49" s="4">
        <f>VLOOKUP(B49,[60]mar97!$A$51:$IV$113,3,0)</f>
        <v>1236435</v>
      </c>
      <c r="AQ49" s="4">
        <f>VLOOKUP(B49,[61]apr97!$A$35:$IV$96,3,0)</f>
        <v>1424593</v>
      </c>
      <c r="AR49" s="4">
        <f>VLOOKUP(B49,[62]may97!$A$35:$IV$95,3,0)</f>
        <v>1056932</v>
      </c>
      <c r="AS49" s="4">
        <f>VLOOKUP(B49,[63]jun97!$A$35:$IV$94,3,0)</f>
        <v>1434217</v>
      </c>
      <c r="AT49" s="4">
        <f>VLOOKUP(B49,[64]jul97!$A$49:$IV$107,3,0)</f>
        <v>1423410</v>
      </c>
      <c r="AU49" s="4">
        <f>VLOOKUP(B49,[65]aug97!$A$60:$IV$117,3,0)</f>
        <v>1787409</v>
      </c>
      <c r="AV49" s="4">
        <f>VLOOKUP(B49,[66]sep97!$A$48:$IV$104,3,0)</f>
        <v>2862865</v>
      </c>
      <c r="AW49" s="4">
        <f>VLOOKUP(B49,[67]oct97!$A$48:$IV$103,3,0)</f>
        <v>4228023</v>
      </c>
      <c r="AX49" s="4">
        <f>VLOOKUP(B49,[68]nov97!$A$48:$IV$102,3,0)</f>
        <v>1082571</v>
      </c>
      <c r="CP49" s="1" t="s">
        <v>50</v>
      </c>
      <c r="CQ49" s="11">
        <f t="shared" si="0"/>
        <v>-0.78812020199756683</v>
      </c>
      <c r="CR49" s="11">
        <f t="shared" si="1"/>
        <v>-0.79944697488728178</v>
      </c>
      <c r="CS49" s="11">
        <f t="shared" si="2"/>
        <v>-0.7394375771154148</v>
      </c>
      <c r="CT49" s="11">
        <f t="shared" si="3"/>
        <v>-0.83387720274249144</v>
      </c>
      <c r="CU49" s="11">
        <f t="shared" si="4"/>
        <v>-0.82957417513558129</v>
      </c>
      <c r="CV49" s="11">
        <f t="shared" si="5"/>
        <v>-0.84815745262699649</v>
      </c>
      <c r="CW49" s="11">
        <f t="shared" si="6"/>
        <v>-0.82055191486289447</v>
      </c>
      <c r="CX49" s="11">
        <f t="shared" si="7"/>
        <v>-0.77117221451713713</v>
      </c>
      <c r="CY49" s="11">
        <f t="shared" si="8"/>
        <v>-0.73680883734255209</v>
      </c>
      <c r="CZ49" s="11">
        <f t="shared" si="9"/>
        <v>-0.80310787677452</v>
      </c>
      <c r="DA49" s="11">
        <f t="shared" si="10"/>
        <v>-0.80824491945438393</v>
      </c>
      <c r="DB49" s="11">
        <f t="shared" si="11"/>
        <v>-0.79635091598461949</v>
      </c>
      <c r="DC49" s="11">
        <f t="shared" si="12"/>
        <v>-0.79886658634153163</v>
      </c>
      <c r="DD49" s="11">
        <f t="shared" si="13"/>
        <v>-0.77376954493074546</v>
      </c>
      <c r="DE49" s="11">
        <f t="shared" si="14"/>
        <v>-3.8408388520971304</v>
      </c>
      <c r="DF49" s="11">
        <f t="shared" si="15"/>
        <v>-0.75477786941087888</v>
      </c>
      <c r="DG49" s="11">
        <f t="shared" si="16"/>
        <v>-0.82452484805148374</v>
      </c>
      <c r="DH49" s="11">
        <f t="shared" si="17"/>
        <v>-0.81475985875067403</v>
      </c>
      <c r="DI49" s="11">
        <f t="shared" si="18"/>
        <v>-0.75464075660134899</v>
      </c>
      <c r="DJ49" s="11">
        <f t="shared" si="19"/>
        <v>-0.79171931013225894</v>
      </c>
      <c r="DK49" s="11">
        <f t="shared" si="20"/>
        <v>-0.7984625484747625</v>
      </c>
      <c r="DL49" s="11">
        <f t="shared" si="21"/>
        <v>-0.73933689383759971</v>
      </c>
      <c r="DM49" s="11">
        <f t="shared" si="22"/>
        <v>-0.80853095811521303</v>
      </c>
      <c r="DN49" s="11">
        <f t="shared" si="23"/>
        <v>-0.81722396475179171</v>
      </c>
      <c r="DO49" s="11">
        <f t="shared" si="24"/>
        <v>-0.82261249189663899</v>
      </c>
      <c r="DP49" s="11">
        <f t="shared" si="25"/>
        <v>-0.57561128365314795</v>
      </c>
      <c r="DQ49" s="11">
        <f t="shared" si="26"/>
        <v>-0.80465292484788375</v>
      </c>
      <c r="DR49" s="11">
        <f t="shared" si="27"/>
        <v>-0.86250893064216538</v>
      </c>
      <c r="DS49" s="11">
        <f t="shared" si="28"/>
        <v>-0.7815824531379959</v>
      </c>
      <c r="DT49" s="11">
        <f t="shared" si="29"/>
        <v>-0.79023366384214555</v>
      </c>
      <c r="DU49" s="11">
        <f t="shared" si="30"/>
        <v>-0.80181477762168074</v>
      </c>
      <c r="DV49" s="11">
        <f t="shared" si="31"/>
        <v>-0.82338190262760858</v>
      </c>
      <c r="DW49" s="11">
        <f t="shared" si="32"/>
        <v>-0.82904513557516013</v>
      </c>
      <c r="DX49" s="11">
        <f t="shared" si="33"/>
        <v>-0.8497272000983016</v>
      </c>
      <c r="DY49" s="11">
        <f t="shared" si="34"/>
        <v>-0.80822979708461284</v>
      </c>
      <c r="DZ49" s="11">
        <f t="shared" si="35"/>
        <v>-0.85140721876450365</v>
      </c>
      <c r="EA49" s="11">
        <f t="shared" si="36"/>
        <v>-0.82419076642663625</v>
      </c>
      <c r="EB49" s="11">
        <f t="shared" si="37"/>
        <v>-0.86351720245882391</v>
      </c>
      <c r="EC49" s="11">
        <f t="shared" si="38"/>
        <v>-0.79217544311423116</v>
      </c>
      <c r="ED49" s="11">
        <f t="shared" si="39"/>
        <v>-0.79807125716623772</v>
      </c>
      <c r="EE49" s="11">
        <f t="shared" si="40"/>
        <v>-0.84121378124648361</v>
      </c>
      <c r="EF49" s="11">
        <f t="shared" si="41"/>
        <v>-0.83328995922834126</v>
      </c>
      <c r="EG49" s="11">
        <f t="shared" si="42"/>
        <v>-1</v>
      </c>
      <c r="EH49" s="11">
        <f t="shared" si="43"/>
        <v>-1</v>
      </c>
      <c r="EI49" s="11">
        <f t="shared" si="44"/>
        <v>-1</v>
      </c>
      <c r="EJ49" s="11">
        <f t="shared" si="45"/>
        <v>-1</v>
      </c>
      <c r="EK49" s="11">
        <f t="shared" si="46"/>
        <v>-1</v>
      </c>
      <c r="EL49" s="11">
        <f t="shared" si="47"/>
        <v>-1</v>
      </c>
      <c r="EM49" s="11">
        <f t="shared" si="48"/>
        <v>-1</v>
      </c>
      <c r="EN49" s="11">
        <f t="shared" si="49"/>
        <v>-1</v>
      </c>
      <c r="EO49" s="11">
        <f t="shared" si="50"/>
        <v>-1</v>
      </c>
      <c r="EP49" s="11">
        <f t="shared" si="51"/>
        <v>-1</v>
      </c>
      <c r="EQ49" s="11">
        <f t="shared" si="52"/>
        <v>-1</v>
      </c>
      <c r="ER49" s="11">
        <f t="shared" si="53"/>
        <v>-1</v>
      </c>
      <c r="ES49" s="11">
        <f t="shared" si="54"/>
        <v>-1</v>
      </c>
      <c r="ET49" s="11">
        <f t="shared" si="55"/>
        <v>-1</v>
      </c>
      <c r="EU49" s="11">
        <f t="shared" si="56"/>
        <v>-1</v>
      </c>
      <c r="EV49" s="11">
        <f t="shared" si="57"/>
        <v>-1</v>
      </c>
      <c r="EW49" s="11">
        <f t="shared" si="58"/>
        <v>-1</v>
      </c>
      <c r="EX49" s="11">
        <f t="shared" si="59"/>
        <v>-1</v>
      </c>
      <c r="EY49" s="11">
        <f t="shared" si="60"/>
        <v>-1</v>
      </c>
      <c r="EZ49" s="11">
        <f t="shared" si="61"/>
        <v>-1</v>
      </c>
      <c r="FA49" s="11">
        <f t="shared" si="62"/>
        <v>-1</v>
      </c>
      <c r="FB49" s="11">
        <f t="shared" si="63"/>
        <v>-1</v>
      </c>
      <c r="FC49" s="11">
        <f t="shared" si="64"/>
        <v>-1</v>
      </c>
      <c r="FD49" s="11">
        <f t="shared" si="65"/>
        <v>-1</v>
      </c>
      <c r="FE49" s="11">
        <f t="shared" si="66"/>
        <v>-1</v>
      </c>
      <c r="FF49" s="11">
        <f t="shared" si="67"/>
        <v>-1</v>
      </c>
      <c r="FG49" s="11">
        <f t="shared" si="68"/>
        <v>-1</v>
      </c>
      <c r="FH49" s="11">
        <f t="shared" si="69"/>
        <v>-1</v>
      </c>
      <c r="FI49" s="11">
        <f t="shared" si="70"/>
        <v>-1</v>
      </c>
      <c r="FJ49" s="11">
        <f t="shared" si="71"/>
        <v>-1</v>
      </c>
      <c r="FK49" s="11">
        <f t="shared" si="72"/>
        <v>-1</v>
      </c>
      <c r="FL49" s="11">
        <f t="shared" si="73"/>
        <v>-1</v>
      </c>
      <c r="FM49" s="11">
        <f t="shared" si="74"/>
        <v>-1</v>
      </c>
      <c r="FN49" s="11">
        <f t="shared" si="75"/>
        <v>-1</v>
      </c>
      <c r="FO49" s="11">
        <f t="shared" si="76"/>
        <v>-1</v>
      </c>
      <c r="FP49" s="11">
        <f t="shared" si="77"/>
        <v>-1</v>
      </c>
      <c r="FQ49" s="11">
        <f t="shared" si="78"/>
        <v>-1</v>
      </c>
      <c r="FR49" s="11">
        <f t="shared" si="79"/>
        <v>-1</v>
      </c>
      <c r="FS49" s="11">
        <f t="shared" si="80"/>
        <v>-1</v>
      </c>
      <c r="FT49" s="11">
        <f t="shared" si="81"/>
        <v>-1</v>
      </c>
      <c r="FU49" s="11">
        <f t="shared" si="82"/>
        <v>-1</v>
      </c>
      <c r="FV49" s="11">
        <f t="shared" si="83"/>
        <v>-1</v>
      </c>
      <c r="FW49" s="11">
        <f t="shared" si="84"/>
        <v>-1</v>
      </c>
      <c r="FX49" s="11">
        <f t="shared" si="85"/>
        <v>-1</v>
      </c>
      <c r="FY49" s="11">
        <f t="shared" si="86"/>
        <v>-1</v>
      </c>
      <c r="FZ49" s="11">
        <f t="shared" si="87"/>
        <v>-1</v>
      </c>
    </row>
    <row r="50" spans="2:182" x14ac:dyDescent="0.25">
      <c r="B50" s="2">
        <v>35765</v>
      </c>
      <c r="C50" s="3">
        <v>51214050</v>
      </c>
      <c r="D50" s="4">
        <f>VLOOKUP(B50,[22]jan94!$A$59:$IV$168,3,0)</f>
        <v>573392</v>
      </c>
      <c r="E50" s="4">
        <f>VLOOKUP(B50,[23]feb94!$A$51:$IV$159,3,0)</f>
        <v>390394</v>
      </c>
      <c r="F50" s="4">
        <f>VLOOKUP(B50,[24]mar94!$A$56:$IV$164,3,0)</f>
        <v>554768</v>
      </c>
      <c r="G50" s="4">
        <f>VLOOKUP(B50,[25]apr94!$A$64:$IV$170,3,0)</f>
        <v>367350</v>
      </c>
      <c r="H50" s="4">
        <f>VLOOKUP(B50,[26]may94!$A$51:$IV$156,3,0)</f>
        <v>405413</v>
      </c>
      <c r="I50" s="4">
        <f>VLOOKUP(B50,[27]jun94!$A$62:$IV$167,3,0)</f>
        <v>430724</v>
      </c>
      <c r="J50" s="4">
        <f>VLOOKUP(B50,[28]jul94!$A$55:$IV$159,3,0)</f>
        <v>451111</v>
      </c>
      <c r="K50" s="4">
        <f>VLOOKUP(B50,[29]aug94!$A$63:$IV$165,3,0)</f>
        <v>428714</v>
      </c>
      <c r="L50" s="4">
        <f>VLOOKUP(B50,[30]sep94!$A$55:$IV$156,3,0)</f>
        <v>516503</v>
      </c>
      <c r="M50" s="4">
        <f>VLOOKUP(B50,[31]oct94!$A$55:$IV$155,3,0)</f>
        <v>401828</v>
      </c>
      <c r="N50" s="4">
        <f>VLOOKUP(B50,[32]nov94!$A$38:$IV$137,3,0)</f>
        <v>468965</v>
      </c>
      <c r="O50" s="4">
        <f>VLOOKUP(B50,[33]dec94!$A$55:$IV$154,3,0)</f>
        <v>417527</v>
      </c>
      <c r="P50" s="4">
        <f>VLOOKUP(B50,[34]jan95!$A$48:$IV$142,3,0)</f>
        <v>544323</v>
      </c>
      <c r="Q50" s="4">
        <f>VLOOKUP(B50,[35]feb95!$A$54:$IV$147,3,0)</f>
        <v>379756</v>
      </c>
      <c r="R50" s="4">
        <f>VLOOKUP(B50,[36]mar95!$A$37:$IV$129,3,0)</f>
        <v>411625</v>
      </c>
      <c r="S50" s="4">
        <f>VLOOKUP(B50,[37]apr95!$A$59:$IV$150,3,0)</f>
        <v>459886</v>
      </c>
      <c r="T50" s="4">
        <f>VLOOKUP(B50,[38]may95!$A$60:$IV$151,3,0)</f>
        <v>480855</v>
      </c>
      <c r="U50" s="4">
        <f>VLOOKUP(B50,[39]jun95!$A$55:$IV$144,3,0)</f>
        <v>450853</v>
      </c>
      <c r="V50" s="4">
        <f>VLOOKUP(B50,[40]jul95!$A$53:$IV$141,3,0)</f>
        <v>515416</v>
      </c>
      <c r="W50" s="4">
        <f>VLOOKUP(B50,[41]aug95!$A$61:$IV$148,3,0)</f>
        <v>711413</v>
      </c>
      <c r="X50" s="4">
        <f>VLOOKUP(B50,[42]sep95!$A$58:$IV$144,3,0)</f>
        <v>405900</v>
      </c>
      <c r="Y50" s="4">
        <f>VLOOKUP(B50,[43]oct95!$A$53:$IV$138,3,0)</f>
        <v>1352472</v>
      </c>
      <c r="Z50" s="4">
        <f>VLOOKUP(B50,[44]nov95!$A$58:$IV$142,3,0)</f>
        <v>839619</v>
      </c>
      <c r="AA50" s="4">
        <f>VLOOKUP(B50,[45]dec95!$A$55:$IV$138,3,0)</f>
        <v>399988</v>
      </c>
      <c r="AB50" s="4">
        <f>VLOOKUP(B50,[46]jan96!$A$59:$IV$138,3,0)</f>
        <v>594898</v>
      </c>
      <c r="AC50" s="4">
        <f>VLOOKUP(B50,[47]feb96!$A$36:$IV$114,3,0)</f>
        <v>1569418</v>
      </c>
      <c r="AD50" s="4">
        <f>VLOOKUP(B50,[48]mar96!$A$54:$IV$133,3,0)</f>
        <v>621669</v>
      </c>
      <c r="AE50" s="4">
        <f>VLOOKUP(B50,[49]apr96!$A$51:$IV$127,3,0)</f>
        <v>765598</v>
      </c>
      <c r="AF50" s="4">
        <f>VLOOKUP(B50,[50]may96!$A$60:$IV$135,3,0)</f>
        <v>782786</v>
      </c>
      <c r="AG50" s="4">
        <f>VLOOKUP(B50,[51]jun96!$A$50:$IV$124,3,0)</f>
        <v>629224</v>
      </c>
      <c r="AH50" s="4">
        <f>VLOOKUP(B50,[52]jul96!$A$53:$IV$126,3,0)</f>
        <v>909386</v>
      </c>
      <c r="AI50" s="4">
        <f>VLOOKUP(B50,[53]aug96!$A$36:$IV$108,3,0)</f>
        <v>817043</v>
      </c>
      <c r="AJ50" s="4">
        <f>VLOOKUP(B50,[54]sep96!$A$51:$IV$122,3,0)</f>
        <v>1225590</v>
      </c>
      <c r="AK50" s="4">
        <f>VLOOKUP(B50,[55]oct96!$A$59:$IV$129,3,0)</f>
        <v>852317</v>
      </c>
      <c r="AL50" s="4">
        <f>VLOOKUP(B50,[56]nov96!$A$61:$IV$130,3,0)</f>
        <v>1071715</v>
      </c>
      <c r="AM50" s="4">
        <f>VLOOKUP(B50,[57]dec96!$A$51:$IV$119,3,0)</f>
        <v>966660</v>
      </c>
      <c r="AN50" s="4">
        <f>VLOOKUP(B50,[58]jan97!$A$52:$IV$116,3,0)</f>
        <v>862508</v>
      </c>
      <c r="AO50" s="4">
        <f>VLOOKUP(B50,[59]feb97!$A$35:$IV$98,3,0)</f>
        <v>1597176</v>
      </c>
      <c r="AP50" s="4">
        <f>VLOOKUP(B50,[60]mar97!$A$51:$IV$113,3,0)</f>
        <v>1176932</v>
      </c>
      <c r="AQ50" s="4">
        <f>VLOOKUP(B50,[61]apr97!$A$35:$IV$96,3,0)</f>
        <v>1330288</v>
      </c>
      <c r="AR50" s="4">
        <f>VLOOKUP(B50,[62]may97!$A$35:$IV$95,3,0)</f>
        <v>1024807</v>
      </c>
      <c r="AS50" s="4">
        <f>VLOOKUP(B50,[63]jun97!$A$35:$IV$94,3,0)</f>
        <v>1347744</v>
      </c>
      <c r="AT50" s="4">
        <f>VLOOKUP(B50,[64]jul97!$A$49:$IV$107,3,0)</f>
        <v>1372396</v>
      </c>
      <c r="AU50" s="4">
        <f>VLOOKUP(B50,[65]aug97!$A$60:$IV$117,3,0)</f>
        <v>1647226</v>
      </c>
      <c r="AV50" s="4">
        <f>VLOOKUP(B50,[66]sep97!$A$48:$IV$104,3,0)</f>
        <v>2956428</v>
      </c>
      <c r="AW50" s="4">
        <f>VLOOKUP(B50,[67]oct97!$A$48:$IV$103,3,0)</f>
        <v>3946685</v>
      </c>
      <c r="AX50" s="4">
        <f>VLOOKUP(B50,[68]nov97!$A$48:$IV$102,3,0)</f>
        <v>2128094</v>
      </c>
      <c r="AY50" s="4">
        <f>VLOOKUP(B50,[69]dec97!$A$35:$IV$88,3,0)</f>
        <v>1110782</v>
      </c>
      <c r="CP50" s="1" t="s">
        <v>51</v>
      </c>
      <c r="CQ50" s="11">
        <f t="shared" si="0"/>
        <v>-0.78430195208693121</v>
      </c>
      <c r="CR50" s="11">
        <f t="shared" si="1"/>
        <v>-0.7958186371789322</v>
      </c>
      <c r="CS50" s="11">
        <f t="shared" si="2"/>
        <v>-0.80086234901779041</v>
      </c>
      <c r="CT50" s="11">
        <f t="shared" si="3"/>
        <v>-0.83861212648735239</v>
      </c>
      <c r="CU50" s="11">
        <f t="shared" si="4"/>
        <v>-0.83297726293233887</v>
      </c>
      <c r="CV50" s="11">
        <f t="shared" si="5"/>
        <v>-0.85246746628173109</v>
      </c>
      <c r="CW50" s="11">
        <f t="shared" si="6"/>
        <v>-0.81974381388797435</v>
      </c>
      <c r="CX50" s="11">
        <f t="shared" si="7"/>
        <v>-0.77584120962755654</v>
      </c>
      <c r="CY50" s="11">
        <f t="shared" si="8"/>
        <v>-0.7522460602134825</v>
      </c>
      <c r="CZ50" s="11">
        <f t="shared" si="9"/>
        <v>-0.80976033762168753</v>
      </c>
      <c r="DA50" s="11">
        <f t="shared" si="10"/>
        <v>-0.81092519391382245</v>
      </c>
      <c r="DB50" s="11">
        <f t="shared" si="11"/>
        <v>-0.78079439718885379</v>
      </c>
      <c r="DC50" s="11">
        <f t="shared" si="12"/>
        <v>-0.81017594878648436</v>
      </c>
      <c r="DD50" s="11">
        <f t="shared" si="13"/>
        <v>-0.78283497424943271</v>
      </c>
      <c r="DE50" s="11">
        <f t="shared" si="14"/>
        <v>-3.8459441301721866</v>
      </c>
      <c r="DF50" s="11">
        <f t="shared" si="15"/>
        <v>-0.76808263712096769</v>
      </c>
      <c r="DG50" s="11">
        <f t="shared" si="16"/>
        <v>-0.82177309790443676</v>
      </c>
      <c r="DH50" s="11">
        <f t="shared" si="17"/>
        <v>-0.82617380161311837</v>
      </c>
      <c r="DI50" s="11">
        <f t="shared" si="18"/>
        <v>-0.74404302833675706</v>
      </c>
      <c r="DJ50" s="11">
        <f t="shared" si="19"/>
        <v>-0.80155316366229901</v>
      </c>
      <c r="DK50" s="11">
        <f t="shared" si="20"/>
        <v>-0.78937814895111291</v>
      </c>
      <c r="DL50" s="11">
        <f t="shared" si="21"/>
        <v>-0.73954289515931493</v>
      </c>
      <c r="DM50" s="11">
        <f t="shared" si="22"/>
        <v>-0.81832950223464984</v>
      </c>
      <c r="DN50" s="11">
        <f t="shared" si="23"/>
        <v>-0.82788190781328819</v>
      </c>
      <c r="DO50" s="11">
        <f t="shared" si="24"/>
        <v>-0.80971823870372617</v>
      </c>
      <c r="DP50" s="11">
        <f t="shared" si="25"/>
        <v>-0.63996317109111422</v>
      </c>
      <c r="DQ50" s="11">
        <f t="shared" si="26"/>
        <v>-0.78725858100034696</v>
      </c>
      <c r="DR50" s="11">
        <f t="shared" si="27"/>
        <v>-0.86626339494782545</v>
      </c>
      <c r="DS50" s="11">
        <f t="shared" si="28"/>
        <v>-0.77461786569045665</v>
      </c>
      <c r="DT50" s="11">
        <f t="shared" si="29"/>
        <v>-0.81071470275519164</v>
      </c>
      <c r="DU50" s="11">
        <f t="shared" si="30"/>
        <v>-0.80801822140150015</v>
      </c>
      <c r="DV50" s="11">
        <f t="shared" si="31"/>
        <v>-0.83182251816056607</v>
      </c>
      <c r="DW50" s="11">
        <f t="shared" si="32"/>
        <v>-0.8378599082151067</v>
      </c>
      <c r="DX50" s="11">
        <f t="shared" si="33"/>
        <v>-0.85130015456876695</v>
      </c>
      <c r="DY50" s="11">
        <f t="shared" si="34"/>
        <v>-0.81266830957943426</v>
      </c>
      <c r="DZ50" s="11">
        <f t="shared" si="35"/>
        <v>-0.86158372428608332</v>
      </c>
      <c r="EA50" s="11">
        <f t="shared" si="36"/>
        <v>-0.82359185034272908</v>
      </c>
      <c r="EB50" s="11">
        <f t="shared" si="37"/>
        <v>-0.86462949695106273</v>
      </c>
      <c r="EC50" s="11">
        <f t="shared" si="38"/>
        <v>-0.80992445151507075</v>
      </c>
      <c r="ED50" s="11">
        <f t="shared" si="39"/>
        <v>-0.80783764057990248</v>
      </c>
      <c r="EE50" s="11">
        <f t="shared" si="40"/>
        <v>-0.85292195532716963</v>
      </c>
      <c r="EF50" s="11">
        <f t="shared" si="41"/>
        <v>-1</v>
      </c>
      <c r="EG50" s="11">
        <f t="shared" si="42"/>
        <v>-1</v>
      </c>
      <c r="EH50" s="11">
        <f t="shared" si="43"/>
        <v>-1</v>
      </c>
      <c r="EI50" s="11">
        <f t="shared" si="44"/>
        <v>-1</v>
      </c>
      <c r="EJ50" s="11">
        <f t="shared" si="45"/>
        <v>-1</v>
      </c>
      <c r="EK50" s="11">
        <f t="shared" si="46"/>
        <v>-1</v>
      </c>
      <c r="EL50" s="11">
        <f t="shared" si="47"/>
        <v>-1</v>
      </c>
      <c r="EM50" s="11">
        <f t="shared" si="48"/>
        <v>-1</v>
      </c>
      <c r="EN50" s="11">
        <f t="shared" si="49"/>
        <v>-1</v>
      </c>
      <c r="EO50" s="11">
        <f t="shared" si="50"/>
        <v>-1</v>
      </c>
      <c r="EP50" s="11">
        <f t="shared" si="51"/>
        <v>-1</v>
      </c>
      <c r="EQ50" s="11">
        <f t="shared" si="52"/>
        <v>-1</v>
      </c>
      <c r="ER50" s="11">
        <f t="shared" si="53"/>
        <v>-1</v>
      </c>
      <c r="ES50" s="11">
        <f t="shared" si="54"/>
        <v>-1</v>
      </c>
      <c r="ET50" s="11">
        <f t="shared" si="55"/>
        <v>-1</v>
      </c>
      <c r="EU50" s="11">
        <f t="shared" si="56"/>
        <v>-1</v>
      </c>
      <c r="EV50" s="11">
        <f t="shared" si="57"/>
        <v>-1</v>
      </c>
      <c r="EW50" s="11">
        <f t="shared" si="58"/>
        <v>-1</v>
      </c>
      <c r="EX50" s="11">
        <f t="shared" si="59"/>
        <v>-1</v>
      </c>
      <c r="EY50" s="11">
        <f t="shared" si="60"/>
        <v>-1</v>
      </c>
      <c r="EZ50" s="11">
        <f t="shared" si="61"/>
        <v>-1</v>
      </c>
      <c r="FA50" s="11">
        <f t="shared" si="62"/>
        <v>-1</v>
      </c>
      <c r="FB50" s="11">
        <f t="shared" si="63"/>
        <v>-1</v>
      </c>
      <c r="FC50" s="11">
        <f t="shared" si="64"/>
        <v>-1</v>
      </c>
      <c r="FD50" s="11">
        <f t="shared" si="65"/>
        <v>-1</v>
      </c>
      <c r="FE50" s="11">
        <f t="shared" si="66"/>
        <v>-1</v>
      </c>
      <c r="FF50" s="11">
        <f t="shared" si="67"/>
        <v>-1</v>
      </c>
      <c r="FG50" s="11">
        <f t="shared" si="68"/>
        <v>-1</v>
      </c>
      <c r="FH50" s="11">
        <f t="shared" si="69"/>
        <v>-1</v>
      </c>
      <c r="FI50" s="11">
        <f t="shared" si="70"/>
        <v>-1</v>
      </c>
      <c r="FJ50" s="11">
        <f t="shared" si="71"/>
        <v>-1</v>
      </c>
      <c r="FK50" s="11">
        <f t="shared" si="72"/>
        <v>-1</v>
      </c>
      <c r="FL50" s="11">
        <f t="shared" si="73"/>
        <v>-1</v>
      </c>
      <c r="FM50" s="11">
        <f t="shared" si="74"/>
        <v>-1</v>
      </c>
      <c r="FN50" s="11">
        <f t="shared" si="75"/>
        <v>-1</v>
      </c>
      <c r="FO50" s="11">
        <f t="shared" si="76"/>
        <v>-1</v>
      </c>
      <c r="FP50" s="11">
        <f t="shared" si="77"/>
        <v>-1</v>
      </c>
      <c r="FQ50" s="11">
        <f t="shared" si="78"/>
        <v>-1</v>
      </c>
      <c r="FR50" s="11">
        <f t="shared" si="79"/>
        <v>-1</v>
      </c>
      <c r="FS50" s="11">
        <f t="shared" si="80"/>
        <v>-1</v>
      </c>
      <c r="FT50" s="11">
        <f t="shared" si="81"/>
        <v>-1</v>
      </c>
      <c r="FU50" s="11">
        <f t="shared" si="82"/>
        <v>-1</v>
      </c>
      <c r="FV50" s="11">
        <f t="shared" si="83"/>
        <v>-1</v>
      </c>
      <c r="FW50" s="11">
        <f t="shared" si="84"/>
        <v>-1</v>
      </c>
      <c r="FX50" s="11">
        <f t="shared" si="85"/>
        <v>-1</v>
      </c>
      <c r="FY50" s="11">
        <f t="shared" si="86"/>
        <v>-1</v>
      </c>
      <c r="FZ50" s="11">
        <f t="shared" si="87"/>
        <v>-1</v>
      </c>
    </row>
    <row r="51" spans="2:182" x14ac:dyDescent="0.25">
      <c r="B51" s="2">
        <v>35796</v>
      </c>
      <c r="C51" s="3">
        <v>51045333</v>
      </c>
      <c r="D51" s="4">
        <f>VLOOKUP(B51,[22]jan94!$A$59:$IV$168,3,0)</f>
        <v>583725</v>
      </c>
      <c r="E51" s="4">
        <f>VLOOKUP(B51,[23]feb94!$A$51:$IV$159,3,0)</f>
        <v>374397</v>
      </c>
      <c r="F51" s="4">
        <f>VLOOKUP(B51,[24]mar94!$A$56:$IV$164,3,0)</f>
        <v>558674</v>
      </c>
      <c r="G51" s="4">
        <f>VLOOKUP(B51,[25]apr94!$A$64:$IV$170,3,0)</f>
        <v>366785</v>
      </c>
      <c r="H51" s="4">
        <f>VLOOKUP(B51,[26]may94!$A$51:$IV$156,3,0)</f>
        <v>404579</v>
      </c>
      <c r="I51" s="4">
        <f>VLOOKUP(B51,[27]jun94!$A$62:$IV$167,3,0)</f>
        <v>446666</v>
      </c>
      <c r="J51" s="4">
        <f>VLOOKUP(B51,[28]jul94!$A$55:$IV$159,3,0)</f>
        <v>405765</v>
      </c>
      <c r="K51" s="4">
        <f>VLOOKUP(B51,[29]aug94!$A$63:$IV$165,3,0)</f>
        <v>394035</v>
      </c>
      <c r="L51" s="4">
        <f>VLOOKUP(B51,[30]sep94!$A$55:$IV$156,3,0)</f>
        <v>522537</v>
      </c>
      <c r="M51" s="4">
        <f>VLOOKUP(B51,[31]oct94!$A$55:$IV$155,3,0)</f>
        <v>391488</v>
      </c>
      <c r="N51" s="4">
        <f>VLOOKUP(B51,[32]nov94!$A$38:$IV$137,3,0)</f>
        <v>422512</v>
      </c>
      <c r="O51" s="4">
        <f>VLOOKUP(B51,[33]dec94!$A$55:$IV$154,3,0)</f>
        <v>442415</v>
      </c>
      <c r="P51" s="4">
        <f>VLOOKUP(B51,[34]jan95!$A$48:$IV$142,3,0)</f>
        <v>545055</v>
      </c>
      <c r="Q51" s="4">
        <f>VLOOKUP(B51,[35]feb95!$A$54:$IV$147,3,0)</f>
        <v>389830</v>
      </c>
      <c r="R51" s="4">
        <f>VLOOKUP(B51,[36]mar95!$A$37:$IV$129,3,0)</f>
        <v>369821</v>
      </c>
      <c r="S51" s="4">
        <f>VLOOKUP(B51,[37]apr95!$A$59:$IV$150,3,0)</f>
        <v>446545</v>
      </c>
      <c r="T51" s="4">
        <f>VLOOKUP(B51,[38]may95!$A$60:$IV$151,3,0)</f>
        <v>502949</v>
      </c>
      <c r="U51" s="4">
        <f>VLOOKUP(B51,[39]jun95!$A$55:$IV$144,3,0)</f>
        <v>442097</v>
      </c>
      <c r="V51" s="4">
        <f>VLOOKUP(B51,[40]jul95!$A$53:$IV$141,3,0)</f>
        <v>559309</v>
      </c>
      <c r="W51" s="4">
        <f>VLOOKUP(B51,[41]aug95!$A$61:$IV$148,3,0)</f>
        <v>689112</v>
      </c>
      <c r="X51" s="4">
        <f>VLOOKUP(B51,[42]sep95!$A$58:$IV$144,3,0)</f>
        <v>402515</v>
      </c>
      <c r="Y51" s="4">
        <f>VLOOKUP(B51,[43]oct95!$A$53:$IV$138,3,0)</f>
        <v>1267332</v>
      </c>
      <c r="Z51" s="4">
        <f>VLOOKUP(B51,[44]nov95!$A$58:$IV$142,3,0)</f>
        <v>805004</v>
      </c>
      <c r="AA51" s="4">
        <f>VLOOKUP(B51,[45]dec95!$A$55:$IV$138,3,0)</f>
        <v>388505</v>
      </c>
      <c r="AB51" s="4">
        <f>VLOOKUP(B51,[46]jan96!$A$59:$IV$138,3,0)</f>
        <v>593267</v>
      </c>
      <c r="AC51" s="4">
        <f>VLOOKUP(B51,[47]feb96!$A$36:$IV$114,3,0)</f>
        <v>1464895</v>
      </c>
      <c r="AD51" s="4">
        <f>VLOOKUP(B51,[48]mar96!$A$54:$IV$133,3,0)</f>
        <v>634963</v>
      </c>
      <c r="AE51" s="4">
        <f>VLOOKUP(B51,[49]apr96!$A$51:$IV$127,3,0)</f>
        <v>687401</v>
      </c>
      <c r="AF51" s="4">
        <f>VLOOKUP(B51,[50]may96!$A$60:$IV$135,3,0)</f>
        <v>740274</v>
      </c>
      <c r="AG51" s="4">
        <f>VLOOKUP(B51,[51]jun96!$A$50:$IV$124,3,0)</f>
        <v>586942</v>
      </c>
      <c r="AH51" s="4">
        <f>VLOOKUP(B51,[52]jul96!$A$53:$IV$126,3,0)</f>
        <v>889457</v>
      </c>
      <c r="AI51" s="4">
        <f>VLOOKUP(B51,[53]aug96!$A$36:$IV$108,3,0)</f>
        <v>786906</v>
      </c>
      <c r="AJ51" s="4">
        <f>VLOOKUP(B51,[54]sep96!$A$51:$IV$122,3,0)</f>
        <v>1181867</v>
      </c>
      <c r="AK51" s="4">
        <f>VLOOKUP(B51,[55]oct96!$A$59:$IV$129,3,0)</f>
        <v>803497</v>
      </c>
      <c r="AL51" s="4">
        <f>VLOOKUP(B51,[56]nov96!$A$61:$IV$130,3,0)</f>
        <v>1027941</v>
      </c>
      <c r="AM51" s="4">
        <f>VLOOKUP(B51,[57]dec96!$A$51:$IV$119,3,0)</f>
        <v>934342</v>
      </c>
      <c r="AN51" s="4">
        <f>VLOOKUP(B51,[58]jan97!$A$52:$IV$116,3,0)</f>
        <v>841679</v>
      </c>
      <c r="AO51" s="4">
        <f>VLOOKUP(B51,[59]feb97!$A$35:$IV$98,3,0)</f>
        <v>1372753</v>
      </c>
      <c r="AP51" s="4">
        <f>VLOOKUP(B51,[60]mar97!$A$51:$IV$113,3,0)</f>
        <v>1146576</v>
      </c>
      <c r="AQ51" s="4">
        <f>VLOOKUP(B51,[61]apr97!$A$35:$IV$96,3,0)</f>
        <v>1278015</v>
      </c>
      <c r="AR51" s="4">
        <f>VLOOKUP(B51,[62]may97!$A$35:$IV$95,3,0)</f>
        <v>943210</v>
      </c>
      <c r="AS51" s="4">
        <f>VLOOKUP(B51,[63]jun97!$A$35:$IV$94,3,0)</f>
        <v>1224484</v>
      </c>
      <c r="AT51" s="4">
        <f>VLOOKUP(B51,[64]jul97!$A$49:$IV$107,3,0)</f>
        <v>1333770</v>
      </c>
      <c r="AU51" s="4">
        <f>VLOOKUP(B51,[65]aug97!$A$60:$IV$117,3,0)</f>
        <v>1512382</v>
      </c>
      <c r="AV51" s="4">
        <f>VLOOKUP(B51,[66]sep97!$A$48:$IV$104,3,0)</f>
        <v>2626497</v>
      </c>
      <c r="AW51" s="4">
        <f>VLOOKUP(B51,[67]oct97!$A$48:$IV$103,3,0)</f>
        <v>3671469</v>
      </c>
      <c r="AX51" s="4">
        <f>VLOOKUP(B51,[68]nov97!$A$48:$IV$102,3,0)</f>
        <v>1775890</v>
      </c>
      <c r="AY51" s="4">
        <f>VLOOKUP(B51,[69]dec97!$A$35:$IV$88,3,0)</f>
        <v>1482753</v>
      </c>
      <c r="AZ51" s="4">
        <f>VLOOKUP(B51,[70]jan98!$A$47:$IV$96,3,0)</f>
        <v>1829532</v>
      </c>
      <c r="CP51" s="1" t="s">
        <v>52</v>
      </c>
      <c r="CQ51" s="11">
        <f t="shared" si="0"/>
        <v>-0.78847058611754095</v>
      </c>
      <c r="CR51" s="11">
        <f t="shared" si="1"/>
        <v>-0.80567091791776724</v>
      </c>
      <c r="CS51" s="11">
        <f t="shared" si="2"/>
        <v>-0.79381114044912671</v>
      </c>
      <c r="CT51" s="11">
        <f t="shared" si="3"/>
        <v>-0.83889409465849973</v>
      </c>
      <c r="CU51" s="11">
        <f t="shared" si="4"/>
        <v>-0.83826218406742481</v>
      </c>
      <c r="CV51" s="11">
        <f t="shared" si="5"/>
        <v>-0.85493163880467427</v>
      </c>
      <c r="CW51" s="11">
        <f t="shared" si="6"/>
        <v>-0.81148253757321509</v>
      </c>
      <c r="CX51" s="11">
        <f t="shared" si="7"/>
        <v>-0.76533472743754594</v>
      </c>
      <c r="CY51" s="11">
        <f t="shared" si="8"/>
        <v>-0.77622379742383962</v>
      </c>
      <c r="CZ51" s="11">
        <f t="shared" si="9"/>
        <v>-0.81077859752687054</v>
      </c>
      <c r="DA51" s="11">
        <f t="shared" si="10"/>
        <v>-0.80821577774030984</v>
      </c>
      <c r="DB51" s="11">
        <f t="shared" si="11"/>
        <v>-0.7395976145193851</v>
      </c>
      <c r="DC51" s="11">
        <f t="shared" si="12"/>
        <v>-0.80518459030397094</v>
      </c>
      <c r="DD51" s="11">
        <f t="shared" si="13"/>
        <v>-0.78274552613145942</v>
      </c>
      <c r="DE51" s="11">
        <f t="shared" si="14"/>
        <v>-4.5132715932455563</v>
      </c>
      <c r="DF51" s="11">
        <f t="shared" si="15"/>
        <v>-0.76984545878303268</v>
      </c>
      <c r="DG51" s="11">
        <f t="shared" si="16"/>
        <v>-0.8218176617804791</v>
      </c>
      <c r="DH51" s="11">
        <f t="shared" si="17"/>
        <v>-0.82646453401058784</v>
      </c>
      <c r="DI51" s="11">
        <f t="shared" si="18"/>
        <v>-0.7671718219650554</v>
      </c>
      <c r="DJ51" s="11">
        <f t="shared" si="19"/>
        <v>-0.78514429513607165</v>
      </c>
      <c r="DK51" s="11">
        <f t="shared" si="20"/>
        <v>-0.78276741274542738</v>
      </c>
      <c r="DL51" s="11">
        <f t="shared" si="21"/>
        <v>-0.73999634699058581</v>
      </c>
      <c r="DM51" s="11">
        <f t="shared" si="22"/>
        <v>-0.82480243828147315</v>
      </c>
      <c r="DN51" s="11">
        <f t="shared" si="23"/>
        <v>-0.81702635456744155</v>
      </c>
      <c r="DO51" s="11">
        <f t="shared" si="24"/>
        <v>-0.81153217975421044</v>
      </c>
      <c r="DP51" s="11">
        <f t="shared" si="25"/>
        <v>-0.63775651059668825</v>
      </c>
      <c r="DQ51" s="11">
        <f t="shared" si="26"/>
        <v>-0.78698636167737923</v>
      </c>
      <c r="DR51" s="11">
        <f t="shared" si="27"/>
        <v>-0.87369320182662336</v>
      </c>
      <c r="DS51" s="11">
        <f t="shared" si="28"/>
        <v>-0.7752647385687933</v>
      </c>
      <c r="DT51" s="11">
        <f t="shared" si="29"/>
        <v>-0.80891392437135223</v>
      </c>
      <c r="DU51" s="11">
        <f t="shared" si="30"/>
        <v>-0.80829902480743987</v>
      </c>
      <c r="DV51" s="11">
        <f t="shared" si="31"/>
        <v>-0.81885966408102262</v>
      </c>
      <c r="DW51" s="11">
        <f t="shared" si="32"/>
        <v>-0.84603328565357316</v>
      </c>
      <c r="DX51" s="11">
        <f t="shared" si="33"/>
        <v>-0.85538172527079936</v>
      </c>
      <c r="DY51" s="11">
        <f t="shared" si="34"/>
        <v>-0.81974015213315277</v>
      </c>
      <c r="DZ51" s="11">
        <f t="shared" si="35"/>
        <v>-0.85536405343496502</v>
      </c>
      <c r="EA51" s="11">
        <f t="shared" si="36"/>
        <v>-0.82734914093316703</v>
      </c>
      <c r="EB51" s="11">
        <f t="shared" si="37"/>
        <v>-0.86800822100593988</v>
      </c>
      <c r="EC51" s="11">
        <f t="shared" si="38"/>
        <v>-0.81805308395475129</v>
      </c>
      <c r="ED51" s="11">
        <f t="shared" si="39"/>
        <v>-0.81927178860131777</v>
      </c>
      <c r="EE51" s="11">
        <f t="shared" si="40"/>
        <v>-1</v>
      </c>
      <c r="EF51" s="11">
        <f t="shared" si="41"/>
        <v>-1</v>
      </c>
      <c r="EG51" s="11">
        <f t="shared" si="42"/>
        <v>-1</v>
      </c>
      <c r="EH51" s="11">
        <f t="shared" si="43"/>
        <v>-1</v>
      </c>
      <c r="EI51" s="11">
        <f t="shared" si="44"/>
        <v>-1</v>
      </c>
      <c r="EJ51" s="11">
        <f t="shared" si="45"/>
        <v>-1</v>
      </c>
      <c r="EK51" s="11">
        <f t="shared" si="46"/>
        <v>-1</v>
      </c>
      <c r="EL51" s="11">
        <f t="shared" si="47"/>
        <v>-1</v>
      </c>
      <c r="EM51" s="11">
        <f t="shared" si="48"/>
        <v>-1</v>
      </c>
      <c r="EN51" s="11">
        <f t="shared" si="49"/>
        <v>-1</v>
      </c>
      <c r="EO51" s="11">
        <f t="shared" si="50"/>
        <v>-1</v>
      </c>
      <c r="EP51" s="11">
        <f t="shared" si="51"/>
        <v>-1</v>
      </c>
      <c r="EQ51" s="11">
        <f t="shared" si="52"/>
        <v>-1</v>
      </c>
      <c r="ER51" s="11">
        <f t="shared" si="53"/>
        <v>-1</v>
      </c>
      <c r="ES51" s="11">
        <f t="shared" si="54"/>
        <v>-1</v>
      </c>
      <c r="ET51" s="11">
        <f t="shared" si="55"/>
        <v>-1</v>
      </c>
      <c r="EU51" s="11">
        <f t="shared" si="56"/>
        <v>-1</v>
      </c>
      <c r="EV51" s="11">
        <f t="shared" si="57"/>
        <v>-1</v>
      </c>
      <c r="EW51" s="11">
        <f t="shared" si="58"/>
        <v>-1</v>
      </c>
      <c r="EX51" s="11">
        <f t="shared" si="59"/>
        <v>-1</v>
      </c>
      <c r="EY51" s="11">
        <f t="shared" si="60"/>
        <v>-1</v>
      </c>
      <c r="EZ51" s="11">
        <f t="shared" si="61"/>
        <v>-1</v>
      </c>
      <c r="FA51" s="11">
        <f t="shared" si="62"/>
        <v>-1</v>
      </c>
      <c r="FB51" s="11">
        <f t="shared" si="63"/>
        <v>-1</v>
      </c>
      <c r="FC51" s="11">
        <f t="shared" si="64"/>
        <v>-1</v>
      </c>
      <c r="FD51" s="11">
        <f t="shared" si="65"/>
        <v>-1</v>
      </c>
      <c r="FE51" s="11">
        <f t="shared" si="66"/>
        <v>-1</v>
      </c>
      <c r="FF51" s="11">
        <f t="shared" si="67"/>
        <v>-1</v>
      </c>
      <c r="FG51" s="11">
        <f t="shared" si="68"/>
        <v>-1</v>
      </c>
      <c r="FH51" s="11">
        <f t="shared" si="69"/>
        <v>-1</v>
      </c>
      <c r="FI51" s="11">
        <f t="shared" si="70"/>
        <v>-1</v>
      </c>
      <c r="FJ51" s="11">
        <f t="shared" si="71"/>
        <v>-1</v>
      </c>
      <c r="FK51" s="11">
        <f t="shared" si="72"/>
        <v>-1</v>
      </c>
      <c r="FL51" s="11">
        <f t="shared" si="73"/>
        <v>-1</v>
      </c>
      <c r="FM51" s="11">
        <f t="shared" si="74"/>
        <v>-1</v>
      </c>
      <c r="FN51" s="11">
        <f t="shared" si="75"/>
        <v>-1</v>
      </c>
      <c r="FO51" s="11">
        <f t="shared" si="76"/>
        <v>-1</v>
      </c>
      <c r="FP51" s="11">
        <f t="shared" si="77"/>
        <v>-1</v>
      </c>
      <c r="FQ51" s="11">
        <f t="shared" si="78"/>
        <v>-1</v>
      </c>
      <c r="FR51" s="11">
        <f t="shared" si="79"/>
        <v>-1</v>
      </c>
      <c r="FS51" s="11">
        <f t="shared" si="80"/>
        <v>-1</v>
      </c>
      <c r="FT51" s="11">
        <f t="shared" si="81"/>
        <v>-1</v>
      </c>
      <c r="FU51" s="11">
        <f t="shared" si="82"/>
        <v>-1</v>
      </c>
      <c r="FV51" s="11">
        <f t="shared" si="83"/>
        <v>-1</v>
      </c>
      <c r="FW51" s="11">
        <f t="shared" si="84"/>
        <v>-1</v>
      </c>
      <c r="FX51" s="11">
        <f t="shared" si="85"/>
        <v>-1</v>
      </c>
      <c r="FY51" s="11">
        <f t="shared" si="86"/>
        <v>-1</v>
      </c>
      <c r="FZ51" s="11">
        <f t="shared" si="87"/>
        <v>-1</v>
      </c>
    </row>
    <row r="52" spans="2:182" x14ac:dyDescent="0.25">
      <c r="B52" s="2">
        <v>35827</v>
      </c>
      <c r="C52" s="3">
        <v>45692655</v>
      </c>
      <c r="D52" s="4">
        <f>VLOOKUP(B52,[22]jan94!$A$59:$IV$168,3,0)</f>
        <v>517046</v>
      </c>
      <c r="E52" s="4">
        <f>VLOOKUP(B52,[23]feb94!$A$51:$IV$159,3,0)</f>
        <v>344283</v>
      </c>
      <c r="F52" s="4">
        <f>VLOOKUP(B52,[24]mar94!$A$56:$IV$164,3,0)</f>
        <v>600790</v>
      </c>
      <c r="G52" s="4">
        <f>VLOOKUP(B52,[25]apr94!$A$64:$IV$170,3,0)</f>
        <v>328786</v>
      </c>
      <c r="H52" s="4">
        <f>VLOOKUP(B52,[26]may94!$A$51:$IV$156,3,0)</f>
        <v>372974</v>
      </c>
      <c r="I52" s="4">
        <f>VLOOKUP(B52,[27]jun94!$A$62:$IV$167,3,0)</f>
        <v>373284</v>
      </c>
      <c r="J52" s="4">
        <f>VLOOKUP(B52,[28]jul94!$A$55:$IV$159,3,0)</f>
        <v>355192</v>
      </c>
      <c r="K52" s="4">
        <f>VLOOKUP(B52,[29]aug94!$A$63:$IV$165,3,0)</f>
        <v>367574</v>
      </c>
      <c r="L52" s="4">
        <f>VLOOKUP(B52,[30]sep94!$A$55:$IV$156,3,0)</f>
        <v>464034</v>
      </c>
      <c r="M52" s="4">
        <f>VLOOKUP(B52,[31]oct94!$A$55:$IV$155,3,0)</f>
        <v>337912</v>
      </c>
      <c r="N52" s="4">
        <f>VLOOKUP(B52,[32]nov94!$A$38:$IV$137,3,0)</f>
        <v>364086</v>
      </c>
      <c r="O52" s="4">
        <f>VLOOKUP(B52,[33]dec94!$A$55:$IV$154,3,0)</f>
        <v>395354</v>
      </c>
      <c r="P52" s="4">
        <f>VLOOKUP(B52,[34]jan95!$A$48:$IV$142,3,0)</f>
        <v>488926</v>
      </c>
      <c r="Q52" s="4">
        <f>VLOOKUP(B52,[35]feb95!$A$54:$IV$147,3,0)</f>
        <v>308048</v>
      </c>
      <c r="R52" s="4">
        <f>VLOOKUP(B52,[36]mar95!$A$37:$IV$129,3,0)</f>
        <v>327560</v>
      </c>
      <c r="S52" s="4">
        <f>VLOOKUP(B52,[37]apr95!$A$59:$IV$150,3,0)</f>
        <v>386502</v>
      </c>
      <c r="T52" s="4">
        <f>VLOOKUP(B52,[38]may95!$A$60:$IV$151,3,0)</f>
        <v>427529</v>
      </c>
      <c r="U52" s="4">
        <f>VLOOKUP(B52,[39]jun95!$A$55:$IV$144,3,0)</f>
        <v>409211</v>
      </c>
      <c r="V52" s="4">
        <f>VLOOKUP(B52,[40]jul95!$A$53:$IV$141,3,0)</f>
        <v>513085</v>
      </c>
      <c r="W52" s="4">
        <f>VLOOKUP(B52,[41]aug95!$A$61:$IV$148,3,0)</f>
        <v>591543</v>
      </c>
      <c r="X52" s="4">
        <f>VLOOKUP(B52,[42]sep95!$A$58:$IV$144,3,0)</f>
        <v>356636</v>
      </c>
      <c r="Y52" s="4">
        <f>VLOOKUP(B52,[43]oct95!$A$53:$IV$138,3,0)</f>
        <v>1115770</v>
      </c>
      <c r="Z52" s="4">
        <f>VLOOKUP(B52,[44]nov95!$A$58:$IV$142,3,0)</f>
        <v>731178</v>
      </c>
      <c r="AA52" s="4">
        <f>VLOOKUP(B52,[45]dec95!$A$55:$IV$138,3,0)</f>
        <v>326562</v>
      </c>
      <c r="AB52" s="4">
        <f>VLOOKUP(B52,[46]jan96!$A$59:$IV$138,3,0)</f>
        <v>521960</v>
      </c>
      <c r="AC52" s="4">
        <f>VLOOKUP(B52,[47]feb96!$A$36:$IV$114,3,0)</f>
        <v>1264944</v>
      </c>
      <c r="AD52" s="4">
        <f>VLOOKUP(B52,[48]mar96!$A$54:$IV$133,3,0)</f>
        <v>563767</v>
      </c>
      <c r="AE52" s="4">
        <f>VLOOKUP(B52,[49]apr96!$A$51:$IV$127,3,0)</f>
        <v>574547</v>
      </c>
      <c r="AF52" s="4">
        <f>VLOOKUP(B52,[50]may96!$A$60:$IV$135,3,0)</f>
        <v>610945</v>
      </c>
      <c r="AG52" s="4">
        <f>VLOOKUP(B52,[51]jun96!$A$50:$IV$124,3,0)</f>
        <v>510738</v>
      </c>
      <c r="AH52" s="4">
        <f>VLOOKUP(B52,[52]jul96!$A$53:$IV$126,3,0)</f>
        <v>787053</v>
      </c>
      <c r="AI52" s="4">
        <f>VLOOKUP(B52,[53]aug96!$A$36:$IV$108,3,0)</f>
        <v>648146</v>
      </c>
      <c r="AJ52" s="4">
        <f>VLOOKUP(B52,[54]sep96!$A$51:$IV$122,3,0)</f>
        <v>1009704</v>
      </c>
      <c r="AK52" s="4">
        <f>VLOOKUP(B52,[55]oct96!$A$59:$IV$129,3,0)</f>
        <v>700069</v>
      </c>
      <c r="AL52" s="4">
        <f>VLOOKUP(B52,[56]nov96!$A$61:$IV$130,3,0)</f>
        <v>882836</v>
      </c>
      <c r="AM52" s="4">
        <f>VLOOKUP(B52,[57]dec96!$A$51:$IV$119,3,0)</f>
        <v>780295</v>
      </c>
      <c r="AN52" s="4">
        <f>VLOOKUP(B52,[58]jan97!$A$52:$IV$116,3,0)</f>
        <v>749572</v>
      </c>
      <c r="AO52" s="4">
        <f>VLOOKUP(B52,[59]feb97!$A$35:$IV$98,3,0)</f>
        <v>1123411</v>
      </c>
      <c r="AP52" s="4">
        <f>VLOOKUP(B52,[60]mar97!$A$51:$IV$113,3,0)</f>
        <v>1000462</v>
      </c>
      <c r="AQ52" s="4">
        <f>VLOOKUP(B52,[61]apr97!$A$35:$IV$96,3,0)</f>
        <v>1108874</v>
      </c>
      <c r="AR52" s="4">
        <f>VLOOKUP(B52,[62]may97!$A$35:$IV$95,3,0)</f>
        <v>797401</v>
      </c>
      <c r="AS52" s="4">
        <f>VLOOKUP(B52,[63]jun97!$A$35:$IV$94,3,0)</f>
        <v>1065503</v>
      </c>
      <c r="AT52" s="4">
        <f>VLOOKUP(B52,[64]jul97!$A$49:$IV$107,3,0)</f>
        <v>1126355</v>
      </c>
      <c r="AU52" s="4">
        <f>VLOOKUP(B52,[65]aug97!$A$60:$IV$117,3,0)</f>
        <v>1242573</v>
      </c>
      <c r="AV52" s="4">
        <f>VLOOKUP(B52,[66]sep97!$A$48:$IV$104,3,0)</f>
        <v>2267166</v>
      </c>
      <c r="AW52" s="4">
        <f>VLOOKUP(B52,[67]oct97!$A$48:$IV$103,3,0)</f>
        <v>2981962</v>
      </c>
      <c r="AX52" s="4">
        <f>VLOOKUP(B52,[68]nov97!$A$48:$IV$102,3,0)</f>
        <v>1396878</v>
      </c>
      <c r="AY52" s="4">
        <f>VLOOKUP(B52,[69]dec97!$A$35:$IV$88,3,0)</f>
        <v>1175870</v>
      </c>
      <c r="AZ52" s="4">
        <f>VLOOKUP(B52,[70]jan98!$A$47:$IV$96,3,0)</f>
        <v>3411806</v>
      </c>
      <c r="BA52" s="4">
        <f>VLOOKUP(B52,[71]feb98!$A$50:$IV$98,3,0)</f>
        <v>2193681</v>
      </c>
      <c r="CP52" s="1" t="s">
        <v>53</v>
      </c>
      <c r="CQ52" s="11">
        <f t="shared" si="0"/>
        <v>-0.78448153879520277</v>
      </c>
      <c r="CR52" s="11">
        <f t="shared" si="1"/>
        <v>-0.79589095127568776</v>
      </c>
      <c r="CS52" s="11">
        <f t="shared" si="2"/>
        <v>-0.80763024631027769</v>
      </c>
      <c r="CT52" s="11">
        <f t="shared" si="3"/>
        <v>-0.83260086647906861</v>
      </c>
      <c r="CU52" s="11">
        <f t="shared" si="4"/>
        <v>-0.85519555983854945</v>
      </c>
      <c r="CV52" s="11">
        <f t="shared" si="5"/>
        <v>-0.85974961286642404</v>
      </c>
      <c r="CW52" s="11">
        <f t="shared" si="6"/>
        <v>-0.81875808700082686</v>
      </c>
      <c r="CX52" s="11">
        <f t="shared" si="7"/>
        <v>-0.76929121162477077</v>
      </c>
      <c r="CY52" s="11">
        <f t="shared" si="8"/>
        <v>-0.7890548470292168</v>
      </c>
      <c r="CZ52" s="11">
        <f t="shared" si="9"/>
        <v>-0.81851631445799788</v>
      </c>
      <c r="DA52" s="11">
        <f t="shared" si="10"/>
        <v>-0.80355830736598455</v>
      </c>
      <c r="DB52" s="11">
        <f t="shared" si="11"/>
        <v>-0.75275307638707467</v>
      </c>
      <c r="DC52" s="11">
        <f t="shared" si="12"/>
        <v>-0.80572999331356965</v>
      </c>
      <c r="DD52" s="11">
        <f t="shared" si="13"/>
        <v>-0.7917827029245843</v>
      </c>
      <c r="DE52" s="11">
        <f t="shared" si="14"/>
        <v>-4.6561587612039643</v>
      </c>
      <c r="DF52" s="11">
        <f t="shared" si="15"/>
        <v>-0.77220574420022237</v>
      </c>
      <c r="DG52" s="11">
        <f t="shared" si="16"/>
        <v>-0.82884196200998761</v>
      </c>
      <c r="DH52" s="11">
        <f t="shared" si="17"/>
        <v>-0.8384979792532804</v>
      </c>
      <c r="DI52" s="11">
        <f t="shared" si="18"/>
        <v>-0.72720761925641486</v>
      </c>
      <c r="DJ52" s="11">
        <f t="shared" si="19"/>
        <v>-0.80476523973309888</v>
      </c>
      <c r="DK52" s="11">
        <f t="shared" si="20"/>
        <v>-0.78530621800156741</v>
      </c>
      <c r="DL52" s="11">
        <f t="shared" si="21"/>
        <v>-0.75635961854323852</v>
      </c>
      <c r="DM52" s="11">
        <f t="shared" si="22"/>
        <v>-0.82346183752736157</v>
      </c>
      <c r="DN52" s="11">
        <f t="shared" si="23"/>
        <v>-0.82094960874245249</v>
      </c>
      <c r="DO52" s="11">
        <f t="shared" si="24"/>
        <v>-0.79594826561536069</v>
      </c>
      <c r="DP52" s="11">
        <f t="shared" si="25"/>
        <v>-0.64371833347217144</v>
      </c>
      <c r="DQ52" s="11">
        <f t="shared" si="26"/>
        <v>-0.79619147826453529</v>
      </c>
      <c r="DR52" s="11">
        <f t="shared" si="27"/>
        <v>-0.86691226355714468</v>
      </c>
      <c r="DS52" s="11">
        <f t="shared" si="28"/>
        <v>-0.77197309897434041</v>
      </c>
      <c r="DT52" s="11">
        <f t="shared" si="29"/>
        <v>-0.81185680290862017</v>
      </c>
      <c r="DU52" s="11">
        <f t="shared" si="30"/>
        <v>-0.81343016484929209</v>
      </c>
      <c r="DV52" s="11">
        <f t="shared" si="31"/>
        <v>-0.82295202817010094</v>
      </c>
      <c r="DW52" s="11">
        <f t="shared" si="32"/>
        <v>-0.84766041302009709</v>
      </c>
      <c r="DX52" s="11">
        <f t="shared" si="33"/>
        <v>-0.86230279547059641</v>
      </c>
      <c r="DY52" s="11">
        <f t="shared" si="34"/>
        <v>-0.82351401102773159</v>
      </c>
      <c r="DZ52" s="11">
        <f t="shared" si="35"/>
        <v>-0.84143139351633822</v>
      </c>
      <c r="EA52" s="11">
        <f t="shared" si="36"/>
        <v>-0.83483418547540456</v>
      </c>
      <c r="EB52" s="11">
        <f t="shared" si="37"/>
        <v>-0.87332257347968711</v>
      </c>
      <c r="EC52" s="11">
        <f t="shared" si="38"/>
        <v>-0.82519989062293253</v>
      </c>
      <c r="ED52" s="11">
        <f t="shared" si="39"/>
        <v>-1</v>
      </c>
      <c r="EE52" s="11">
        <f t="shared" si="40"/>
        <v>-1</v>
      </c>
      <c r="EF52" s="11">
        <f t="shared" si="41"/>
        <v>-1</v>
      </c>
      <c r="EG52" s="11">
        <f t="shared" si="42"/>
        <v>-1</v>
      </c>
      <c r="EH52" s="11">
        <f t="shared" si="43"/>
        <v>-1</v>
      </c>
      <c r="EI52" s="11">
        <f t="shared" si="44"/>
        <v>-1</v>
      </c>
      <c r="EJ52" s="11">
        <f t="shared" si="45"/>
        <v>-1</v>
      </c>
      <c r="EK52" s="11">
        <f t="shared" si="46"/>
        <v>-1</v>
      </c>
      <c r="EL52" s="11">
        <f t="shared" si="47"/>
        <v>-1</v>
      </c>
      <c r="EM52" s="11">
        <f t="shared" si="48"/>
        <v>-1</v>
      </c>
      <c r="EN52" s="11">
        <f t="shared" si="49"/>
        <v>-1</v>
      </c>
      <c r="EO52" s="11">
        <f t="shared" si="50"/>
        <v>-1</v>
      </c>
      <c r="EP52" s="11">
        <f t="shared" si="51"/>
        <v>-1</v>
      </c>
      <c r="EQ52" s="11">
        <f t="shared" si="52"/>
        <v>-1</v>
      </c>
      <c r="ER52" s="11">
        <f t="shared" si="53"/>
        <v>-1</v>
      </c>
      <c r="ES52" s="11">
        <f t="shared" si="54"/>
        <v>-1</v>
      </c>
      <c r="ET52" s="11">
        <f t="shared" si="55"/>
        <v>-1</v>
      </c>
      <c r="EU52" s="11">
        <f t="shared" si="56"/>
        <v>-1</v>
      </c>
      <c r="EV52" s="11">
        <f t="shared" si="57"/>
        <v>-1</v>
      </c>
      <c r="EW52" s="11">
        <f t="shared" si="58"/>
        <v>-1</v>
      </c>
      <c r="EX52" s="11">
        <f t="shared" si="59"/>
        <v>-1</v>
      </c>
      <c r="EY52" s="11">
        <f t="shared" si="60"/>
        <v>-1</v>
      </c>
      <c r="EZ52" s="11">
        <f t="shared" si="61"/>
        <v>-1</v>
      </c>
      <c r="FA52" s="11">
        <f t="shared" si="62"/>
        <v>-1</v>
      </c>
      <c r="FB52" s="11">
        <f t="shared" si="63"/>
        <v>-1</v>
      </c>
      <c r="FC52" s="11">
        <f t="shared" si="64"/>
        <v>-1</v>
      </c>
      <c r="FD52" s="11">
        <f t="shared" si="65"/>
        <v>-1</v>
      </c>
      <c r="FE52" s="11">
        <f t="shared" si="66"/>
        <v>-1</v>
      </c>
      <c r="FF52" s="11">
        <f t="shared" si="67"/>
        <v>-1</v>
      </c>
      <c r="FG52" s="11">
        <f t="shared" si="68"/>
        <v>-1</v>
      </c>
      <c r="FH52" s="11">
        <f t="shared" si="69"/>
        <v>-1</v>
      </c>
      <c r="FI52" s="11">
        <f t="shared" si="70"/>
        <v>-1</v>
      </c>
      <c r="FJ52" s="11">
        <f t="shared" si="71"/>
        <v>-1</v>
      </c>
      <c r="FK52" s="11">
        <f t="shared" si="72"/>
        <v>-1</v>
      </c>
      <c r="FL52" s="11">
        <f t="shared" si="73"/>
        <v>-1</v>
      </c>
      <c r="FM52" s="11">
        <f t="shared" si="74"/>
        <v>-1</v>
      </c>
      <c r="FN52" s="11">
        <f t="shared" si="75"/>
        <v>-1</v>
      </c>
      <c r="FO52" s="11">
        <f t="shared" si="76"/>
        <v>-1</v>
      </c>
      <c r="FP52" s="11">
        <f t="shared" si="77"/>
        <v>-1</v>
      </c>
      <c r="FQ52" s="11">
        <f t="shared" si="78"/>
        <v>-1</v>
      </c>
      <c r="FR52" s="11">
        <f t="shared" si="79"/>
        <v>-1</v>
      </c>
      <c r="FS52" s="11">
        <f t="shared" si="80"/>
        <v>-1</v>
      </c>
      <c r="FT52" s="11">
        <f t="shared" si="81"/>
        <v>-1</v>
      </c>
      <c r="FU52" s="11">
        <f t="shared" si="82"/>
        <v>-1</v>
      </c>
      <c r="FV52" s="11">
        <f t="shared" si="83"/>
        <v>-1</v>
      </c>
      <c r="FW52" s="11">
        <f t="shared" si="84"/>
        <v>-1</v>
      </c>
      <c r="FX52" s="11">
        <f t="shared" si="85"/>
        <v>-1</v>
      </c>
      <c r="FY52" s="11">
        <f t="shared" si="86"/>
        <v>-1</v>
      </c>
      <c r="FZ52" s="11">
        <f t="shared" si="87"/>
        <v>-1</v>
      </c>
    </row>
    <row r="53" spans="2:182" x14ac:dyDescent="0.25">
      <c r="B53" s="2">
        <v>35855</v>
      </c>
      <c r="C53" s="3">
        <v>50125334</v>
      </c>
      <c r="D53" s="4">
        <f>VLOOKUP(B53,[22]jan94!$A$59:$IV$168,3,0)</f>
        <v>583239</v>
      </c>
      <c r="E53" s="4">
        <f>VLOOKUP(B53,[23]feb94!$A$51:$IV$159,3,0)</f>
        <v>362778</v>
      </c>
      <c r="F53" s="4">
        <f>VLOOKUP(B53,[24]mar94!$A$56:$IV$164,3,0)</f>
        <v>508356</v>
      </c>
      <c r="G53" s="4">
        <f>VLOOKUP(B53,[25]apr94!$A$64:$IV$170,3,0)</f>
        <v>349074</v>
      </c>
      <c r="H53" s="4">
        <f>VLOOKUP(B53,[26]may94!$A$51:$IV$156,3,0)</f>
        <v>403461</v>
      </c>
      <c r="I53" s="4">
        <f>VLOOKUP(B53,[27]jun94!$A$62:$IV$167,3,0)</f>
        <v>407440</v>
      </c>
      <c r="J53" s="4">
        <f>VLOOKUP(B53,[28]jul94!$A$55:$IV$159,3,0)</f>
        <v>396964</v>
      </c>
      <c r="K53" s="4">
        <f>VLOOKUP(B53,[29]aug94!$A$63:$IV$165,3,0)</f>
        <v>435035</v>
      </c>
      <c r="L53" s="4">
        <f>VLOOKUP(B53,[30]sep94!$A$55:$IV$156,3,0)</f>
        <v>499129</v>
      </c>
      <c r="M53" s="4">
        <f>VLOOKUP(B53,[31]oct94!$A$55:$IV$155,3,0)</f>
        <v>362263</v>
      </c>
      <c r="N53" s="4">
        <f>VLOOKUP(B53,[32]nov94!$A$38:$IV$137,3,0)</f>
        <v>417517</v>
      </c>
      <c r="O53" s="4">
        <f>VLOOKUP(B53,[33]dec94!$A$55:$IV$154,3,0)</f>
        <v>426903</v>
      </c>
      <c r="P53" s="4">
        <f>VLOOKUP(B53,[34]jan95!$A$48:$IV$142,3,0)</f>
        <v>535734</v>
      </c>
      <c r="Q53" s="4">
        <f>VLOOKUP(B53,[35]feb95!$A$54:$IV$147,3,0)</f>
        <v>361592</v>
      </c>
      <c r="R53" s="4">
        <f>VLOOKUP(B53,[36]mar95!$A$37:$IV$129,3,0)</f>
        <v>373431</v>
      </c>
      <c r="S53" s="4">
        <f>VLOOKUP(B53,[37]apr95!$A$59:$IV$150,3,0)</f>
        <v>421996</v>
      </c>
      <c r="T53" s="4">
        <f>VLOOKUP(B53,[38]may95!$A$60:$IV$151,3,0)</f>
        <v>504377</v>
      </c>
      <c r="U53" s="4">
        <f>VLOOKUP(B53,[39]jun95!$A$55:$IV$144,3,0)</f>
        <v>444544</v>
      </c>
      <c r="V53" s="4">
        <f>VLOOKUP(B53,[40]jul95!$A$53:$IV$141,3,0)</f>
        <v>514687</v>
      </c>
      <c r="W53" s="4">
        <f>VLOOKUP(B53,[41]aug95!$A$61:$IV$148,3,0)</f>
        <v>653859</v>
      </c>
      <c r="X53" s="4">
        <f>VLOOKUP(B53,[42]sep95!$A$58:$IV$144,3,0)</f>
        <v>379103</v>
      </c>
      <c r="Y53" s="4">
        <f>VLOOKUP(B53,[43]oct95!$A$53:$IV$138,3,0)</f>
        <v>1222830</v>
      </c>
      <c r="Z53" s="4">
        <f>VLOOKUP(B53,[44]nov95!$A$58:$IV$142,3,0)</f>
        <v>995070</v>
      </c>
      <c r="AA53" s="4">
        <f>VLOOKUP(B53,[45]dec95!$A$55:$IV$138,3,0)</f>
        <v>358011</v>
      </c>
      <c r="AB53" s="4">
        <f>VLOOKUP(B53,[46]jan96!$A$59:$IV$138,3,0)</f>
        <v>581942</v>
      </c>
      <c r="AC53" s="4">
        <f>VLOOKUP(B53,[47]feb96!$A$36:$IV$114,3,0)</f>
        <v>1381851</v>
      </c>
      <c r="AD53" s="4">
        <f>VLOOKUP(B53,[48]mar96!$A$54:$IV$133,3,0)</f>
        <v>595906</v>
      </c>
      <c r="AE53" s="4">
        <f>VLOOKUP(B53,[49]apr96!$A$51:$IV$127,3,0)</f>
        <v>608635</v>
      </c>
      <c r="AF53" s="4">
        <f>VLOOKUP(B53,[50]may96!$A$60:$IV$135,3,0)</f>
        <v>665721</v>
      </c>
      <c r="AG53" s="4">
        <f>VLOOKUP(B53,[51]jun96!$A$50:$IV$124,3,0)</f>
        <v>561289</v>
      </c>
      <c r="AH53" s="4">
        <f>VLOOKUP(B53,[52]jul96!$A$53:$IV$126,3,0)</f>
        <v>869727</v>
      </c>
      <c r="AI53" s="4">
        <f>VLOOKUP(B53,[53]aug96!$A$36:$IV$108,3,0)</f>
        <v>675805</v>
      </c>
      <c r="AJ53" s="4">
        <f>VLOOKUP(B53,[54]sep96!$A$51:$IV$122,3,0)</f>
        <v>994488</v>
      </c>
      <c r="AK53" s="4">
        <f>VLOOKUP(B53,[55]oct96!$A$59:$IV$129,3,0)</f>
        <v>726974</v>
      </c>
      <c r="AL53" s="4">
        <f>VLOOKUP(B53,[56]nov96!$A$61:$IV$130,3,0)</f>
        <v>922285</v>
      </c>
      <c r="AM53" s="4">
        <f>VLOOKUP(B53,[57]dec96!$A$51:$IV$119,3,0)</f>
        <v>839600</v>
      </c>
      <c r="AN53" s="4">
        <f>VLOOKUP(B53,[58]jan97!$A$52:$IV$116,3,0)</f>
        <v>774853</v>
      </c>
      <c r="AO53" s="4">
        <f>VLOOKUP(B53,[59]feb97!$A$35:$IV$98,3,0)</f>
        <v>1128945</v>
      </c>
      <c r="AP53" s="4">
        <f>VLOOKUP(B53,[60]mar97!$A$51:$IV$113,3,0)</f>
        <v>1043501</v>
      </c>
      <c r="AQ53" s="4">
        <f>VLOOKUP(B53,[61]apr97!$A$35:$IV$96,3,0)</f>
        <v>1174272</v>
      </c>
      <c r="AR53" s="4">
        <f>VLOOKUP(B53,[62]may97!$A$35:$IV$95,3,0)</f>
        <v>776028</v>
      </c>
      <c r="AS53" s="4">
        <f>VLOOKUP(B53,[63]jun97!$A$35:$IV$94,3,0)</f>
        <v>1098960</v>
      </c>
      <c r="AT53" s="4">
        <f>VLOOKUP(B53,[64]jul97!$A$49:$IV$107,3,0)</f>
        <v>1176279</v>
      </c>
      <c r="AU53" s="4">
        <f>VLOOKUP(B53,[65]aug97!$A$60:$IV$117,3,0)</f>
        <v>1280681</v>
      </c>
      <c r="AV53" s="4">
        <f>VLOOKUP(B53,[66]sep97!$A$48:$IV$104,3,0)</f>
        <v>2436402</v>
      </c>
      <c r="AW53" s="4">
        <f>VLOOKUP(B53,[67]oct97!$A$48:$IV$103,3,0)</f>
        <v>2708646</v>
      </c>
      <c r="AX53" s="4">
        <f>VLOOKUP(B53,[68]nov97!$A$48:$IV$102,3,0)</f>
        <v>1424388</v>
      </c>
      <c r="AY53" s="4">
        <f>VLOOKUP(B53,[69]dec97!$A$35:$IV$88,3,0)</f>
        <v>1325073</v>
      </c>
      <c r="AZ53" s="4">
        <f>VLOOKUP(B53,[70]jan98!$A$47:$IV$96,3,0)</f>
        <v>2558997</v>
      </c>
      <c r="BA53" s="4">
        <f>VLOOKUP(B53,[71]feb98!$A$50:$IV$98,3,0)</f>
        <v>3019927</v>
      </c>
      <c r="BB53" s="4">
        <f>VLOOKUP(B53,[72]mar98!$A$34:$IV$81,3,0)</f>
        <v>1850180</v>
      </c>
      <c r="CP53" s="1" t="s">
        <v>54</v>
      </c>
      <c r="CQ53" s="11">
        <f t="shared" si="0"/>
        <v>-0.78779467953349291</v>
      </c>
      <c r="CR53" s="11">
        <f t="shared" si="1"/>
        <v>-0.79957392854062759</v>
      </c>
      <c r="CS53" s="11">
        <f t="shared" si="2"/>
        <v>-0.80837940139384135</v>
      </c>
      <c r="CT53" s="11">
        <f t="shared" si="3"/>
        <v>-0.85266080394955313</v>
      </c>
      <c r="CU53" s="11">
        <f t="shared" si="4"/>
        <v>-0.85252030224570452</v>
      </c>
      <c r="CV53" s="11">
        <f t="shared" si="5"/>
        <v>-0.85297199262785961</v>
      </c>
      <c r="CW53" s="11">
        <f t="shared" si="6"/>
        <v>-0.83129430630876511</v>
      </c>
      <c r="CX53" s="11">
        <f t="shared" si="7"/>
        <v>-0.78857259032493909</v>
      </c>
      <c r="CY53" s="11">
        <f t="shared" si="8"/>
        <v>-0.78783384963320058</v>
      </c>
      <c r="CZ53" s="11">
        <f t="shared" si="9"/>
        <v>-0.82361923238273871</v>
      </c>
      <c r="DA53" s="11">
        <f t="shared" si="10"/>
        <v>-0.79426373608074274</v>
      </c>
      <c r="DB53" s="11">
        <f t="shared" si="11"/>
        <v>-0.76828620897063438</v>
      </c>
      <c r="DC53" s="11">
        <f t="shared" si="12"/>
        <v>-0.80319250690296151</v>
      </c>
      <c r="DD53" s="11">
        <f t="shared" si="13"/>
        <v>-0.80279390830829023</v>
      </c>
      <c r="DE53" s="11">
        <f t="shared" si="14"/>
        <v>-4.7056496309259463</v>
      </c>
      <c r="DF53" s="11">
        <f t="shared" si="15"/>
        <v>-0.77820861271469033</v>
      </c>
      <c r="DG53" s="11">
        <f t="shared" si="16"/>
        <v>-0.829962517443805</v>
      </c>
      <c r="DH53" s="11">
        <f t="shared" si="17"/>
        <v>-0.82703480786960526</v>
      </c>
      <c r="DI53" s="11">
        <f t="shared" si="18"/>
        <v>-0.74668448142118338</v>
      </c>
      <c r="DJ53" s="11">
        <f t="shared" si="19"/>
        <v>-0.79649459064943351</v>
      </c>
      <c r="DK53" s="11">
        <f t="shared" si="20"/>
        <v>-0.79838468350178637</v>
      </c>
      <c r="DL53" s="11">
        <f t="shared" si="21"/>
        <v>-0.76043362838608464</v>
      </c>
      <c r="DM53" s="11">
        <f t="shared" si="22"/>
        <v>-0.82974744888622831</v>
      </c>
      <c r="DN53" s="11">
        <f t="shared" si="23"/>
        <v>-0.82014517111987228</v>
      </c>
      <c r="DO53" s="11">
        <f t="shared" si="24"/>
        <v>-0.80047921225309071</v>
      </c>
      <c r="DP53" s="11">
        <f t="shared" si="25"/>
        <v>-0.65048701631470851</v>
      </c>
      <c r="DQ53" s="11">
        <f t="shared" si="26"/>
        <v>-0.79540256917637131</v>
      </c>
      <c r="DR53" s="11">
        <f t="shared" si="27"/>
        <v>-0.87446857855857907</v>
      </c>
      <c r="DS53" s="11">
        <f t="shared" si="28"/>
        <v>-0.77302279340744873</v>
      </c>
      <c r="DT53" s="11">
        <f t="shared" si="29"/>
        <v>-0.82297754915156318</v>
      </c>
      <c r="DU53" s="11">
        <f t="shared" si="30"/>
        <v>-0.81820034124462682</v>
      </c>
      <c r="DV53" s="11">
        <f t="shared" si="31"/>
        <v>-0.83158999207170237</v>
      </c>
      <c r="DW53" s="11">
        <f t="shared" si="32"/>
        <v>-0.85203937465918833</v>
      </c>
      <c r="DX53" s="11">
        <f t="shared" si="33"/>
        <v>-0.8476980592089064</v>
      </c>
      <c r="DY53" s="11">
        <f t="shared" si="34"/>
        <v>-0.81409039213305523</v>
      </c>
      <c r="DZ53" s="11">
        <f t="shared" si="35"/>
        <v>-0.85768270619022702</v>
      </c>
      <c r="EA53" s="11">
        <f t="shared" si="36"/>
        <v>-0.8332422416334746</v>
      </c>
      <c r="EB53" s="11">
        <f t="shared" si="37"/>
        <v>-0.87189555567932153</v>
      </c>
      <c r="EC53" s="11">
        <f t="shared" si="38"/>
        <v>-1</v>
      </c>
      <c r="ED53" s="11">
        <f t="shared" si="39"/>
        <v>-1</v>
      </c>
      <c r="EE53" s="11">
        <f t="shared" si="40"/>
        <v>-1</v>
      </c>
      <c r="EF53" s="11">
        <f t="shared" si="41"/>
        <v>-1</v>
      </c>
      <c r="EG53" s="11">
        <f t="shared" si="42"/>
        <v>-1</v>
      </c>
      <c r="EH53" s="11">
        <f t="shared" si="43"/>
        <v>-1</v>
      </c>
      <c r="EI53" s="11">
        <f t="shared" si="44"/>
        <v>-1</v>
      </c>
      <c r="EJ53" s="11">
        <f t="shared" si="45"/>
        <v>-1</v>
      </c>
      <c r="EK53" s="11">
        <f t="shared" si="46"/>
        <v>-1</v>
      </c>
      <c r="EL53" s="11">
        <f t="shared" si="47"/>
        <v>-1</v>
      </c>
      <c r="EM53" s="11">
        <f t="shared" si="48"/>
        <v>-1</v>
      </c>
      <c r="EN53" s="11">
        <f t="shared" si="49"/>
        <v>-1</v>
      </c>
      <c r="EO53" s="11">
        <f t="shared" si="50"/>
        <v>-1</v>
      </c>
      <c r="EP53" s="11">
        <f t="shared" si="51"/>
        <v>-1</v>
      </c>
      <c r="EQ53" s="11">
        <f t="shared" si="52"/>
        <v>-1</v>
      </c>
      <c r="ER53" s="11">
        <f t="shared" si="53"/>
        <v>-1</v>
      </c>
      <c r="ES53" s="11">
        <f t="shared" si="54"/>
        <v>-1</v>
      </c>
      <c r="ET53" s="11">
        <f t="shared" si="55"/>
        <v>-1</v>
      </c>
      <c r="EU53" s="11">
        <f t="shared" si="56"/>
        <v>-1</v>
      </c>
      <c r="EV53" s="11">
        <f t="shared" si="57"/>
        <v>-1</v>
      </c>
      <c r="EW53" s="11">
        <f t="shared" si="58"/>
        <v>-1</v>
      </c>
      <c r="EX53" s="11">
        <f t="shared" si="59"/>
        <v>-1</v>
      </c>
      <c r="EY53" s="11">
        <f t="shared" si="60"/>
        <v>-1</v>
      </c>
      <c r="EZ53" s="11">
        <f t="shared" si="61"/>
        <v>-1</v>
      </c>
      <c r="FA53" s="11">
        <f t="shared" si="62"/>
        <v>-1</v>
      </c>
      <c r="FB53" s="11">
        <f t="shared" si="63"/>
        <v>-1</v>
      </c>
      <c r="FC53" s="11">
        <f t="shared" si="64"/>
        <v>-1</v>
      </c>
      <c r="FD53" s="11">
        <f t="shared" si="65"/>
        <v>-1</v>
      </c>
      <c r="FE53" s="11">
        <f t="shared" si="66"/>
        <v>-1</v>
      </c>
      <c r="FF53" s="11">
        <f t="shared" si="67"/>
        <v>-1</v>
      </c>
      <c r="FG53" s="11">
        <f t="shared" si="68"/>
        <v>-1</v>
      </c>
      <c r="FH53" s="11">
        <f t="shared" si="69"/>
        <v>-1</v>
      </c>
      <c r="FI53" s="11">
        <f t="shared" si="70"/>
        <v>-1</v>
      </c>
      <c r="FJ53" s="11">
        <f t="shared" si="71"/>
        <v>-1</v>
      </c>
      <c r="FK53" s="11">
        <f t="shared" si="72"/>
        <v>-1</v>
      </c>
      <c r="FL53" s="11">
        <f t="shared" si="73"/>
        <v>-1</v>
      </c>
      <c r="FM53" s="11">
        <f t="shared" si="74"/>
        <v>-1</v>
      </c>
      <c r="FN53" s="11">
        <f t="shared" si="75"/>
        <v>-1</v>
      </c>
      <c r="FO53" s="11">
        <f t="shared" si="76"/>
        <v>-1</v>
      </c>
      <c r="FP53" s="11">
        <f t="shared" si="77"/>
        <v>-1</v>
      </c>
      <c r="FQ53" s="11">
        <f t="shared" si="78"/>
        <v>-1</v>
      </c>
      <c r="FR53" s="11">
        <f t="shared" si="79"/>
        <v>-1</v>
      </c>
      <c r="FS53" s="11">
        <f t="shared" si="80"/>
        <v>-1</v>
      </c>
      <c r="FT53" s="11">
        <f t="shared" si="81"/>
        <v>-1</v>
      </c>
      <c r="FU53" s="11">
        <f t="shared" si="82"/>
        <v>-1</v>
      </c>
      <c r="FV53" s="11">
        <f t="shared" si="83"/>
        <v>-1</v>
      </c>
      <c r="FW53" s="11">
        <f t="shared" si="84"/>
        <v>-1</v>
      </c>
      <c r="FX53" s="11">
        <f t="shared" si="85"/>
        <v>-1</v>
      </c>
      <c r="FY53" s="11">
        <f t="shared" si="86"/>
        <v>-1</v>
      </c>
      <c r="FZ53" s="11">
        <f t="shared" si="87"/>
        <v>-1</v>
      </c>
    </row>
    <row r="54" spans="2:182" x14ac:dyDescent="0.25">
      <c r="B54" s="2">
        <v>35886</v>
      </c>
      <c r="C54" s="3">
        <v>48168128</v>
      </c>
      <c r="D54" s="4">
        <f>VLOOKUP(B54,[22]jan94!$A$59:$IV$168,3,0)</f>
        <v>555748</v>
      </c>
      <c r="E54" s="4">
        <f>VLOOKUP(B54,[23]feb94!$A$51:$IV$159,3,0)</f>
        <v>368744</v>
      </c>
      <c r="F54" s="4">
        <f>VLOOKUP(B54,[24]mar94!$A$56:$IV$164,3,0)</f>
        <v>509377</v>
      </c>
      <c r="G54" s="4">
        <f>VLOOKUP(B54,[25]apr94!$A$64:$IV$170,3,0)</f>
        <v>328185</v>
      </c>
      <c r="H54" s="4">
        <f>VLOOKUP(B54,[26]may94!$A$51:$IV$156,3,0)</f>
        <v>350169</v>
      </c>
      <c r="I54" s="4">
        <f>VLOOKUP(B54,[27]jun94!$A$62:$IV$167,3,0)</f>
        <v>381518</v>
      </c>
      <c r="J54" s="4">
        <f>VLOOKUP(B54,[28]jul94!$A$55:$IV$159,3,0)</f>
        <v>405212</v>
      </c>
      <c r="K54" s="4">
        <f>VLOOKUP(B54,[29]aug94!$A$63:$IV$165,3,0)</f>
        <v>409436</v>
      </c>
      <c r="L54" s="4">
        <f>VLOOKUP(B54,[30]sep94!$A$55:$IV$156,3,0)</f>
        <v>468973</v>
      </c>
      <c r="M54" s="4">
        <f>VLOOKUP(B54,[31]oct94!$A$55:$IV$155,3,0)</f>
        <v>343346</v>
      </c>
      <c r="N54" s="4">
        <f>VLOOKUP(B54,[32]nov94!$A$38:$IV$137,3,0)</f>
        <v>404563</v>
      </c>
      <c r="O54" s="4">
        <f>VLOOKUP(B54,[33]dec94!$A$55:$IV$154,3,0)</f>
        <v>399403</v>
      </c>
      <c r="P54" s="4">
        <f>VLOOKUP(B54,[34]jan95!$A$48:$IV$142,3,0)</f>
        <v>515375</v>
      </c>
      <c r="Q54" s="4">
        <f>VLOOKUP(B54,[35]feb95!$A$54:$IV$147,3,0)</f>
        <v>344142</v>
      </c>
      <c r="R54" s="4">
        <f>VLOOKUP(B54,[36]mar95!$A$37:$IV$129,3,0)</f>
        <v>337764</v>
      </c>
      <c r="S54" s="4">
        <f>VLOOKUP(B54,[37]apr95!$A$59:$IV$150,3,0)</f>
        <v>401924</v>
      </c>
      <c r="T54" s="4">
        <f>VLOOKUP(B54,[38]may95!$A$60:$IV$151,3,0)</f>
        <v>522846</v>
      </c>
      <c r="U54" s="4">
        <f>VLOOKUP(B54,[39]jun95!$A$55:$IV$144,3,0)</f>
        <v>422082</v>
      </c>
      <c r="V54" s="4">
        <f>VLOOKUP(B54,[40]jul95!$A$53:$IV$141,3,0)</f>
        <v>506658</v>
      </c>
      <c r="W54" s="4">
        <f>VLOOKUP(B54,[41]aug95!$A$61:$IV$148,3,0)</f>
        <v>721159</v>
      </c>
      <c r="X54" s="4">
        <f>VLOOKUP(B54,[42]sep95!$A$58:$IV$144,3,0)</f>
        <v>354348</v>
      </c>
      <c r="Y54" s="4">
        <f>VLOOKUP(B54,[43]oct95!$A$53:$IV$138,3,0)</f>
        <v>1122677</v>
      </c>
      <c r="Z54" s="4">
        <f>VLOOKUP(B54,[44]nov95!$A$58:$IV$142,3,0)</f>
        <v>918124</v>
      </c>
      <c r="AA54" s="4">
        <f>VLOOKUP(B54,[45]dec95!$A$55:$IV$138,3,0)</f>
        <v>334997</v>
      </c>
      <c r="AB54" s="4">
        <f>VLOOKUP(B54,[46]jan96!$A$59:$IV$138,3,0)</f>
        <v>546963</v>
      </c>
      <c r="AC54" s="4">
        <f>VLOOKUP(B54,[47]feb96!$A$36:$IV$114,3,0)</f>
        <v>1305539</v>
      </c>
      <c r="AD54" s="4">
        <f>VLOOKUP(B54,[48]mar96!$A$54:$IV$133,3,0)</f>
        <v>555404</v>
      </c>
      <c r="AE54" s="4">
        <f>VLOOKUP(B54,[49]apr96!$A$51:$IV$127,3,0)</f>
        <v>534910</v>
      </c>
      <c r="AF54" s="4">
        <f>VLOOKUP(B54,[50]may96!$A$60:$IV$135,3,0)</f>
        <v>609591</v>
      </c>
      <c r="AG54" s="4">
        <f>VLOOKUP(B54,[51]jun96!$A$50:$IV$124,3,0)</f>
        <v>552149</v>
      </c>
      <c r="AH54" s="4">
        <f>VLOOKUP(B54,[52]jul96!$A$53:$IV$126,3,0)</f>
        <v>805231</v>
      </c>
      <c r="AI54" s="4">
        <f>VLOOKUP(B54,[53]aug96!$A$36:$IV$108,3,0)</f>
        <v>676972</v>
      </c>
      <c r="AJ54" s="4">
        <f>VLOOKUP(B54,[54]sep96!$A$51:$IV$122,3,0)</f>
        <v>910652</v>
      </c>
      <c r="AK54" s="4">
        <f>VLOOKUP(B54,[55]oct96!$A$59:$IV$129,3,0)</f>
        <v>688500</v>
      </c>
      <c r="AL54" s="4">
        <f>VLOOKUP(B54,[56]nov96!$A$61:$IV$130,3,0)</f>
        <v>868781</v>
      </c>
      <c r="AM54" s="4">
        <f>VLOOKUP(B54,[57]dec96!$A$51:$IV$119,3,0)</f>
        <v>754860</v>
      </c>
      <c r="AN54" s="4">
        <f>VLOOKUP(B54,[58]jan97!$A$52:$IV$116,3,0)</f>
        <v>714238</v>
      </c>
      <c r="AO54" s="4">
        <f>VLOOKUP(B54,[59]feb97!$A$35:$IV$98,3,0)</f>
        <v>986873</v>
      </c>
      <c r="AP54" s="4">
        <f>VLOOKUP(B54,[60]mar97!$A$51:$IV$113,3,0)</f>
        <v>947239</v>
      </c>
      <c r="AQ54" s="4">
        <f>VLOOKUP(B54,[61]apr97!$A$35:$IV$96,3,0)</f>
        <v>1120952</v>
      </c>
      <c r="AR54" s="4">
        <f>VLOOKUP(B54,[62]may97!$A$35:$IV$95,3,0)</f>
        <v>711766</v>
      </c>
      <c r="AS54" s="4">
        <f>VLOOKUP(B54,[63]jun97!$A$35:$IV$94,3,0)</f>
        <v>1054086</v>
      </c>
      <c r="AT54" s="4">
        <f>VLOOKUP(B54,[64]jul97!$A$49:$IV$107,3,0)</f>
        <v>1086280</v>
      </c>
      <c r="AU54" s="4">
        <f>VLOOKUP(B54,[65]aug97!$A$60:$IV$117,3,0)</f>
        <v>1211547</v>
      </c>
      <c r="AV54" s="4">
        <f>VLOOKUP(B54,[66]sep97!$A$48:$IV$104,3,0)</f>
        <v>2346321</v>
      </c>
      <c r="AW54" s="4">
        <f>VLOOKUP(B54,[67]oct97!$A$48:$IV$103,3,0)</f>
        <v>2385036</v>
      </c>
      <c r="AX54" s="4">
        <f>VLOOKUP(B54,[68]nov97!$A$48:$IV$102,3,0)</f>
        <v>1263189</v>
      </c>
      <c r="AY54" s="4">
        <f>VLOOKUP(B54,[69]dec97!$A$35:$IV$88,3,0)</f>
        <v>1157649</v>
      </c>
      <c r="AZ54" s="4">
        <f>VLOOKUP(B54,[70]jan98!$A$47:$IV$96,3,0)</f>
        <v>2076960</v>
      </c>
      <c r="BA54" s="4">
        <f>VLOOKUP(B54,[71]feb98!$A$50:$IV$98,3,0)</f>
        <v>2224835</v>
      </c>
      <c r="BB54" s="4">
        <f>VLOOKUP(B54,[72]mar98!$A$34:$IV$81,3,0)</f>
        <v>2409381</v>
      </c>
      <c r="BC54" s="4">
        <f>VLOOKUP(B54,[73]apr98!$A$46:$IV$92,3,0)</f>
        <v>2043922</v>
      </c>
      <c r="CP54" s="1" t="s">
        <v>55</v>
      </c>
      <c r="CQ54" s="11">
        <f t="shared" si="0"/>
        <v>-0.79797382167404107</v>
      </c>
      <c r="CR54" s="11">
        <f t="shared" si="1"/>
        <v>-0.80724264342861285</v>
      </c>
      <c r="CS54" s="11">
        <f t="shared" si="2"/>
        <v>-0.82075864301459078</v>
      </c>
      <c r="CT54" s="11">
        <f t="shared" si="3"/>
        <v>-0.85271886321854884</v>
      </c>
      <c r="CU54" s="11">
        <f t="shared" si="4"/>
        <v>-0.84705142575137327</v>
      </c>
      <c r="CV54" s="11">
        <f t="shared" si="5"/>
        <v>-0.85296700856283747</v>
      </c>
      <c r="CW54" s="11">
        <f t="shared" si="6"/>
        <v>-0.83057198840737922</v>
      </c>
      <c r="CX54" s="11">
        <f t="shared" si="7"/>
        <v>-0.74330094062576535</v>
      </c>
      <c r="CY54" s="11">
        <f t="shared" si="8"/>
        <v>-0.7882168429126285</v>
      </c>
      <c r="CZ54" s="11">
        <f t="shared" si="9"/>
        <v>-0.83170553335826136</v>
      </c>
      <c r="DA54" s="11">
        <f t="shared" si="10"/>
        <v>-0.79914437845927755</v>
      </c>
      <c r="DB54" s="11">
        <f t="shared" si="11"/>
        <v>-0.77132853282552183</v>
      </c>
      <c r="DC54" s="11">
        <f t="shared" si="12"/>
        <v>-0.79920527405858433</v>
      </c>
      <c r="DD54" s="11">
        <f t="shared" si="13"/>
        <v>-0.80618579170150106</v>
      </c>
      <c r="DE54" s="11">
        <f t="shared" si="14"/>
        <v>-4.8568641405307664</v>
      </c>
      <c r="DF54" s="11">
        <f t="shared" si="15"/>
        <v>-0.78626124995517943</v>
      </c>
      <c r="DG54" s="11">
        <f t="shared" si="16"/>
        <v>-0.83424240257418669</v>
      </c>
      <c r="DH54" s="11">
        <f t="shared" si="17"/>
        <v>-0.79456862710989729</v>
      </c>
      <c r="DI54" s="11">
        <f t="shared" si="18"/>
        <v>-0.75779791662821649</v>
      </c>
      <c r="DJ54" s="11">
        <f t="shared" si="19"/>
        <v>-0.78614281994726565</v>
      </c>
      <c r="DK54" s="11">
        <f t="shared" si="20"/>
        <v>-0.79872362514885942</v>
      </c>
      <c r="DL54" s="11">
        <f t="shared" si="21"/>
        <v>-0.77123358104825368</v>
      </c>
      <c r="DM54" s="11">
        <f t="shared" si="22"/>
        <v>-0.83689471005677596</v>
      </c>
      <c r="DN54" s="11">
        <f t="shared" si="23"/>
        <v>-0.82320618976773707</v>
      </c>
      <c r="DO54" s="11">
        <f t="shared" si="24"/>
        <v>-0.80888893338358692</v>
      </c>
      <c r="DP54" s="11">
        <f t="shared" si="25"/>
        <v>-0.66314438126706676</v>
      </c>
      <c r="DQ54" s="11">
        <f t="shared" si="26"/>
        <v>-0.80514567769979606</v>
      </c>
      <c r="DR54" s="11">
        <f t="shared" si="27"/>
        <v>-0.88310941910107477</v>
      </c>
      <c r="DS54" s="11">
        <f t="shared" si="28"/>
        <v>-0.78084645625387927</v>
      </c>
      <c r="DT54" s="11">
        <f t="shared" si="29"/>
        <v>-0.8211202089753038</v>
      </c>
      <c r="DU54" s="11">
        <f t="shared" si="30"/>
        <v>-0.82401626776316972</v>
      </c>
      <c r="DV54" s="11">
        <f t="shared" si="31"/>
        <v>-0.84360841264720809</v>
      </c>
      <c r="DW54" s="11">
        <f t="shared" si="32"/>
        <v>-0.84609636730952509</v>
      </c>
      <c r="DX54" s="11">
        <f t="shared" si="33"/>
        <v>-0.84722109170310866</v>
      </c>
      <c r="DY54" s="11">
        <f t="shared" si="34"/>
        <v>-0.81904056172241035</v>
      </c>
      <c r="DZ54" s="11">
        <f t="shared" si="35"/>
        <v>-0.8548726065380633</v>
      </c>
      <c r="EA54" s="11">
        <f t="shared" si="36"/>
        <v>-0.83334789158997824</v>
      </c>
      <c r="EB54" s="11">
        <f t="shared" si="37"/>
        <v>-1</v>
      </c>
      <c r="EC54" s="11">
        <f t="shared" si="38"/>
        <v>-1</v>
      </c>
      <c r="ED54" s="11">
        <f t="shared" si="39"/>
        <v>-1</v>
      </c>
      <c r="EE54" s="11">
        <f t="shared" si="40"/>
        <v>-1</v>
      </c>
      <c r="EF54" s="11">
        <f t="shared" si="41"/>
        <v>-1</v>
      </c>
      <c r="EG54" s="11">
        <f t="shared" si="42"/>
        <v>-1</v>
      </c>
      <c r="EH54" s="11">
        <f t="shared" si="43"/>
        <v>-1</v>
      </c>
      <c r="EI54" s="11">
        <f t="shared" si="44"/>
        <v>-1</v>
      </c>
      <c r="EJ54" s="11">
        <f t="shared" si="45"/>
        <v>-1</v>
      </c>
      <c r="EK54" s="11">
        <f t="shared" si="46"/>
        <v>-1</v>
      </c>
      <c r="EL54" s="11">
        <f t="shared" si="47"/>
        <v>-1</v>
      </c>
      <c r="EM54" s="11">
        <f t="shared" si="48"/>
        <v>-1</v>
      </c>
      <c r="EN54" s="11">
        <f t="shared" si="49"/>
        <v>-1</v>
      </c>
      <c r="EO54" s="11">
        <f t="shared" si="50"/>
        <v>-1</v>
      </c>
      <c r="EP54" s="11">
        <f t="shared" si="51"/>
        <v>-1</v>
      </c>
      <c r="EQ54" s="11">
        <f t="shared" si="52"/>
        <v>-1</v>
      </c>
      <c r="ER54" s="11">
        <f t="shared" si="53"/>
        <v>-1</v>
      </c>
      <c r="ES54" s="11">
        <f t="shared" si="54"/>
        <v>-1</v>
      </c>
      <c r="ET54" s="11">
        <f t="shared" si="55"/>
        <v>-1</v>
      </c>
      <c r="EU54" s="11">
        <f t="shared" si="56"/>
        <v>-1</v>
      </c>
      <c r="EV54" s="11">
        <f t="shared" si="57"/>
        <v>-1</v>
      </c>
      <c r="EW54" s="11">
        <f t="shared" si="58"/>
        <v>-1</v>
      </c>
      <c r="EX54" s="11">
        <f t="shared" si="59"/>
        <v>-1</v>
      </c>
      <c r="EY54" s="11">
        <f t="shared" si="60"/>
        <v>-1</v>
      </c>
      <c r="EZ54" s="11">
        <f t="shared" si="61"/>
        <v>-1</v>
      </c>
      <c r="FA54" s="11">
        <f t="shared" si="62"/>
        <v>-1</v>
      </c>
      <c r="FB54" s="11">
        <f t="shared" si="63"/>
        <v>-1</v>
      </c>
      <c r="FC54" s="11">
        <f t="shared" si="64"/>
        <v>-1</v>
      </c>
      <c r="FD54" s="11">
        <f t="shared" si="65"/>
        <v>-1</v>
      </c>
      <c r="FE54" s="11">
        <f t="shared" si="66"/>
        <v>-1</v>
      </c>
      <c r="FF54" s="11">
        <f t="shared" si="67"/>
        <v>-1</v>
      </c>
      <c r="FG54" s="11">
        <f t="shared" si="68"/>
        <v>-1</v>
      </c>
      <c r="FH54" s="11">
        <f t="shared" si="69"/>
        <v>-1</v>
      </c>
      <c r="FI54" s="11">
        <f t="shared" si="70"/>
        <v>-1</v>
      </c>
      <c r="FJ54" s="11">
        <f t="shared" si="71"/>
        <v>-1</v>
      </c>
      <c r="FK54" s="11">
        <f t="shared" si="72"/>
        <v>-1</v>
      </c>
      <c r="FL54" s="11">
        <f t="shared" si="73"/>
        <v>-1</v>
      </c>
      <c r="FM54" s="11">
        <f t="shared" si="74"/>
        <v>-1</v>
      </c>
      <c r="FN54" s="11">
        <f t="shared" si="75"/>
        <v>-1</v>
      </c>
      <c r="FO54" s="11">
        <f t="shared" si="76"/>
        <v>-1</v>
      </c>
      <c r="FP54" s="11">
        <f t="shared" si="77"/>
        <v>-1</v>
      </c>
      <c r="FQ54" s="11">
        <f t="shared" si="78"/>
        <v>-1</v>
      </c>
      <c r="FR54" s="11">
        <f t="shared" si="79"/>
        <v>-1</v>
      </c>
      <c r="FS54" s="11">
        <f t="shared" si="80"/>
        <v>-1</v>
      </c>
      <c r="FT54" s="11">
        <f t="shared" si="81"/>
        <v>-1</v>
      </c>
      <c r="FU54" s="11">
        <f t="shared" si="82"/>
        <v>-1</v>
      </c>
      <c r="FV54" s="11">
        <f t="shared" si="83"/>
        <v>-1</v>
      </c>
      <c r="FW54" s="11">
        <f t="shared" si="84"/>
        <v>-1</v>
      </c>
      <c r="FX54" s="11">
        <f t="shared" si="85"/>
        <v>-1</v>
      </c>
      <c r="FY54" s="11">
        <f t="shared" si="86"/>
        <v>-1</v>
      </c>
      <c r="FZ54" s="11">
        <f t="shared" si="87"/>
        <v>-1</v>
      </c>
    </row>
    <row r="55" spans="2:182" x14ac:dyDescent="0.25">
      <c r="B55" s="2">
        <v>35916</v>
      </c>
      <c r="C55" s="3">
        <v>48490764</v>
      </c>
      <c r="D55" s="4">
        <f>VLOOKUP(B55,[22]jan94!$A$59:$IV$168,3,0)</f>
        <v>546726</v>
      </c>
      <c r="E55" s="4">
        <f>VLOOKUP(B55,[23]feb94!$A$51:$IV$159,3,0)</f>
        <v>374160</v>
      </c>
      <c r="F55" s="4">
        <f>VLOOKUP(B55,[24]mar94!$A$56:$IV$164,3,0)</f>
        <v>491079</v>
      </c>
      <c r="G55" s="4">
        <f>VLOOKUP(B55,[25]apr94!$A$64:$IV$170,3,0)</f>
        <v>338532</v>
      </c>
      <c r="H55" s="4">
        <f>VLOOKUP(B55,[26]may94!$A$51:$IV$156,3,0)</f>
        <v>354616</v>
      </c>
      <c r="I55" s="4">
        <f>VLOOKUP(B55,[27]jun94!$A$62:$IV$167,3,0)</f>
        <v>378789</v>
      </c>
      <c r="J55" s="4">
        <f>VLOOKUP(B55,[28]jul94!$A$55:$IV$159,3,0)</f>
        <v>417121</v>
      </c>
      <c r="K55" s="4">
        <f>VLOOKUP(B55,[29]aug94!$A$63:$IV$165,3,0)</f>
        <v>424857</v>
      </c>
      <c r="L55" s="4">
        <f>VLOOKUP(B55,[30]sep94!$A$55:$IV$156,3,0)</f>
        <v>495323</v>
      </c>
      <c r="M55" s="4">
        <f>VLOOKUP(B55,[31]oct94!$A$55:$IV$155,3,0)</f>
        <v>347382</v>
      </c>
      <c r="N55" s="4">
        <f>VLOOKUP(B55,[32]nov94!$A$38:$IV$137,3,0)</f>
        <v>407654</v>
      </c>
      <c r="O55" s="4">
        <f>VLOOKUP(B55,[33]dec94!$A$55:$IV$154,3,0)</f>
        <v>390375</v>
      </c>
      <c r="P55" s="4">
        <f>VLOOKUP(B55,[34]jan95!$A$48:$IV$142,3,0)</f>
        <v>536801</v>
      </c>
      <c r="Q55" s="4">
        <f>VLOOKUP(B55,[35]feb95!$A$54:$IV$147,3,0)</f>
        <v>339744</v>
      </c>
      <c r="R55" s="4">
        <f>VLOOKUP(B55,[36]mar95!$A$37:$IV$129,3,0)</f>
        <v>347825</v>
      </c>
      <c r="S55" s="4">
        <f>VLOOKUP(B55,[37]apr95!$A$59:$IV$150,3,0)</f>
        <v>400177</v>
      </c>
      <c r="T55" s="4">
        <f>VLOOKUP(B55,[38]may95!$A$60:$IV$151,3,0)</f>
        <v>528631</v>
      </c>
      <c r="U55" s="4">
        <f>VLOOKUP(B55,[39]jun95!$A$55:$IV$144,3,0)</f>
        <v>415692</v>
      </c>
      <c r="V55" s="4">
        <f>VLOOKUP(B55,[40]jul95!$A$53:$IV$141,3,0)</f>
        <v>508734</v>
      </c>
      <c r="W55" s="4">
        <f>VLOOKUP(B55,[41]aug95!$A$61:$IV$148,3,0)</f>
        <v>720289</v>
      </c>
      <c r="X55" s="4">
        <f>VLOOKUP(B55,[42]sep95!$A$58:$IV$144,3,0)</f>
        <v>364478</v>
      </c>
      <c r="Y55" s="4">
        <f>VLOOKUP(B55,[43]oct95!$A$53:$IV$138,3,0)</f>
        <v>1125674</v>
      </c>
      <c r="Z55" s="4">
        <f>VLOOKUP(B55,[44]nov95!$A$58:$IV$142,3,0)</f>
        <v>917434</v>
      </c>
      <c r="AA55" s="4">
        <f>VLOOKUP(B55,[45]dec95!$A$55:$IV$138,3,0)</f>
        <v>344409</v>
      </c>
      <c r="AB55" s="4">
        <f>VLOOKUP(B55,[46]jan96!$A$59:$IV$138,3,0)</f>
        <v>542942</v>
      </c>
      <c r="AC55" s="4">
        <f>VLOOKUP(B55,[47]feb96!$A$36:$IV$114,3,0)</f>
        <v>1338074</v>
      </c>
      <c r="AD55" s="4">
        <f>VLOOKUP(B55,[48]mar96!$A$54:$IV$133,3,0)</f>
        <v>575439</v>
      </c>
      <c r="AE55" s="4">
        <f>VLOOKUP(B55,[49]apr96!$A$51:$IV$127,3,0)</f>
        <v>506304</v>
      </c>
      <c r="AF55" s="4">
        <f>VLOOKUP(B55,[50]may96!$A$60:$IV$135,3,0)</f>
        <v>641129</v>
      </c>
      <c r="AG55" s="4">
        <f>VLOOKUP(B55,[51]jun96!$A$50:$IV$124,3,0)</f>
        <v>576872</v>
      </c>
      <c r="AH55" s="4">
        <f>VLOOKUP(B55,[52]jul96!$A$53:$IV$126,3,0)</f>
        <v>796765</v>
      </c>
      <c r="AI55" s="4">
        <f>VLOOKUP(B55,[53]aug96!$A$36:$IV$108,3,0)</f>
        <v>682542</v>
      </c>
      <c r="AJ55" s="4">
        <f>VLOOKUP(B55,[54]sep96!$A$51:$IV$122,3,0)</f>
        <v>912217</v>
      </c>
      <c r="AK55" s="4">
        <f>VLOOKUP(B55,[55]oct96!$A$59:$IV$129,3,0)</f>
        <v>677121</v>
      </c>
      <c r="AL55" s="4">
        <f>VLOOKUP(B55,[56]nov96!$A$61:$IV$130,3,0)</f>
        <v>871331</v>
      </c>
      <c r="AM55" s="4">
        <f>VLOOKUP(B55,[57]dec96!$A$51:$IV$119,3,0)</f>
        <v>787909</v>
      </c>
      <c r="AN55" s="4">
        <f>VLOOKUP(B55,[58]jan97!$A$52:$IV$116,3,0)</f>
        <v>735978</v>
      </c>
      <c r="AO55" s="4">
        <f>VLOOKUP(B55,[59]feb97!$A$35:$IV$98,3,0)</f>
        <v>968568</v>
      </c>
      <c r="AP55" s="4">
        <f>VLOOKUP(B55,[60]mar97!$A$51:$IV$113,3,0)</f>
        <v>956883</v>
      </c>
      <c r="AQ55" s="4">
        <f>VLOOKUP(B55,[61]apr97!$A$35:$IV$96,3,0)</f>
        <v>1056204</v>
      </c>
      <c r="AR55" s="4">
        <f>VLOOKUP(B55,[62]may97!$A$35:$IV$95,3,0)</f>
        <v>695405</v>
      </c>
      <c r="AS55" s="4">
        <f>VLOOKUP(B55,[63]jun97!$A$35:$IV$94,3,0)</f>
        <v>1005288</v>
      </c>
      <c r="AT55" s="4">
        <f>VLOOKUP(B55,[64]jul97!$A$49:$IV$107,3,0)</f>
        <v>1012896</v>
      </c>
      <c r="AU55" s="4">
        <f>VLOOKUP(B55,[65]aug97!$A$60:$IV$117,3,0)</f>
        <v>1193963</v>
      </c>
      <c r="AV55" s="4">
        <f>VLOOKUP(B55,[66]sep97!$A$48:$IV$104,3,0)</f>
        <v>2400932</v>
      </c>
      <c r="AW55" s="4">
        <f>VLOOKUP(B55,[67]oct97!$A$48:$IV$103,3,0)</f>
        <v>2225896</v>
      </c>
      <c r="AX55" s="4">
        <f>VLOOKUP(B55,[68]nov97!$A$48:$IV$102,3,0)</f>
        <v>1261058</v>
      </c>
      <c r="AY55" s="4">
        <f>VLOOKUP(B55,[69]dec97!$A$35:$IV$88,3,0)</f>
        <v>1198897</v>
      </c>
      <c r="AZ55" s="4">
        <f>VLOOKUP(B55,[70]jan98!$A$47:$IV$96,3,0)</f>
        <v>2022159</v>
      </c>
      <c r="BA55" s="4">
        <f>VLOOKUP(B55,[71]feb98!$A$50:$IV$98,3,0)</f>
        <v>1936489</v>
      </c>
      <c r="BB55" s="4">
        <f>VLOOKUP(B55,[72]mar98!$A$34:$IV$81,3,0)</f>
        <v>2088130</v>
      </c>
      <c r="BC55" s="4">
        <f>VLOOKUP(B55,[73]apr98!$A$46:$IV$92,3,0)</f>
        <v>3124067</v>
      </c>
      <c r="BD55" s="4">
        <f>VLOOKUP(B55,[74]may98!$A$47:$IV$92,3,0)</f>
        <v>1613191</v>
      </c>
      <c r="CP55" s="1" t="s">
        <v>56</v>
      </c>
      <c r="CQ55" s="11">
        <f t="shared" si="0"/>
        <v>-0.80320372411381702</v>
      </c>
      <c r="CR55" s="11">
        <f t="shared" si="1"/>
        <v>-0.81567882975515094</v>
      </c>
      <c r="CS55" s="11">
        <f t="shared" si="2"/>
        <v>-0.82450944561779527</v>
      </c>
      <c r="CT55" s="11">
        <f t="shared" si="3"/>
        <v>-0.85549125676584803</v>
      </c>
      <c r="CU55" s="11">
        <f t="shared" si="4"/>
        <v>-0.84646800293794777</v>
      </c>
      <c r="CV55" s="11">
        <f t="shared" si="5"/>
        <v>-0.85766889265967472</v>
      </c>
      <c r="CW55" s="11">
        <f t="shared" si="6"/>
        <v>-0.83252564448349975</v>
      </c>
      <c r="CX55" s="11">
        <f t="shared" si="7"/>
        <v>-0.75188328658122261</v>
      </c>
      <c r="CY55" s="11">
        <f t="shared" si="8"/>
        <v>-0.79779836970169471</v>
      </c>
      <c r="CZ55" s="11">
        <f t="shared" si="9"/>
        <v>-0.83488478336548333</v>
      </c>
      <c r="DA55" s="11">
        <f t="shared" si="10"/>
        <v>-0.80100830330696016</v>
      </c>
      <c r="DB55" s="11">
        <f t="shared" si="11"/>
        <v>-0.77499689517376069</v>
      </c>
      <c r="DC55" s="11">
        <f t="shared" si="12"/>
        <v>-0.81252258376295128</v>
      </c>
      <c r="DD55" s="11">
        <f t="shared" si="13"/>
        <v>-0.80414750773888877</v>
      </c>
      <c r="DE55" s="11">
        <f t="shared" si="14"/>
        <v>-4.7593302856957171</v>
      </c>
      <c r="DF55" s="11">
        <f t="shared" si="15"/>
        <v>-0.76920530197090853</v>
      </c>
      <c r="DG55" s="11">
        <f t="shared" si="16"/>
        <v>-0.83839689990427535</v>
      </c>
      <c r="DH55" s="11">
        <f t="shared" si="17"/>
        <v>-0.79944665750517507</v>
      </c>
      <c r="DI55" s="11">
        <f t="shared" si="18"/>
        <v>-0.76371270967897087</v>
      </c>
      <c r="DJ55" s="11">
        <f t="shared" si="19"/>
        <v>-0.79698163809705658</v>
      </c>
      <c r="DK55" s="11">
        <f t="shared" si="20"/>
        <v>-0.80682468851378464</v>
      </c>
      <c r="DL55" s="11">
        <f t="shared" si="21"/>
        <v>-0.76994022227817804</v>
      </c>
      <c r="DM55" s="11">
        <f t="shared" si="22"/>
        <v>-0.84880582604478638</v>
      </c>
      <c r="DN55" s="11">
        <f t="shared" si="23"/>
        <v>-0.82644523731313524</v>
      </c>
      <c r="DO55" s="11">
        <f t="shared" si="24"/>
        <v>-0.81563462884001814</v>
      </c>
      <c r="DP55" s="11">
        <f t="shared" si="25"/>
        <v>-0.66843376268460197</v>
      </c>
      <c r="DQ55" s="11">
        <f t="shared" si="26"/>
        <v>-0.80993642385729547</v>
      </c>
      <c r="DR55" s="11">
        <f t="shared" si="27"/>
        <v>-0.87817512845434931</v>
      </c>
      <c r="DS55" s="11">
        <f t="shared" si="28"/>
        <v>-0.78392561256697957</v>
      </c>
      <c r="DT55" s="11">
        <f t="shared" si="29"/>
        <v>-0.82963966787740218</v>
      </c>
      <c r="DU55" s="11">
        <f t="shared" si="30"/>
        <v>-0.83980122885734421</v>
      </c>
      <c r="DV55" s="11">
        <f t="shared" si="31"/>
        <v>-0.84233956993566428</v>
      </c>
      <c r="DW55" s="11">
        <f t="shared" si="32"/>
        <v>-0.84704303344168541</v>
      </c>
      <c r="DX55" s="11">
        <f t="shared" si="33"/>
        <v>-0.85203479243821223</v>
      </c>
      <c r="DY55" s="11">
        <f t="shared" si="34"/>
        <v>-0.83142027957990394</v>
      </c>
      <c r="DZ55" s="11">
        <f t="shared" si="35"/>
        <v>-0.85635792627989449</v>
      </c>
      <c r="EA55" s="11">
        <f t="shared" si="36"/>
        <v>-1</v>
      </c>
      <c r="EB55" s="11">
        <f t="shared" si="37"/>
        <v>-1</v>
      </c>
      <c r="EC55" s="11">
        <f t="shared" si="38"/>
        <v>-1</v>
      </c>
      <c r="ED55" s="11">
        <f t="shared" si="39"/>
        <v>-1</v>
      </c>
      <c r="EE55" s="11">
        <f t="shared" si="40"/>
        <v>-1</v>
      </c>
      <c r="EF55" s="11">
        <f t="shared" si="41"/>
        <v>-1</v>
      </c>
      <c r="EG55" s="11">
        <f t="shared" si="42"/>
        <v>-1</v>
      </c>
      <c r="EH55" s="11">
        <f t="shared" si="43"/>
        <v>-1</v>
      </c>
      <c r="EI55" s="11">
        <f t="shared" si="44"/>
        <v>-1</v>
      </c>
      <c r="EJ55" s="11">
        <f t="shared" si="45"/>
        <v>-1</v>
      </c>
      <c r="EK55" s="11">
        <f t="shared" si="46"/>
        <v>-1</v>
      </c>
      <c r="EL55" s="11">
        <f t="shared" si="47"/>
        <v>-1</v>
      </c>
      <c r="EM55" s="11">
        <f t="shared" si="48"/>
        <v>-1</v>
      </c>
      <c r="EN55" s="11">
        <f t="shared" si="49"/>
        <v>-1</v>
      </c>
      <c r="EO55" s="11">
        <f t="shared" si="50"/>
        <v>-1</v>
      </c>
      <c r="EP55" s="11">
        <f t="shared" si="51"/>
        <v>-1</v>
      </c>
      <c r="EQ55" s="11">
        <f t="shared" si="52"/>
        <v>-1</v>
      </c>
      <c r="ER55" s="11">
        <f t="shared" si="53"/>
        <v>-1</v>
      </c>
      <c r="ES55" s="11">
        <f t="shared" si="54"/>
        <v>-1</v>
      </c>
      <c r="ET55" s="11">
        <f t="shared" si="55"/>
        <v>-1</v>
      </c>
      <c r="EU55" s="11">
        <f t="shared" si="56"/>
        <v>-1</v>
      </c>
      <c r="EV55" s="11">
        <f t="shared" si="57"/>
        <v>-1</v>
      </c>
      <c r="EW55" s="11">
        <f t="shared" si="58"/>
        <v>-1</v>
      </c>
      <c r="EX55" s="11">
        <f t="shared" si="59"/>
        <v>-1</v>
      </c>
      <c r="EY55" s="11">
        <f t="shared" si="60"/>
        <v>-1</v>
      </c>
      <c r="EZ55" s="11">
        <f t="shared" si="61"/>
        <v>-1</v>
      </c>
      <c r="FA55" s="11">
        <f t="shared" si="62"/>
        <v>-1</v>
      </c>
      <c r="FB55" s="11">
        <f t="shared" si="63"/>
        <v>-1</v>
      </c>
      <c r="FC55" s="11">
        <f t="shared" si="64"/>
        <v>-1</v>
      </c>
      <c r="FD55" s="11">
        <f t="shared" si="65"/>
        <v>-1</v>
      </c>
      <c r="FE55" s="11">
        <f t="shared" si="66"/>
        <v>-1</v>
      </c>
      <c r="FF55" s="11">
        <f t="shared" si="67"/>
        <v>-1</v>
      </c>
      <c r="FG55" s="11">
        <f t="shared" si="68"/>
        <v>-1</v>
      </c>
      <c r="FH55" s="11">
        <f t="shared" si="69"/>
        <v>-1</v>
      </c>
      <c r="FI55" s="11">
        <f t="shared" si="70"/>
        <v>-1</v>
      </c>
      <c r="FJ55" s="11">
        <f t="shared" si="71"/>
        <v>-1</v>
      </c>
      <c r="FK55" s="11">
        <f t="shared" si="72"/>
        <v>-1</v>
      </c>
      <c r="FL55" s="11">
        <f t="shared" si="73"/>
        <v>-1</v>
      </c>
      <c r="FM55" s="11">
        <f t="shared" si="74"/>
        <v>-1</v>
      </c>
      <c r="FN55" s="11">
        <f t="shared" si="75"/>
        <v>-1</v>
      </c>
      <c r="FO55" s="11">
        <f t="shared" si="76"/>
        <v>-1</v>
      </c>
      <c r="FP55" s="11">
        <f t="shared" si="77"/>
        <v>-1</v>
      </c>
      <c r="FQ55" s="11">
        <f t="shared" si="78"/>
        <v>-1</v>
      </c>
      <c r="FR55" s="11">
        <f t="shared" si="79"/>
        <v>-1</v>
      </c>
      <c r="FS55" s="11">
        <f t="shared" si="80"/>
        <v>-1</v>
      </c>
      <c r="FT55" s="11">
        <f t="shared" si="81"/>
        <v>-1</v>
      </c>
      <c r="FU55" s="11">
        <f t="shared" si="82"/>
        <v>-1</v>
      </c>
      <c r="FV55" s="11">
        <f t="shared" si="83"/>
        <v>-1</v>
      </c>
      <c r="FW55" s="11">
        <f t="shared" si="84"/>
        <v>-1</v>
      </c>
      <c r="FX55" s="11">
        <f t="shared" si="85"/>
        <v>-1</v>
      </c>
      <c r="FY55" s="11">
        <f t="shared" si="86"/>
        <v>-1</v>
      </c>
      <c r="FZ55" s="11">
        <f t="shared" si="87"/>
        <v>-1</v>
      </c>
    </row>
    <row r="56" spans="2:182" x14ac:dyDescent="0.25">
      <c r="B56" s="2">
        <v>35947</v>
      </c>
      <c r="C56" s="3">
        <v>46509838</v>
      </c>
      <c r="D56" s="4">
        <f>VLOOKUP(B56,[22]jan94!$A$59:$IV$168,3,0)</f>
        <v>515393</v>
      </c>
      <c r="E56" s="4">
        <f>VLOOKUP(B56,[23]feb94!$A$51:$IV$159,3,0)</f>
        <v>348236</v>
      </c>
      <c r="F56" s="4">
        <f>VLOOKUP(B56,[24]mar94!$A$56:$IV$164,3,0)</f>
        <v>473387</v>
      </c>
      <c r="G56" s="4">
        <f>VLOOKUP(B56,[25]apr94!$A$64:$IV$170,3,0)</f>
        <v>340409</v>
      </c>
      <c r="H56" s="4">
        <f>VLOOKUP(B56,[26]may94!$A$51:$IV$156,3,0)</f>
        <v>332318</v>
      </c>
      <c r="I56" s="4">
        <f>VLOOKUP(B56,[27]jun94!$A$62:$IV$167,3,0)</f>
        <v>356165</v>
      </c>
      <c r="J56" s="4">
        <f>VLOOKUP(B56,[28]jul94!$A$55:$IV$159,3,0)</f>
        <v>379238</v>
      </c>
      <c r="K56" s="4">
        <f>VLOOKUP(B56,[29]aug94!$A$63:$IV$165,3,0)</f>
        <v>415577</v>
      </c>
      <c r="L56" s="4">
        <f>VLOOKUP(B56,[30]sep94!$A$55:$IV$156,3,0)</f>
        <v>466541</v>
      </c>
      <c r="M56" s="4">
        <f>VLOOKUP(B56,[31]oct94!$A$55:$IV$155,3,0)</f>
        <v>358245</v>
      </c>
      <c r="N56" s="4">
        <f>VLOOKUP(B56,[32]nov94!$A$38:$IV$137,3,0)</f>
        <v>391160</v>
      </c>
      <c r="O56" s="4">
        <f>VLOOKUP(B56,[33]dec94!$A$55:$IV$154,3,0)</f>
        <v>365073</v>
      </c>
      <c r="P56" s="4">
        <f>VLOOKUP(B56,[34]jan95!$A$48:$IV$142,3,0)</f>
        <v>493770</v>
      </c>
      <c r="Q56" s="4">
        <f>VLOOKUP(B56,[35]feb95!$A$54:$IV$147,3,0)</f>
        <v>321696</v>
      </c>
      <c r="R56" s="4">
        <f>VLOOKUP(B56,[36]mar95!$A$37:$IV$129,3,0)</f>
        <v>327969</v>
      </c>
      <c r="S56" s="4">
        <f>VLOOKUP(B56,[37]apr95!$A$59:$IV$150,3,0)</f>
        <v>381145</v>
      </c>
      <c r="T56" s="4">
        <f>VLOOKUP(B56,[38]may95!$A$60:$IV$151,3,0)</f>
        <v>459783</v>
      </c>
      <c r="U56" s="4">
        <f>VLOOKUP(B56,[39]jun95!$A$55:$IV$144,3,0)</f>
        <v>382602</v>
      </c>
      <c r="V56" s="4">
        <f>VLOOKUP(B56,[40]jul95!$A$53:$IV$141,3,0)</f>
        <v>473894</v>
      </c>
      <c r="W56" s="4">
        <f>VLOOKUP(B56,[41]aug95!$A$61:$IV$148,3,0)</f>
        <v>639314</v>
      </c>
      <c r="X56" s="4">
        <f>VLOOKUP(B56,[42]sep95!$A$58:$IV$144,3,0)</f>
        <v>348068</v>
      </c>
      <c r="Y56" s="4">
        <f>VLOOKUP(B56,[43]oct95!$A$53:$IV$138,3,0)</f>
        <v>1027575</v>
      </c>
      <c r="Z56" s="4">
        <f>VLOOKUP(B56,[44]nov95!$A$58:$IV$142,3,0)</f>
        <v>825040</v>
      </c>
      <c r="AA56" s="4">
        <f>VLOOKUP(B56,[45]dec95!$A$55:$IV$138,3,0)</f>
        <v>320074</v>
      </c>
      <c r="AB56" s="4">
        <f>VLOOKUP(B56,[46]jan96!$A$59:$IV$138,3,0)</f>
        <v>507269</v>
      </c>
      <c r="AC56" s="4">
        <f>VLOOKUP(B56,[47]feb96!$A$36:$IV$114,3,0)</f>
        <v>1192650</v>
      </c>
      <c r="AD56" s="4">
        <f>VLOOKUP(B56,[48]mar96!$A$54:$IV$133,3,0)</f>
        <v>534880</v>
      </c>
      <c r="AE56" s="4">
        <f>VLOOKUP(B56,[49]apr96!$A$51:$IV$127,3,0)</f>
        <v>495709</v>
      </c>
      <c r="AF56" s="4">
        <f>VLOOKUP(B56,[50]may96!$A$60:$IV$135,3,0)</f>
        <v>595606</v>
      </c>
      <c r="AG56" s="4">
        <f>VLOOKUP(B56,[51]jun96!$A$50:$IV$124,3,0)</f>
        <v>553220</v>
      </c>
      <c r="AH56" s="4">
        <f>VLOOKUP(B56,[52]jul96!$A$53:$IV$126,3,0)</f>
        <v>737211</v>
      </c>
      <c r="AI56" s="4">
        <f>VLOOKUP(B56,[53]aug96!$A$36:$IV$108,3,0)</f>
        <v>634568</v>
      </c>
      <c r="AJ56" s="4">
        <f>VLOOKUP(B56,[54]sep96!$A$51:$IV$122,3,0)</f>
        <v>849618</v>
      </c>
      <c r="AK56" s="4">
        <f>VLOOKUP(B56,[55]oct96!$A$59:$IV$129,3,0)</f>
        <v>629439</v>
      </c>
      <c r="AL56" s="4">
        <f>VLOOKUP(B56,[56]nov96!$A$61:$IV$130,3,0)</f>
        <v>825250</v>
      </c>
      <c r="AM56" s="4">
        <f>VLOOKUP(B56,[57]dec96!$A$51:$IV$119,3,0)</f>
        <v>727694</v>
      </c>
      <c r="AN56" s="4">
        <f>VLOOKUP(B56,[58]jan97!$A$52:$IV$116,3,0)</f>
        <v>648883</v>
      </c>
      <c r="AO56" s="4">
        <f>VLOOKUP(B56,[59]feb97!$A$35:$IV$98,3,0)</f>
        <v>881539</v>
      </c>
      <c r="AP56" s="4">
        <f>VLOOKUP(B56,[60]mar97!$A$51:$IV$113,3,0)</f>
        <v>865036</v>
      </c>
      <c r="AQ56" s="4">
        <f>VLOOKUP(B56,[61]apr97!$A$35:$IV$96,3,0)</f>
        <v>1022836</v>
      </c>
      <c r="AR56" s="4">
        <f>VLOOKUP(B56,[62]may97!$A$35:$IV$95,3,0)</f>
        <v>625345</v>
      </c>
      <c r="AS56" s="4">
        <f>VLOOKUP(B56,[63]jun97!$A$35:$IV$94,3,0)</f>
        <v>908395</v>
      </c>
      <c r="AT56" s="4">
        <f>VLOOKUP(B56,[64]jul97!$A$49:$IV$107,3,0)</f>
        <v>918824</v>
      </c>
      <c r="AU56" s="4">
        <f>VLOOKUP(B56,[65]aug97!$A$60:$IV$117,3,0)</f>
        <v>1113517</v>
      </c>
      <c r="AV56" s="4">
        <f>VLOOKUP(B56,[66]sep97!$A$48:$IV$104,3,0)</f>
        <v>2138416</v>
      </c>
      <c r="AW56" s="4">
        <f>VLOOKUP(B56,[67]oct97!$A$48:$IV$103,3,0)</f>
        <v>1819338</v>
      </c>
      <c r="AX56" s="4">
        <f>VLOOKUP(B56,[68]nov97!$A$48:$IV$102,3,0)</f>
        <v>1081785</v>
      </c>
      <c r="AY56" s="4">
        <f>VLOOKUP(B56,[69]dec97!$A$35:$IV$88,3,0)</f>
        <v>1094408</v>
      </c>
      <c r="AZ56" s="4">
        <f>VLOOKUP(B56,[70]jan98!$A$47:$IV$96,3,0)</f>
        <v>1819530</v>
      </c>
      <c r="BA56" s="4">
        <f>VLOOKUP(B56,[71]feb98!$A$50:$IV$98,3,0)</f>
        <v>1649606</v>
      </c>
      <c r="BB56" s="4">
        <f>VLOOKUP(B56,[72]mar98!$A$34:$IV$81,3,0)</f>
        <v>1970818</v>
      </c>
      <c r="BC56" s="4">
        <f>VLOOKUP(B56,[73]apr98!$A$46:$IV$92,3,0)</f>
        <v>2740209</v>
      </c>
      <c r="BD56" s="4">
        <f>VLOOKUP(B56,[74]may98!$A$47:$IV$92,3,0)</f>
        <v>2337234</v>
      </c>
      <c r="BE56" s="4">
        <f>VLOOKUP(B56,[75]jun98!$A$54:$IV$98,3,0)</f>
        <v>1246017</v>
      </c>
      <c r="CP56" s="1" t="s">
        <v>57</v>
      </c>
      <c r="CQ56" s="11">
        <f t="shared" si="0"/>
        <v>-0.80645024040045832</v>
      </c>
      <c r="CR56" s="11">
        <f t="shared" si="1"/>
        <v>-0.82691663858866105</v>
      </c>
      <c r="CS56" s="11">
        <f t="shared" si="2"/>
        <v>-0.82640332345789558</v>
      </c>
      <c r="CT56" s="11">
        <f t="shared" si="3"/>
        <v>-0.85012380425269873</v>
      </c>
      <c r="CU56" s="11">
        <f t="shared" si="4"/>
        <v>-0.84837134509612477</v>
      </c>
      <c r="CV56" s="11">
        <f t="shared" si="5"/>
        <v>-0.87135379900000676</v>
      </c>
      <c r="CW56" s="11">
        <f t="shared" si="6"/>
        <v>-0.83815893649747719</v>
      </c>
      <c r="CX56" s="11">
        <f t="shared" si="7"/>
        <v>-0.77200447721929832</v>
      </c>
      <c r="CY56" s="11">
        <f t="shared" si="8"/>
        <v>-0.80722149491674955</v>
      </c>
      <c r="CZ56" s="11">
        <f t="shared" si="9"/>
        <v>-0.83144632311458377</v>
      </c>
      <c r="DA56" s="11">
        <f t="shared" si="10"/>
        <v>-0.79548188946547849</v>
      </c>
      <c r="DB56" s="11">
        <f t="shared" si="11"/>
        <v>-0.77488159045028504</v>
      </c>
      <c r="DC56" s="11">
        <f t="shared" si="12"/>
        <v>-0.81554469245104799</v>
      </c>
      <c r="DD56" s="11">
        <f t="shared" si="13"/>
        <v>-0.80349295026775425</v>
      </c>
      <c r="DE56" s="11">
        <f t="shared" si="14"/>
        <v>-5.0254256107980746</v>
      </c>
      <c r="DF56" s="11">
        <f t="shared" si="15"/>
        <v>-0.7637548854387034</v>
      </c>
      <c r="DG56" s="11">
        <f t="shared" si="16"/>
        <v>-0.83874150875938502</v>
      </c>
      <c r="DH56" s="11">
        <f t="shared" si="17"/>
        <v>-0.818429673955271</v>
      </c>
      <c r="DI56" s="11">
        <f t="shared" si="18"/>
        <v>-0.76632228412147219</v>
      </c>
      <c r="DJ56" s="11">
        <f t="shared" si="19"/>
        <v>-0.82087689815776477</v>
      </c>
      <c r="DK56" s="11">
        <f t="shared" si="20"/>
        <v>-0.8068658584994961</v>
      </c>
      <c r="DL56" s="11">
        <f t="shared" si="21"/>
        <v>-0.7578617576638863</v>
      </c>
      <c r="DM56" s="11">
        <f t="shared" si="22"/>
        <v>-0.86039968291746205</v>
      </c>
      <c r="DN56" s="11">
        <f t="shared" si="23"/>
        <v>-0.82504631045278887</v>
      </c>
      <c r="DO56" s="11">
        <f t="shared" si="24"/>
        <v>-0.81135032672953988</v>
      </c>
      <c r="DP56" s="11">
        <f t="shared" si="25"/>
        <v>-0.67245236146105336</v>
      </c>
      <c r="DQ56" s="11">
        <f t="shared" si="26"/>
        <v>-0.8106014440031698</v>
      </c>
      <c r="DR56" s="11">
        <f t="shared" si="27"/>
        <v>-0.88389698090477398</v>
      </c>
      <c r="DS56" s="11">
        <f t="shared" si="28"/>
        <v>-0.77746293768831698</v>
      </c>
      <c r="DT56" s="11">
        <f t="shared" si="29"/>
        <v>-0.83348707910978515</v>
      </c>
      <c r="DU56" s="11">
        <f t="shared" si="30"/>
        <v>-0.83170844045383985</v>
      </c>
      <c r="DV56" s="11">
        <f t="shared" si="31"/>
        <v>-0.84451851246347509</v>
      </c>
      <c r="DW56" s="11">
        <f t="shared" si="32"/>
        <v>-0.85924661643329159</v>
      </c>
      <c r="DX56" s="11">
        <f t="shared" si="33"/>
        <v>-0.85604071293106954</v>
      </c>
      <c r="DY56" s="11">
        <f t="shared" si="34"/>
        <v>-0.83619205849566713</v>
      </c>
      <c r="DZ56" s="11">
        <f t="shared" si="35"/>
        <v>-1</v>
      </c>
      <c r="EA56" s="11">
        <f t="shared" si="36"/>
        <v>-1</v>
      </c>
      <c r="EB56" s="11">
        <f t="shared" si="37"/>
        <v>-1</v>
      </c>
      <c r="EC56" s="11">
        <f t="shared" si="38"/>
        <v>-1</v>
      </c>
      <c r="ED56" s="11">
        <f t="shared" si="39"/>
        <v>-1</v>
      </c>
      <c r="EE56" s="11">
        <f t="shared" si="40"/>
        <v>-1</v>
      </c>
      <c r="EF56" s="11">
        <f t="shared" si="41"/>
        <v>-1</v>
      </c>
      <c r="EG56" s="11">
        <f t="shared" si="42"/>
        <v>-1</v>
      </c>
      <c r="EH56" s="11">
        <f t="shared" si="43"/>
        <v>-1</v>
      </c>
      <c r="EI56" s="11">
        <f t="shared" si="44"/>
        <v>-1</v>
      </c>
      <c r="EJ56" s="11">
        <f t="shared" si="45"/>
        <v>-1</v>
      </c>
      <c r="EK56" s="11">
        <f t="shared" si="46"/>
        <v>-1</v>
      </c>
      <c r="EL56" s="11">
        <f t="shared" si="47"/>
        <v>-1</v>
      </c>
      <c r="EM56" s="11">
        <f t="shared" si="48"/>
        <v>-1</v>
      </c>
      <c r="EN56" s="11">
        <f t="shared" si="49"/>
        <v>-1</v>
      </c>
      <c r="EO56" s="11">
        <f t="shared" si="50"/>
        <v>-1</v>
      </c>
      <c r="EP56" s="11">
        <f t="shared" si="51"/>
        <v>-1</v>
      </c>
      <c r="EQ56" s="11">
        <f t="shared" si="52"/>
        <v>-1</v>
      </c>
      <c r="ER56" s="11">
        <f t="shared" si="53"/>
        <v>-1</v>
      </c>
      <c r="ES56" s="11">
        <f t="shared" si="54"/>
        <v>-1</v>
      </c>
      <c r="ET56" s="11">
        <f t="shared" si="55"/>
        <v>-1</v>
      </c>
      <c r="EU56" s="11">
        <f t="shared" si="56"/>
        <v>-1</v>
      </c>
      <c r="EV56" s="11">
        <f t="shared" si="57"/>
        <v>-1</v>
      </c>
      <c r="EW56" s="11">
        <f t="shared" si="58"/>
        <v>-1</v>
      </c>
      <c r="EX56" s="11">
        <f t="shared" si="59"/>
        <v>-1</v>
      </c>
      <c r="EY56" s="11">
        <f t="shared" si="60"/>
        <v>-1</v>
      </c>
      <c r="EZ56" s="11">
        <f t="shared" si="61"/>
        <v>-1</v>
      </c>
      <c r="FA56" s="11">
        <f t="shared" si="62"/>
        <v>-1</v>
      </c>
      <c r="FB56" s="11">
        <f t="shared" si="63"/>
        <v>-1</v>
      </c>
      <c r="FC56" s="11">
        <f t="shared" si="64"/>
        <v>-1</v>
      </c>
      <c r="FD56" s="11">
        <f t="shared" si="65"/>
        <v>-1</v>
      </c>
      <c r="FE56" s="11">
        <f t="shared" si="66"/>
        <v>-1</v>
      </c>
      <c r="FF56" s="11">
        <f t="shared" si="67"/>
        <v>-1</v>
      </c>
      <c r="FG56" s="11">
        <f t="shared" si="68"/>
        <v>-1</v>
      </c>
      <c r="FH56" s="11">
        <f t="shared" si="69"/>
        <v>-1</v>
      </c>
      <c r="FI56" s="11">
        <f t="shared" si="70"/>
        <v>-1</v>
      </c>
      <c r="FJ56" s="11">
        <f t="shared" si="71"/>
        <v>-1</v>
      </c>
      <c r="FK56" s="11">
        <f t="shared" si="72"/>
        <v>-1</v>
      </c>
      <c r="FL56" s="11">
        <f t="shared" si="73"/>
        <v>-1</v>
      </c>
      <c r="FM56" s="11">
        <f t="shared" si="74"/>
        <v>-1</v>
      </c>
      <c r="FN56" s="11">
        <f t="shared" si="75"/>
        <v>-1</v>
      </c>
      <c r="FO56" s="11">
        <f t="shared" si="76"/>
        <v>-1</v>
      </c>
      <c r="FP56" s="11">
        <f t="shared" si="77"/>
        <v>-1</v>
      </c>
      <c r="FQ56" s="11">
        <f t="shared" si="78"/>
        <v>-1</v>
      </c>
      <c r="FR56" s="11">
        <f t="shared" si="79"/>
        <v>-1</v>
      </c>
      <c r="FS56" s="11">
        <f t="shared" si="80"/>
        <v>-1</v>
      </c>
      <c r="FT56" s="11">
        <f t="shared" si="81"/>
        <v>-1</v>
      </c>
      <c r="FU56" s="11">
        <f t="shared" si="82"/>
        <v>-1</v>
      </c>
      <c r="FV56" s="11">
        <f t="shared" si="83"/>
        <v>-1</v>
      </c>
      <c r="FW56" s="11">
        <f t="shared" si="84"/>
        <v>-1</v>
      </c>
      <c r="FX56" s="11">
        <f t="shared" si="85"/>
        <v>-1</v>
      </c>
      <c r="FY56" s="11">
        <f t="shared" si="86"/>
        <v>-1</v>
      </c>
      <c r="FZ56" s="11">
        <f t="shared" si="87"/>
        <v>-1</v>
      </c>
    </row>
    <row r="57" spans="2:182" x14ac:dyDescent="0.25">
      <c r="B57" s="2">
        <v>35977</v>
      </c>
      <c r="C57" s="3">
        <v>47421257</v>
      </c>
      <c r="D57" s="4">
        <f>VLOOKUP(B57,[22]jan94!$A$59:$IV$168,3,0)</f>
        <v>523787</v>
      </c>
      <c r="E57" s="4">
        <f>VLOOKUP(B57,[23]feb94!$A$51:$IV$159,3,0)</f>
        <v>344095</v>
      </c>
      <c r="F57" s="4">
        <f>VLOOKUP(B57,[24]mar94!$A$56:$IV$164,3,0)</f>
        <v>457565</v>
      </c>
      <c r="G57" s="4">
        <f>VLOOKUP(B57,[25]apr94!$A$64:$IV$170,3,0)</f>
        <v>309604</v>
      </c>
      <c r="H57" s="4">
        <f>VLOOKUP(B57,[26]may94!$A$51:$IV$156,3,0)</f>
        <v>307443</v>
      </c>
      <c r="I57" s="4">
        <f>VLOOKUP(B57,[27]jun94!$A$62:$IV$167,3,0)</f>
        <v>361890</v>
      </c>
      <c r="J57" s="4">
        <f>VLOOKUP(B57,[28]jul94!$A$55:$IV$159,3,0)</f>
        <v>393644</v>
      </c>
      <c r="K57" s="4">
        <f>VLOOKUP(B57,[29]aug94!$A$63:$IV$165,3,0)</f>
        <v>423349</v>
      </c>
      <c r="L57" s="4">
        <f>VLOOKUP(B57,[30]sep94!$A$55:$IV$156,3,0)</f>
        <v>461944</v>
      </c>
      <c r="M57" s="4">
        <f>VLOOKUP(B57,[31]oct94!$A$55:$IV$155,3,0)</f>
        <v>353830</v>
      </c>
      <c r="N57" s="4">
        <f>VLOOKUP(B57,[32]nov94!$A$38:$IV$137,3,0)</f>
        <v>392120</v>
      </c>
      <c r="O57" s="4">
        <f>VLOOKUP(B57,[33]dec94!$A$55:$IV$154,3,0)</f>
        <v>391609</v>
      </c>
      <c r="P57" s="4">
        <f>VLOOKUP(B57,[34]jan95!$A$48:$IV$142,3,0)</f>
        <v>493006</v>
      </c>
      <c r="Q57" s="4">
        <f>VLOOKUP(B57,[35]feb95!$A$54:$IV$147,3,0)</f>
        <v>335982</v>
      </c>
      <c r="R57" s="4">
        <f>VLOOKUP(B57,[36]mar95!$A$37:$IV$129,3,0)</f>
        <v>294350</v>
      </c>
      <c r="S57" s="4">
        <f>VLOOKUP(B57,[37]apr95!$A$59:$IV$150,3,0)</f>
        <v>397805</v>
      </c>
      <c r="T57" s="4">
        <f>VLOOKUP(B57,[38]may95!$A$60:$IV$151,3,0)</f>
        <v>464612</v>
      </c>
      <c r="U57" s="4">
        <f>VLOOKUP(B57,[39]jun95!$A$55:$IV$144,3,0)</f>
        <v>362179</v>
      </c>
      <c r="V57" s="4">
        <f>VLOOKUP(B57,[40]jul95!$A$53:$IV$141,3,0)</f>
        <v>479505</v>
      </c>
      <c r="W57" s="4">
        <f>VLOOKUP(B57,[41]aug95!$A$61:$IV$148,3,0)</f>
        <v>666436</v>
      </c>
      <c r="X57" s="4">
        <f>VLOOKUP(B57,[42]sep95!$A$58:$IV$144,3,0)</f>
        <v>358859</v>
      </c>
      <c r="Y57" s="4">
        <f>VLOOKUP(B57,[43]oct95!$A$53:$IV$138,3,0)</f>
        <v>1056155</v>
      </c>
      <c r="Z57" s="4">
        <f>VLOOKUP(B57,[44]nov95!$A$58:$IV$142,3,0)</f>
        <v>817755</v>
      </c>
      <c r="AA57" s="4">
        <f>VLOOKUP(B57,[45]dec95!$A$55:$IV$138,3,0)</f>
        <v>322901</v>
      </c>
      <c r="AB57" s="4">
        <f>VLOOKUP(B57,[46]jan96!$A$59:$IV$138,3,0)</f>
        <v>508733</v>
      </c>
      <c r="AC57" s="4">
        <f>VLOOKUP(B57,[47]feb96!$A$36:$IV$114,3,0)</f>
        <v>1253923</v>
      </c>
      <c r="AD57" s="4">
        <f>VLOOKUP(B57,[48]mar96!$A$54:$IV$133,3,0)</f>
        <v>530920</v>
      </c>
      <c r="AE57" s="4">
        <f>VLOOKUP(B57,[49]apr96!$A$51:$IV$127,3,0)</f>
        <v>484152</v>
      </c>
      <c r="AF57" s="4">
        <f>VLOOKUP(B57,[50]may96!$A$60:$IV$135,3,0)</f>
        <v>596175</v>
      </c>
      <c r="AG57" s="4">
        <f>VLOOKUP(B57,[51]jun96!$A$50:$IV$124,3,0)</f>
        <v>590451</v>
      </c>
      <c r="AH57" s="4">
        <f>VLOOKUP(B57,[52]jul96!$A$53:$IV$126,3,0)</f>
        <v>757032</v>
      </c>
      <c r="AI57" s="4">
        <f>VLOOKUP(B57,[53]aug96!$A$36:$IV$108,3,0)</f>
        <v>655481</v>
      </c>
      <c r="AJ57" s="4">
        <f>VLOOKUP(B57,[54]sep96!$A$51:$IV$122,3,0)</f>
        <v>845947</v>
      </c>
      <c r="AK57" s="4">
        <f>VLOOKUP(B57,[55]oct96!$A$59:$IV$129,3,0)</f>
        <v>628575</v>
      </c>
      <c r="AL57" s="4">
        <f>VLOOKUP(B57,[56]nov96!$A$61:$IV$130,3,0)</f>
        <v>806922</v>
      </c>
      <c r="AM57" s="4">
        <f>VLOOKUP(B57,[57]dec96!$A$51:$IV$119,3,0)</f>
        <v>749419</v>
      </c>
      <c r="AN57" s="4">
        <f>VLOOKUP(B57,[58]jan97!$A$52:$IV$116,3,0)</f>
        <v>655406</v>
      </c>
      <c r="AO57" s="4">
        <f>VLOOKUP(B57,[59]feb97!$A$35:$IV$98,3,0)</f>
        <v>824884</v>
      </c>
      <c r="AP57" s="4">
        <f>VLOOKUP(B57,[60]mar97!$A$51:$IV$113,3,0)</f>
        <v>864005</v>
      </c>
      <c r="AQ57" s="4">
        <f>VLOOKUP(B57,[61]apr97!$A$35:$IV$96,3,0)</f>
        <v>991661</v>
      </c>
      <c r="AR57" s="4">
        <f>VLOOKUP(B57,[62]may97!$A$35:$IV$95,3,0)</f>
        <v>599608</v>
      </c>
      <c r="AS57" s="4">
        <f>VLOOKUP(B57,[63]jun97!$A$35:$IV$94,3,0)</f>
        <v>907939</v>
      </c>
      <c r="AT57" s="4">
        <f>VLOOKUP(B57,[64]jul97!$A$49:$IV$107,3,0)</f>
        <v>908033</v>
      </c>
      <c r="AU57" s="4">
        <f>VLOOKUP(B57,[65]aug97!$A$60:$IV$117,3,0)</f>
        <v>1122026</v>
      </c>
      <c r="AV57" s="4">
        <f>VLOOKUP(B57,[66]sep97!$A$48:$IV$104,3,0)</f>
        <v>2136235</v>
      </c>
      <c r="AW57" s="4">
        <f>VLOOKUP(B57,[67]oct97!$A$48:$IV$103,3,0)</f>
        <v>1759666</v>
      </c>
      <c r="AX57" s="4">
        <f>VLOOKUP(B57,[68]nov97!$A$48:$IV$102,3,0)</f>
        <v>1030387</v>
      </c>
      <c r="AY57" s="4">
        <f>VLOOKUP(B57,[69]dec97!$A$35:$IV$88,3,0)</f>
        <v>997441</v>
      </c>
      <c r="AZ57" s="4">
        <f>VLOOKUP(B57,[70]jan98!$A$47:$IV$96,3,0)</f>
        <v>1716862</v>
      </c>
      <c r="BA57" s="4">
        <f>VLOOKUP(B57,[71]feb98!$A$50:$IV$98,3,0)</f>
        <v>1582048</v>
      </c>
      <c r="BB57" s="4">
        <f>VLOOKUP(B57,[72]mar98!$A$34:$IV$81,3,0)</f>
        <v>1766709</v>
      </c>
      <c r="BC57" s="4">
        <f>VLOOKUP(B57,[73]apr98!$A$46:$IV$92,3,0)</f>
        <v>2478340</v>
      </c>
      <c r="BD57" s="4">
        <f>VLOOKUP(B57,[74]may98!$A$47:$IV$92,3,0)</f>
        <v>1771377</v>
      </c>
      <c r="BE57" s="4">
        <f>VLOOKUP(B57,[75]jun98!$A$54:$IV$98,3,0)</f>
        <v>2223195</v>
      </c>
      <c r="BF57" s="4">
        <f>VLOOKUP(B57,[76]jul98!$A$34:$IV$77,3,0)</f>
        <v>1990375</v>
      </c>
      <c r="CP57" s="1" t="s">
        <v>58</v>
      </c>
      <c r="CQ57" s="11">
        <f t="shared" si="0"/>
        <v>-0.81543105389393411</v>
      </c>
      <c r="CR57" s="11">
        <f t="shared" si="1"/>
        <v>-0.82764502401495299</v>
      </c>
      <c r="CS57" s="11">
        <f t="shared" si="2"/>
        <v>-0.82750264485446234</v>
      </c>
      <c r="CT57" s="11">
        <f t="shared" si="3"/>
        <v>-0.83697948715264181</v>
      </c>
      <c r="CU57" s="11">
        <f t="shared" si="4"/>
        <v>-0.85672818100177439</v>
      </c>
      <c r="CV57" s="11">
        <f t="shared" si="5"/>
        <v>-0.86915827159038839</v>
      </c>
      <c r="CW57" s="11">
        <f t="shared" si="6"/>
        <v>-0.84051902313794535</v>
      </c>
      <c r="CX57" s="11">
        <f t="shared" si="7"/>
        <v>-0.78266146666660175</v>
      </c>
      <c r="CY57" s="11">
        <f t="shared" si="8"/>
        <v>-0.80924224762822905</v>
      </c>
      <c r="CZ57" s="11">
        <f t="shared" si="9"/>
        <v>-0.8172146632550622</v>
      </c>
      <c r="DA57" s="11">
        <f t="shared" si="10"/>
        <v>-0.79371179052935925</v>
      </c>
      <c r="DB57" s="11">
        <f t="shared" si="11"/>
        <v>-0.77715079227860151</v>
      </c>
      <c r="DC57" s="11">
        <f t="shared" si="12"/>
        <v>-0.8214264483929119</v>
      </c>
      <c r="DD57" s="11">
        <f t="shared" si="13"/>
        <v>-0.80048803484947761</v>
      </c>
      <c r="DE57" s="11">
        <f t="shared" si="14"/>
        <v>-5.1300345626673787</v>
      </c>
      <c r="DF57" s="11">
        <f t="shared" si="15"/>
        <v>-0.77300383663810102</v>
      </c>
      <c r="DG57" s="11">
        <f t="shared" si="16"/>
        <v>-0.84353189477204837</v>
      </c>
      <c r="DH57" s="11">
        <f t="shared" si="17"/>
        <v>-0.83462637929734829</v>
      </c>
      <c r="DI57" s="11">
        <f t="shared" si="18"/>
        <v>-0.77035156703581797</v>
      </c>
      <c r="DJ57" s="11">
        <f t="shared" si="19"/>
        <v>-0.81726969368784741</v>
      </c>
      <c r="DK57" s="11">
        <f t="shared" si="20"/>
        <v>-0.81200726230826381</v>
      </c>
      <c r="DL57" s="11">
        <f t="shared" si="21"/>
        <v>-0.75104692883898394</v>
      </c>
      <c r="DM57" s="11">
        <f t="shared" si="22"/>
        <v>-0.7847838850430755</v>
      </c>
      <c r="DN57" s="11">
        <f t="shared" si="23"/>
        <v>-0.79493781167768351</v>
      </c>
      <c r="DO57" s="11">
        <f t="shared" si="24"/>
        <v>-0.82216965895870064</v>
      </c>
      <c r="DP57" s="11">
        <f t="shared" si="25"/>
        <v>-0.68318335187657453</v>
      </c>
      <c r="DQ57" s="11">
        <f t="shared" si="26"/>
        <v>-0.81516947035627241</v>
      </c>
      <c r="DR57" s="11">
        <f t="shared" si="27"/>
        <v>-0.87559056642576782</v>
      </c>
      <c r="DS57" s="11">
        <f t="shared" si="28"/>
        <v>-0.58145303293869888</v>
      </c>
      <c r="DT57" s="11">
        <f t="shared" si="29"/>
        <v>-0.82691199377641855</v>
      </c>
      <c r="DU57" s="11">
        <f t="shared" si="30"/>
        <v>-0.83245568510099444</v>
      </c>
      <c r="DV57" s="11">
        <f t="shared" si="31"/>
        <v>-0.85706124211552182</v>
      </c>
      <c r="DW57" s="11">
        <f t="shared" si="32"/>
        <v>-0.86046645524557019</v>
      </c>
      <c r="DX57" s="11">
        <f t="shared" si="33"/>
        <v>-0.85894698999553853</v>
      </c>
      <c r="DY57" s="11">
        <f t="shared" si="34"/>
        <v>-1</v>
      </c>
      <c r="DZ57" s="11">
        <f t="shared" si="35"/>
        <v>-1</v>
      </c>
      <c r="EA57" s="11">
        <f t="shared" si="36"/>
        <v>-1</v>
      </c>
      <c r="EB57" s="11">
        <f t="shared" si="37"/>
        <v>-1</v>
      </c>
      <c r="EC57" s="11">
        <f t="shared" si="38"/>
        <v>-1</v>
      </c>
      <c r="ED57" s="11">
        <f t="shared" si="39"/>
        <v>-1</v>
      </c>
      <c r="EE57" s="11">
        <f t="shared" si="40"/>
        <v>-1</v>
      </c>
      <c r="EF57" s="11">
        <f t="shared" si="41"/>
        <v>-1</v>
      </c>
      <c r="EG57" s="11">
        <f t="shared" si="42"/>
        <v>-1</v>
      </c>
      <c r="EH57" s="11">
        <f t="shared" si="43"/>
        <v>-1</v>
      </c>
      <c r="EI57" s="11">
        <f t="shared" si="44"/>
        <v>-1</v>
      </c>
      <c r="EJ57" s="11">
        <f t="shared" si="45"/>
        <v>-1</v>
      </c>
      <c r="EK57" s="11">
        <f t="shared" si="46"/>
        <v>-1</v>
      </c>
      <c r="EL57" s="11">
        <f t="shared" si="47"/>
        <v>-1</v>
      </c>
      <c r="EM57" s="11">
        <f t="shared" si="48"/>
        <v>-1</v>
      </c>
      <c r="EN57" s="11">
        <f t="shared" si="49"/>
        <v>-1</v>
      </c>
      <c r="EO57" s="11">
        <f t="shared" si="50"/>
        <v>-1</v>
      </c>
      <c r="EP57" s="11">
        <f t="shared" si="51"/>
        <v>-1</v>
      </c>
      <c r="EQ57" s="11">
        <f t="shared" si="52"/>
        <v>-1</v>
      </c>
      <c r="ER57" s="11">
        <f t="shared" si="53"/>
        <v>-1</v>
      </c>
      <c r="ES57" s="11">
        <f t="shared" si="54"/>
        <v>-1</v>
      </c>
      <c r="ET57" s="11">
        <f t="shared" si="55"/>
        <v>-1</v>
      </c>
      <c r="EU57" s="11">
        <f t="shared" si="56"/>
        <v>-1</v>
      </c>
      <c r="EV57" s="11">
        <f t="shared" si="57"/>
        <v>-1</v>
      </c>
      <c r="EW57" s="11">
        <f t="shared" si="58"/>
        <v>-1</v>
      </c>
      <c r="EX57" s="11">
        <f t="shared" si="59"/>
        <v>-1</v>
      </c>
      <c r="EY57" s="11">
        <f t="shared" si="60"/>
        <v>-1</v>
      </c>
      <c r="EZ57" s="11">
        <f t="shared" si="61"/>
        <v>-1</v>
      </c>
      <c r="FA57" s="11">
        <f t="shared" si="62"/>
        <v>-1</v>
      </c>
      <c r="FB57" s="11">
        <f t="shared" si="63"/>
        <v>-1</v>
      </c>
      <c r="FC57" s="11">
        <f t="shared" si="64"/>
        <v>-1</v>
      </c>
      <c r="FD57" s="11">
        <f t="shared" si="65"/>
        <v>-1</v>
      </c>
      <c r="FE57" s="11">
        <f t="shared" si="66"/>
        <v>-1</v>
      </c>
      <c r="FF57" s="11">
        <f t="shared" si="67"/>
        <v>-1</v>
      </c>
      <c r="FG57" s="11">
        <f t="shared" si="68"/>
        <v>-1</v>
      </c>
      <c r="FH57" s="11">
        <f t="shared" si="69"/>
        <v>-1</v>
      </c>
      <c r="FI57" s="11">
        <f t="shared" si="70"/>
        <v>-1</v>
      </c>
      <c r="FJ57" s="11">
        <f t="shared" si="71"/>
        <v>-1</v>
      </c>
      <c r="FK57" s="11">
        <f t="shared" si="72"/>
        <v>-1</v>
      </c>
      <c r="FL57" s="11">
        <f t="shared" si="73"/>
        <v>-1</v>
      </c>
      <c r="FM57" s="11">
        <f t="shared" si="74"/>
        <v>-1</v>
      </c>
      <c r="FN57" s="11">
        <f t="shared" si="75"/>
        <v>-1</v>
      </c>
      <c r="FO57" s="11">
        <f t="shared" si="76"/>
        <v>-1</v>
      </c>
      <c r="FP57" s="11">
        <f t="shared" si="77"/>
        <v>-1</v>
      </c>
      <c r="FQ57" s="11">
        <f t="shared" si="78"/>
        <v>-1</v>
      </c>
      <c r="FR57" s="11">
        <f t="shared" si="79"/>
        <v>-1</v>
      </c>
      <c r="FS57" s="11">
        <f t="shared" si="80"/>
        <v>-1</v>
      </c>
      <c r="FT57" s="11">
        <f t="shared" si="81"/>
        <v>-1</v>
      </c>
      <c r="FU57" s="11">
        <f t="shared" si="82"/>
        <v>-1</v>
      </c>
      <c r="FV57" s="11">
        <f t="shared" si="83"/>
        <v>-1</v>
      </c>
      <c r="FW57" s="11">
        <f t="shared" si="84"/>
        <v>-1</v>
      </c>
      <c r="FX57" s="11">
        <f t="shared" si="85"/>
        <v>-1</v>
      </c>
      <c r="FY57" s="11">
        <f t="shared" si="86"/>
        <v>-1</v>
      </c>
      <c r="FZ57" s="11">
        <f t="shared" si="87"/>
        <v>-1</v>
      </c>
    </row>
    <row r="58" spans="2:182" x14ac:dyDescent="0.25">
      <c r="B58" s="2">
        <v>36008</v>
      </c>
      <c r="C58" s="3">
        <v>47416575</v>
      </c>
      <c r="D58" s="4">
        <f>VLOOKUP(B58,[22]jan94!$A$59:$IV$168,3,0)</f>
        <v>499483</v>
      </c>
      <c r="E58" s="4">
        <f>VLOOKUP(B58,[23]feb94!$A$51:$IV$159,3,0)</f>
        <v>323116</v>
      </c>
      <c r="F58" s="4">
        <f>VLOOKUP(B58,[24]mar94!$A$56:$IV$164,3,0)</f>
        <v>447990</v>
      </c>
      <c r="G58" s="4">
        <f>VLOOKUP(B58,[25]apr94!$A$64:$IV$170,3,0)</f>
        <v>309482</v>
      </c>
      <c r="H58" s="4">
        <f>VLOOKUP(B58,[26]may94!$A$51:$IV$156,3,0)</f>
        <v>313123</v>
      </c>
      <c r="I58" s="4">
        <f>VLOOKUP(B58,[27]jun94!$A$62:$IV$167,3,0)</f>
        <v>349871</v>
      </c>
      <c r="J58" s="4">
        <f>VLOOKUP(B58,[28]jul94!$A$55:$IV$159,3,0)</f>
        <v>411685</v>
      </c>
      <c r="K58" s="4">
        <f>VLOOKUP(B58,[29]aug94!$A$63:$IV$165,3,0)</f>
        <v>414711</v>
      </c>
      <c r="L58" s="4">
        <f>VLOOKUP(B58,[30]sep94!$A$55:$IV$156,3,0)</f>
        <v>520894</v>
      </c>
      <c r="M58" s="4">
        <f>VLOOKUP(B58,[31]oct94!$A$55:$IV$155,3,0)</f>
        <v>337387</v>
      </c>
      <c r="N58" s="4">
        <f>VLOOKUP(B58,[32]nov94!$A$38:$IV$137,3,0)</f>
        <v>374809</v>
      </c>
      <c r="O58" s="4">
        <f>VLOOKUP(B58,[33]dec94!$A$55:$IV$154,3,0)</f>
        <v>368430</v>
      </c>
      <c r="P58" s="4">
        <f>VLOOKUP(B58,[34]jan95!$A$48:$IV$142,3,0)</f>
        <v>479089</v>
      </c>
      <c r="Q58" s="4">
        <f>VLOOKUP(B58,[35]feb95!$A$54:$IV$147,3,0)</f>
        <v>341078</v>
      </c>
      <c r="R58" s="4">
        <f>VLOOKUP(B58,[36]mar95!$A$37:$IV$129,3,0)</f>
        <v>305557</v>
      </c>
      <c r="S58" s="4">
        <f>VLOOKUP(B58,[37]apr95!$A$59:$IV$150,3,0)</f>
        <v>382638</v>
      </c>
      <c r="T58" s="4">
        <f>VLOOKUP(B58,[38]may95!$A$60:$IV$151,3,0)</f>
        <v>457977</v>
      </c>
      <c r="U58" s="4">
        <f>VLOOKUP(B58,[39]jun95!$A$55:$IV$144,3,0)</f>
        <v>346188</v>
      </c>
      <c r="V58" s="4">
        <f>VLOOKUP(B58,[40]jul95!$A$53:$IV$141,3,0)</f>
        <v>466973</v>
      </c>
      <c r="W58" s="4">
        <f>VLOOKUP(B58,[41]aug95!$A$61:$IV$148,3,0)</f>
        <v>621405</v>
      </c>
      <c r="X58" s="4">
        <f>VLOOKUP(B58,[42]sep95!$A$58:$IV$144,3,0)</f>
        <v>329519</v>
      </c>
      <c r="Y58" s="4">
        <f>VLOOKUP(B58,[43]oct95!$A$53:$IV$138,3,0)</f>
        <v>1003863</v>
      </c>
      <c r="Z58" s="4">
        <f>VLOOKUP(B58,[44]nov95!$A$58:$IV$142,3,0)</f>
        <v>771534</v>
      </c>
      <c r="AA58" s="4">
        <f>VLOOKUP(B58,[45]dec95!$A$55:$IV$138,3,0)</f>
        <v>325894</v>
      </c>
      <c r="AB58" s="4">
        <f>VLOOKUP(B58,[46]jan96!$A$59:$IV$138,3,0)</f>
        <v>490386</v>
      </c>
      <c r="AC58" s="4">
        <f>VLOOKUP(B58,[47]feb96!$A$36:$IV$114,3,0)</f>
        <v>1248834</v>
      </c>
      <c r="AD58" s="4">
        <f>VLOOKUP(B58,[48]mar96!$A$54:$IV$133,3,0)</f>
        <v>518999</v>
      </c>
      <c r="AE58" s="4">
        <f>VLOOKUP(B58,[49]apr96!$A$51:$IV$127,3,0)</f>
        <v>451725</v>
      </c>
      <c r="AF58" s="4">
        <f>VLOOKUP(B58,[50]may96!$A$60:$IV$135,3,0)</f>
        <v>596574</v>
      </c>
      <c r="AG58" s="4">
        <f>VLOOKUP(B58,[51]jun96!$A$50:$IV$124,3,0)</f>
        <v>579497</v>
      </c>
      <c r="AH58" s="4">
        <f>VLOOKUP(B58,[52]jul96!$A$53:$IV$126,3,0)</f>
        <v>744658</v>
      </c>
      <c r="AI58" s="4">
        <f>VLOOKUP(B58,[53]aug96!$A$36:$IV$108,3,0)</f>
        <v>641198</v>
      </c>
      <c r="AJ58" s="4">
        <f>VLOOKUP(B58,[54]sep96!$A$51:$IV$122,3,0)</f>
        <v>934286</v>
      </c>
      <c r="AK58" s="4">
        <f>VLOOKUP(B58,[55]oct96!$A$59:$IV$129,3,0)</f>
        <v>587583</v>
      </c>
      <c r="AL58" s="4">
        <f>VLOOKUP(B58,[56]nov96!$A$61:$IV$130,3,0)</f>
        <v>776564</v>
      </c>
      <c r="AM58" s="4">
        <f>VLOOKUP(B58,[57]dec96!$A$51:$IV$119,3,0)</f>
        <v>739176</v>
      </c>
      <c r="AN58" s="4">
        <f>VLOOKUP(B58,[58]jan97!$A$52:$IV$116,3,0)</f>
        <v>621255</v>
      </c>
      <c r="AO58" s="4">
        <f>VLOOKUP(B58,[59]feb97!$A$35:$IV$98,3,0)</f>
        <v>785263</v>
      </c>
      <c r="AP58" s="4">
        <f>VLOOKUP(B58,[60]mar97!$A$51:$IV$113,3,0)</f>
        <v>852064</v>
      </c>
      <c r="AQ58" s="4">
        <f>VLOOKUP(B58,[61]apr97!$A$35:$IV$96,3,0)</f>
        <v>968630</v>
      </c>
      <c r="AR58" s="4">
        <f>VLOOKUP(B58,[62]may97!$A$35:$IV$95,3,0)</f>
        <v>590971</v>
      </c>
      <c r="AS58" s="4">
        <f>VLOOKUP(B58,[63]jun97!$A$35:$IV$94,3,0)</f>
        <v>851055</v>
      </c>
      <c r="AT58" s="4">
        <f>VLOOKUP(B58,[64]jul97!$A$49:$IV$107,3,0)</f>
        <v>841190</v>
      </c>
      <c r="AU58" s="4">
        <f>VLOOKUP(B58,[65]aug97!$A$60:$IV$117,3,0)</f>
        <v>1089904</v>
      </c>
      <c r="AV58" s="4">
        <f>VLOOKUP(B58,[66]sep97!$A$48:$IV$104,3,0)</f>
        <v>2071110</v>
      </c>
      <c r="AW58" s="4">
        <f>VLOOKUP(B58,[67]oct97!$A$48:$IV$103,3,0)</f>
        <v>1635644</v>
      </c>
      <c r="AX58" s="4">
        <f>VLOOKUP(B58,[68]nov97!$A$48:$IV$102,3,0)</f>
        <v>964216</v>
      </c>
      <c r="AY58" s="4">
        <f>VLOOKUP(B58,[69]dec97!$A$35:$IV$88,3,0)</f>
        <v>987795</v>
      </c>
      <c r="AZ58" s="4">
        <f>VLOOKUP(B58,[70]jan98!$A$47:$IV$96,3,0)</f>
        <v>1614291</v>
      </c>
      <c r="BA58" s="4">
        <f>VLOOKUP(B58,[71]feb98!$A$50:$IV$98,3,0)</f>
        <v>1482751</v>
      </c>
      <c r="BB58" s="4">
        <f>VLOOKUP(B58,[72]mar98!$A$34:$IV$81,3,0)</f>
        <v>1528532</v>
      </c>
      <c r="BC58" s="4">
        <f>VLOOKUP(B58,[73]apr98!$A$46:$IV$92,3,0)</f>
        <v>2167066</v>
      </c>
      <c r="BD58" s="4">
        <f>VLOOKUP(B58,[74]may98!$A$47:$IV$92,3,0)</f>
        <v>1605647</v>
      </c>
      <c r="BE58" s="4">
        <f>VLOOKUP(B58,[75]jun98!$A$54:$IV$98,3,0)</f>
        <v>2005004</v>
      </c>
      <c r="BF58" s="4">
        <f>VLOOKUP(B58,[76]jul98!$A$34:$IV$77,3,0)</f>
        <v>2793179</v>
      </c>
      <c r="BG58" s="4">
        <f>VLOOKUP(B58,[77]aug98!$A$48:$IV$90,3,0)</f>
        <v>1279986</v>
      </c>
      <c r="CP58" s="1" t="s">
        <v>59</v>
      </c>
      <c r="CQ58" s="11">
        <f t="shared" si="0"/>
        <v>-0.80452717222471781</v>
      </c>
      <c r="CR58" s="11">
        <f t="shared" si="1"/>
        <v>-0.81751189052202589</v>
      </c>
      <c r="CS58" s="11">
        <f t="shared" si="2"/>
        <v>-0.83326080911125522</v>
      </c>
      <c r="CT58" s="11">
        <f t="shared" si="3"/>
        <v>-0.80855098817351723</v>
      </c>
      <c r="CU58" s="11">
        <f t="shared" si="4"/>
        <v>-0.86515053245868534</v>
      </c>
      <c r="CV58" s="11">
        <f t="shared" si="5"/>
        <v>-0.86833406834453086</v>
      </c>
      <c r="CW58" s="11">
        <f t="shared" si="6"/>
        <v>-0.8504274424020849</v>
      </c>
      <c r="CX58" s="11">
        <f t="shared" si="7"/>
        <v>-0.79556768694317526</v>
      </c>
      <c r="CY58" s="11">
        <f t="shared" si="8"/>
        <v>-0.808194641428858</v>
      </c>
      <c r="CZ58" s="11">
        <f t="shared" si="9"/>
        <v>-0.82474957566483209</v>
      </c>
      <c r="DA58" s="11">
        <f t="shared" si="10"/>
        <v>-0.79117620121104637</v>
      </c>
      <c r="DB58" s="11">
        <f t="shared" si="11"/>
        <v>-0.78239733983358128</v>
      </c>
      <c r="DC58" s="11">
        <f t="shared" si="12"/>
        <v>-0.81643503061633038</v>
      </c>
      <c r="DD58" s="11">
        <f t="shared" si="13"/>
        <v>-0.80645222789615201</v>
      </c>
      <c r="DE58" s="11">
        <f t="shared" si="14"/>
        <v>-5.5822796781263229</v>
      </c>
      <c r="DF58" s="11">
        <f t="shared" si="15"/>
        <v>-0.78011474057872277</v>
      </c>
      <c r="DG58" s="11">
        <f t="shared" si="16"/>
        <v>-0.84444577715755365</v>
      </c>
      <c r="DH58" s="11">
        <f t="shared" si="17"/>
        <v>-0.85232481346607292</v>
      </c>
      <c r="DI58" s="11">
        <f t="shared" si="18"/>
        <v>-0.77102018924727811</v>
      </c>
      <c r="DJ58" s="11">
        <f t="shared" si="19"/>
        <v>-0.82837697504940488</v>
      </c>
      <c r="DK58" s="11">
        <f t="shared" si="20"/>
        <v>-0.82158539192036406</v>
      </c>
      <c r="DL58" s="11">
        <f t="shared" si="21"/>
        <v>-0.76849902374031343</v>
      </c>
      <c r="DM58" s="11">
        <f t="shared" si="22"/>
        <v>-0.8013882766488386</v>
      </c>
      <c r="DN58" s="11">
        <f t="shared" si="23"/>
        <v>-0.80407503605865593</v>
      </c>
      <c r="DO58" s="11">
        <f t="shared" si="24"/>
        <v>-0.8244967815689257</v>
      </c>
      <c r="DP58" s="11">
        <f t="shared" si="25"/>
        <v>-0.67885926573998434</v>
      </c>
      <c r="DQ58" s="11">
        <f t="shared" si="26"/>
        <v>-0.83174246602004742</v>
      </c>
      <c r="DR58" s="11">
        <f t="shared" si="27"/>
        <v>-0.87412089784482638</v>
      </c>
      <c r="DS58" s="11">
        <f t="shared" si="28"/>
        <v>-0.79651720792581415</v>
      </c>
      <c r="DT58" s="11">
        <f t="shared" si="29"/>
        <v>-0.81937343774281657</v>
      </c>
      <c r="DU58" s="11">
        <f t="shared" si="30"/>
        <v>-0.84472727397252068</v>
      </c>
      <c r="DV58" s="11">
        <f t="shared" si="31"/>
        <v>-0.85783926734615068</v>
      </c>
      <c r="DW58" s="11">
        <f t="shared" si="32"/>
        <v>-0.86245012403349308</v>
      </c>
      <c r="DX58" s="11">
        <f t="shared" si="33"/>
        <v>-1</v>
      </c>
      <c r="DY58" s="11">
        <f t="shared" si="34"/>
        <v>-1</v>
      </c>
      <c r="DZ58" s="11">
        <f t="shared" si="35"/>
        <v>-1</v>
      </c>
      <c r="EA58" s="11">
        <f t="shared" si="36"/>
        <v>-1</v>
      </c>
      <c r="EB58" s="11">
        <f t="shared" si="37"/>
        <v>-1</v>
      </c>
      <c r="EC58" s="11">
        <f t="shared" si="38"/>
        <v>-1</v>
      </c>
      <c r="ED58" s="11">
        <f t="shared" si="39"/>
        <v>-1</v>
      </c>
      <c r="EE58" s="11">
        <f t="shared" si="40"/>
        <v>-1</v>
      </c>
      <c r="EF58" s="11">
        <f t="shared" si="41"/>
        <v>-1</v>
      </c>
      <c r="EG58" s="11">
        <f t="shared" si="42"/>
        <v>-1</v>
      </c>
      <c r="EH58" s="11">
        <f t="shared" si="43"/>
        <v>-1</v>
      </c>
      <c r="EI58" s="11">
        <f t="shared" si="44"/>
        <v>-1</v>
      </c>
      <c r="EJ58" s="11">
        <f t="shared" si="45"/>
        <v>-1</v>
      </c>
      <c r="EK58" s="11">
        <f t="shared" si="46"/>
        <v>-1</v>
      </c>
      <c r="EL58" s="11">
        <f t="shared" si="47"/>
        <v>-1</v>
      </c>
      <c r="EM58" s="11">
        <f t="shared" si="48"/>
        <v>-1</v>
      </c>
      <c r="EN58" s="11">
        <f t="shared" si="49"/>
        <v>-1</v>
      </c>
      <c r="EO58" s="11">
        <f t="shared" si="50"/>
        <v>-1</v>
      </c>
      <c r="EP58" s="11">
        <f t="shared" si="51"/>
        <v>-1</v>
      </c>
      <c r="EQ58" s="11">
        <f t="shared" si="52"/>
        <v>-1</v>
      </c>
      <c r="ER58" s="11">
        <f t="shared" si="53"/>
        <v>-1</v>
      </c>
      <c r="ES58" s="11">
        <f t="shared" si="54"/>
        <v>-1</v>
      </c>
      <c r="ET58" s="11">
        <f t="shared" si="55"/>
        <v>-1</v>
      </c>
      <c r="EU58" s="11">
        <f t="shared" si="56"/>
        <v>-1</v>
      </c>
      <c r="EV58" s="11">
        <f t="shared" si="57"/>
        <v>-1</v>
      </c>
      <c r="EW58" s="11">
        <f t="shared" si="58"/>
        <v>-1</v>
      </c>
      <c r="EX58" s="11">
        <f t="shared" si="59"/>
        <v>-1</v>
      </c>
      <c r="EY58" s="11">
        <f t="shared" si="60"/>
        <v>-1</v>
      </c>
      <c r="EZ58" s="11">
        <f t="shared" si="61"/>
        <v>-1</v>
      </c>
      <c r="FA58" s="11">
        <f t="shared" si="62"/>
        <v>-1</v>
      </c>
      <c r="FB58" s="11">
        <f t="shared" si="63"/>
        <v>-1</v>
      </c>
      <c r="FC58" s="11">
        <f t="shared" si="64"/>
        <v>-1</v>
      </c>
      <c r="FD58" s="11">
        <f t="shared" si="65"/>
        <v>-1</v>
      </c>
      <c r="FE58" s="11">
        <f t="shared" si="66"/>
        <v>-1</v>
      </c>
      <c r="FF58" s="11">
        <f t="shared" si="67"/>
        <v>-1</v>
      </c>
      <c r="FG58" s="11">
        <f t="shared" si="68"/>
        <v>-1</v>
      </c>
      <c r="FH58" s="11">
        <f t="shared" si="69"/>
        <v>-1</v>
      </c>
      <c r="FI58" s="11">
        <f t="shared" si="70"/>
        <v>-1</v>
      </c>
      <c r="FJ58" s="11">
        <f t="shared" si="71"/>
        <v>-1</v>
      </c>
      <c r="FK58" s="11">
        <f t="shared" si="72"/>
        <v>-1</v>
      </c>
      <c r="FL58" s="11">
        <f t="shared" si="73"/>
        <v>-1</v>
      </c>
      <c r="FM58" s="11">
        <f t="shared" si="74"/>
        <v>-1</v>
      </c>
      <c r="FN58" s="11">
        <f t="shared" si="75"/>
        <v>-1</v>
      </c>
      <c r="FO58" s="11">
        <f t="shared" si="76"/>
        <v>-1</v>
      </c>
      <c r="FP58" s="11">
        <f t="shared" si="77"/>
        <v>-1</v>
      </c>
      <c r="FQ58" s="11">
        <f t="shared" si="78"/>
        <v>-1</v>
      </c>
      <c r="FR58" s="11">
        <f t="shared" si="79"/>
        <v>-1</v>
      </c>
      <c r="FS58" s="11">
        <f t="shared" si="80"/>
        <v>-1</v>
      </c>
      <c r="FT58" s="11">
        <f t="shared" si="81"/>
        <v>-1</v>
      </c>
      <c r="FU58" s="11">
        <f t="shared" si="82"/>
        <v>-1</v>
      </c>
      <c r="FV58" s="11">
        <f t="shared" si="83"/>
        <v>-1</v>
      </c>
      <c r="FW58" s="11">
        <f t="shared" si="84"/>
        <v>-1</v>
      </c>
      <c r="FX58" s="11">
        <f t="shared" si="85"/>
        <v>-1</v>
      </c>
      <c r="FY58" s="11">
        <f t="shared" si="86"/>
        <v>-1</v>
      </c>
      <c r="FZ58" s="11">
        <f t="shared" si="87"/>
        <v>-1</v>
      </c>
    </row>
    <row r="59" spans="2:182" x14ac:dyDescent="0.25">
      <c r="B59" s="2">
        <v>36039</v>
      </c>
      <c r="C59" s="3">
        <v>45564601</v>
      </c>
      <c r="D59" s="4">
        <f>VLOOKUP(B59,[22]jan94!$A$59:$IV$168,3,0)</f>
        <v>511927</v>
      </c>
      <c r="E59" s="4">
        <f>VLOOKUP(B59,[23]feb94!$A$51:$IV$159,3,0)</f>
        <v>311377</v>
      </c>
      <c r="F59" s="4">
        <f>VLOOKUP(B59,[24]mar94!$A$56:$IV$164,3,0)</f>
        <v>428860</v>
      </c>
      <c r="G59" s="4">
        <f>VLOOKUP(B59,[25]apr94!$A$64:$IV$170,3,0)</f>
        <v>293861</v>
      </c>
      <c r="H59" s="4">
        <f>VLOOKUP(B59,[26]may94!$A$51:$IV$156,3,0)</f>
        <v>314259</v>
      </c>
      <c r="I59" s="4">
        <f>VLOOKUP(B59,[27]jun94!$A$62:$IV$167,3,0)</f>
        <v>354947</v>
      </c>
      <c r="J59" s="4">
        <f>VLOOKUP(B59,[28]jul94!$A$55:$IV$159,3,0)</f>
        <v>383029</v>
      </c>
      <c r="K59" s="4">
        <f>VLOOKUP(B59,[29]aug94!$A$63:$IV$165,3,0)</f>
        <v>420144</v>
      </c>
      <c r="L59" s="4">
        <f>VLOOKUP(B59,[30]sep94!$A$55:$IV$156,3,0)</f>
        <v>474524</v>
      </c>
      <c r="M59" s="4">
        <f>VLOOKUP(B59,[31]oct94!$A$55:$IV$155,3,0)</f>
        <v>325265</v>
      </c>
      <c r="N59" s="4">
        <f>VLOOKUP(B59,[32]nov94!$A$38:$IV$137,3,0)</f>
        <v>356884</v>
      </c>
      <c r="O59" s="4">
        <f>VLOOKUP(B59,[33]dec94!$A$55:$IV$154,3,0)</f>
        <v>358878</v>
      </c>
      <c r="P59" s="4">
        <f>VLOOKUP(B59,[34]jan95!$A$48:$IV$142,3,0)</f>
        <v>446244</v>
      </c>
      <c r="Q59" s="4">
        <f>VLOOKUP(B59,[35]feb95!$A$54:$IV$147,3,0)</f>
        <v>327675</v>
      </c>
      <c r="R59" s="4">
        <f>VLOOKUP(B59,[36]mar95!$A$37:$IV$129,3,0)</f>
        <v>301896</v>
      </c>
      <c r="S59" s="4">
        <f>VLOOKUP(B59,[37]apr95!$A$59:$IV$150,3,0)</f>
        <v>353901</v>
      </c>
      <c r="T59" s="4">
        <f>VLOOKUP(B59,[38]may95!$A$60:$IV$151,3,0)</f>
        <v>441658</v>
      </c>
      <c r="U59" s="4">
        <f>VLOOKUP(B59,[39]jun95!$A$55:$IV$144,3,0)</f>
        <v>327107</v>
      </c>
      <c r="V59" s="4">
        <f>VLOOKUP(B59,[40]jul95!$A$53:$IV$141,3,0)</f>
        <v>432210</v>
      </c>
      <c r="W59" s="4">
        <f>VLOOKUP(B59,[41]aug95!$A$61:$IV$148,3,0)</f>
        <v>593509</v>
      </c>
      <c r="X59" s="4">
        <f>VLOOKUP(B59,[42]sep95!$A$58:$IV$144,3,0)</f>
        <v>327053</v>
      </c>
      <c r="Y59" s="4">
        <f>VLOOKUP(B59,[43]oct95!$A$53:$IV$138,3,0)</f>
        <v>931758</v>
      </c>
      <c r="Z59" s="4">
        <f>VLOOKUP(B59,[44]nov95!$A$58:$IV$142,3,0)</f>
        <v>714541</v>
      </c>
      <c r="AA59" s="4">
        <f>VLOOKUP(B59,[45]dec95!$A$55:$IV$138,3,0)</f>
        <v>303534</v>
      </c>
      <c r="AB59" s="4">
        <f>VLOOKUP(B59,[46]jan96!$A$59:$IV$138,3,0)</f>
        <v>471625</v>
      </c>
      <c r="AC59" s="4">
        <f>VLOOKUP(B59,[47]feb96!$A$36:$IV$114,3,0)</f>
        <v>1187288</v>
      </c>
      <c r="AD59" s="4">
        <f>VLOOKUP(B59,[48]mar96!$A$54:$IV$133,3,0)</f>
        <v>509814</v>
      </c>
      <c r="AE59" s="4">
        <f>VLOOKUP(B59,[49]apr96!$A$51:$IV$127,3,0)</f>
        <v>420939</v>
      </c>
      <c r="AF59" s="4">
        <f>VLOOKUP(B59,[50]may96!$A$60:$IV$135,3,0)</f>
        <v>539307</v>
      </c>
      <c r="AG59" s="4">
        <f>VLOOKUP(B59,[51]jun96!$A$50:$IV$124,3,0)</f>
        <v>523129</v>
      </c>
      <c r="AH59" s="4">
        <f>VLOOKUP(B59,[52]jul96!$A$53:$IV$126,3,0)</f>
        <v>688436</v>
      </c>
      <c r="AI59" s="4">
        <f>VLOOKUP(B59,[53]aug96!$A$36:$IV$108,3,0)</f>
        <v>617503</v>
      </c>
      <c r="AJ59" s="4">
        <f>VLOOKUP(B59,[54]sep96!$A$51:$IV$122,3,0)</f>
        <v>838224</v>
      </c>
      <c r="AK59" s="4">
        <f>VLOOKUP(B59,[55]oct96!$A$59:$IV$129,3,0)</f>
        <v>540325</v>
      </c>
      <c r="AL59" s="4">
        <f>VLOOKUP(B59,[56]nov96!$A$61:$IV$130,3,0)</f>
        <v>709673</v>
      </c>
      <c r="AM59" s="4">
        <f>VLOOKUP(B59,[57]dec96!$A$51:$IV$119,3,0)</f>
        <v>701301</v>
      </c>
      <c r="AN59" s="4">
        <f>VLOOKUP(B59,[58]jan97!$A$52:$IV$116,3,0)</f>
        <v>610463</v>
      </c>
      <c r="AO59" s="4">
        <f>VLOOKUP(B59,[59]feb97!$A$35:$IV$98,3,0)</f>
        <v>714173</v>
      </c>
      <c r="AP59" s="4">
        <f>VLOOKUP(B59,[60]mar97!$A$51:$IV$113,3,0)</f>
        <v>793427</v>
      </c>
      <c r="AQ59" s="4">
        <f>VLOOKUP(B59,[61]apr97!$A$35:$IV$96,3,0)</f>
        <v>886319</v>
      </c>
      <c r="AR59" s="4">
        <f>VLOOKUP(B59,[62]may97!$A$35:$IV$95,3,0)</f>
        <v>606201</v>
      </c>
      <c r="AS59" s="4">
        <f>VLOOKUP(B59,[63]jun97!$A$35:$IV$94,3,0)</f>
        <v>817598</v>
      </c>
      <c r="AT59" s="4">
        <f>VLOOKUP(B59,[64]jul97!$A$49:$IV$107,3,0)</f>
        <v>775665</v>
      </c>
      <c r="AU59" s="4">
        <f>VLOOKUP(B59,[65]aug97!$A$60:$IV$117,3,0)</f>
        <v>965561</v>
      </c>
      <c r="AV59" s="4">
        <f>VLOOKUP(B59,[66]sep97!$A$48:$IV$104,3,0)</f>
        <v>1933483</v>
      </c>
      <c r="AW59" s="4">
        <f>VLOOKUP(B59,[67]oct97!$A$48:$IV$103,3,0)</f>
        <v>1836947</v>
      </c>
      <c r="AX59" s="4">
        <f>VLOOKUP(B59,[68]nov97!$A$48:$IV$102,3,0)</f>
        <v>906925</v>
      </c>
      <c r="AY59" s="4">
        <f>VLOOKUP(B59,[69]dec97!$A$35:$IV$88,3,0)</f>
        <v>938344</v>
      </c>
      <c r="AZ59" s="4">
        <f>VLOOKUP(B59,[70]jan98!$A$47:$IV$96,3,0)</f>
        <v>1431488</v>
      </c>
      <c r="BA59" s="4">
        <f>VLOOKUP(B59,[71]feb98!$A$50:$IV$98,3,0)</f>
        <v>1384739</v>
      </c>
      <c r="BB59" s="4">
        <f>VLOOKUP(B59,[72]mar98!$A$34:$IV$81,3,0)</f>
        <v>1336679</v>
      </c>
      <c r="BC59" s="4">
        <f>VLOOKUP(B59,[73]apr98!$A$46:$IV$92,3,0)</f>
        <v>1938308</v>
      </c>
      <c r="BD59" s="4">
        <f>VLOOKUP(B59,[74]may98!$A$47:$IV$92,3,0)</f>
        <v>1373547</v>
      </c>
      <c r="BE59" s="4">
        <f>VLOOKUP(B59,[75]jun98!$A$54:$IV$98,3,0)</f>
        <v>1765354</v>
      </c>
      <c r="BF59" s="4">
        <f>VLOOKUP(B59,[76]jul98!$A$34:$IV$77,3,0)</f>
        <v>2598156</v>
      </c>
      <c r="BG59" s="4">
        <f>VLOOKUP(B59,[77]aug98!$A$48:$IV$90,3,0)</f>
        <v>2126584</v>
      </c>
      <c r="BH59" s="4">
        <f>VLOOKUP(B59,[78]sep98!$A$46:$IV$87,3,0)</f>
        <v>1119876</v>
      </c>
      <c r="CP59" s="1" t="s">
        <v>60</v>
      </c>
      <c r="CQ59" s="11">
        <f t="shared" si="0"/>
        <v>-0.81225059546164535</v>
      </c>
      <c r="CR59" s="11">
        <f t="shared" si="1"/>
        <v>-0.82581949833130042</v>
      </c>
      <c r="CS59" s="11">
        <f t="shared" si="2"/>
        <v>-0.83357326500504836</v>
      </c>
      <c r="CT59" s="11">
        <f t="shared" si="3"/>
        <v>-0.83388481707285145</v>
      </c>
      <c r="CU59" s="11">
        <f t="shared" si="4"/>
        <v>-0.86258436091645396</v>
      </c>
      <c r="CV59" s="11">
        <f t="shared" si="5"/>
        <v>-0.86535728731103811</v>
      </c>
      <c r="CW59" s="11">
        <f t="shared" si="6"/>
        <v>-0.85054636338534206</v>
      </c>
      <c r="CX59" s="11">
        <f t="shared" si="7"/>
        <v>-0.79818568622742114</v>
      </c>
      <c r="CY59" s="11">
        <f t="shared" si="8"/>
        <v>-0.81068588302603761</v>
      </c>
      <c r="CZ59" s="11">
        <f t="shared" si="9"/>
        <v>-0.83538095733887974</v>
      </c>
      <c r="DA59" s="11">
        <f t="shared" si="10"/>
        <v>-0.80232082529334248</v>
      </c>
      <c r="DB59" s="11">
        <f t="shared" si="11"/>
        <v>-0.79168689876967713</v>
      </c>
      <c r="DC59" s="11">
        <f t="shared" si="12"/>
        <v>-0.8083444089262195</v>
      </c>
      <c r="DD59" s="11">
        <f t="shared" si="13"/>
        <v>-0.81078398144173036</v>
      </c>
      <c r="DE59" s="11">
        <f t="shared" si="14"/>
        <v>-5.7893219889127856</v>
      </c>
      <c r="DF59" s="11">
        <f t="shared" si="15"/>
        <v>-0.79732080748682277</v>
      </c>
      <c r="DG59" s="11">
        <f t="shared" si="16"/>
        <v>-0.86317507674478811</v>
      </c>
      <c r="DH59" s="11">
        <f t="shared" si="17"/>
        <v>-0.84242408428572257</v>
      </c>
      <c r="DI59" s="11">
        <f t="shared" si="18"/>
        <v>-0.75489561795442395</v>
      </c>
      <c r="DJ59" s="11">
        <f t="shared" si="19"/>
        <v>-0.8352394181981545</v>
      </c>
      <c r="DK59" s="11">
        <f t="shared" si="20"/>
        <v>-0.82504264761264967</v>
      </c>
      <c r="DL59" s="11">
        <f t="shared" si="21"/>
        <v>-0.76815311142724652</v>
      </c>
      <c r="DM59" s="11">
        <f t="shared" si="22"/>
        <v>-0.81485406824842177</v>
      </c>
      <c r="DN59" s="11">
        <f t="shared" si="23"/>
        <v>-0.81103060238234259</v>
      </c>
      <c r="DO59" s="11">
        <f t="shared" si="24"/>
        <v>-0.83130669964181081</v>
      </c>
      <c r="DP59" s="11">
        <f t="shared" si="25"/>
        <v>-0.6870934388909703</v>
      </c>
      <c r="DQ59" s="11">
        <f t="shared" si="26"/>
        <v>-0.82397791809472176</v>
      </c>
      <c r="DR59" s="11">
        <f t="shared" si="27"/>
        <v>-0.87586864330192693</v>
      </c>
      <c r="DS59" s="11">
        <f t="shared" si="28"/>
        <v>-0.7962009008054779</v>
      </c>
      <c r="DT59" s="11">
        <f t="shared" si="29"/>
        <v>-0.83757130443626437</v>
      </c>
      <c r="DU59" s="11">
        <f t="shared" si="30"/>
        <v>-0.85250890994343698</v>
      </c>
      <c r="DV59" s="11">
        <f t="shared" si="31"/>
        <v>-0.85885815809429766</v>
      </c>
      <c r="DW59" s="11">
        <f t="shared" si="32"/>
        <v>-1</v>
      </c>
      <c r="DX59" s="11">
        <f t="shared" si="33"/>
        <v>-1</v>
      </c>
      <c r="DY59" s="11">
        <f t="shared" si="34"/>
        <v>-1</v>
      </c>
      <c r="DZ59" s="11">
        <f t="shared" si="35"/>
        <v>-1</v>
      </c>
      <c r="EA59" s="11">
        <f t="shared" si="36"/>
        <v>-1</v>
      </c>
      <c r="EB59" s="11">
        <f t="shared" si="37"/>
        <v>-1</v>
      </c>
      <c r="EC59" s="11">
        <f t="shared" si="38"/>
        <v>-1</v>
      </c>
      <c r="ED59" s="11">
        <f t="shared" si="39"/>
        <v>-1</v>
      </c>
      <c r="EE59" s="11">
        <f t="shared" si="40"/>
        <v>-1</v>
      </c>
      <c r="EF59" s="11">
        <f t="shared" si="41"/>
        <v>-1</v>
      </c>
      <c r="EG59" s="11">
        <f t="shared" si="42"/>
        <v>-1</v>
      </c>
      <c r="EH59" s="11">
        <f t="shared" si="43"/>
        <v>-1</v>
      </c>
      <c r="EI59" s="11">
        <f t="shared" si="44"/>
        <v>-1</v>
      </c>
      <c r="EJ59" s="11">
        <f t="shared" si="45"/>
        <v>-1</v>
      </c>
      <c r="EK59" s="11">
        <f t="shared" si="46"/>
        <v>-1</v>
      </c>
      <c r="EL59" s="11">
        <f t="shared" si="47"/>
        <v>-1</v>
      </c>
      <c r="EM59" s="11">
        <f t="shared" si="48"/>
        <v>-1</v>
      </c>
      <c r="EN59" s="11">
        <f t="shared" si="49"/>
        <v>-1</v>
      </c>
      <c r="EO59" s="11">
        <f t="shared" si="50"/>
        <v>-1</v>
      </c>
      <c r="EP59" s="11">
        <f t="shared" si="51"/>
        <v>-1</v>
      </c>
      <c r="EQ59" s="11">
        <f t="shared" si="52"/>
        <v>-1</v>
      </c>
      <c r="ER59" s="11">
        <f t="shared" si="53"/>
        <v>-1</v>
      </c>
      <c r="ES59" s="11">
        <f t="shared" si="54"/>
        <v>-1</v>
      </c>
      <c r="ET59" s="11">
        <f t="shared" si="55"/>
        <v>-1</v>
      </c>
      <c r="EU59" s="11">
        <f t="shared" si="56"/>
        <v>-1</v>
      </c>
      <c r="EV59" s="11">
        <f t="shared" si="57"/>
        <v>-1</v>
      </c>
      <c r="EW59" s="11">
        <f t="shared" si="58"/>
        <v>-1</v>
      </c>
      <c r="EX59" s="11">
        <f t="shared" si="59"/>
        <v>-1</v>
      </c>
      <c r="EY59" s="11">
        <f t="shared" si="60"/>
        <v>-1</v>
      </c>
      <c r="EZ59" s="11">
        <f t="shared" si="61"/>
        <v>-1</v>
      </c>
      <c r="FA59" s="11">
        <f t="shared" si="62"/>
        <v>-1</v>
      </c>
      <c r="FB59" s="11">
        <f t="shared" si="63"/>
        <v>-1</v>
      </c>
      <c r="FC59" s="11">
        <f t="shared" si="64"/>
        <v>-1</v>
      </c>
      <c r="FD59" s="11">
        <f t="shared" si="65"/>
        <v>-1</v>
      </c>
      <c r="FE59" s="11">
        <f t="shared" si="66"/>
        <v>-1</v>
      </c>
      <c r="FF59" s="11">
        <f t="shared" si="67"/>
        <v>-1</v>
      </c>
      <c r="FG59" s="11">
        <f t="shared" si="68"/>
        <v>-1</v>
      </c>
      <c r="FH59" s="11">
        <f t="shared" si="69"/>
        <v>-1</v>
      </c>
      <c r="FI59" s="11">
        <f t="shared" si="70"/>
        <v>-1</v>
      </c>
      <c r="FJ59" s="11">
        <f t="shared" si="71"/>
        <v>-1</v>
      </c>
      <c r="FK59" s="11">
        <f t="shared" si="72"/>
        <v>-1</v>
      </c>
      <c r="FL59" s="11">
        <f t="shared" si="73"/>
        <v>-1</v>
      </c>
      <c r="FM59" s="11">
        <f t="shared" si="74"/>
        <v>-1</v>
      </c>
      <c r="FN59" s="11">
        <f t="shared" si="75"/>
        <v>-1</v>
      </c>
      <c r="FO59" s="11">
        <f t="shared" si="76"/>
        <v>-1</v>
      </c>
      <c r="FP59" s="11">
        <f t="shared" si="77"/>
        <v>-1</v>
      </c>
      <c r="FQ59" s="11">
        <f t="shared" si="78"/>
        <v>-1</v>
      </c>
      <c r="FR59" s="11">
        <f t="shared" si="79"/>
        <v>-1</v>
      </c>
      <c r="FS59" s="11">
        <f t="shared" si="80"/>
        <v>-1</v>
      </c>
      <c r="FT59" s="11">
        <f t="shared" si="81"/>
        <v>-1</v>
      </c>
      <c r="FU59" s="11">
        <f t="shared" si="82"/>
        <v>-1</v>
      </c>
      <c r="FV59" s="11">
        <f t="shared" si="83"/>
        <v>-1</v>
      </c>
      <c r="FW59" s="11">
        <f t="shared" si="84"/>
        <v>-1</v>
      </c>
      <c r="FX59" s="11">
        <f t="shared" si="85"/>
        <v>-1</v>
      </c>
      <c r="FY59" s="11">
        <f t="shared" si="86"/>
        <v>-1</v>
      </c>
      <c r="FZ59" s="11">
        <f t="shared" si="87"/>
        <v>-1</v>
      </c>
    </row>
    <row r="60" spans="2:182" x14ac:dyDescent="0.25">
      <c r="B60" s="2">
        <v>36069</v>
      </c>
      <c r="C60" s="3">
        <v>46821799</v>
      </c>
      <c r="D60" s="4">
        <f>VLOOKUP(B60,[22]jan94!$A$59:$IV$168,3,0)</f>
        <v>508090</v>
      </c>
      <c r="E60" s="4">
        <f>VLOOKUP(B60,[23]feb94!$A$51:$IV$159,3,0)</f>
        <v>340673</v>
      </c>
      <c r="F60" s="4">
        <f>VLOOKUP(B60,[24]mar94!$A$56:$IV$164,3,0)</f>
        <v>440349</v>
      </c>
      <c r="G60" s="4">
        <f>VLOOKUP(B60,[25]apr94!$A$64:$IV$170,3,0)</f>
        <v>314935</v>
      </c>
      <c r="H60" s="4">
        <f>VLOOKUP(B60,[26]may94!$A$51:$IV$156,3,0)</f>
        <v>325973</v>
      </c>
      <c r="I60" s="4">
        <f>VLOOKUP(B60,[27]jun94!$A$62:$IV$167,3,0)</f>
        <v>366791</v>
      </c>
      <c r="J60" s="4">
        <f>VLOOKUP(B60,[28]jul94!$A$55:$IV$159,3,0)</f>
        <v>368420</v>
      </c>
      <c r="K60" s="4">
        <f>VLOOKUP(B60,[29]aug94!$A$63:$IV$165,3,0)</f>
        <v>426829</v>
      </c>
      <c r="L60" s="4">
        <f>VLOOKUP(B60,[30]sep94!$A$55:$IV$156,3,0)</f>
        <v>442886</v>
      </c>
      <c r="M60" s="4">
        <f>VLOOKUP(B60,[31]oct94!$A$55:$IV$155,3,0)</f>
        <v>324751</v>
      </c>
      <c r="N60" s="4">
        <f>VLOOKUP(B60,[32]nov94!$A$38:$IV$137,3,0)</f>
        <v>368485</v>
      </c>
      <c r="O60" s="4">
        <f>VLOOKUP(B60,[33]dec94!$A$55:$IV$154,3,0)</f>
        <v>348293</v>
      </c>
      <c r="P60" s="4">
        <f>VLOOKUP(B60,[34]jan95!$A$48:$IV$142,3,0)</f>
        <v>466737</v>
      </c>
      <c r="Q60" s="4">
        <f>VLOOKUP(B60,[35]feb95!$A$54:$IV$147,3,0)</f>
        <v>332752</v>
      </c>
      <c r="R60" s="4">
        <f>VLOOKUP(B60,[36]mar95!$A$37:$IV$129,3,0)</f>
        <v>330965</v>
      </c>
      <c r="S60" s="4">
        <f>VLOOKUP(B60,[37]apr95!$A$59:$IV$150,3,0)</f>
        <v>355623</v>
      </c>
      <c r="T60" s="4">
        <f>VLOOKUP(B60,[38]may95!$A$60:$IV$151,3,0)</f>
        <v>431075</v>
      </c>
      <c r="U60" s="4">
        <f>VLOOKUP(B60,[39]jun95!$A$55:$IV$144,3,0)</f>
        <v>393169</v>
      </c>
      <c r="V60" s="4">
        <f>VLOOKUP(B60,[40]jul95!$A$53:$IV$141,3,0)</f>
        <v>442201</v>
      </c>
      <c r="W60" s="4">
        <f>VLOOKUP(B60,[41]aug95!$A$61:$IV$148,3,0)</f>
        <v>592039</v>
      </c>
      <c r="X60" s="4">
        <f>VLOOKUP(B60,[42]sep95!$A$58:$IV$144,3,0)</f>
        <v>311160</v>
      </c>
      <c r="Y60" s="4">
        <f>VLOOKUP(B60,[43]oct95!$A$53:$IV$138,3,0)</f>
        <v>942868</v>
      </c>
      <c r="Z60" s="4">
        <f>VLOOKUP(B60,[44]nov95!$A$58:$IV$142,3,0)</f>
        <v>740236</v>
      </c>
      <c r="AA60" s="4">
        <f>VLOOKUP(B60,[45]dec95!$A$55:$IV$138,3,0)</f>
        <v>306596</v>
      </c>
      <c r="AB60" s="4">
        <f>VLOOKUP(B60,[46]jan96!$A$59:$IV$138,3,0)</f>
        <v>466303</v>
      </c>
      <c r="AC60" s="4">
        <f>VLOOKUP(B60,[47]feb96!$A$36:$IV$114,3,0)</f>
        <v>1229389</v>
      </c>
      <c r="AD60" s="4">
        <f>VLOOKUP(B60,[48]mar96!$A$54:$IV$133,3,0)</f>
        <v>507962</v>
      </c>
      <c r="AE60" s="4">
        <f>VLOOKUP(B60,[49]apr96!$A$51:$IV$127,3,0)</f>
        <v>429467</v>
      </c>
      <c r="AF60" s="4">
        <f>VLOOKUP(B60,[50]may96!$A$60:$IV$135,3,0)</f>
        <v>564085</v>
      </c>
      <c r="AG60" s="4">
        <f>VLOOKUP(B60,[51]jun96!$A$50:$IV$124,3,0)</f>
        <v>520704</v>
      </c>
      <c r="AH60" s="4">
        <f>VLOOKUP(B60,[52]jul96!$A$53:$IV$126,3,0)</f>
        <v>695625</v>
      </c>
      <c r="AI60" s="4">
        <f>VLOOKUP(B60,[53]aug96!$A$36:$IV$108,3,0)</f>
        <v>706843</v>
      </c>
      <c r="AJ60" s="4">
        <f>VLOOKUP(B60,[54]sep96!$A$51:$IV$122,3,0)</f>
        <v>827439</v>
      </c>
      <c r="AK60" s="4">
        <f>VLOOKUP(B60,[55]oct96!$A$59:$IV$129,3,0)</f>
        <v>546136</v>
      </c>
      <c r="AL60" s="4">
        <f>VLOOKUP(B60,[56]nov96!$A$61:$IV$130,3,0)</f>
        <v>740180</v>
      </c>
      <c r="AM60" s="4">
        <f>VLOOKUP(B60,[57]dec96!$A$51:$IV$119,3,0)</f>
        <v>762359</v>
      </c>
      <c r="AN60" s="4">
        <f>VLOOKUP(B60,[58]jan97!$A$52:$IV$116,3,0)</f>
        <v>623835</v>
      </c>
      <c r="AO60" s="4">
        <f>VLOOKUP(B60,[59]feb97!$A$35:$IV$98,3,0)</f>
        <v>721169</v>
      </c>
      <c r="AP60" s="4">
        <f>VLOOKUP(B60,[60]mar97!$A$51:$IV$113,3,0)</f>
        <v>814046</v>
      </c>
      <c r="AQ60" s="4">
        <f>VLOOKUP(B60,[61]apr97!$A$35:$IV$96,3,0)</f>
        <v>883610</v>
      </c>
      <c r="AR60" s="4">
        <f>VLOOKUP(B60,[62]may97!$A$35:$IV$95,3,0)</f>
        <v>586269</v>
      </c>
      <c r="AS60" s="4">
        <f>VLOOKUP(B60,[63]jun97!$A$35:$IV$94,3,0)</f>
        <v>803348</v>
      </c>
      <c r="AT60" s="4">
        <f>VLOOKUP(B60,[64]jul97!$A$49:$IV$107,3,0)</f>
        <v>758288</v>
      </c>
      <c r="AU60" s="4">
        <f>VLOOKUP(B60,[65]aug97!$A$60:$IV$117,3,0)</f>
        <v>922195</v>
      </c>
      <c r="AV60" s="4">
        <f>VLOOKUP(B60,[66]sep97!$A$48:$IV$104,3,0)</f>
        <v>1931851</v>
      </c>
      <c r="AW60" s="4">
        <f>VLOOKUP(B60,[67]oct97!$A$48:$IV$103,3,0)</f>
        <v>1767495</v>
      </c>
      <c r="AX60" s="4">
        <f>VLOOKUP(B60,[68]nov97!$A$48:$IV$102,3,0)</f>
        <v>901333</v>
      </c>
      <c r="AY60" s="4">
        <f>VLOOKUP(B60,[69]dec97!$A$35:$IV$88,3,0)</f>
        <v>891121</v>
      </c>
      <c r="AZ60" s="4">
        <f>VLOOKUP(B60,[70]jan98!$A$47:$IV$96,3,0)</f>
        <v>1425721</v>
      </c>
      <c r="BA60" s="4">
        <f>VLOOKUP(B60,[71]feb98!$A$50:$IV$98,3,0)</f>
        <v>1358665</v>
      </c>
      <c r="BB60" s="4">
        <f>VLOOKUP(B60,[72]mar98!$A$34:$IV$81,3,0)</f>
        <v>1298102</v>
      </c>
      <c r="BC60" s="4">
        <f>VLOOKUP(B60,[73]apr98!$A$46:$IV$92,3,0)</f>
        <v>1889157</v>
      </c>
      <c r="BD60" s="4">
        <f>VLOOKUP(B60,[74]may98!$A$47:$IV$92,3,0)</f>
        <v>1322364</v>
      </c>
      <c r="BE60" s="4">
        <f>VLOOKUP(B60,[75]jun98!$A$54:$IV$98,3,0)</f>
        <v>1598554</v>
      </c>
      <c r="BF60" s="4">
        <f>VLOOKUP(B60,[76]jul98!$A$34:$IV$77,3,0)</f>
        <v>2450539</v>
      </c>
      <c r="BG60" s="4">
        <f>VLOOKUP(B60,[77]aug98!$A$48:$IV$90,3,0)</f>
        <v>1855958</v>
      </c>
      <c r="BH60" s="4">
        <f>VLOOKUP(B60,[78]sep98!$A$46:$IV$87,3,0)</f>
        <v>1878657</v>
      </c>
      <c r="BI60" s="4">
        <f>VLOOKUP(B60,[79]oct98!$A$34:$IV$74,3,0)</f>
        <v>1108706</v>
      </c>
      <c r="CP60" s="1" t="s">
        <v>61</v>
      </c>
      <c r="CQ60" s="11">
        <f t="shared" si="0"/>
        <v>-0.81478026762976952</v>
      </c>
      <c r="CR60" s="11">
        <f t="shared" si="1"/>
        <v>-0.83462706426908173</v>
      </c>
      <c r="CS60" s="11">
        <f t="shared" si="2"/>
        <v>-0.83917224376302246</v>
      </c>
      <c r="CT60" s="11">
        <f t="shared" si="3"/>
        <v>-0.84674511511813733</v>
      </c>
      <c r="CU60" s="11">
        <f t="shared" si="4"/>
        <v>-0.85746246385164149</v>
      </c>
      <c r="CV60" s="11">
        <f t="shared" si="5"/>
        <v>-0.87757531516862097</v>
      </c>
      <c r="CW60" s="11">
        <f t="shared" si="6"/>
        <v>-0.85663725162022397</v>
      </c>
      <c r="CX60" s="11">
        <f t="shared" si="7"/>
        <v>-0.79962265352321293</v>
      </c>
      <c r="CY60" s="11">
        <f t="shared" si="8"/>
        <v>-0.79867437840645494</v>
      </c>
      <c r="CZ60" s="11">
        <f t="shared" si="9"/>
        <v>-0.84441694735025918</v>
      </c>
      <c r="DA60" s="11">
        <f t="shared" si="10"/>
        <v>-0.79869335839520739</v>
      </c>
      <c r="DB60" s="11">
        <f t="shared" si="11"/>
        <v>-0.7980657541318541</v>
      </c>
      <c r="DC60" s="11">
        <f t="shared" si="12"/>
        <v>-0.81892932075928238</v>
      </c>
      <c r="DD60" s="11">
        <f t="shared" si="13"/>
        <v>-0.8091290643288066</v>
      </c>
      <c r="DE60" s="11">
        <f t="shared" si="14"/>
        <v>-5.7792773372130348</v>
      </c>
      <c r="DF60" s="11">
        <f t="shared" si="15"/>
        <v>-0.81651463127843016</v>
      </c>
      <c r="DG60" s="11">
        <f t="shared" si="16"/>
        <v>-0.85018833542851213</v>
      </c>
      <c r="DH60" s="11">
        <f t="shared" si="17"/>
        <v>-0.82755428763604522</v>
      </c>
      <c r="DI60" s="11">
        <f t="shared" si="18"/>
        <v>-0.76157963704208698</v>
      </c>
      <c r="DJ60" s="11">
        <f t="shared" si="19"/>
        <v>-0.81923913780061874</v>
      </c>
      <c r="DK60" s="11">
        <f t="shared" si="20"/>
        <v>-0.8233167424959541</v>
      </c>
      <c r="DL60" s="11">
        <f t="shared" si="21"/>
        <v>-0.79113822758339991</v>
      </c>
      <c r="DM60" s="11">
        <f t="shared" si="22"/>
        <v>-0.82061720103398683</v>
      </c>
      <c r="DN60" s="11">
        <f t="shared" si="23"/>
        <v>-0.82264675145742239</v>
      </c>
      <c r="DO60" s="11">
        <f t="shared" si="24"/>
        <v>-0.83878546121732334</v>
      </c>
      <c r="DP60" s="11">
        <f t="shared" si="25"/>
        <v>-0.68890489040006742</v>
      </c>
      <c r="DQ60" s="11">
        <f t="shared" si="26"/>
        <v>-0.82205511686371047</v>
      </c>
      <c r="DR60" s="11">
        <f t="shared" si="27"/>
        <v>-0.88068765059805787</v>
      </c>
      <c r="DS60" s="11">
        <f t="shared" si="28"/>
        <v>-0.81839549310132986</v>
      </c>
      <c r="DT60" s="11">
        <f t="shared" si="29"/>
        <v>-0.83747626159263966</v>
      </c>
      <c r="DU60" s="11">
        <f t="shared" si="30"/>
        <v>-0.86745479964077699</v>
      </c>
      <c r="DV60" s="11">
        <f t="shared" si="31"/>
        <v>-1</v>
      </c>
      <c r="DW60" s="11">
        <f t="shared" si="32"/>
        <v>-1</v>
      </c>
      <c r="DX60" s="11">
        <f t="shared" si="33"/>
        <v>-1</v>
      </c>
      <c r="DY60" s="11">
        <f t="shared" si="34"/>
        <v>-1</v>
      </c>
      <c r="DZ60" s="11">
        <f t="shared" si="35"/>
        <v>-1</v>
      </c>
      <c r="EA60" s="11">
        <f t="shared" si="36"/>
        <v>-1</v>
      </c>
      <c r="EB60" s="11">
        <f t="shared" si="37"/>
        <v>-1</v>
      </c>
      <c r="EC60" s="11">
        <f t="shared" si="38"/>
        <v>-1</v>
      </c>
      <c r="ED60" s="11">
        <f t="shared" si="39"/>
        <v>-1</v>
      </c>
      <c r="EE60" s="11">
        <f t="shared" si="40"/>
        <v>-1</v>
      </c>
      <c r="EF60" s="11">
        <f t="shared" si="41"/>
        <v>-1</v>
      </c>
      <c r="EG60" s="11">
        <f t="shared" si="42"/>
        <v>-1</v>
      </c>
      <c r="EH60" s="11">
        <f t="shared" si="43"/>
        <v>-1</v>
      </c>
      <c r="EI60" s="11">
        <f t="shared" si="44"/>
        <v>-1</v>
      </c>
      <c r="EJ60" s="11">
        <f t="shared" si="45"/>
        <v>-1</v>
      </c>
      <c r="EK60" s="11">
        <f t="shared" si="46"/>
        <v>-1</v>
      </c>
      <c r="EL60" s="11">
        <f t="shared" si="47"/>
        <v>-1</v>
      </c>
      <c r="EM60" s="11">
        <f t="shared" si="48"/>
        <v>-1</v>
      </c>
      <c r="EN60" s="11">
        <f t="shared" si="49"/>
        <v>-1</v>
      </c>
      <c r="EO60" s="11">
        <f t="shared" si="50"/>
        <v>-1</v>
      </c>
      <c r="EP60" s="11">
        <f t="shared" si="51"/>
        <v>-1</v>
      </c>
      <c r="EQ60" s="11">
        <f t="shared" si="52"/>
        <v>-1</v>
      </c>
      <c r="ER60" s="11">
        <f t="shared" si="53"/>
        <v>-1</v>
      </c>
      <c r="ES60" s="11">
        <f t="shared" si="54"/>
        <v>-1</v>
      </c>
      <c r="ET60" s="11">
        <f t="shared" si="55"/>
        <v>-1</v>
      </c>
      <c r="EU60" s="11">
        <f t="shared" si="56"/>
        <v>-1</v>
      </c>
      <c r="EV60" s="11">
        <f t="shared" si="57"/>
        <v>-1</v>
      </c>
      <c r="EW60" s="11">
        <f t="shared" si="58"/>
        <v>-1</v>
      </c>
      <c r="EX60" s="11">
        <f t="shared" si="59"/>
        <v>-1</v>
      </c>
      <c r="EY60" s="11">
        <f t="shared" si="60"/>
        <v>-1</v>
      </c>
      <c r="EZ60" s="11">
        <f t="shared" si="61"/>
        <v>-1</v>
      </c>
      <c r="FA60" s="11">
        <f t="shared" si="62"/>
        <v>-1</v>
      </c>
      <c r="FB60" s="11">
        <f t="shared" si="63"/>
        <v>-1</v>
      </c>
      <c r="FC60" s="11">
        <f t="shared" si="64"/>
        <v>-1</v>
      </c>
      <c r="FD60" s="11">
        <f t="shared" si="65"/>
        <v>-1</v>
      </c>
      <c r="FE60" s="11">
        <f t="shared" si="66"/>
        <v>-1</v>
      </c>
      <c r="FF60" s="11">
        <f t="shared" si="67"/>
        <v>-1</v>
      </c>
      <c r="FG60" s="11">
        <f t="shared" si="68"/>
        <v>-1</v>
      </c>
      <c r="FH60" s="11">
        <f t="shared" si="69"/>
        <v>-1</v>
      </c>
      <c r="FI60" s="11">
        <f t="shared" si="70"/>
        <v>-1</v>
      </c>
      <c r="FJ60" s="11">
        <f t="shared" si="71"/>
        <v>-1</v>
      </c>
      <c r="FK60" s="11">
        <f t="shared" si="72"/>
        <v>-1</v>
      </c>
      <c r="FL60" s="11">
        <f t="shared" si="73"/>
        <v>-1</v>
      </c>
      <c r="FM60" s="11">
        <f t="shared" si="74"/>
        <v>-1</v>
      </c>
      <c r="FN60" s="11">
        <f t="shared" si="75"/>
        <v>-1</v>
      </c>
      <c r="FO60" s="11">
        <f t="shared" si="76"/>
        <v>-1</v>
      </c>
      <c r="FP60" s="11">
        <f t="shared" si="77"/>
        <v>-1</v>
      </c>
      <c r="FQ60" s="11">
        <f t="shared" si="78"/>
        <v>-1</v>
      </c>
      <c r="FR60" s="11">
        <f t="shared" si="79"/>
        <v>-1</v>
      </c>
      <c r="FS60" s="11">
        <f t="shared" si="80"/>
        <v>-1</v>
      </c>
      <c r="FT60" s="11">
        <f t="shared" si="81"/>
        <v>-1</v>
      </c>
      <c r="FU60" s="11">
        <f t="shared" si="82"/>
        <v>-1</v>
      </c>
      <c r="FV60" s="11">
        <f t="shared" si="83"/>
        <v>-1</v>
      </c>
      <c r="FW60" s="11">
        <f t="shared" si="84"/>
        <v>-1</v>
      </c>
      <c r="FX60" s="11">
        <f t="shared" si="85"/>
        <v>-1</v>
      </c>
      <c r="FY60" s="11">
        <f t="shared" si="86"/>
        <v>-1</v>
      </c>
      <c r="FZ60" s="11">
        <f t="shared" si="87"/>
        <v>-1</v>
      </c>
    </row>
    <row r="61" spans="2:182" x14ac:dyDescent="0.25">
      <c r="B61" s="2">
        <v>36100</v>
      </c>
      <c r="C61" s="3">
        <v>45002912</v>
      </c>
      <c r="D61" s="4">
        <f>VLOOKUP(B61,[22]jan94!$A$59:$IV$168,3,0)</f>
        <v>485075</v>
      </c>
      <c r="E61" s="4">
        <f>VLOOKUP(B61,[23]feb94!$A$51:$IV$159,3,0)</f>
        <v>314675</v>
      </c>
      <c r="F61" s="4">
        <f>VLOOKUP(B61,[24]mar94!$A$56:$IV$164,3,0)</f>
        <v>411919</v>
      </c>
      <c r="G61" s="4">
        <f>VLOOKUP(B61,[25]apr94!$A$64:$IV$170,3,0)</f>
        <v>331505</v>
      </c>
      <c r="H61" s="4">
        <f>VLOOKUP(B61,[26]may94!$A$51:$IV$156,3,0)</f>
        <v>311547</v>
      </c>
      <c r="I61" s="4">
        <f>VLOOKUP(B61,[27]jun94!$A$62:$IV$167,3,0)</f>
        <v>343608</v>
      </c>
      <c r="J61" s="4">
        <f>VLOOKUP(B61,[28]jul94!$A$55:$IV$159,3,0)</f>
        <v>358062</v>
      </c>
      <c r="K61" s="4">
        <f>VLOOKUP(B61,[29]aug94!$A$63:$IV$165,3,0)</f>
        <v>378539</v>
      </c>
      <c r="L61" s="4">
        <f>VLOOKUP(B61,[30]sep94!$A$55:$IV$156,3,0)</f>
        <v>404024</v>
      </c>
      <c r="M61" s="4">
        <f>VLOOKUP(B61,[31]oct94!$A$55:$IV$155,3,0)</f>
        <v>312593</v>
      </c>
      <c r="N61" s="4">
        <f>VLOOKUP(B61,[32]nov94!$A$38:$IV$137,3,0)</f>
        <v>351614</v>
      </c>
      <c r="O61" s="4">
        <f>VLOOKUP(B61,[33]dec94!$A$55:$IV$154,3,0)</f>
        <v>323724</v>
      </c>
      <c r="P61" s="4">
        <f>VLOOKUP(B61,[34]jan95!$A$48:$IV$142,3,0)</f>
        <v>457978</v>
      </c>
      <c r="Q61" s="4">
        <f>VLOOKUP(B61,[35]feb95!$A$54:$IV$147,3,0)</f>
        <v>333139</v>
      </c>
      <c r="R61" s="4">
        <f>VLOOKUP(B61,[36]mar95!$A$37:$IV$129,3,0)</f>
        <v>308598</v>
      </c>
      <c r="S61" s="4">
        <f>VLOOKUP(B61,[37]apr95!$A$59:$IV$150,3,0)</f>
        <v>334288</v>
      </c>
      <c r="T61" s="4">
        <f>VLOOKUP(B61,[38]may95!$A$60:$IV$151,3,0)</f>
        <v>428276</v>
      </c>
      <c r="U61" s="4">
        <f>VLOOKUP(B61,[39]jun95!$A$55:$IV$144,3,0)</f>
        <v>340686</v>
      </c>
      <c r="V61" s="4">
        <f>VLOOKUP(B61,[40]jul95!$A$53:$IV$141,3,0)</f>
        <v>421955</v>
      </c>
      <c r="W61" s="4">
        <f>VLOOKUP(B61,[41]aug95!$A$61:$IV$148,3,0)</f>
        <v>558969</v>
      </c>
      <c r="X61" s="4">
        <f>VLOOKUP(B61,[42]sep95!$A$58:$IV$144,3,0)</f>
        <v>299977</v>
      </c>
      <c r="Y61" s="4">
        <f>VLOOKUP(B61,[43]oct95!$A$53:$IV$138,3,0)</f>
        <v>905218</v>
      </c>
      <c r="Z61" s="4">
        <f>VLOOKUP(B61,[44]nov95!$A$58:$IV$142,3,0)</f>
        <v>698430</v>
      </c>
      <c r="AA61" s="4">
        <f>VLOOKUP(B61,[45]dec95!$A$55:$IV$138,3,0)</f>
        <v>298272</v>
      </c>
      <c r="AB61" s="4">
        <f>VLOOKUP(B61,[46]jan96!$A$59:$IV$138,3,0)</f>
        <v>441589</v>
      </c>
      <c r="AC61" s="4">
        <f>VLOOKUP(B61,[47]feb96!$A$36:$IV$114,3,0)</f>
        <v>1163272</v>
      </c>
      <c r="AD61" s="4">
        <f>VLOOKUP(B61,[48]mar96!$A$54:$IV$133,3,0)</f>
        <v>476697</v>
      </c>
      <c r="AE61" s="4">
        <f>VLOOKUP(B61,[49]apr96!$A$51:$IV$127,3,0)</f>
        <v>415397</v>
      </c>
      <c r="AF61" s="4">
        <f>VLOOKUP(B61,[50]may96!$A$60:$IV$135,3,0)</f>
        <v>536768</v>
      </c>
      <c r="AG61" s="4">
        <f>VLOOKUP(B61,[51]jun96!$A$50:$IV$124,3,0)</f>
        <v>503766</v>
      </c>
      <c r="AH61" s="4">
        <f>VLOOKUP(B61,[52]jul96!$A$53:$IV$126,3,0)</f>
        <v>658109</v>
      </c>
      <c r="AI61" s="4">
        <f>VLOOKUP(B61,[53]aug96!$A$36:$IV$108,3,0)</f>
        <v>607304</v>
      </c>
      <c r="AJ61" s="4">
        <f>VLOOKUP(B61,[54]sep96!$A$51:$IV$122,3,0)</f>
        <v>765364</v>
      </c>
      <c r="AK61" s="4">
        <f>VLOOKUP(B61,[55]oct96!$A$59:$IV$129,3,0)</f>
        <v>519100</v>
      </c>
      <c r="AL61" s="4">
        <f>VLOOKUP(B61,[56]nov96!$A$61:$IV$130,3,0)</f>
        <v>673232</v>
      </c>
      <c r="AM61" s="4">
        <f>VLOOKUP(B61,[57]dec96!$A$51:$IV$119,3,0)</f>
        <v>690293</v>
      </c>
      <c r="AN61" s="4">
        <f>VLOOKUP(B61,[58]jan97!$A$52:$IV$116,3,0)</f>
        <v>571001</v>
      </c>
      <c r="AO61" s="4">
        <f>VLOOKUP(B61,[59]feb97!$A$35:$IV$98,3,0)</f>
        <v>690301</v>
      </c>
      <c r="AP61" s="4">
        <f>VLOOKUP(B61,[60]mar97!$A$51:$IV$113,3,0)</f>
        <v>752537</v>
      </c>
      <c r="AQ61" s="4">
        <f>VLOOKUP(B61,[61]apr97!$A$35:$IV$96,3,0)</f>
        <v>833959</v>
      </c>
      <c r="AR61" s="4">
        <f>VLOOKUP(B61,[62]may97!$A$35:$IV$95,3,0)</f>
        <v>564604</v>
      </c>
      <c r="AS61" s="4">
        <f>VLOOKUP(B61,[63]jun97!$A$35:$IV$94,3,0)</f>
        <v>735687</v>
      </c>
      <c r="AT61" s="4">
        <f>VLOOKUP(B61,[64]jul97!$A$49:$IV$107,3,0)</f>
        <v>681871</v>
      </c>
      <c r="AU61" s="4">
        <f>VLOOKUP(B61,[65]aug97!$A$60:$IV$117,3,0)</f>
        <v>900180</v>
      </c>
      <c r="AV61" s="4">
        <f>VLOOKUP(B61,[66]sep97!$A$48:$IV$104,3,0)</f>
        <v>1797134</v>
      </c>
      <c r="AW61" s="4">
        <f>VLOOKUP(B61,[67]oct97!$A$48:$IV$103,3,0)</f>
        <v>1580413</v>
      </c>
      <c r="AX61" s="4">
        <f>VLOOKUP(B61,[68]nov97!$A$48:$IV$102,3,0)</f>
        <v>819590</v>
      </c>
      <c r="AY61" s="4">
        <f>VLOOKUP(B61,[69]dec97!$A$35:$IV$88,3,0)</f>
        <v>820416</v>
      </c>
      <c r="AZ61" s="4">
        <f>VLOOKUP(B61,[70]jan98!$A$47:$IV$96,3,0)</f>
        <v>1237250</v>
      </c>
      <c r="BA61" s="4">
        <f>VLOOKUP(B61,[71]feb98!$A$50:$IV$98,3,0)</f>
        <v>1200459</v>
      </c>
      <c r="BB61" s="4">
        <f>VLOOKUP(B61,[72]mar98!$A$34:$IV$81,3,0)</f>
        <v>1241543</v>
      </c>
      <c r="BC61" s="4">
        <f>VLOOKUP(B61,[73]apr98!$A$46:$IV$92,3,0)</f>
        <v>1777084</v>
      </c>
      <c r="BD61" s="4">
        <f>VLOOKUP(B61,[74]may98!$A$47:$IV$92,3,0)</f>
        <v>1227427</v>
      </c>
      <c r="BE61" s="4">
        <f>VLOOKUP(B61,[75]jun98!$A$54:$IV$98,3,0)</f>
        <v>1372699</v>
      </c>
      <c r="BF61" s="4">
        <f>VLOOKUP(B61,[76]jul98!$A$34:$IV$77,3,0)</f>
        <v>2240855</v>
      </c>
      <c r="BG61" s="4">
        <f>VLOOKUP(B61,[77]aug98!$A$48:$IV$90,3,0)</f>
        <v>1580550</v>
      </c>
      <c r="BH61" s="4">
        <f>VLOOKUP(B61,[78]sep98!$A$46:$IV$87,3,0)</f>
        <v>1656453</v>
      </c>
      <c r="BI61" s="4">
        <f>VLOOKUP(B61,[79]oct98!$A$34:$IV$74,3,0)</f>
        <v>1964894</v>
      </c>
      <c r="BJ61" s="4">
        <f>VLOOKUP(B61,[80]nov98!$A$34:$IV$73,3,0)</f>
        <v>1322474</v>
      </c>
      <c r="CP61" s="1" t="s">
        <v>62</v>
      </c>
      <c r="CQ61" s="11">
        <f t="shared" si="0"/>
        <v>-0.81946473395050023</v>
      </c>
      <c r="CR61" s="11">
        <f t="shared" si="1"/>
        <v>-0.84252176023115211</v>
      </c>
      <c r="CS61" s="11">
        <f t="shared" si="2"/>
        <v>-0.83958837159826938</v>
      </c>
      <c r="CT61" s="11">
        <f t="shared" si="3"/>
        <v>-0.85014379186989397</v>
      </c>
      <c r="CU61" s="11">
        <f t="shared" si="4"/>
        <v>-0.86073926190616412</v>
      </c>
      <c r="CV61" s="11">
        <f t="shared" si="5"/>
        <v>-0.88017960272057783</v>
      </c>
      <c r="CW61" s="11">
        <f t="shared" si="6"/>
        <v>-0.86003174278998618</v>
      </c>
      <c r="CX61" s="11">
        <f t="shared" si="7"/>
        <v>-0.80246550832562691</v>
      </c>
      <c r="CY61" s="11">
        <f t="shared" si="8"/>
        <v>-0.8163880702140871</v>
      </c>
      <c r="CZ61" s="11">
        <f t="shared" si="9"/>
        <v>-0.83963581025619927</v>
      </c>
      <c r="DA61" s="11">
        <f t="shared" si="10"/>
        <v>-0.81164149030725774</v>
      </c>
      <c r="DB61" s="11">
        <f t="shared" si="11"/>
        <v>-0.79777138413559612</v>
      </c>
      <c r="DC61" s="11">
        <f t="shared" si="12"/>
        <v>-0.80084392492491274</v>
      </c>
      <c r="DD61" s="11">
        <f t="shared" si="13"/>
        <v>-0.81256778588697831</v>
      </c>
      <c r="DE61" s="11">
        <f t="shared" si="14"/>
        <v>-7.3265522708766042</v>
      </c>
      <c r="DF61" s="11">
        <f t="shared" si="15"/>
        <v>-0.81658431639714579</v>
      </c>
      <c r="DG61" s="11">
        <f t="shared" si="16"/>
        <v>-0.84852723155762133</v>
      </c>
      <c r="DH61" s="11">
        <f t="shared" si="17"/>
        <v>-0.83967389728692288</v>
      </c>
      <c r="DI61" s="11">
        <f t="shared" si="18"/>
        <v>-0.75035203528350447</v>
      </c>
      <c r="DJ61" s="11">
        <f t="shared" si="19"/>
        <v>-0.81889057577737501</v>
      </c>
      <c r="DK61" s="11">
        <f t="shared" si="20"/>
        <v>-0.82780848270176188</v>
      </c>
      <c r="DL61" s="11">
        <f t="shared" si="21"/>
        <v>-0.78625364062033187</v>
      </c>
      <c r="DM61" s="11">
        <f t="shared" si="22"/>
        <v>-0.8244584907552277</v>
      </c>
      <c r="DN61" s="11">
        <f t="shared" si="23"/>
        <v>-0.8289736118511245</v>
      </c>
      <c r="DO61" s="11">
        <f t="shared" si="24"/>
        <v>-0.83764418364454241</v>
      </c>
      <c r="DP61" s="11">
        <f t="shared" si="25"/>
        <v>-0.70332325994106004</v>
      </c>
      <c r="DQ61" s="11">
        <f t="shared" si="26"/>
        <v>-0.81927037853776474</v>
      </c>
      <c r="DR61" s="11">
        <f t="shared" si="27"/>
        <v>-0.88847816171133642</v>
      </c>
      <c r="DS61" s="11">
        <f t="shared" si="28"/>
        <v>-0.8220372589583006</v>
      </c>
      <c r="DT61" s="11">
        <f t="shared" si="29"/>
        <v>-0.84708867354567496</v>
      </c>
      <c r="DU61" s="11">
        <f t="shared" si="30"/>
        <v>-1</v>
      </c>
      <c r="DV61" s="11">
        <f t="shared" si="31"/>
        <v>-1</v>
      </c>
      <c r="DW61" s="11">
        <f t="shared" si="32"/>
        <v>-1</v>
      </c>
      <c r="DX61" s="11">
        <f t="shared" si="33"/>
        <v>-1</v>
      </c>
      <c r="DY61" s="11">
        <f t="shared" si="34"/>
        <v>-1</v>
      </c>
      <c r="DZ61" s="11">
        <f t="shared" si="35"/>
        <v>-1</v>
      </c>
      <c r="EA61" s="11">
        <f t="shared" si="36"/>
        <v>-1</v>
      </c>
      <c r="EB61" s="11">
        <f t="shared" si="37"/>
        <v>-1</v>
      </c>
      <c r="EC61" s="11">
        <f t="shared" si="38"/>
        <v>-1</v>
      </c>
      <c r="ED61" s="11">
        <f t="shared" si="39"/>
        <v>-1</v>
      </c>
      <c r="EE61" s="11">
        <f t="shared" si="40"/>
        <v>-1</v>
      </c>
      <c r="EF61" s="11">
        <f t="shared" si="41"/>
        <v>-1</v>
      </c>
      <c r="EG61" s="11">
        <f t="shared" si="42"/>
        <v>-1</v>
      </c>
      <c r="EH61" s="11">
        <f t="shared" si="43"/>
        <v>-1</v>
      </c>
      <c r="EI61" s="11">
        <f t="shared" si="44"/>
        <v>-1</v>
      </c>
      <c r="EJ61" s="11">
        <f t="shared" si="45"/>
        <v>-1</v>
      </c>
      <c r="EK61" s="11">
        <f t="shared" si="46"/>
        <v>-1</v>
      </c>
      <c r="EL61" s="11">
        <f t="shared" si="47"/>
        <v>-1</v>
      </c>
      <c r="EM61" s="11">
        <f t="shared" si="48"/>
        <v>-1</v>
      </c>
      <c r="EN61" s="11">
        <f t="shared" si="49"/>
        <v>-1</v>
      </c>
      <c r="EO61" s="11">
        <f t="shared" si="50"/>
        <v>-1</v>
      </c>
      <c r="EP61" s="11">
        <f t="shared" si="51"/>
        <v>-1</v>
      </c>
      <c r="EQ61" s="11">
        <f t="shared" si="52"/>
        <v>-1</v>
      </c>
      <c r="ER61" s="11">
        <f t="shared" si="53"/>
        <v>-1</v>
      </c>
      <c r="ES61" s="11">
        <f t="shared" si="54"/>
        <v>-1</v>
      </c>
      <c r="ET61" s="11">
        <f t="shared" si="55"/>
        <v>-1</v>
      </c>
      <c r="EU61" s="11">
        <f t="shared" si="56"/>
        <v>-1</v>
      </c>
      <c r="EV61" s="11">
        <f t="shared" si="57"/>
        <v>-1</v>
      </c>
      <c r="EW61" s="11">
        <f t="shared" si="58"/>
        <v>-1</v>
      </c>
      <c r="EX61" s="11">
        <f t="shared" si="59"/>
        <v>-1</v>
      </c>
      <c r="EY61" s="11">
        <f t="shared" si="60"/>
        <v>-1</v>
      </c>
      <c r="EZ61" s="11">
        <f t="shared" si="61"/>
        <v>-1</v>
      </c>
      <c r="FA61" s="11">
        <f t="shared" si="62"/>
        <v>-1</v>
      </c>
      <c r="FB61" s="11">
        <f t="shared" si="63"/>
        <v>-1</v>
      </c>
      <c r="FC61" s="11">
        <f t="shared" si="64"/>
        <v>-1</v>
      </c>
      <c r="FD61" s="11">
        <f t="shared" si="65"/>
        <v>-1</v>
      </c>
      <c r="FE61" s="11">
        <f t="shared" si="66"/>
        <v>-1</v>
      </c>
      <c r="FF61" s="11">
        <f t="shared" si="67"/>
        <v>-1</v>
      </c>
      <c r="FG61" s="11">
        <f t="shared" si="68"/>
        <v>-1</v>
      </c>
      <c r="FH61" s="11">
        <f t="shared" si="69"/>
        <v>-1</v>
      </c>
      <c r="FI61" s="11">
        <f t="shared" si="70"/>
        <v>-1</v>
      </c>
      <c r="FJ61" s="11">
        <f t="shared" si="71"/>
        <v>-1</v>
      </c>
      <c r="FK61" s="11">
        <f t="shared" si="72"/>
        <v>-1</v>
      </c>
      <c r="FL61" s="11">
        <f t="shared" si="73"/>
        <v>-1</v>
      </c>
      <c r="FM61" s="11">
        <f t="shared" si="74"/>
        <v>-1</v>
      </c>
      <c r="FN61" s="11">
        <f t="shared" si="75"/>
        <v>-1</v>
      </c>
      <c r="FO61" s="11">
        <f t="shared" si="76"/>
        <v>-1</v>
      </c>
      <c r="FP61" s="11">
        <f t="shared" si="77"/>
        <v>-1</v>
      </c>
      <c r="FQ61" s="11">
        <f t="shared" si="78"/>
        <v>-1</v>
      </c>
      <c r="FR61" s="11">
        <f t="shared" si="79"/>
        <v>-1</v>
      </c>
      <c r="FS61" s="11">
        <f t="shared" si="80"/>
        <v>-1</v>
      </c>
      <c r="FT61" s="11">
        <f t="shared" si="81"/>
        <v>-1</v>
      </c>
      <c r="FU61" s="11">
        <f t="shared" si="82"/>
        <v>-1</v>
      </c>
      <c r="FV61" s="11">
        <f t="shared" si="83"/>
        <v>-1</v>
      </c>
      <c r="FW61" s="11">
        <f t="shared" si="84"/>
        <v>-1</v>
      </c>
      <c r="FX61" s="11">
        <f t="shared" si="85"/>
        <v>-1</v>
      </c>
      <c r="FY61" s="11">
        <f t="shared" si="86"/>
        <v>-1</v>
      </c>
      <c r="FZ61" s="11">
        <f t="shared" si="87"/>
        <v>-1</v>
      </c>
    </row>
    <row r="62" spans="2:182" x14ac:dyDescent="0.25">
      <c r="B62" s="2">
        <v>36130</v>
      </c>
      <c r="C62" s="3">
        <v>44791167</v>
      </c>
      <c r="D62" s="4">
        <f>VLOOKUP(B62,[22]jan94!$A$59:$IV$168,3,0)</f>
        <v>488567</v>
      </c>
      <c r="E62" s="4">
        <f>VLOOKUP(B62,[23]feb94!$A$51:$IV$159,3,0)</f>
        <v>308722</v>
      </c>
      <c r="F62" s="4">
        <f>VLOOKUP(B62,[24]mar94!$A$56:$IV$164,3,0)</f>
        <v>424852</v>
      </c>
      <c r="G62" s="4">
        <f>VLOOKUP(B62,[25]apr94!$A$64:$IV$170,3,0)</f>
        <v>402292</v>
      </c>
      <c r="H62" s="4">
        <f>VLOOKUP(B62,[26]may94!$A$51:$IV$156,3,0)</f>
        <v>304189</v>
      </c>
      <c r="I62" s="4">
        <f>VLOOKUP(B62,[27]jun94!$A$62:$IV$167,3,0)</f>
        <v>320923</v>
      </c>
      <c r="J62" s="4">
        <f>VLOOKUP(B62,[28]jul94!$A$55:$IV$159,3,0)</f>
        <v>365731</v>
      </c>
      <c r="K62" s="4">
        <f>VLOOKUP(B62,[29]aug94!$A$63:$IV$165,3,0)</f>
        <v>474913</v>
      </c>
      <c r="L62" s="4">
        <f>VLOOKUP(B62,[30]sep94!$A$55:$IV$156,3,0)</f>
        <v>419908</v>
      </c>
      <c r="M62" s="4">
        <f>VLOOKUP(B62,[31]oct94!$A$55:$IV$155,3,0)</f>
        <v>309804</v>
      </c>
      <c r="N62" s="4">
        <f>VLOOKUP(B62,[32]nov94!$A$38:$IV$137,3,0)</f>
        <v>368541</v>
      </c>
      <c r="O62" s="4">
        <f>VLOOKUP(B62,[33]dec94!$A$55:$IV$154,3,0)</f>
        <v>360068</v>
      </c>
      <c r="P62" s="4">
        <f>VLOOKUP(B62,[34]jan95!$A$48:$IV$142,3,0)</f>
        <v>444208</v>
      </c>
      <c r="Q62" s="4">
        <f>VLOOKUP(B62,[35]feb95!$A$54:$IV$147,3,0)</f>
        <v>326573</v>
      </c>
      <c r="R62" s="4">
        <f>VLOOKUP(B62,[36]mar95!$A$37:$IV$129,3,0)</f>
        <v>310163</v>
      </c>
      <c r="S62" s="4">
        <f>VLOOKUP(B62,[37]apr95!$A$59:$IV$150,3,0)</f>
        <v>330604</v>
      </c>
      <c r="T62" s="4">
        <f>VLOOKUP(B62,[38]may95!$A$60:$IV$151,3,0)</f>
        <v>412915</v>
      </c>
      <c r="U62" s="4">
        <f>VLOOKUP(B62,[39]jun95!$A$55:$IV$144,3,0)</f>
        <v>345512</v>
      </c>
      <c r="V62" s="4">
        <f>VLOOKUP(B62,[40]jul95!$A$53:$IV$141,3,0)</f>
        <v>435584</v>
      </c>
      <c r="W62" s="4">
        <f>VLOOKUP(B62,[41]aug95!$A$61:$IV$148,3,0)</f>
        <v>556945</v>
      </c>
      <c r="X62" s="4">
        <f>VLOOKUP(B62,[42]sep95!$A$58:$IV$144,3,0)</f>
        <v>337851</v>
      </c>
      <c r="Y62" s="4">
        <f>VLOOKUP(B62,[43]oct95!$A$53:$IV$138,3,0)</f>
        <v>912374</v>
      </c>
      <c r="Z62" s="4">
        <f>VLOOKUP(B62,[44]nov95!$A$58:$IV$142,3,0)</f>
        <v>664940</v>
      </c>
      <c r="AA62" s="4">
        <f>VLOOKUP(B62,[45]dec95!$A$55:$IV$138,3,0)</f>
        <v>296030</v>
      </c>
      <c r="AB62" s="4">
        <f>VLOOKUP(B62,[46]jan96!$A$59:$IV$138,3,0)</f>
        <v>451131</v>
      </c>
      <c r="AC62" s="4">
        <f>VLOOKUP(B62,[47]feb96!$A$36:$IV$114,3,0)</f>
        <v>1165152</v>
      </c>
      <c r="AD62" s="4">
        <f>VLOOKUP(B62,[48]mar96!$A$54:$IV$133,3,0)</f>
        <v>494969</v>
      </c>
      <c r="AE62" s="4">
        <f>VLOOKUP(B62,[49]apr96!$A$51:$IV$127,3,0)</f>
        <v>396850</v>
      </c>
      <c r="AF62" s="4">
        <f>VLOOKUP(B62,[50]may96!$A$60:$IV$135,3,0)</f>
        <v>540243</v>
      </c>
      <c r="AG62" s="4">
        <f>VLOOKUP(B62,[51]jun96!$A$50:$IV$124,3,0)</f>
        <v>550277</v>
      </c>
      <c r="AH62" s="4">
        <f>VLOOKUP(B62,[52]jul96!$A$53:$IV$126,3,0)</f>
        <v>657202</v>
      </c>
      <c r="AI62" s="4">
        <f>VLOOKUP(B62,[53]aug96!$A$36:$IV$108,3,0)</f>
        <v>574667</v>
      </c>
      <c r="AJ62" s="4">
        <f>VLOOKUP(B62,[54]sep96!$A$51:$IV$122,3,0)</f>
        <v>766976</v>
      </c>
      <c r="AK62" s="4">
        <f>VLOOKUP(B62,[55]oct96!$A$59:$IV$129,3,0)</f>
        <v>507036</v>
      </c>
      <c r="AL62" s="4">
        <f>VLOOKUP(B62,[56]nov96!$A$61:$IV$130,3,0)</f>
        <v>682247</v>
      </c>
      <c r="AM62" s="4">
        <f>VLOOKUP(B62,[57]dec96!$A$51:$IV$119,3,0)</f>
        <v>659120</v>
      </c>
      <c r="AN62" s="4">
        <f>VLOOKUP(B62,[58]jan97!$A$52:$IV$116,3,0)</f>
        <v>562254</v>
      </c>
      <c r="AO62" s="4">
        <f>VLOOKUP(B62,[59]feb97!$A$35:$IV$98,3,0)</f>
        <v>669849</v>
      </c>
      <c r="AP62" s="4">
        <f>VLOOKUP(B62,[60]mar97!$A$51:$IV$113,3,0)</f>
        <v>696252</v>
      </c>
      <c r="AQ62" s="4">
        <f>VLOOKUP(B62,[61]apr97!$A$35:$IV$96,3,0)</f>
        <v>815209</v>
      </c>
      <c r="AR62" s="4">
        <f>VLOOKUP(B62,[62]may97!$A$35:$IV$95,3,0)</f>
        <v>597566</v>
      </c>
      <c r="AS62" s="4">
        <f>VLOOKUP(B62,[63]jun97!$A$35:$IV$94,3,0)</f>
        <v>712026</v>
      </c>
      <c r="AT62" s="4">
        <f>VLOOKUP(B62,[64]jul97!$A$49:$IV$107,3,0)</f>
        <v>686957</v>
      </c>
      <c r="AU62" s="4">
        <f>VLOOKUP(B62,[65]aug97!$A$60:$IV$117,3,0)</f>
        <v>858515</v>
      </c>
      <c r="AV62" s="4">
        <f>VLOOKUP(B62,[66]sep97!$A$48:$IV$104,3,0)</f>
        <v>1766614</v>
      </c>
      <c r="AW62" s="4">
        <f>VLOOKUP(B62,[67]oct97!$A$48:$IV$103,3,0)</f>
        <v>1499586</v>
      </c>
      <c r="AX62" s="4">
        <f>VLOOKUP(B62,[68]nov97!$A$48:$IV$102,3,0)</f>
        <v>821888</v>
      </c>
      <c r="AY62" s="4">
        <f>VLOOKUP(B62,[69]dec97!$A$35:$IV$88,3,0)</f>
        <v>801917</v>
      </c>
      <c r="AZ62" s="4">
        <f>VLOOKUP(B62,[70]jan98!$A$47:$IV$96,3,0)</f>
        <v>1276059</v>
      </c>
      <c r="BA62" s="4">
        <f>VLOOKUP(B62,[71]feb98!$A$50:$IV$98,3,0)</f>
        <v>1156600</v>
      </c>
      <c r="BB62" s="4">
        <f>VLOOKUP(B62,[72]mar98!$A$34:$IV$81,3,0)</f>
        <v>1188123</v>
      </c>
      <c r="BC62" s="4">
        <f>VLOOKUP(B62,[73]apr98!$A$46:$IV$92,3,0)</f>
        <v>1729114</v>
      </c>
      <c r="BD62" s="4">
        <f>VLOOKUP(B62,[74]may98!$A$47:$IV$92,3,0)</f>
        <v>1138184</v>
      </c>
      <c r="BE62" s="4">
        <f>VLOOKUP(B62,[75]jun98!$A$54:$IV$98,3,0)</f>
        <v>1287280</v>
      </c>
      <c r="BF62" s="4">
        <f>VLOOKUP(B62,[76]jul98!$A$34:$IV$77,3,0)</f>
        <v>2247933</v>
      </c>
      <c r="BG62" s="4">
        <f>VLOOKUP(B62,[77]aug98!$A$48:$IV$90,3,0)</f>
        <v>1574574</v>
      </c>
      <c r="BH62" s="4">
        <f>VLOOKUP(B62,[78]sep98!$A$46:$IV$87,3,0)</f>
        <v>1465500</v>
      </c>
      <c r="BI62" s="4">
        <f>VLOOKUP(B62,[79]oct98!$A$34:$IV$74,3,0)</f>
        <v>2068461</v>
      </c>
      <c r="BJ62" s="4">
        <f>VLOOKUP(B62,[80]nov98!$A$34:$IV$73,3,0)</f>
        <v>2061769</v>
      </c>
      <c r="BK62" s="4">
        <f>VLOOKUP(B62,[81]dec98!$A$59:$IV$97,3,0)</f>
        <v>700527</v>
      </c>
      <c r="CP62" s="1" t="s">
        <v>63</v>
      </c>
      <c r="CQ62" s="11">
        <f t="shared" si="0"/>
        <v>-0.80919355670129622</v>
      </c>
      <c r="CR62" s="11">
        <f t="shared" si="1"/>
        <v>-0.84524743756791998</v>
      </c>
      <c r="CS62" s="11">
        <f t="shared" si="2"/>
        <v>-0.84939675538142889</v>
      </c>
      <c r="CT62" s="11">
        <f t="shared" si="3"/>
        <v>-0.85423333766398368</v>
      </c>
      <c r="CU62" s="11">
        <f t="shared" si="4"/>
        <v>-0.86524473166970084</v>
      </c>
      <c r="CV62" s="11">
        <f t="shared" si="5"/>
        <v>-0.87881053484362526</v>
      </c>
      <c r="CW62" s="11">
        <f t="shared" si="6"/>
        <v>-0.85511788380178977</v>
      </c>
      <c r="CX62" s="11">
        <f t="shared" si="7"/>
        <v>-0.81007708382284005</v>
      </c>
      <c r="CY62" s="11">
        <f t="shared" si="8"/>
        <v>-0.81474842444750184</v>
      </c>
      <c r="CZ62" s="11">
        <f t="shared" si="9"/>
        <v>-0.83452627277313574</v>
      </c>
      <c r="DA62" s="11">
        <f t="shared" si="10"/>
        <v>-0.8183491496517219</v>
      </c>
      <c r="DB62" s="11">
        <f t="shared" si="11"/>
        <v>-0.79892110332131172</v>
      </c>
      <c r="DC62" s="11">
        <f t="shared" si="12"/>
        <v>-0.81366560952889744</v>
      </c>
      <c r="DD62" s="11">
        <f t="shared" si="13"/>
        <v>-0.84014322593036139</v>
      </c>
      <c r="DE62" s="11">
        <f t="shared" si="14"/>
        <v>-5.8747041645540508</v>
      </c>
      <c r="DF62" s="11">
        <f t="shared" si="15"/>
        <v>-0.80894911972462258</v>
      </c>
      <c r="DG62" s="11">
        <f t="shared" si="16"/>
        <v>-0.82540417728672422</v>
      </c>
      <c r="DH62" s="11">
        <f t="shared" si="17"/>
        <v>-0.84253232131708999</v>
      </c>
      <c r="DI62" s="11">
        <f t="shared" si="18"/>
        <v>-0.72467759227888118</v>
      </c>
      <c r="DJ62" s="11">
        <f t="shared" si="19"/>
        <v>-0.8333167808590457</v>
      </c>
      <c r="DK62" s="11">
        <f t="shared" si="20"/>
        <v>-0.82622036805195076</v>
      </c>
      <c r="DL62" s="11">
        <f t="shared" si="21"/>
        <v>-0.80293480346485069</v>
      </c>
      <c r="DM62" s="11">
        <f t="shared" si="22"/>
        <v>-0.8404639949246614</v>
      </c>
      <c r="DN62" s="11">
        <f t="shared" si="23"/>
        <v>-0.81433038029554972</v>
      </c>
      <c r="DO62" s="11">
        <f t="shared" si="24"/>
        <v>-0.83540917975777085</v>
      </c>
      <c r="DP62" s="11">
        <f t="shared" si="25"/>
        <v>-0.68856632074284951</v>
      </c>
      <c r="DQ62" s="11">
        <f t="shared" si="26"/>
        <v>-0.82875296791564157</v>
      </c>
      <c r="DR62" s="11">
        <f t="shared" si="27"/>
        <v>-0.87332498249749846</v>
      </c>
      <c r="DS62" s="11">
        <f t="shared" si="28"/>
        <v>-0.82385769442426415</v>
      </c>
      <c r="DT62" s="11">
        <f t="shared" si="29"/>
        <v>-1</v>
      </c>
      <c r="DU62" s="11">
        <f t="shared" si="30"/>
        <v>-1</v>
      </c>
      <c r="DV62" s="11">
        <f t="shared" si="31"/>
        <v>-1</v>
      </c>
      <c r="DW62" s="11">
        <f t="shared" si="32"/>
        <v>-1</v>
      </c>
      <c r="DX62" s="11">
        <f t="shared" si="33"/>
        <v>-1</v>
      </c>
      <c r="DY62" s="11">
        <f t="shared" si="34"/>
        <v>-1</v>
      </c>
      <c r="DZ62" s="11">
        <f t="shared" si="35"/>
        <v>-1</v>
      </c>
      <c r="EA62" s="11">
        <f t="shared" si="36"/>
        <v>-1</v>
      </c>
      <c r="EB62" s="11">
        <f t="shared" si="37"/>
        <v>-1</v>
      </c>
      <c r="EC62" s="11">
        <f t="shared" si="38"/>
        <v>-1</v>
      </c>
      <c r="ED62" s="11">
        <f t="shared" si="39"/>
        <v>-1</v>
      </c>
      <c r="EE62" s="11">
        <f t="shared" si="40"/>
        <v>-1</v>
      </c>
      <c r="EF62" s="11">
        <f t="shared" si="41"/>
        <v>-1</v>
      </c>
      <c r="EG62" s="11">
        <f t="shared" si="42"/>
        <v>-1</v>
      </c>
      <c r="EH62" s="11">
        <f t="shared" si="43"/>
        <v>-1</v>
      </c>
      <c r="EI62" s="11">
        <f t="shared" si="44"/>
        <v>-1</v>
      </c>
      <c r="EJ62" s="11">
        <f t="shared" si="45"/>
        <v>-1</v>
      </c>
      <c r="EK62" s="11">
        <f t="shared" si="46"/>
        <v>-1</v>
      </c>
      <c r="EL62" s="11">
        <f t="shared" si="47"/>
        <v>-1</v>
      </c>
      <c r="EM62" s="11">
        <f t="shared" si="48"/>
        <v>-1</v>
      </c>
      <c r="EN62" s="11">
        <f t="shared" si="49"/>
        <v>-1</v>
      </c>
      <c r="EO62" s="11">
        <f t="shared" si="50"/>
        <v>-1</v>
      </c>
      <c r="EP62" s="11">
        <f t="shared" si="51"/>
        <v>-1</v>
      </c>
      <c r="EQ62" s="11">
        <f t="shared" si="52"/>
        <v>-1</v>
      </c>
      <c r="ER62" s="11">
        <f t="shared" si="53"/>
        <v>-1</v>
      </c>
      <c r="ES62" s="11">
        <f t="shared" si="54"/>
        <v>-1</v>
      </c>
      <c r="ET62" s="11">
        <f t="shared" si="55"/>
        <v>-1</v>
      </c>
      <c r="EU62" s="11">
        <f t="shared" si="56"/>
        <v>-1</v>
      </c>
      <c r="EV62" s="11">
        <f t="shared" si="57"/>
        <v>-1</v>
      </c>
      <c r="EW62" s="11">
        <f t="shared" si="58"/>
        <v>-1</v>
      </c>
      <c r="EX62" s="11">
        <f t="shared" si="59"/>
        <v>-1</v>
      </c>
      <c r="EY62" s="11">
        <f t="shared" si="60"/>
        <v>-1</v>
      </c>
      <c r="EZ62" s="11">
        <f t="shared" si="61"/>
        <v>-1</v>
      </c>
      <c r="FA62" s="11">
        <f t="shared" si="62"/>
        <v>-1</v>
      </c>
      <c r="FB62" s="11">
        <f t="shared" si="63"/>
        <v>-1</v>
      </c>
      <c r="FC62" s="11">
        <f t="shared" si="64"/>
        <v>-1</v>
      </c>
      <c r="FD62" s="11">
        <f t="shared" si="65"/>
        <v>-1</v>
      </c>
      <c r="FE62" s="11">
        <f t="shared" si="66"/>
        <v>-1</v>
      </c>
      <c r="FF62" s="11">
        <f t="shared" si="67"/>
        <v>-1</v>
      </c>
      <c r="FG62" s="11">
        <f t="shared" si="68"/>
        <v>-1</v>
      </c>
      <c r="FH62" s="11">
        <f t="shared" si="69"/>
        <v>-1</v>
      </c>
      <c r="FI62" s="11">
        <f t="shared" si="70"/>
        <v>-1</v>
      </c>
      <c r="FJ62" s="11">
        <f t="shared" si="71"/>
        <v>-1</v>
      </c>
      <c r="FK62" s="11">
        <f t="shared" si="72"/>
        <v>-1</v>
      </c>
      <c r="FL62" s="11">
        <f t="shared" si="73"/>
        <v>-1</v>
      </c>
      <c r="FM62" s="11">
        <f t="shared" si="74"/>
        <v>-1</v>
      </c>
      <c r="FN62" s="11">
        <f t="shared" si="75"/>
        <v>-1</v>
      </c>
      <c r="FO62" s="11">
        <f t="shared" si="76"/>
        <v>-1</v>
      </c>
      <c r="FP62" s="11">
        <f t="shared" si="77"/>
        <v>-1</v>
      </c>
      <c r="FQ62" s="11">
        <f t="shared" si="78"/>
        <v>-1</v>
      </c>
      <c r="FR62" s="11">
        <f t="shared" si="79"/>
        <v>-1</v>
      </c>
      <c r="FS62" s="11">
        <f t="shared" si="80"/>
        <v>-1</v>
      </c>
      <c r="FT62" s="11">
        <f t="shared" si="81"/>
        <v>-1</v>
      </c>
      <c r="FU62" s="11">
        <f t="shared" si="82"/>
        <v>-1</v>
      </c>
      <c r="FV62" s="11">
        <f t="shared" si="83"/>
        <v>-1</v>
      </c>
      <c r="FW62" s="11">
        <f t="shared" si="84"/>
        <v>-1</v>
      </c>
      <c r="FX62" s="11">
        <f t="shared" si="85"/>
        <v>-1</v>
      </c>
      <c r="FY62" s="11">
        <f t="shared" si="86"/>
        <v>-1</v>
      </c>
      <c r="FZ62" s="11">
        <f t="shared" si="87"/>
        <v>-1</v>
      </c>
    </row>
    <row r="63" spans="2:182" x14ac:dyDescent="0.25">
      <c r="B63" s="2">
        <v>36161</v>
      </c>
      <c r="C63" s="3">
        <v>45146529</v>
      </c>
      <c r="D63" s="4">
        <f>VLOOKUP(B63,[22]jan94!$A$59:$IV$168,3,0)</f>
        <v>516363</v>
      </c>
      <c r="E63" s="4">
        <f>VLOOKUP(B63,[23]feb94!$A$51:$IV$159,3,0)</f>
        <v>293984</v>
      </c>
      <c r="F63" s="4">
        <f>VLOOKUP(B63,[24]mar94!$A$56:$IV$164,3,0)</f>
        <v>410559</v>
      </c>
      <c r="G63" s="4">
        <f>VLOOKUP(B63,[25]apr94!$A$64:$IV$170,3,0)</f>
        <v>349058</v>
      </c>
      <c r="H63" s="4">
        <f>VLOOKUP(B63,[26]may94!$A$51:$IV$156,3,0)</f>
        <v>286307</v>
      </c>
      <c r="I63" s="4">
        <f>VLOOKUP(B63,[27]jun94!$A$62:$IV$167,3,0)</f>
        <v>326400</v>
      </c>
      <c r="J63" s="4">
        <f>VLOOKUP(B63,[28]jul94!$A$55:$IV$159,3,0)</f>
        <v>353429</v>
      </c>
      <c r="K63" s="4">
        <f>VLOOKUP(B63,[29]aug94!$A$63:$IV$165,3,0)</f>
        <v>459035</v>
      </c>
      <c r="L63" s="4">
        <f>VLOOKUP(B63,[30]sep94!$A$55:$IV$156,3,0)</f>
        <v>419150</v>
      </c>
      <c r="M63" s="4">
        <f>VLOOKUP(B63,[31]oct94!$A$55:$IV$155,3,0)</f>
        <v>301093</v>
      </c>
      <c r="N63" s="4">
        <f>VLOOKUP(B63,[32]nov94!$A$38:$IV$137,3,0)</f>
        <v>377491</v>
      </c>
      <c r="O63" s="4">
        <f>VLOOKUP(B63,[33]dec94!$A$55:$IV$154,3,0)</f>
        <v>427738</v>
      </c>
      <c r="P63" s="4">
        <f>VLOOKUP(B63,[34]jan95!$A$48:$IV$142,3,0)</f>
        <v>419231</v>
      </c>
      <c r="Q63" s="4">
        <f>VLOOKUP(B63,[35]feb95!$A$54:$IV$147,3,0)</f>
        <v>320393</v>
      </c>
      <c r="R63" s="4">
        <f>VLOOKUP(B63,[36]mar95!$A$37:$IV$129,3,0)</f>
        <v>300896</v>
      </c>
      <c r="S63" s="4">
        <f>VLOOKUP(B63,[37]apr95!$A$59:$IV$150,3,0)</f>
        <v>344604</v>
      </c>
      <c r="T63" s="4">
        <f>VLOOKUP(B63,[38]may95!$A$60:$IV$151,3,0)</f>
        <v>396193</v>
      </c>
      <c r="U63" s="4">
        <f>VLOOKUP(B63,[39]jun95!$A$55:$IV$144,3,0)</f>
        <v>332494</v>
      </c>
      <c r="V63" s="4">
        <f>VLOOKUP(B63,[40]jul95!$A$53:$IV$141,3,0)</f>
        <v>434092</v>
      </c>
      <c r="W63" s="4">
        <f>VLOOKUP(B63,[41]aug95!$A$61:$IV$148,3,0)</f>
        <v>543103</v>
      </c>
      <c r="X63" s="4">
        <f>VLOOKUP(B63,[42]sep95!$A$58:$IV$144,3,0)</f>
        <v>333117</v>
      </c>
      <c r="Y63" s="4">
        <f>VLOOKUP(B63,[43]oct95!$A$53:$IV$138,3,0)</f>
        <v>925361</v>
      </c>
      <c r="Z63" s="4">
        <f>VLOOKUP(B63,[44]nov95!$A$58:$IV$142,3,0)</f>
        <v>654628</v>
      </c>
      <c r="AA63" s="4">
        <f>VLOOKUP(B63,[45]dec95!$A$55:$IV$138,3,0)</f>
        <v>289716</v>
      </c>
      <c r="AB63" s="4">
        <f>VLOOKUP(B63,[46]jan96!$A$59:$IV$138,3,0)</f>
        <v>439354</v>
      </c>
      <c r="AC63" s="4">
        <f>VLOOKUP(B63,[47]feb96!$A$36:$IV$114,3,0)</f>
        <v>1163461</v>
      </c>
      <c r="AD63" s="4">
        <f>VLOOKUP(B63,[48]mar96!$A$54:$IV$133,3,0)</f>
        <v>445625</v>
      </c>
      <c r="AE63" s="4">
        <f>VLOOKUP(B63,[49]apr96!$A$51:$IV$127,3,0)</f>
        <v>395047</v>
      </c>
      <c r="AF63" s="4">
        <f>VLOOKUP(B63,[50]may96!$A$60:$IV$135,3,0)</f>
        <v>516789</v>
      </c>
      <c r="AG63" s="4">
        <f>VLOOKUP(B63,[51]jun96!$A$50:$IV$124,3,0)</f>
        <v>573938</v>
      </c>
      <c r="AH63" s="4">
        <f>VLOOKUP(B63,[52]jul96!$A$53:$IV$126,3,0)</f>
        <v>659031</v>
      </c>
      <c r="AI63" s="4">
        <f>VLOOKUP(B63,[53]aug96!$A$36:$IV$108,3,0)</f>
        <v>580078</v>
      </c>
      <c r="AJ63" s="4">
        <f>VLOOKUP(B63,[54]sep96!$A$51:$IV$122,3,0)</f>
        <v>751794</v>
      </c>
      <c r="AK63" s="4">
        <f>VLOOKUP(B63,[55]oct96!$A$59:$IV$129,3,0)</f>
        <v>485272</v>
      </c>
      <c r="AL63" s="4">
        <f>VLOOKUP(B63,[56]nov96!$A$61:$IV$130,3,0)</f>
        <v>680672</v>
      </c>
      <c r="AM63" s="4">
        <f>VLOOKUP(B63,[57]dec96!$A$51:$IV$119,3,0)</f>
        <v>626285</v>
      </c>
      <c r="AN63" s="4">
        <f>VLOOKUP(B63,[58]jan97!$A$52:$IV$116,3,0)</f>
        <v>551969</v>
      </c>
      <c r="AO63" s="4">
        <f>VLOOKUP(B63,[59]feb97!$A$35:$IV$98,3,0)</f>
        <v>633962</v>
      </c>
      <c r="AP63" s="4">
        <f>VLOOKUP(B63,[60]mar97!$A$51:$IV$113,3,0)</f>
        <v>614472</v>
      </c>
      <c r="AQ63" s="4">
        <f>VLOOKUP(B63,[61]apr97!$A$35:$IV$96,3,0)</f>
        <v>852399</v>
      </c>
      <c r="AR63" s="4">
        <f>VLOOKUP(B63,[62]may97!$A$35:$IV$95,3,0)</f>
        <v>560320</v>
      </c>
      <c r="AS63" s="4">
        <f>VLOOKUP(B63,[63]jun97!$A$35:$IV$94,3,0)</f>
        <v>709338</v>
      </c>
      <c r="AT63" s="4">
        <f>VLOOKUP(B63,[64]jul97!$A$49:$IV$107,3,0)</f>
        <v>683500</v>
      </c>
      <c r="AU63" s="4">
        <f>VLOOKUP(B63,[65]aug97!$A$60:$IV$117,3,0)</f>
        <v>844318</v>
      </c>
      <c r="AV63" s="4">
        <f>VLOOKUP(B63,[66]sep97!$A$48:$IV$104,3,0)</f>
        <v>1689408</v>
      </c>
      <c r="AW63" s="4">
        <f>VLOOKUP(B63,[67]oct97!$A$48:$IV$103,3,0)</f>
        <v>1470558</v>
      </c>
      <c r="AX63" s="4">
        <f>VLOOKUP(B63,[68]nov97!$A$48:$IV$102,3,0)</f>
        <v>791614</v>
      </c>
      <c r="AY63" s="4">
        <f>VLOOKUP(B63,[69]dec97!$A$35:$IV$88,3,0)</f>
        <v>788068</v>
      </c>
      <c r="AZ63" s="4">
        <f>VLOOKUP(B63,[70]jan98!$A$47:$IV$96,3,0)</f>
        <v>1201455</v>
      </c>
      <c r="BA63" s="4">
        <f>VLOOKUP(B63,[71]feb98!$A$50:$IV$98,3,0)</f>
        <v>1107155</v>
      </c>
      <c r="BB63" s="4">
        <f>VLOOKUP(B63,[72]mar98!$A$34:$IV$81,3,0)</f>
        <v>1141250</v>
      </c>
      <c r="BC63" s="4">
        <f>VLOOKUP(B63,[73]apr98!$A$46:$IV$92,3,0)</f>
        <v>1550376</v>
      </c>
      <c r="BD63" s="4">
        <f>VLOOKUP(B63,[74]may98!$A$47:$IV$92,3,0)</f>
        <v>1057004</v>
      </c>
      <c r="BE63" s="4">
        <f>VLOOKUP(B63,[75]jun98!$A$54:$IV$98,3,0)</f>
        <v>1212337</v>
      </c>
      <c r="BF63" s="4">
        <f>VLOOKUP(B63,[76]jul98!$A$34:$IV$77,3,0)</f>
        <v>1985449</v>
      </c>
      <c r="BG63" s="4">
        <f>VLOOKUP(B63,[77]aug98!$A$48:$IV$90,3,0)</f>
        <v>1514629</v>
      </c>
      <c r="BH63" s="4">
        <f>VLOOKUP(B63,[78]sep98!$A$46:$IV$87,3,0)</f>
        <v>1270125</v>
      </c>
      <c r="BI63" s="4">
        <f>VLOOKUP(B63,[79]oct98!$A$34:$IV$74,3,0)</f>
        <v>1802891</v>
      </c>
      <c r="BJ63" s="4">
        <f>VLOOKUP(B63,[80]nov98!$A$34:$IV$73,3,0)</f>
        <v>1774158</v>
      </c>
      <c r="BK63" s="4">
        <f>VLOOKUP(B63,[81]dec98!$A$59:$IV$97,3,0)</f>
        <v>1290638</v>
      </c>
      <c r="BL63" s="4">
        <f>VLOOKUP(B63,[82]jan99!$A$48:$IV$83,3,0)</f>
        <v>1134673</v>
      </c>
      <c r="CP63" s="1" t="s">
        <v>64</v>
      </c>
      <c r="CQ63" s="11">
        <f t="shared" si="0"/>
        <v>-0.82966605872712351</v>
      </c>
      <c r="CR63" s="11">
        <f t="shared" si="1"/>
        <v>-0.8409233226717262</v>
      </c>
      <c r="CS63" s="11">
        <f t="shared" si="2"/>
        <v>-0.84826907282470843</v>
      </c>
      <c r="CT63" s="11">
        <f t="shared" si="3"/>
        <v>-0.85692149768167425</v>
      </c>
      <c r="CU63" s="11">
        <f t="shared" si="4"/>
        <v>-0.87744412609123312</v>
      </c>
      <c r="CV63" s="11">
        <f t="shared" si="5"/>
        <v>-0.88183476661948512</v>
      </c>
      <c r="CW63" s="11">
        <f t="shared" si="6"/>
        <v>-0.86086061792203783</v>
      </c>
      <c r="CX63" s="11">
        <f t="shared" si="7"/>
        <v>-0.81157251715680934</v>
      </c>
      <c r="CY63" s="11">
        <f t="shared" si="8"/>
        <v>-0.82021042398568678</v>
      </c>
      <c r="CZ63" s="11">
        <f t="shared" si="9"/>
        <v>-0.83262489739684598</v>
      </c>
      <c r="DA63" s="11">
        <f t="shared" si="10"/>
        <v>-0.81731371679665954</v>
      </c>
      <c r="DB63" s="11">
        <f t="shared" si="11"/>
        <v>-0.80806268583298224</v>
      </c>
      <c r="DC63" s="11">
        <f t="shared" si="12"/>
        <v>-0.8168974291796911</v>
      </c>
      <c r="DD63" s="11">
        <f t="shared" si="13"/>
        <v>-0.82350885170707444</v>
      </c>
      <c r="DE63" s="11">
        <f t="shared" si="14"/>
        <v>-5.9067120551219485</v>
      </c>
      <c r="DF63" s="11">
        <f t="shared" si="15"/>
        <v>-0.80259959123668823</v>
      </c>
      <c r="DG63" s="11">
        <f t="shared" si="16"/>
        <v>-0.83307877487784532</v>
      </c>
      <c r="DH63" s="11">
        <f t="shared" si="17"/>
        <v>-0.84665982454004096</v>
      </c>
      <c r="DI63" s="11">
        <f t="shared" si="18"/>
        <v>-0.74310456586043527</v>
      </c>
      <c r="DJ63" s="11">
        <f t="shared" si="19"/>
        <v>-0.83582250150641302</v>
      </c>
      <c r="DK63" s="11">
        <f t="shared" si="20"/>
        <v>-0.83368499801520657</v>
      </c>
      <c r="DL63" s="11">
        <f t="shared" si="21"/>
        <v>-0.8188093171562596</v>
      </c>
      <c r="DM63" s="11">
        <f t="shared" si="22"/>
        <v>-0.85626020443877715</v>
      </c>
      <c r="DN63" s="11">
        <f t="shared" si="23"/>
        <v>-0.83300993466519191</v>
      </c>
      <c r="DO63" s="11">
        <f t="shared" si="24"/>
        <v>-0.84287307987341797</v>
      </c>
      <c r="DP63" s="11">
        <f t="shared" si="25"/>
        <v>-0.69251700620933265</v>
      </c>
      <c r="DQ63" s="11">
        <f t="shared" si="26"/>
        <v>-0.83494582671035134</v>
      </c>
      <c r="DR63" s="11">
        <f t="shared" si="27"/>
        <v>-0.88597534797518629</v>
      </c>
      <c r="DS63" s="11">
        <f t="shared" si="28"/>
        <v>-1</v>
      </c>
      <c r="DT63" s="11">
        <f t="shared" si="29"/>
        <v>-1</v>
      </c>
      <c r="DU63" s="11">
        <f t="shared" si="30"/>
        <v>-1</v>
      </c>
      <c r="DV63" s="11">
        <f t="shared" si="31"/>
        <v>-1</v>
      </c>
      <c r="DW63" s="11">
        <f t="shared" si="32"/>
        <v>-1</v>
      </c>
      <c r="DX63" s="11">
        <f t="shared" si="33"/>
        <v>-1</v>
      </c>
      <c r="DY63" s="11">
        <f t="shared" si="34"/>
        <v>-1</v>
      </c>
      <c r="DZ63" s="11">
        <f t="shared" si="35"/>
        <v>-1</v>
      </c>
      <c r="EA63" s="11">
        <f t="shared" si="36"/>
        <v>-1</v>
      </c>
      <c r="EB63" s="11">
        <f t="shared" si="37"/>
        <v>-1</v>
      </c>
      <c r="EC63" s="11">
        <f t="shared" si="38"/>
        <v>-1</v>
      </c>
      <c r="ED63" s="11">
        <f t="shared" si="39"/>
        <v>-1</v>
      </c>
      <c r="EE63" s="11">
        <f t="shared" si="40"/>
        <v>-1</v>
      </c>
      <c r="EF63" s="11">
        <f t="shared" si="41"/>
        <v>-1</v>
      </c>
      <c r="EG63" s="11">
        <f t="shared" si="42"/>
        <v>-1</v>
      </c>
      <c r="EH63" s="11">
        <f t="shared" si="43"/>
        <v>-1</v>
      </c>
      <c r="EI63" s="11">
        <f t="shared" si="44"/>
        <v>-1</v>
      </c>
      <c r="EJ63" s="11">
        <f t="shared" si="45"/>
        <v>-1</v>
      </c>
      <c r="EK63" s="11">
        <f t="shared" si="46"/>
        <v>-1</v>
      </c>
      <c r="EL63" s="11">
        <f t="shared" si="47"/>
        <v>-1</v>
      </c>
      <c r="EM63" s="11">
        <f t="shared" si="48"/>
        <v>-1</v>
      </c>
      <c r="EN63" s="11">
        <f t="shared" si="49"/>
        <v>-1</v>
      </c>
      <c r="EO63" s="11">
        <f t="shared" si="50"/>
        <v>-1</v>
      </c>
      <c r="EP63" s="11">
        <f t="shared" si="51"/>
        <v>-1</v>
      </c>
      <c r="EQ63" s="11">
        <f t="shared" si="52"/>
        <v>-1</v>
      </c>
      <c r="ER63" s="11">
        <f t="shared" si="53"/>
        <v>-1</v>
      </c>
      <c r="ES63" s="11">
        <f t="shared" si="54"/>
        <v>-1</v>
      </c>
      <c r="ET63" s="11">
        <f t="shared" si="55"/>
        <v>-1</v>
      </c>
      <c r="EU63" s="11">
        <f t="shared" si="56"/>
        <v>-1</v>
      </c>
      <c r="EV63" s="11">
        <f t="shared" si="57"/>
        <v>-1</v>
      </c>
      <c r="EW63" s="11">
        <f t="shared" si="58"/>
        <v>-1</v>
      </c>
      <c r="EX63" s="11">
        <f t="shared" si="59"/>
        <v>-1</v>
      </c>
      <c r="EY63" s="11">
        <f t="shared" si="60"/>
        <v>-1</v>
      </c>
      <c r="EZ63" s="11">
        <f t="shared" si="61"/>
        <v>-1</v>
      </c>
      <c r="FA63" s="11">
        <f t="shared" si="62"/>
        <v>-1</v>
      </c>
      <c r="FB63" s="11">
        <f t="shared" si="63"/>
        <v>-1</v>
      </c>
      <c r="FC63" s="11">
        <f t="shared" si="64"/>
        <v>-1</v>
      </c>
      <c r="FD63" s="11">
        <f t="shared" si="65"/>
        <v>-1</v>
      </c>
      <c r="FE63" s="11">
        <f t="shared" si="66"/>
        <v>-1</v>
      </c>
      <c r="FF63" s="11">
        <f t="shared" si="67"/>
        <v>-1</v>
      </c>
      <c r="FG63" s="11">
        <f t="shared" si="68"/>
        <v>-1</v>
      </c>
      <c r="FH63" s="11">
        <f t="shared" si="69"/>
        <v>-1</v>
      </c>
      <c r="FI63" s="11">
        <f t="shared" si="70"/>
        <v>-1</v>
      </c>
      <c r="FJ63" s="11">
        <f t="shared" si="71"/>
        <v>-1</v>
      </c>
      <c r="FK63" s="11">
        <f t="shared" si="72"/>
        <v>-1</v>
      </c>
      <c r="FL63" s="11">
        <f t="shared" si="73"/>
        <v>-1</v>
      </c>
      <c r="FM63" s="11">
        <f t="shared" si="74"/>
        <v>-1</v>
      </c>
      <c r="FN63" s="11">
        <f t="shared" si="75"/>
        <v>-1</v>
      </c>
      <c r="FO63" s="11">
        <f t="shared" si="76"/>
        <v>-1</v>
      </c>
      <c r="FP63" s="11">
        <f t="shared" si="77"/>
        <v>-1</v>
      </c>
      <c r="FQ63" s="11">
        <f t="shared" si="78"/>
        <v>-1</v>
      </c>
      <c r="FR63" s="11">
        <f t="shared" si="79"/>
        <v>-1</v>
      </c>
      <c r="FS63" s="11">
        <f t="shared" si="80"/>
        <v>-1</v>
      </c>
      <c r="FT63" s="11">
        <f t="shared" si="81"/>
        <v>-1</v>
      </c>
      <c r="FU63" s="11">
        <f t="shared" si="82"/>
        <v>-1</v>
      </c>
      <c r="FV63" s="11">
        <f t="shared" si="83"/>
        <v>-1</v>
      </c>
      <c r="FW63" s="11">
        <f t="shared" si="84"/>
        <v>-1</v>
      </c>
      <c r="FX63" s="11">
        <f t="shared" si="85"/>
        <v>-1</v>
      </c>
      <c r="FY63" s="11">
        <f t="shared" si="86"/>
        <v>-1</v>
      </c>
      <c r="FZ63" s="11">
        <f t="shared" si="87"/>
        <v>-1</v>
      </c>
    </row>
    <row r="64" spans="2:182" x14ac:dyDescent="0.25">
      <c r="B64" s="2">
        <v>36192</v>
      </c>
      <c r="C64" s="3">
        <v>41089411</v>
      </c>
      <c r="D64" s="4">
        <f>VLOOKUP(B64,[22]jan94!$A$59:$IV$168,3,0)</f>
        <v>416351</v>
      </c>
      <c r="E64" s="4">
        <f>VLOOKUP(B64,[23]feb94!$A$51:$IV$159,3,0)</f>
        <v>260938</v>
      </c>
      <c r="F64" s="4">
        <f>VLOOKUP(B64,[24]mar94!$A$56:$IV$164,3,0)</f>
        <v>369868</v>
      </c>
      <c r="G64" s="4">
        <f>VLOOKUP(B64,[25]apr94!$A$64:$IV$170,3,0)</f>
        <v>290870</v>
      </c>
      <c r="H64" s="4">
        <f>VLOOKUP(B64,[26]may94!$A$51:$IV$156,3,0)</f>
        <v>263521</v>
      </c>
      <c r="I64" s="4">
        <f>VLOOKUP(B64,[27]jun94!$A$62:$IV$167,3,0)</f>
        <v>296670</v>
      </c>
      <c r="J64" s="4">
        <f>VLOOKUP(B64,[28]jul94!$A$55:$IV$159,3,0)</f>
        <v>314571</v>
      </c>
      <c r="K64" s="4">
        <f>VLOOKUP(B64,[29]aug94!$A$63:$IV$165,3,0)</f>
        <v>380989</v>
      </c>
      <c r="L64" s="4">
        <f>VLOOKUP(B64,[30]sep94!$A$55:$IV$156,3,0)</f>
        <v>361459</v>
      </c>
      <c r="M64" s="4">
        <f>VLOOKUP(B64,[31]oct94!$A$55:$IV$155,3,0)</f>
        <v>259487</v>
      </c>
      <c r="N64" s="4">
        <f>VLOOKUP(B64,[32]nov94!$A$38:$IV$137,3,0)</f>
        <v>357092</v>
      </c>
      <c r="O64" s="4">
        <f>VLOOKUP(B64,[33]dec94!$A$55:$IV$154,3,0)</f>
        <v>366826</v>
      </c>
      <c r="P64" s="4">
        <f>VLOOKUP(B64,[34]jan95!$A$48:$IV$142,3,0)</f>
        <v>388617</v>
      </c>
      <c r="Q64" s="4">
        <f>VLOOKUP(B64,[35]feb95!$A$54:$IV$147,3,0)</f>
        <v>277791</v>
      </c>
      <c r="R64" s="4">
        <f>VLOOKUP(B64,[36]mar95!$A$37:$IV$129,3,0)</f>
        <v>308644</v>
      </c>
      <c r="S64" s="4">
        <f>VLOOKUP(B64,[37]apr95!$A$59:$IV$150,3,0)</f>
        <v>315578</v>
      </c>
      <c r="T64" s="4">
        <f>VLOOKUP(B64,[38]may95!$A$60:$IV$151,3,0)</f>
        <v>360278</v>
      </c>
      <c r="U64" s="4">
        <f>VLOOKUP(B64,[39]jun95!$A$55:$IV$144,3,0)</f>
        <v>287137</v>
      </c>
      <c r="V64" s="4">
        <f>VLOOKUP(B64,[40]jul95!$A$53:$IV$141,3,0)</f>
        <v>425320</v>
      </c>
      <c r="W64" s="4">
        <f>VLOOKUP(B64,[41]aug95!$A$61:$IV$148,3,0)</f>
        <v>495568</v>
      </c>
      <c r="X64" s="4">
        <f>VLOOKUP(B64,[42]sep95!$A$58:$IV$144,3,0)</f>
        <v>291092</v>
      </c>
      <c r="Y64" s="4">
        <f>VLOOKUP(B64,[43]oct95!$A$53:$IV$138,3,0)</f>
        <v>758650</v>
      </c>
      <c r="Z64" s="4">
        <f>VLOOKUP(B64,[44]nov95!$A$58:$IV$142,3,0)</f>
        <v>570274</v>
      </c>
      <c r="AA64" s="4">
        <f>VLOOKUP(B64,[45]dec95!$A$55:$IV$138,3,0)</f>
        <v>243313</v>
      </c>
      <c r="AB64" s="4">
        <f>VLOOKUP(B64,[46]jan96!$A$59:$IV$138,3,0)</f>
        <v>407707</v>
      </c>
      <c r="AC64" s="4">
        <f>VLOOKUP(B64,[47]feb96!$A$36:$IV$114,3,0)</f>
        <v>1006909</v>
      </c>
      <c r="AD64" s="4">
        <f>VLOOKUP(B64,[48]mar96!$A$54:$IV$133,3,0)</f>
        <v>399964</v>
      </c>
      <c r="AE64" s="4">
        <f>VLOOKUP(B64,[49]apr96!$A$51:$IV$127,3,0)</f>
        <v>356213</v>
      </c>
      <c r="AF64" s="4">
        <f>VLOOKUP(B64,[50]may96!$A$60:$IV$135,3,0)</f>
        <v>507850</v>
      </c>
      <c r="AG64" s="4">
        <f>VLOOKUP(B64,[51]jun96!$A$50:$IV$124,3,0)</f>
        <v>480935</v>
      </c>
      <c r="AH64" s="4">
        <f>VLOOKUP(B64,[52]jul96!$A$53:$IV$126,3,0)</f>
        <v>594682</v>
      </c>
      <c r="AI64" s="4">
        <f>VLOOKUP(B64,[53]aug96!$A$36:$IV$108,3,0)</f>
        <v>537395</v>
      </c>
      <c r="AJ64" s="4">
        <f>VLOOKUP(B64,[54]sep96!$A$51:$IV$122,3,0)</f>
        <v>654556</v>
      </c>
      <c r="AK64" s="4">
        <f>VLOOKUP(B64,[55]oct96!$A$59:$IV$129,3,0)</f>
        <v>443551</v>
      </c>
      <c r="AL64" s="4">
        <f>VLOOKUP(B64,[56]nov96!$A$61:$IV$130,3,0)</f>
        <v>589083</v>
      </c>
      <c r="AM64" s="4">
        <f>VLOOKUP(B64,[57]dec96!$A$51:$IV$119,3,0)</f>
        <v>541020</v>
      </c>
      <c r="AN64" s="4">
        <f>VLOOKUP(B64,[58]jan97!$A$52:$IV$116,3,0)</f>
        <v>485401</v>
      </c>
      <c r="AO64" s="4">
        <f>VLOOKUP(B64,[59]feb97!$A$35:$IV$98,3,0)</f>
        <v>558139</v>
      </c>
      <c r="AP64" s="4">
        <f>VLOOKUP(B64,[60]mar97!$A$51:$IV$113,3,0)</f>
        <v>563492</v>
      </c>
      <c r="AQ64" s="4">
        <f>VLOOKUP(B64,[61]apr97!$A$35:$IV$96,3,0)</f>
        <v>677763</v>
      </c>
      <c r="AR64" s="4">
        <f>VLOOKUP(B64,[62]may97!$A$35:$IV$95,3,0)</f>
        <v>485737</v>
      </c>
      <c r="AS64" s="4">
        <f>VLOOKUP(B64,[63]jun97!$A$35:$IV$94,3,0)</f>
        <v>645137</v>
      </c>
      <c r="AT64" s="4">
        <f>VLOOKUP(B64,[64]jul97!$A$49:$IV$107,3,0)</f>
        <v>600426</v>
      </c>
      <c r="AU64" s="4">
        <f>VLOOKUP(B64,[65]aug97!$A$60:$IV$117,3,0)</f>
        <v>737425</v>
      </c>
      <c r="AV64" s="4">
        <f>VLOOKUP(B64,[66]sep97!$A$48:$IV$104,3,0)</f>
        <v>1505008</v>
      </c>
      <c r="AW64" s="4">
        <f>VLOOKUP(B64,[67]oct97!$A$48:$IV$103,3,0)</f>
        <v>1288769</v>
      </c>
      <c r="AX64" s="4">
        <f>VLOOKUP(B64,[68]nov97!$A$48:$IV$102,3,0)</f>
        <v>710994</v>
      </c>
      <c r="AY64" s="4">
        <f>VLOOKUP(B64,[69]dec97!$A$35:$IV$88,3,0)</f>
        <v>695897</v>
      </c>
      <c r="AZ64" s="4">
        <f>VLOOKUP(B64,[70]jan98!$A$47:$IV$96,3,0)</f>
        <v>1049007</v>
      </c>
      <c r="BA64" s="4">
        <f>VLOOKUP(B64,[71]feb98!$A$50:$IV$98,3,0)</f>
        <v>1012080</v>
      </c>
      <c r="BB64" s="4">
        <f>VLOOKUP(B64,[72]mar98!$A$34:$IV$81,3,0)</f>
        <v>922081</v>
      </c>
      <c r="BC64" s="4">
        <f>VLOOKUP(B64,[73]apr98!$A$46:$IV$92,3,0)</f>
        <v>1297278</v>
      </c>
      <c r="BD64" s="4">
        <f>VLOOKUP(B64,[74]may98!$A$47:$IV$92,3,0)</f>
        <v>911877</v>
      </c>
      <c r="BE64" s="4">
        <f>VLOOKUP(B64,[75]jun98!$A$54:$IV$98,3,0)</f>
        <v>1034576</v>
      </c>
      <c r="BF64" s="4">
        <f>VLOOKUP(B64,[76]jul98!$A$34:$IV$77,3,0)</f>
        <v>1705049</v>
      </c>
      <c r="BG64" s="4">
        <f>VLOOKUP(B64,[77]aug98!$A$48:$IV$90,3,0)</f>
        <v>1264653</v>
      </c>
      <c r="BH64" s="4">
        <f>VLOOKUP(B64,[78]sep98!$A$46:$IV$87,3,0)</f>
        <v>1059943</v>
      </c>
      <c r="BI64" s="4">
        <f>VLOOKUP(B64,[79]oct98!$A$34:$IV$74,3,0)</f>
        <v>1503605</v>
      </c>
      <c r="BJ64" s="4">
        <f>VLOOKUP(B64,[80]nov98!$A$34:$IV$73,3,0)</f>
        <v>1386256</v>
      </c>
      <c r="BK64" s="4">
        <f>VLOOKUP(B64,[81]dec98!$A$59:$IV$97,3,0)</f>
        <v>947749</v>
      </c>
      <c r="BL64" s="4">
        <f>VLOOKUP(B64,[82]jan99!$A$48:$IV$83,3,0)</f>
        <v>1495330</v>
      </c>
      <c r="BM64" s="14">
        <f>VLOOKUP(B64,[83]feb99!$A$33:$IV$66,3,0)</f>
        <v>559694</v>
      </c>
      <c r="CP64" s="1" t="s">
        <v>65</v>
      </c>
      <c r="CQ64" s="11">
        <f t="shared" si="0"/>
        <v>-0.83460396736177866</v>
      </c>
      <c r="CR64" s="11">
        <f t="shared" si="1"/>
        <v>-0.8393382411365905</v>
      </c>
      <c r="CS64" s="11">
        <f t="shared" si="2"/>
        <v>-0.83781216160758365</v>
      </c>
      <c r="CT64" s="11">
        <f t="shared" si="3"/>
        <v>-0.85235973649975261</v>
      </c>
      <c r="CU64" s="11">
        <f t="shared" si="4"/>
        <v>-0.87076857340365976</v>
      </c>
      <c r="CV64" s="11">
        <f t="shared" si="5"/>
        <v>-0.88819165426997404</v>
      </c>
      <c r="CW64" s="11">
        <f t="shared" si="6"/>
        <v>-0.85865904571062501</v>
      </c>
      <c r="CX64" s="11">
        <f t="shared" si="7"/>
        <v>-0.80845715115950045</v>
      </c>
      <c r="CY64" s="11">
        <f t="shared" si="8"/>
        <v>-0.81888823821575663</v>
      </c>
      <c r="CZ64" s="11">
        <f t="shared" si="9"/>
        <v>-0.81188269689632153</v>
      </c>
      <c r="DA64" s="11">
        <f t="shared" si="10"/>
        <v>-0.79945140723255714</v>
      </c>
      <c r="DB64" s="11">
        <f t="shared" si="11"/>
        <v>-0.80966459983345207</v>
      </c>
      <c r="DC64" s="11">
        <f t="shared" si="12"/>
        <v>-0.80019824486539781</v>
      </c>
      <c r="DD64" s="11">
        <f t="shared" si="13"/>
        <v>-0.82972178130013341</v>
      </c>
      <c r="DE64" s="11">
        <f t="shared" si="14"/>
        <v>-5.9639905472783434</v>
      </c>
      <c r="DF64" s="11">
        <f t="shared" si="15"/>
        <v>-0.81209702750188251</v>
      </c>
      <c r="DG64" s="11">
        <f t="shared" si="16"/>
        <v>-0.84581729272146422</v>
      </c>
      <c r="DH64" s="11">
        <f t="shared" si="17"/>
        <v>-0.84285548616788719</v>
      </c>
      <c r="DI64" s="11">
        <f t="shared" si="18"/>
        <v>-0.7520227930425516</v>
      </c>
      <c r="DJ64" s="11">
        <f t="shared" si="19"/>
        <v>-0.83578355248080627</v>
      </c>
      <c r="DK64" s="11">
        <f t="shared" si="20"/>
        <v>-0.83411496025323928</v>
      </c>
      <c r="DL64" s="11">
        <f t="shared" si="21"/>
        <v>-0.80513024019929957</v>
      </c>
      <c r="DM64" s="11">
        <f t="shared" si="22"/>
        <v>-0.85268716099506414</v>
      </c>
      <c r="DN64" s="11">
        <f t="shared" si="23"/>
        <v>-0.82460439871513502</v>
      </c>
      <c r="DO64" s="11">
        <f t="shared" si="24"/>
        <v>-0.84572363507587023</v>
      </c>
      <c r="DP64" s="11">
        <f t="shared" si="25"/>
        <v>-0.70223668851876064</v>
      </c>
      <c r="DQ64" s="11">
        <f t="shared" si="26"/>
        <v>-0.84164919016620021</v>
      </c>
      <c r="DR64" s="11">
        <f t="shared" si="27"/>
        <v>-1</v>
      </c>
      <c r="DS64" s="11">
        <f t="shared" si="28"/>
        <v>-1</v>
      </c>
      <c r="DT64" s="11">
        <f t="shared" si="29"/>
        <v>-1</v>
      </c>
      <c r="DU64" s="11">
        <f t="shared" si="30"/>
        <v>-1</v>
      </c>
      <c r="DV64" s="11">
        <f t="shared" si="31"/>
        <v>-1</v>
      </c>
      <c r="DW64" s="11">
        <f t="shared" si="32"/>
        <v>-1</v>
      </c>
      <c r="DX64" s="11">
        <f t="shared" si="33"/>
        <v>-1</v>
      </c>
      <c r="DY64" s="11">
        <f t="shared" si="34"/>
        <v>-1</v>
      </c>
      <c r="DZ64" s="11">
        <f t="shared" si="35"/>
        <v>-1</v>
      </c>
      <c r="EA64" s="11">
        <f t="shared" si="36"/>
        <v>-1</v>
      </c>
      <c r="EB64" s="11">
        <f t="shared" si="37"/>
        <v>-1</v>
      </c>
      <c r="EC64" s="11">
        <f t="shared" si="38"/>
        <v>-1</v>
      </c>
      <c r="ED64" s="11">
        <f t="shared" si="39"/>
        <v>-1</v>
      </c>
      <c r="EE64" s="11">
        <f t="shared" si="40"/>
        <v>-1</v>
      </c>
      <c r="EF64" s="11">
        <f t="shared" si="41"/>
        <v>-1</v>
      </c>
      <c r="EG64" s="11">
        <f t="shared" si="42"/>
        <v>-1</v>
      </c>
      <c r="EH64" s="11">
        <f t="shared" si="43"/>
        <v>-1</v>
      </c>
      <c r="EI64" s="11">
        <f t="shared" si="44"/>
        <v>-1</v>
      </c>
      <c r="EJ64" s="11">
        <f t="shared" si="45"/>
        <v>-1</v>
      </c>
      <c r="EK64" s="11">
        <f t="shared" si="46"/>
        <v>-1</v>
      </c>
      <c r="EL64" s="11">
        <f t="shared" si="47"/>
        <v>-1</v>
      </c>
      <c r="EM64" s="11">
        <f t="shared" si="48"/>
        <v>-1</v>
      </c>
      <c r="EN64" s="11">
        <f t="shared" si="49"/>
        <v>-1</v>
      </c>
      <c r="EO64" s="11">
        <f t="shared" si="50"/>
        <v>-1</v>
      </c>
      <c r="EP64" s="11">
        <f t="shared" si="51"/>
        <v>-1</v>
      </c>
      <c r="EQ64" s="11">
        <f t="shared" si="52"/>
        <v>-1</v>
      </c>
      <c r="ER64" s="11">
        <f t="shared" si="53"/>
        <v>-1</v>
      </c>
      <c r="ES64" s="11">
        <f t="shared" si="54"/>
        <v>-1</v>
      </c>
      <c r="ET64" s="11">
        <f t="shared" si="55"/>
        <v>-1</v>
      </c>
      <c r="EU64" s="11">
        <f t="shared" si="56"/>
        <v>-1</v>
      </c>
      <c r="EV64" s="11">
        <f t="shared" si="57"/>
        <v>-1</v>
      </c>
      <c r="EW64" s="11">
        <f t="shared" si="58"/>
        <v>-1</v>
      </c>
      <c r="EX64" s="11">
        <f t="shared" si="59"/>
        <v>-1</v>
      </c>
      <c r="EY64" s="11">
        <f t="shared" si="60"/>
        <v>-1</v>
      </c>
      <c r="EZ64" s="11">
        <f t="shared" si="61"/>
        <v>-1</v>
      </c>
      <c r="FA64" s="11">
        <f t="shared" si="62"/>
        <v>-1</v>
      </c>
      <c r="FB64" s="11">
        <f t="shared" si="63"/>
        <v>-1</v>
      </c>
      <c r="FC64" s="11">
        <f t="shared" si="64"/>
        <v>-1</v>
      </c>
      <c r="FD64" s="11">
        <f t="shared" si="65"/>
        <v>-1</v>
      </c>
      <c r="FE64" s="11">
        <f t="shared" si="66"/>
        <v>-1</v>
      </c>
      <c r="FF64" s="11">
        <f t="shared" si="67"/>
        <v>-1</v>
      </c>
      <c r="FG64" s="11">
        <f t="shared" si="68"/>
        <v>-1</v>
      </c>
      <c r="FH64" s="11">
        <f t="shared" si="69"/>
        <v>-1</v>
      </c>
      <c r="FI64" s="11">
        <f t="shared" si="70"/>
        <v>-1</v>
      </c>
      <c r="FJ64" s="11">
        <f t="shared" si="71"/>
        <v>-1</v>
      </c>
      <c r="FK64" s="11">
        <f t="shared" si="72"/>
        <v>-1</v>
      </c>
      <c r="FL64" s="11">
        <f t="shared" si="73"/>
        <v>-1</v>
      </c>
      <c r="FM64" s="11">
        <f t="shared" si="74"/>
        <v>-1</v>
      </c>
      <c r="FN64" s="11">
        <f t="shared" si="75"/>
        <v>-1</v>
      </c>
      <c r="FO64" s="11">
        <f t="shared" si="76"/>
        <v>-1</v>
      </c>
      <c r="FP64" s="11">
        <f t="shared" si="77"/>
        <v>-1</v>
      </c>
      <c r="FQ64" s="11">
        <f t="shared" si="78"/>
        <v>-1</v>
      </c>
      <c r="FR64" s="11">
        <f t="shared" si="79"/>
        <v>-1</v>
      </c>
      <c r="FS64" s="11">
        <f t="shared" si="80"/>
        <v>-1</v>
      </c>
      <c r="FT64" s="11">
        <f t="shared" si="81"/>
        <v>-1</v>
      </c>
      <c r="FU64" s="11">
        <f t="shared" si="82"/>
        <v>-1</v>
      </c>
      <c r="FV64" s="11">
        <f t="shared" si="83"/>
        <v>-1</v>
      </c>
      <c r="FW64" s="11">
        <f t="shared" si="84"/>
        <v>-1</v>
      </c>
      <c r="FX64" s="11">
        <f t="shared" si="85"/>
        <v>-1</v>
      </c>
      <c r="FY64" s="11">
        <f t="shared" si="86"/>
        <v>-1</v>
      </c>
      <c r="FZ64" s="11">
        <f t="shared" si="87"/>
        <v>-1</v>
      </c>
    </row>
    <row r="65" spans="2:182" x14ac:dyDescent="0.25">
      <c r="B65" s="2">
        <v>36220</v>
      </c>
      <c r="C65" s="3">
        <v>44008513</v>
      </c>
      <c r="D65" s="4">
        <f>VLOOKUP(B65,[22]jan94!$A$59:$IV$168,3,0)</f>
        <v>447597</v>
      </c>
      <c r="E65" s="4">
        <f>VLOOKUP(B65,[23]feb94!$A$51:$IV$159,3,0)</f>
        <v>296968</v>
      </c>
      <c r="F65" s="4">
        <f>VLOOKUP(B65,[24]mar94!$A$56:$IV$164,3,0)</f>
        <v>384458</v>
      </c>
      <c r="G65" s="4">
        <f>VLOOKUP(B65,[25]apr94!$A$64:$IV$170,3,0)</f>
        <v>314893</v>
      </c>
      <c r="H65" s="4">
        <f>VLOOKUP(B65,[26]may94!$A$51:$IV$156,3,0)</f>
        <v>302630</v>
      </c>
      <c r="I65" s="4">
        <f>VLOOKUP(B65,[27]jun94!$A$62:$IV$167,3,0)</f>
        <v>335882</v>
      </c>
      <c r="J65" s="4">
        <f>VLOOKUP(B65,[28]jul94!$A$55:$IV$159,3,0)</f>
        <v>326637</v>
      </c>
      <c r="K65" s="4">
        <f>VLOOKUP(B65,[29]aug94!$A$63:$IV$165,3,0)</f>
        <v>402093</v>
      </c>
      <c r="L65" s="4">
        <f>VLOOKUP(B65,[30]sep94!$A$55:$IV$156,3,0)</f>
        <v>381537</v>
      </c>
      <c r="M65" s="4">
        <f>VLOOKUP(B65,[31]oct94!$A$55:$IV$155,3,0)</f>
        <v>281862</v>
      </c>
      <c r="N65" s="4">
        <f>VLOOKUP(B65,[32]nov94!$A$38:$IV$137,3,0)</f>
        <v>385973</v>
      </c>
      <c r="O65" s="4">
        <f>VLOOKUP(B65,[33]dec94!$A$55:$IV$154,3,0)</f>
        <v>380614</v>
      </c>
      <c r="P65" s="4">
        <f>VLOOKUP(B65,[34]jan95!$A$48:$IV$142,3,0)</f>
        <v>429050</v>
      </c>
      <c r="Q65" s="4">
        <f>VLOOKUP(B65,[35]feb95!$A$54:$IV$147,3,0)</f>
        <v>307681</v>
      </c>
      <c r="R65" s="4">
        <f>VLOOKUP(B65,[36]mar95!$A$37:$IV$129,3,0)</f>
        <v>341353</v>
      </c>
      <c r="S65" s="4">
        <f>VLOOKUP(B65,[37]apr95!$A$59:$IV$150,3,0)</f>
        <v>341950</v>
      </c>
      <c r="T65" s="4">
        <f>VLOOKUP(B65,[38]may95!$A$60:$IV$151,3,0)</f>
        <v>366420</v>
      </c>
      <c r="U65" s="4">
        <f>VLOOKUP(B65,[39]jun95!$A$55:$IV$144,3,0)</f>
        <v>306933</v>
      </c>
      <c r="V65" s="4">
        <f>VLOOKUP(B65,[40]jul95!$A$53:$IV$141,3,0)</f>
        <v>463019</v>
      </c>
      <c r="W65" s="4">
        <f>VLOOKUP(B65,[41]aug95!$A$61:$IV$148,3,0)</f>
        <v>547634</v>
      </c>
      <c r="X65" s="4">
        <f>VLOOKUP(B65,[42]sep95!$A$58:$IV$144,3,0)</f>
        <v>318070</v>
      </c>
      <c r="Y65" s="4">
        <f>VLOOKUP(B65,[43]oct95!$A$53:$IV$138,3,0)</f>
        <v>850286</v>
      </c>
      <c r="Z65" s="4">
        <f>VLOOKUP(B65,[44]nov95!$A$58:$IV$142,3,0)</f>
        <v>607660</v>
      </c>
      <c r="AA65" s="4">
        <f>VLOOKUP(B65,[45]dec95!$A$55:$IV$138,3,0)</f>
        <v>263778</v>
      </c>
      <c r="AB65" s="4">
        <f>VLOOKUP(B65,[46]jan96!$A$59:$IV$138,3,0)</f>
        <v>441099</v>
      </c>
      <c r="AC65" s="4">
        <f>VLOOKUP(B65,[47]feb96!$A$36:$IV$114,3,0)</f>
        <v>1092828</v>
      </c>
      <c r="AD65" s="4">
        <f>VLOOKUP(B65,[48]mar96!$A$54:$IV$133,3,0)</f>
        <v>493877</v>
      </c>
      <c r="AE65" s="4">
        <f>VLOOKUP(B65,[49]apr96!$A$51:$IV$127,3,0)</f>
        <v>382362</v>
      </c>
      <c r="AF65" s="4">
        <f>VLOOKUP(B65,[50]may96!$A$60:$IV$135,3,0)</f>
        <v>541964</v>
      </c>
      <c r="AG65" s="4">
        <f>VLOOKUP(B65,[51]jun96!$A$50:$IV$124,3,0)</f>
        <v>465654</v>
      </c>
      <c r="AH65" s="4">
        <f>VLOOKUP(B65,[52]jul96!$A$53:$IV$126,3,0)</f>
        <v>625690</v>
      </c>
      <c r="AI65" s="4">
        <f>VLOOKUP(B65,[53]aug96!$A$36:$IV$108,3,0)</f>
        <v>618835</v>
      </c>
      <c r="AJ65" s="4">
        <f>VLOOKUP(B65,[54]sep96!$A$51:$IV$122,3,0)</f>
        <v>702421</v>
      </c>
      <c r="AK65" s="4">
        <f>VLOOKUP(B65,[55]oct96!$A$59:$IV$129,3,0)</f>
        <v>465495</v>
      </c>
      <c r="AL65" s="4">
        <f>VLOOKUP(B65,[56]nov96!$A$61:$IV$130,3,0)</f>
        <v>622678</v>
      </c>
      <c r="AM65" s="4">
        <f>VLOOKUP(B65,[57]dec96!$A$51:$IV$119,3,0)</f>
        <v>578198</v>
      </c>
      <c r="AN65" s="4">
        <f>VLOOKUP(B65,[58]jan97!$A$52:$IV$116,3,0)</f>
        <v>520588</v>
      </c>
      <c r="AO65" s="4">
        <f>VLOOKUP(B65,[59]feb97!$A$35:$IV$98,3,0)</f>
        <v>584676</v>
      </c>
      <c r="AP65" s="4">
        <f>VLOOKUP(B65,[60]mar97!$A$51:$IV$113,3,0)</f>
        <v>621531</v>
      </c>
      <c r="AQ65" s="4">
        <f>VLOOKUP(B65,[61]apr97!$A$35:$IV$96,3,0)</f>
        <v>718296</v>
      </c>
      <c r="AR65" s="4">
        <f>VLOOKUP(B65,[62]may97!$A$35:$IV$95,3,0)</f>
        <v>541899</v>
      </c>
      <c r="AS65" s="4">
        <f>VLOOKUP(B65,[63]jun97!$A$35:$IV$94,3,0)</f>
        <v>671234</v>
      </c>
      <c r="AT65" s="4">
        <f>VLOOKUP(B65,[64]jul97!$A$49:$IV$107,3,0)</f>
        <v>669519</v>
      </c>
      <c r="AU65" s="4">
        <f>VLOOKUP(B65,[65]aug97!$A$60:$IV$117,3,0)</f>
        <v>796322</v>
      </c>
      <c r="AV65" s="4">
        <f>VLOOKUP(B65,[66]sep97!$A$48:$IV$104,3,0)</f>
        <v>1603367</v>
      </c>
      <c r="AW65" s="4">
        <f>VLOOKUP(B65,[67]oct97!$A$48:$IV$103,3,0)</f>
        <v>1359571</v>
      </c>
      <c r="AX65" s="4">
        <f>VLOOKUP(B65,[68]nov97!$A$48:$IV$102,3,0)</f>
        <v>770057</v>
      </c>
      <c r="AY65" s="4">
        <f>VLOOKUP(B65,[69]dec97!$A$35:$IV$88,3,0)</f>
        <v>690617</v>
      </c>
      <c r="AZ65" s="4">
        <f>VLOOKUP(B65,[70]jan98!$A$47:$IV$96,3,0)</f>
        <v>1094181</v>
      </c>
      <c r="BA65" s="4">
        <f>VLOOKUP(B65,[71]feb98!$A$50:$IV$98,3,0)</f>
        <v>1037225</v>
      </c>
      <c r="BB65" s="4">
        <f>VLOOKUP(B65,[72]mar98!$A$34:$IV$81,3,0)</f>
        <v>993198</v>
      </c>
      <c r="BC65" s="4">
        <f>VLOOKUP(B65,[73]apr98!$A$46:$IV$92,3,0)</f>
        <v>1470502</v>
      </c>
      <c r="BD65" s="4">
        <f>VLOOKUP(B65,[74]may98!$A$47:$IV$92,3,0)</f>
        <v>975241</v>
      </c>
      <c r="BE65" s="4">
        <f>VLOOKUP(B65,[75]jun98!$A$54:$IV$98,3,0)</f>
        <v>1096214</v>
      </c>
      <c r="BF65" s="4">
        <f>VLOOKUP(B65,[76]jul98!$A$34:$IV$77,3,0)</f>
        <v>1844014</v>
      </c>
      <c r="BG65" s="4">
        <f>VLOOKUP(B65,[77]aug98!$A$48:$IV$90,3,0)</f>
        <v>1282279</v>
      </c>
      <c r="BH65" s="4">
        <f>VLOOKUP(B65,[78]sep98!$A$46:$IV$87,3,0)</f>
        <v>1121343</v>
      </c>
      <c r="BI65" s="4">
        <f>VLOOKUP(B65,[79]oct98!$A$34:$IV$74,3,0)</f>
        <v>1514242</v>
      </c>
      <c r="BJ65" s="4">
        <f>VLOOKUP(B65,[80]nov98!$A$34:$IV$73,3,0)</f>
        <v>1383749</v>
      </c>
      <c r="BK65" s="4">
        <f>VLOOKUP(B65,[81]dec98!$A$59:$IV$97,3,0)</f>
        <v>937399</v>
      </c>
      <c r="BL65" s="4">
        <f>VLOOKUP(B65,[82]jan99!$A$48:$IV$83,3,0)</f>
        <v>1439694</v>
      </c>
      <c r="BM65" s="14">
        <f>VLOOKUP(B65,[83]feb99!$A$33:$IV$66,3,0)</f>
        <v>1455721</v>
      </c>
      <c r="BN65" s="4">
        <f>VLOOKUP(B65,[84]mar99!$A$46:$IV$78,3,0)</f>
        <v>1013918</v>
      </c>
      <c r="CP65" s="1" t="s">
        <v>66</v>
      </c>
      <c r="CQ65" s="11">
        <f t="shared" si="0"/>
        <v>-0.83129511305520853</v>
      </c>
      <c r="CR65" s="11">
        <f t="shared" si="1"/>
        <v>-0.84131971804504224</v>
      </c>
      <c r="CS65" s="11">
        <f t="shared" si="2"/>
        <v>-0.84293277429639024</v>
      </c>
      <c r="CT65" s="11">
        <f t="shared" si="3"/>
        <v>-0.86952511801022314</v>
      </c>
      <c r="CU65" s="11">
        <f t="shared" si="4"/>
        <v>-0.87407684969452992</v>
      </c>
      <c r="CV65" s="11">
        <f t="shared" si="5"/>
        <v>-0.88534949453162548</v>
      </c>
      <c r="CW65" s="11">
        <f t="shared" si="6"/>
        <v>-0.86235434240176434</v>
      </c>
      <c r="CX65" s="11">
        <f t="shared" si="7"/>
        <v>-0.81503431920406477</v>
      </c>
      <c r="CY65" s="11">
        <f t="shared" si="8"/>
        <v>-0.80455671054247102</v>
      </c>
      <c r="CZ65" s="11">
        <f t="shared" si="9"/>
        <v>-0.82088353881041176</v>
      </c>
      <c r="DA65" s="11">
        <f t="shared" si="10"/>
        <v>-0.81566719200707383</v>
      </c>
      <c r="DB65" s="11">
        <f t="shared" si="11"/>
        <v>-0.77270236770396261</v>
      </c>
      <c r="DC65" s="11">
        <f t="shared" si="12"/>
        <v>-0.779897025393407</v>
      </c>
      <c r="DD65" s="11">
        <f t="shared" si="13"/>
        <v>-0.83326578281401797</v>
      </c>
      <c r="DE65" s="11">
        <f t="shared" si="14"/>
        <v>-5.7662359619424395</v>
      </c>
      <c r="DF65" s="11">
        <f t="shared" si="15"/>
        <v>-0.81204776076589336</v>
      </c>
      <c r="DG65" s="11">
        <f t="shared" si="16"/>
        <v>-0.84199476397522688</v>
      </c>
      <c r="DH65" s="11">
        <f t="shared" si="17"/>
        <v>-0.85642765610775762</v>
      </c>
      <c r="DI65" s="11">
        <f t="shared" si="18"/>
        <v>-0.77706426790139538</v>
      </c>
      <c r="DJ65" s="11">
        <f t="shared" si="19"/>
        <v>-0.84984496308601298</v>
      </c>
      <c r="DK65" s="11">
        <f t="shared" si="20"/>
        <v>-0.8088162997343431</v>
      </c>
      <c r="DL65" s="11">
        <f t="shared" si="21"/>
        <v>-0.81525137824829741</v>
      </c>
      <c r="DM65" s="11">
        <f t="shared" si="22"/>
        <v>-0.8523877947547327</v>
      </c>
      <c r="DN65" s="11">
        <f t="shared" si="23"/>
        <v>-0.84256219719065284</v>
      </c>
      <c r="DO65" s="11">
        <f t="shared" si="24"/>
        <v>-0.83522307941294305</v>
      </c>
      <c r="DP65" s="11">
        <f t="shared" si="25"/>
        <v>-0.71399300168917224</v>
      </c>
      <c r="DQ65" s="11">
        <f t="shared" si="26"/>
        <v>-1</v>
      </c>
      <c r="DR65" s="11">
        <f t="shared" si="27"/>
        <v>-1</v>
      </c>
      <c r="DS65" s="11">
        <f t="shared" si="28"/>
        <v>-1</v>
      </c>
      <c r="DT65" s="11">
        <f t="shared" si="29"/>
        <v>-1</v>
      </c>
      <c r="DU65" s="11">
        <f t="shared" si="30"/>
        <v>-1</v>
      </c>
      <c r="DV65" s="11">
        <f t="shared" si="31"/>
        <v>-1</v>
      </c>
      <c r="DW65" s="11">
        <f t="shared" si="32"/>
        <v>-1</v>
      </c>
      <c r="DX65" s="11">
        <f t="shared" si="33"/>
        <v>-1</v>
      </c>
      <c r="DY65" s="11">
        <f t="shared" si="34"/>
        <v>-1</v>
      </c>
      <c r="DZ65" s="11">
        <f t="shared" si="35"/>
        <v>-1</v>
      </c>
      <c r="EA65" s="11">
        <f t="shared" si="36"/>
        <v>-1</v>
      </c>
      <c r="EB65" s="11">
        <f t="shared" si="37"/>
        <v>-1</v>
      </c>
      <c r="EC65" s="11">
        <f t="shared" si="38"/>
        <v>-1</v>
      </c>
      <c r="ED65" s="11">
        <f t="shared" si="39"/>
        <v>-1</v>
      </c>
      <c r="EE65" s="11">
        <f t="shared" si="40"/>
        <v>-1</v>
      </c>
      <c r="EF65" s="11">
        <f t="shared" si="41"/>
        <v>-1</v>
      </c>
      <c r="EG65" s="11">
        <f t="shared" si="42"/>
        <v>-1</v>
      </c>
      <c r="EH65" s="11">
        <f t="shared" si="43"/>
        <v>-1</v>
      </c>
      <c r="EI65" s="11">
        <f t="shared" si="44"/>
        <v>-1</v>
      </c>
      <c r="EJ65" s="11">
        <f t="shared" si="45"/>
        <v>-1</v>
      </c>
      <c r="EK65" s="11">
        <f t="shared" si="46"/>
        <v>-1</v>
      </c>
      <c r="EL65" s="11">
        <f t="shared" si="47"/>
        <v>-1</v>
      </c>
      <c r="EM65" s="11">
        <f t="shared" si="48"/>
        <v>-1</v>
      </c>
      <c r="EN65" s="11">
        <f t="shared" si="49"/>
        <v>-1</v>
      </c>
      <c r="EO65" s="11">
        <f t="shared" si="50"/>
        <v>-1</v>
      </c>
      <c r="EP65" s="11">
        <f t="shared" si="51"/>
        <v>-1</v>
      </c>
      <c r="EQ65" s="11">
        <f t="shared" si="52"/>
        <v>-1</v>
      </c>
      <c r="ER65" s="11">
        <f t="shared" si="53"/>
        <v>-1</v>
      </c>
      <c r="ES65" s="11">
        <f t="shared" si="54"/>
        <v>-1</v>
      </c>
      <c r="ET65" s="11">
        <f t="shared" si="55"/>
        <v>-1</v>
      </c>
      <c r="EU65" s="11">
        <f t="shared" si="56"/>
        <v>-1</v>
      </c>
      <c r="EV65" s="11">
        <f t="shared" si="57"/>
        <v>-1</v>
      </c>
      <c r="EW65" s="11">
        <f t="shared" si="58"/>
        <v>-1</v>
      </c>
      <c r="EX65" s="11">
        <f t="shared" si="59"/>
        <v>-1</v>
      </c>
      <c r="EY65" s="11">
        <f t="shared" si="60"/>
        <v>-1</v>
      </c>
      <c r="EZ65" s="11">
        <f t="shared" si="61"/>
        <v>-1</v>
      </c>
      <c r="FA65" s="11">
        <f t="shared" si="62"/>
        <v>-1</v>
      </c>
      <c r="FB65" s="11">
        <f t="shared" si="63"/>
        <v>-1</v>
      </c>
      <c r="FC65" s="11">
        <f t="shared" si="64"/>
        <v>-1</v>
      </c>
      <c r="FD65" s="11">
        <f t="shared" si="65"/>
        <v>-1</v>
      </c>
      <c r="FE65" s="11">
        <f t="shared" si="66"/>
        <v>-1</v>
      </c>
      <c r="FF65" s="11">
        <f t="shared" si="67"/>
        <v>-1</v>
      </c>
      <c r="FG65" s="11">
        <f t="shared" si="68"/>
        <v>-1</v>
      </c>
      <c r="FH65" s="11">
        <f t="shared" si="69"/>
        <v>-1</v>
      </c>
      <c r="FI65" s="11">
        <f t="shared" si="70"/>
        <v>-1</v>
      </c>
      <c r="FJ65" s="11">
        <f t="shared" si="71"/>
        <v>-1</v>
      </c>
      <c r="FK65" s="11">
        <f t="shared" si="72"/>
        <v>-1</v>
      </c>
      <c r="FL65" s="11">
        <f t="shared" si="73"/>
        <v>-1</v>
      </c>
      <c r="FM65" s="11">
        <f t="shared" si="74"/>
        <v>-1</v>
      </c>
      <c r="FN65" s="11">
        <f t="shared" si="75"/>
        <v>-1</v>
      </c>
      <c r="FO65" s="11">
        <f t="shared" si="76"/>
        <v>-1</v>
      </c>
      <c r="FP65" s="11">
        <f t="shared" si="77"/>
        <v>-1</v>
      </c>
      <c r="FQ65" s="11">
        <f t="shared" si="78"/>
        <v>-1</v>
      </c>
      <c r="FR65" s="11">
        <f t="shared" si="79"/>
        <v>-1</v>
      </c>
      <c r="FS65" s="11">
        <f t="shared" si="80"/>
        <v>-1</v>
      </c>
      <c r="FT65" s="11">
        <f t="shared" si="81"/>
        <v>-1</v>
      </c>
      <c r="FU65" s="11">
        <f t="shared" si="82"/>
        <v>-1</v>
      </c>
      <c r="FV65" s="11">
        <f t="shared" si="83"/>
        <v>-1</v>
      </c>
      <c r="FW65" s="11">
        <f t="shared" si="84"/>
        <v>-1</v>
      </c>
      <c r="FX65" s="11">
        <f t="shared" si="85"/>
        <v>-1</v>
      </c>
      <c r="FY65" s="11">
        <f t="shared" si="86"/>
        <v>-1</v>
      </c>
      <c r="FZ65" s="11">
        <f t="shared" si="87"/>
        <v>-1</v>
      </c>
    </row>
    <row r="66" spans="2:182" x14ac:dyDescent="0.25">
      <c r="B66" s="2">
        <v>36251</v>
      </c>
      <c r="C66" s="3">
        <v>42640943</v>
      </c>
      <c r="D66" s="4">
        <f>VLOOKUP(B66,[22]jan94!$A$59:$IV$168,3,0)</f>
        <v>441824</v>
      </c>
      <c r="E66" s="4">
        <f>VLOOKUP(B66,[23]feb94!$A$51:$IV$159,3,0)</f>
        <v>290252</v>
      </c>
      <c r="F66" s="4">
        <f>VLOOKUP(B66,[24]mar94!$A$56:$IV$164,3,0)</f>
        <v>374842</v>
      </c>
      <c r="G66" s="4">
        <f>VLOOKUP(B66,[25]apr94!$A$64:$IV$170,3,0)</f>
        <v>296419</v>
      </c>
      <c r="H66" s="4">
        <f>VLOOKUP(B66,[26]may94!$A$51:$IV$156,3,0)</f>
        <v>286135</v>
      </c>
      <c r="I66" s="4">
        <f>VLOOKUP(B66,[27]jun94!$A$62:$IV$167,3,0)</f>
        <v>295551</v>
      </c>
      <c r="J66" s="4">
        <f>VLOOKUP(B66,[28]jul94!$A$55:$IV$159,3,0)</f>
        <v>315849</v>
      </c>
      <c r="K66" s="4">
        <f>VLOOKUP(B66,[29]aug94!$A$63:$IV$165,3,0)</f>
        <v>366015</v>
      </c>
      <c r="L66" s="4">
        <f>VLOOKUP(B66,[30]sep94!$A$55:$IV$156,3,0)</f>
        <v>365359</v>
      </c>
      <c r="M66" s="4">
        <f>VLOOKUP(B66,[31]oct94!$A$55:$IV$155,3,0)</f>
        <v>278450</v>
      </c>
      <c r="N66" s="4">
        <f>VLOOKUP(B66,[32]nov94!$A$38:$IV$137,3,0)</f>
        <v>370056</v>
      </c>
      <c r="O66" s="4">
        <f>VLOOKUP(B66,[33]dec94!$A$55:$IV$154,3,0)</f>
        <v>363500</v>
      </c>
      <c r="P66" s="4">
        <f>VLOOKUP(B66,[34]jan95!$A$48:$IV$142,3,0)</f>
        <v>420633</v>
      </c>
      <c r="Q66" s="4">
        <f>VLOOKUP(B66,[35]feb95!$A$54:$IV$147,3,0)</f>
        <v>285370</v>
      </c>
      <c r="R66" s="4">
        <f>VLOOKUP(B66,[36]mar95!$A$37:$IV$129,3,0)</f>
        <v>290357</v>
      </c>
      <c r="S66" s="4">
        <f>VLOOKUP(B66,[37]apr95!$A$59:$IV$150,3,0)</f>
        <v>312965</v>
      </c>
      <c r="T66" s="4">
        <f>VLOOKUP(B66,[38]may95!$A$60:$IV$151,3,0)</f>
        <v>368103</v>
      </c>
      <c r="U66" s="4">
        <f>VLOOKUP(B66,[39]jun95!$A$55:$IV$144,3,0)</f>
        <v>295684</v>
      </c>
      <c r="V66" s="4">
        <f>VLOOKUP(B66,[40]jul95!$A$53:$IV$141,3,0)</f>
        <v>410923</v>
      </c>
      <c r="W66" s="4">
        <f>VLOOKUP(B66,[41]aug95!$A$61:$IV$148,3,0)</f>
        <v>517189</v>
      </c>
      <c r="X66" s="4">
        <f>VLOOKUP(B66,[42]sep95!$A$58:$IV$144,3,0)</f>
        <v>283042</v>
      </c>
      <c r="Y66" s="4">
        <f>VLOOKUP(B66,[43]oct95!$A$53:$IV$138,3,0)</f>
        <v>802211</v>
      </c>
      <c r="Z66" s="4">
        <f>VLOOKUP(B66,[44]nov95!$A$58:$IV$142,3,0)</f>
        <v>573856</v>
      </c>
      <c r="AA66" s="4">
        <f>VLOOKUP(B66,[45]dec95!$A$55:$IV$138,3,0)</f>
        <v>251623</v>
      </c>
      <c r="AB66" s="4">
        <f>VLOOKUP(B66,[46]jan96!$A$59:$IV$138,3,0)</f>
        <v>431835</v>
      </c>
      <c r="AC66" s="4">
        <f>VLOOKUP(B66,[47]feb96!$A$36:$IV$114,3,0)</f>
        <v>1013370</v>
      </c>
      <c r="AD66" s="4">
        <f>VLOOKUP(B66,[48]mar96!$A$54:$IV$133,3,0)</f>
        <v>468669</v>
      </c>
      <c r="AE66" s="4">
        <f>VLOOKUP(B66,[49]apr96!$A$51:$IV$127,3,0)</f>
        <v>396465</v>
      </c>
      <c r="AF66" s="4">
        <f>VLOOKUP(B66,[50]may96!$A$60:$IV$135,3,0)</f>
        <v>499081</v>
      </c>
      <c r="AG66" s="4">
        <f>VLOOKUP(B66,[51]jun96!$A$50:$IV$124,3,0)</f>
        <v>439528</v>
      </c>
      <c r="AH66" s="4">
        <f>VLOOKUP(B66,[52]jul96!$A$53:$IV$126,3,0)</f>
        <v>602693</v>
      </c>
      <c r="AI66" s="4">
        <f>VLOOKUP(B66,[53]aug96!$A$36:$IV$108,3,0)</f>
        <v>598992</v>
      </c>
      <c r="AJ66" s="4">
        <f>VLOOKUP(B66,[54]sep96!$A$51:$IV$122,3,0)</f>
        <v>650103</v>
      </c>
      <c r="AK66" s="4">
        <f>VLOOKUP(B66,[55]oct96!$A$59:$IV$129,3,0)</f>
        <v>443872</v>
      </c>
      <c r="AL66" s="4">
        <f>VLOOKUP(B66,[56]nov96!$A$61:$IV$130,3,0)</f>
        <v>597296</v>
      </c>
      <c r="AM66" s="4">
        <f>VLOOKUP(B66,[57]dec96!$A$51:$IV$119,3,0)</f>
        <v>548646</v>
      </c>
      <c r="AN66" s="4">
        <f>VLOOKUP(B66,[58]jan97!$A$52:$IV$116,3,0)</f>
        <v>490601</v>
      </c>
      <c r="AO66" s="4">
        <f>VLOOKUP(B66,[59]feb97!$A$35:$IV$98,3,0)</f>
        <v>533973</v>
      </c>
      <c r="AP66" s="4">
        <f>VLOOKUP(B66,[60]mar97!$A$51:$IV$113,3,0)</f>
        <v>577047</v>
      </c>
      <c r="AQ66" s="4">
        <f>VLOOKUP(B66,[61]apr97!$A$35:$IV$96,3,0)</f>
        <v>702101</v>
      </c>
      <c r="AR66" s="4">
        <f>VLOOKUP(B66,[62]may97!$A$35:$IV$95,3,0)</f>
        <v>517739</v>
      </c>
      <c r="AS66" s="4">
        <f>VLOOKUP(B66,[63]jun97!$A$35:$IV$94,3,0)</f>
        <v>652491</v>
      </c>
      <c r="AT66" s="4">
        <f>VLOOKUP(B66,[64]jul97!$A$49:$IV$107,3,0)</f>
        <v>598778</v>
      </c>
      <c r="AU66" s="4">
        <f>VLOOKUP(B66,[65]aug97!$A$60:$IV$117,3,0)</f>
        <v>786068</v>
      </c>
      <c r="AV66" s="4">
        <f>VLOOKUP(B66,[66]sep97!$A$48:$IV$104,3,0)</f>
        <v>1482609</v>
      </c>
      <c r="AW66" s="4">
        <f>VLOOKUP(B66,[67]oct97!$A$48:$IV$103,3,0)</f>
        <v>1236451</v>
      </c>
      <c r="AX66" s="4">
        <f>VLOOKUP(B66,[68]nov97!$A$48:$IV$102,3,0)</f>
        <v>748914</v>
      </c>
      <c r="AY66" s="4">
        <f>VLOOKUP(B66,[69]dec97!$A$35:$IV$88,3,0)</f>
        <v>679938</v>
      </c>
      <c r="AZ66" s="4">
        <f>VLOOKUP(B66,[70]jan98!$A$47:$IV$96,3,0)</f>
        <v>1055679</v>
      </c>
      <c r="BA66" s="4">
        <f>VLOOKUP(B66,[71]feb98!$A$50:$IV$98,3,0)</f>
        <v>977735</v>
      </c>
      <c r="BB66" s="4">
        <f>VLOOKUP(B66,[72]mar98!$A$34:$IV$81,3,0)</f>
        <v>895749</v>
      </c>
      <c r="BC66" s="4">
        <f>VLOOKUP(B66,[73]apr98!$A$46:$IV$92,3,0)</f>
        <v>1317515</v>
      </c>
      <c r="BD66" s="4">
        <f>VLOOKUP(B66,[74]may98!$A$47:$IV$92,3,0)</f>
        <v>890388</v>
      </c>
      <c r="BE66" s="4">
        <f>VLOOKUP(B66,[75]jun98!$A$54:$IV$98,3,0)</f>
        <v>990177</v>
      </c>
      <c r="BF66" s="4">
        <f>VLOOKUP(B66,[76]jul98!$A$34:$IV$77,3,0)</f>
        <v>1747803</v>
      </c>
      <c r="BG66" s="4">
        <f>VLOOKUP(B66,[77]aug98!$A$48:$IV$90,3,0)</f>
        <v>1231945</v>
      </c>
      <c r="BH66" s="4">
        <f>VLOOKUP(B66,[78]sep98!$A$46:$IV$87,3,0)</f>
        <v>1043825</v>
      </c>
      <c r="BI66" s="4">
        <f>VLOOKUP(B66,[79]oct98!$A$34:$IV$74,3,0)</f>
        <v>1414877</v>
      </c>
      <c r="BJ66" s="4">
        <f>VLOOKUP(B66,[80]nov98!$A$34:$IV$73,3,0)</f>
        <v>1236391</v>
      </c>
      <c r="BK66" s="4">
        <f>VLOOKUP(B66,[81]dec98!$A$59:$IV$97,3,0)</f>
        <v>813909</v>
      </c>
      <c r="BL66" s="4">
        <f>VLOOKUP(B66,[82]jan99!$A$48:$IV$83,3,0)</f>
        <v>1288468</v>
      </c>
      <c r="BM66" s="14">
        <f>VLOOKUP(B66,[83]feb99!$A$33:$IV$66,3,0)</f>
        <v>1183900</v>
      </c>
      <c r="BN66" s="4">
        <f>VLOOKUP(B66,[84]mar99!$A$46:$IV$78,3,0)</f>
        <v>1240999</v>
      </c>
      <c r="BO66" s="4">
        <f>VLOOKUP(B66,[85]apr99!$A$33:$IV$64,3,0)</f>
        <v>977046</v>
      </c>
      <c r="CP66" s="1" t="s">
        <v>67</v>
      </c>
      <c r="CQ66" s="11">
        <f t="shared" si="0"/>
        <v>-0.82385758742360937</v>
      </c>
      <c r="CR66" s="11">
        <f t="shared" si="1"/>
        <v>-0.85032792789318179</v>
      </c>
      <c r="CS66" s="11">
        <f t="shared" si="2"/>
        <v>-0.85090099371002481</v>
      </c>
      <c r="CT66" s="11">
        <f t="shared" si="3"/>
        <v>-0.86903827676282452</v>
      </c>
      <c r="CU66" s="11">
        <f t="shared" si="4"/>
        <v>-0.86934793940246391</v>
      </c>
      <c r="CV66" s="11">
        <f t="shared" si="5"/>
        <v>-0.8804000774467583</v>
      </c>
      <c r="CW66" s="11">
        <f t="shared" si="6"/>
        <v>-0.85677389398219528</v>
      </c>
      <c r="CX66" s="11">
        <f t="shared" si="7"/>
        <v>-0.82323383422602592</v>
      </c>
      <c r="CY66" s="11">
        <f t="shared" si="8"/>
        <v>-0.81114490232408198</v>
      </c>
      <c r="CZ66" s="11">
        <f t="shared" si="9"/>
        <v>-0.839235229007401</v>
      </c>
      <c r="DA66" s="11">
        <f t="shared" si="10"/>
        <v>-0.81183299299974399</v>
      </c>
      <c r="DB66" s="11">
        <f t="shared" si="11"/>
        <v>-0.80477055537021291</v>
      </c>
      <c r="DC66" s="11">
        <f t="shared" si="12"/>
        <v>-0.79058050984144612</v>
      </c>
      <c r="DD66" s="11">
        <f t="shared" si="13"/>
        <v>-0.83366256562050445</v>
      </c>
      <c r="DE66" s="11">
        <f t="shared" si="14"/>
        <v>-5.9358713213918328</v>
      </c>
      <c r="DF66" s="11">
        <f t="shared" si="15"/>
        <v>-0.80735845673921613</v>
      </c>
      <c r="DG66" s="11">
        <f t="shared" si="16"/>
        <v>-0.84924085329519727</v>
      </c>
      <c r="DH66" s="11">
        <f t="shared" si="17"/>
        <v>-0.85187723601277976</v>
      </c>
      <c r="DI66" s="11">
        <f t="shared" si="18"/>
        <v>-0.78610313057584935</v>
      </c>
      <c r="DJ66" s="11">
        <f t="shared" si="19"/>
        <v>-0.85129581059731352</v>
      </c>
      <c r="DK66" s="11">
        <f t="shared" si="20"/>
        <v>-0.83607133042230297</v>
      </c>
      <c r="DL66" s="11">
        <f t="shared" si="21"/>
        <v>-0.81145510732586157</v>
      </c>
      <c r="DM66" s="11">
        <f t="shared" si="22"/>
        <v>-0.84223213998550805</v>
      </c>
      <c r="DN66" s="11">
        <f t="shared" si="23"/>
        <v>-0.83580845055500419</v>
      </c>
      <c r="DO66" s="11">
        <f t="shared" si="24"/>
        <v>-0.85053938407368612</v>
      </c>
      <c r="DP66" s="11">
        <f t="shared" si="25"/>
        <v>-1</v>
      </c>
      <c r="DQ66" s="11">
        <f t="shared" si="26"/>
        <v>-1</v>
      </c>
      <c r="DR66" s="11">
        <f t="shared" si="27"/>
        <v>-1</v>
      </c>
      <c r="DS66" s="11">
        <f t="shared" si="28"/>
        <v>-1</v>
      </c>
      <c r="DT66" s="11">
        <f t="shared" si="29"/>
        <v>-1</v>
      </c>
      <c r="DU66" s="11">
        <f t="shared" si="30"/>
        <v>-1</v>
      </c>
      <c r="DV66" s="11">
        <f t="shared" si="31"/>
        <v>-1</v>
      </c>
      <c r="DW66" s="11">
        <f t="shared" si="32"/>
        <v>-1</v>
      </c>
      <c r="DX66" s="11">
        <f t="shared" si="33"/>
        <v>-1</v>
      </c>
      <c r="DY66" s="11">
        <f t="shared" si="34"/>
        <v>-1</v>
      </c>
      <c r="DZ66" s="11">
        <f t="shared" si="35"/>
        <v>-1</v>
      </c>
      <c r="EA66" s="11">
        <f t="shared" si="36"/>
        <v>-1</v>
      </c>
      <c r="EB66" s="11">
        <f t="shared" si="37"/>
        <v>-1</v>
      </c>
      <c r="EC66" s="11">
        <f t="shared" si="38"/>
        <v>-1</v>
      </c>
      <c r="ED66" s="11">
        <f t="shared" si="39"/>
        <v>-1</v>
      </c>
      <c r="EE66" s="11">
        <f t="shared" si="40"/>
        <v>-1</v>
      </c>
      <c r="EF66" s="11">
        <f t="shared" si="41"/>
        <v>-1</v>
      </c>
      <c r="EG66" s="11">
        <f t="shared" si="42"/>
        <v>-1</v>
      </c>
      <c r="EH66" s="11">
        <f t="shared" si="43"/>
        <v>-1</v>
      </c>
      <c r="EI66" s="11">
        <f t="shared" si="44"/>
        <v>-1</v>
      </c>
      <c r="EJ66" s="11">
        <f t="shared" si="45"/>
        <v>-1</v>
      </c>
      <c r="EK66" s="11">
        <f t="shared" si="46"/>
        <v>-1</v>
      </c>
      <c r="EL66" s="11">
        <f t="shared" si="47"/>
        <v>-1</v>
      </c>
      <c r="EM66" s="11">
        <f t="shared" si="48"/>
        <v>-1</v>
      </c>
      <c r="EN66" s="11">
        <f t="shared" si="49"/>
        <v>-1</v>
      </c>
      <c r="EO66" s="11">
        <f t="shared" si="50"/>
        <v>-1</v>
      </c>
      <c r="EP66" s="11">
        <f t="shared" si="51"/>
        <v>-1</v>
      </c>
      <c r="EQ66" s="11">
        <f t="shared" si="52"/>
        <v>-1</v>
      </c>
      <c r="ER66" s="11">
        <f t="shared" si="53"/>
        <v>-1</v>
      </c>
      <c r="ES66" s="11">
        <f t="shared" si="54"/>
        <v>-1</v>
      </c>
      <c r="ET66" s="11">
        <f t="shared" si="55"/>
        <v>-1</v>
      </c>
      <c r="EU66" s="11">
        <f t="shared" si="56"/>
        <v>-1</v>
      </c>
      <c r="EV66" s="11">
        <f t="shared" si="57"/>
        <v>-1</v>
      </c>
      <c r="EW66" s="11">
        <f t="shared" si="58"/>
        <v>-1</v>
      </c>
      <c r="EX66" s="11">
        <f t="shared" si="59"/>
        <v>-1</v>
      </c>
      <c r="EY66" s="11">
        <f t="shared" si="60"/>
        <v>-1</v>
      </c>
      <c r="EZ66" s="11">
        <f t="shared" si="61"/>
        <v>-1</v>
      </c>
      <c r="FA66" s="11">
        <f t="shared" si="62"/>
        <v>-1</v>
      </c>
      <c r="FB66" s="11">
        <f t="shared" si="63"/>
        <v>-1</v>
      </c>
      <c r="FC66" s="11">
        <f t="shared" si="64"/>
        <v>-1</v>
      </c>
      <c r="FD66" s="11">
        <f t="shared" si="65"/>
        <v>-1</v>
      </c>
      <c r="FE66" s="11">
        <f t="shared" si="66"/>
        <v>-1</v>
      </c>
      <c r="FF66" s="11">
        <f t="shared" si="67"/>
        <v>-1</v>
      </c>
      <c r="FG66" s="11">
        <f t="shared" si="68"/>
        <v>-1</v>
      </c>
      <c r="FH66" s="11">
        <f t="shared" si="69"/>
        <v>-1</v>
      </c>
      <c r="FI66" s="11">
        <f t="shared" si="70"/>
        <v>-1</v>
      </c>
      <c r="FJ66" s="11">
        <f t="shared" si="71"/>
        <v>-1</v>
      </c>
      <c r="FK66" s="11">
        <f t="shared" si="72"/>
        <v>-1</v>
      </c>
      <c r="FL66" s="11">
        <f t="shared" si="73"/>
        <v>-1</v>
      </c>
      <c r="FM66" s="11">
        <f t="shared" si="74"/>
        <v>-1</v>
      </c>
      <c r="FN66" s="11">
        <f t="shared" si="75"/>
        <v>-1</v>
      </c>
      <c r="FO66" s="11">
        <f t="shared" si="76"/>
        <v>-1</v>
      </c>
      <c r="FP66" s="11">
        <f t="shared" si="77"/>
        <v>-1</v>
      </c>
      <c r="FQ66" s="11">
        <f t="shared" si="78"/>
        <v>-1</v>
      </c>
      <c r="FR66" s="11">
        <f t="shared" si="79"/>
        <v>-1</v>
      </c>
      <c r="FS66" s="11">
        <f t="shared" si="80"/>
        <v>-1</v>
      </c>
      <c r="FT66" s="11">
        <f t="shared" si="81"/>
        <v>-1</v>
      </c>
      <c r="FU66" s="11">
        <f t="shared" si="82"/>
        <v>-1</v>
      </c>
      <c r="FV66" s="11">
        <f t="shared" si="83"/>
        <v>-1</v>
      </c>
      <c r="FW66" s="11">
        <f t="shared" si="84"/>
        <v>-1</v>
      </c>
      <c r="FX66" s="11">
        <f t="shared" si="85"/>
        <v>-1</v>
      </c>
      <c r="FY66" s="11">
        <f t="shared" si="86"/>
        <v>-1</v>
      </c>
      <c r="FZ66" s="11">
        <f t="shared" si="87"/>
        <v>-1</v>
      </c>
    </row>
    <row r="67" spans="2:182" x14ac:dyDescent="0.25">
      <c r="B67" s="2">
        <v>36281</v>
      </c>
      <c r="C67" s="3">
        <v>43608648</v>
      </c>
      <c r="D67" s="4">
        <f>VLOOKUP(B67,[22]jan94!$A$59:$IV$168,3,0)</f>
        <v>476679</v>
      </c>
      <c r="E67" s="4">
        <f>VLOOKUP(B67,[23]feb94!$A$51:$IV$159,3,0)</f>
        <v>296228</v>
      </c>
      <c r="F67" s="4">
        <f>VLOOKUP(B67,[24]mar94!$A$56:$IV$164,3,0)</f>
        <v>414031</v>
      </c>
      <c r="G67" s="4">
        <f>VLOOKUP(B67,[25]apr94!$A$64:$IV$170,3,0)</f>
        <v>300651</v>
      </c>
      <c r="H67" s="4">
        <f>VLOOKUP(B67,[26]may94!$A$51:$IV$156,3,0)</f>
        <v>286107</v>
      </c>
      <c r="I67" s="4">
        <f>VLOOKUP(B67,[27]jun94!$A$62:$IV$167,3,0)</f>
        <v>298906</v>
      </c>
      <c r="J67" s="4">
        <f>VLOOKUP(B67,[28]jul94!$A$55:$IV$159,3,0)</f>
        <v>313076</v>
      </c>
      <c r="K67" s="4">
        <f>VLOOKUP(B67,[29]aug94!$A$63:$IV$165,3,0)</f>
        <v>373372</v>
      </c>
      <c r="L67" s="4">
        <f>VLOOKUP(B67,[30]sep94!$A$55:$IV$156,3,0)</f>
        <v>379611</v>
      </c>
      <c r="M67" s="4">
        <f>VLOOKUP(B67,[31]oct94!$A$55:$IV$155,3,0)</f>
        <v>312026</v>
      </c>
      <c r="N67" s="4">
        <f>VLOOKUP(B67,[32]nov94!$A$38:$IV$137,3,0)</f>
        <v>393011</v>
      </c>
      <c r="O67" s="4">
        <f>VLOOKUP(B67,[33]dec94!$A$55:$IV$154,3,0)</f>
        <v>369591</v>
      </c>
      <c r="P67" s="4">
        <f>VLOOKUP(B67,[34]jan95!$A$48:$IV$142,3,0)</f>
        <v>443460</v>
      </c>
      <c r="Q67" s="4">
        <f>VLOOKUP(B67,[35]feb95!$A$54:$IV$147,3,0)</f>
        <v>279288</v>
      </c>
      <c r="R67" s="4">
        <f>VLOOKUP(B67,[36]mar95!$A$37:$IV$129,3,0)</f>
        <v>292456</v>
      </c>
      <c r="S67" s="4">
        <f>VLOOKUP(B67,[37]apr95!$A$59:$IV$150,3,0)</f>
        <v>320939</v>
      </c>
      <c r="T67" s="4">
        <f>VLOOKUP(B67,[38]may95!$A$60:$IV$151,3,0)</f>
        <v>386338</v>
      </c>
      <c r="U67" s="4">
        <f>VLOOKUP(B67,[39]jun95!$A$55:$IV$144,3,0)</f>
        <v>319467</v>
      </c>
      <c r="V67" s="4">
        <f>VLOOKUP(B67,[40]jul95!$A$53:$IV$141,3,0)</f>
        <v>412678</v>
      </c>
      <c r="W67" s="4">
        <f>VLOOKUP(B67,[41]aug95!$A$61:$IV$148,3,0)</f>
        <v>521236</v>
      </c>
      <c r="X67" s="4">
        <f>VLOOKUP(B67,[42]sep95!$A$58:$IV$144,3,0)</f>
        <v>285503</v>
      </c>
      <c r="Y67" s="4">
        <f>VLOOKUP(B67,[43]oct95!$A$53:$IV$138,3,0)</f>
        <v>830885</v>
      </c>
      <c r="Z67" s="4">
        <f>VLOOKUP(B67,[44]nov95!$A$58:$IV$142,3,0)</f>
        <v>573473</v>
      </c>
      <c r="AA67" s="4">
        <f>VLOOKUP(B67,[45]dec95!$A$55:$IV$138,3,0)</f>
        <v>267110</v>
      </c>
      <c r="AB67" s="4">
        <f>VLOOKUP(B67,[46]jan96!$A$59:$IV$138,3,0)</f>
        <v>431553</v>
      </c>
      <c r="AC67" s="4">
        <f>VLOOKUP(B67,[47]feb96!$A$36:$IV$114,3,0)</f>
        <v>1011441</v>
      </c>
      <c r="AD67" s="4">
        <f>VLOOKUP(B67,[48]mar96!$A$54:$IV$133,3,0)</f>
        <v>444170</v>
      </c>
      <c r="AE67" s="4">
        <f>VLOOKUP(B67,[49]apr96!$A$51:$IV$127,3,0)</f>
        <v>403620</v>
      </c>
      <c r="AF67" s="4">
        <f>VLOOKUP(B67,[50]may96!$A$60:$IV$135,3,0)</f>
        <v>520833</v>
      </c>
      <c r="AG67" s="4">
        <f>VLOOKUP(B67,[51]jun96!$A$50:$IV$124,3,0)</f>
        <v>451909</v>
      </c>
      <c r="AH67" s="4">
        <f>VLOOKUP(B67,[52]jul96!$A$53:$IV$126,3,0)</f>
        <v>617327</v>
      </c>
      <c r="AI67" s="4">
        <f>VLOOKUP(B67,[53]aug96!$A$36:$IV$108,3,0)</f>
        <v>570601</v>
      </c>
      <c r="AJ67" s="4">
        <f>VLOOKUP(B67,[54]sep96!$A$51:$IV$122,3,0)</f>
        <v>655777</v>
      </c>
      <c r="AK67" s="4">
        <f>VLOOKUP(B67,[55]oct96!$A$59:$IV$129,3,0)</f>
        <v>498053</v>
      </c>
      <c r="AL67" s="4">
        <f>VLOOKUP(B67,[56]nov96!$A$61:$IV$130,3,0)</f>
        <v>603849</v>
      </c>
      <c r="AM67" s="4">
        <f>VLOOKUP(B67,[57]dec96!$A$51:$IV$119,3,0)</f>
        <v>572600</v>
      </c>
      <c r="AN67" s="4">
        <f>VLOOKUP(B67,[58]jan97!$A$52:$IV$116,3,0)</f>
        <v>507486</v>
      </c>
      <c r="AO67" s="4">
        <f>VLOOKUP(B67,[59]feb97!$A$35:$IV$98,3,0)</f>
        <v>581303</v>
      </c>
      <c r="AP67" s="4">
        <f>VLOOKUP(B67,[60]mar97!$A$51:$IV$113,3,0)</f>
        <v>558393</v>
      </c>
      <c r="AQ67" s="4">
        <f>VLOOKUP(B67,[61]apr97!$A$35:$IV$96,3,0)</f>
        <v>714762</v>
      </c>
      <c r="AR67" s="4">
        <f>VLOOKUP(B67,[62]may97!$A$35:$IV$95,3,0)</f>
        <v>522776</v>
      </c>
      <c r="AS67" s="4">
        <f>VLOOKUP(B67,[63]jun97!$A$35:$IV$94,3,0)</f>
        <v>656257</v>
      </c>
      <c r="AT67" s="4">
        <f>VLOOKUP(B67,[64]jul97!$A$49:$IV$107,3,0)</f>
        <v>632703</v>
      </c>
      <c r="AU67" s="4">
        <f>VLOOKUP(B67,[65]aug97!$A$60:$IV$117,3,0)</f>
        <v>801457</v>
      </c>
      <c r="AV67" s="4">
        <f>VLOOKUP(B67,[66]sep97!$A$48:$IV$104,3,0)</f>
        <v>1498734</v>
      </c>
      <c r="AW67" s="4">
        <f>VLOOKUP(B67,[67]oct97!$A$48:$IV$103,3,0)</f>
        <v>1214738</v>
      </c>
      <c r="AX67" s="4">
        <f>VLOOKUP(B67,[68]nov97!$A$48:$IV$102,3,0)</f>
        <v>733790</v>
      </c>
      <c r="AY67" s="4">
        <f>VLOOKUP(B67,[69]dec97!$A$35:$IV$88,3,0)</f>
        <v>699563</v>
      </c>
      <c r="AZ67" s="4">
        <f>VLOOKUP(B67,[70]jan98!$A$47:$IV$96,3,0)</f>
        <v>993730</v>
      </c>
      <c r="BA67" s="4">
        <f>VLOOKUP(B67,[71]feb98!$A$50:$IV$98,3,0)</f>
        <v>990156</v>
      </c>
      <c r="BB67" s="4">
        <f>VLOOKUP(B67,[72]mar98!$A$34:$IV$81,3,0)</f>
        <v>901402</v>
      </c>
      <c r="BC67" s="4">
        <f>VLOOKUP(B67,[73]apr98!$A$46:$IV$92,3,0)</f>
        <v>1317431</v>
      </c>
      <c r="BD67" s="4">
        <f>VLOOKUP(B67,[74]may98!$A$47:$IV$92,3,0)</f>
        <v>891914</v>
      </c>
      <c r="BE67" s="4">
        <f>VLOOKUP(B67,[75]jun98!$A$54:$IV$98,3,0)</f>
        <v>985412</v>
      </c>
      <c r="BF67" s="4">
        <f>VLOOKUP(B67,[76]jul98!$A$34:$IV$77,3,0)</f>
        <v>1631528</v>
      </c>
      <c r="BG67" s="4">
        <f>VLOOKUP(B67,[77]aug98!$A$48:$IV$90,3,0)</f>
        <v>1184317</v>
      </c>
      <c r="BH67" s="4">
        <f>VLOOKUP(B67,[78]sep98!$A$46:$IV$87,3,0)</f>
        <v>995955</v>
      </c>
      <c r="BI67" s="4">
        <f>VLOOKUP(B67,[79]oct98!$A$34:$IV$74,3,0)</f>
        <v>1408593</v>
      </c>
      <c r="BJ67" s="4">
        <f>VLOOKUP(B67,[80]nov98!$A$34:$IV$73,3,0)</f>
        <v>1221169</v>
      </c>
      <c r="BK67" s="4">
        <f>VLOOKUP(B67,[81]dec98!$A$59:$IV$97,3,0)</f>
        <v>798950</v>
      </c>
      <c r="BL67" s="4">
        <f>VLOOKUP(B67,[82]jan99!$A$48:$IV$83,3,0)</f>
        <v>1182549</v>
      </c>
      <c r="BM67" s="14">
        <f>VLOOKUP(B67,[83]feb99!$A$33:$IV$66,3,0)</f>
        <v>1066109</v>
      </c>
      <c r="BN67" s="4">
        <f>VLOOKUP(B67,[84]mar99!$A$46:$IV$78,3,0)</f>
        <v>1114644</v>
      </c>
      <c r="BO67" s="4">
        <f>VLOOKUP(B67,[85]apr99!$A$33:$IV$64,3,0)</f>
        <v>1377501</v>
      </c>
      <c r="BP67" s="4">
        <f>VLOOKUP(B67,[86]may99!$A$58:$IV$88,3,0)</f>
        <v>936920</v>
      </c>
      <c r="CP67" s="1" t="s">
        <v>68</v>
      </c>
      <c r="CQ67" s="11">
        <f t="shared" si="0"/>
        <v>-0.83014540091962785</v>
      </c>
      <c r="CR67" s="11">
        <f t="shared" si="1"/>
        <v>-0.8592657150677917</v>
      </c>
      <c r="CS67" s="11">
        <f t="shared" si="2"/>
        <v>-0.85391612975565045</v>
      </c>
      <c r="CT67" s="11">
        <f t="shared" si="3"/>
        <v>-0.86848303344769107</v>
      </c>
      <c r="CU67" s="11">
        <f t="shared" si="4"/>
        <v>-0.87120942571121307</v>
      </c>
      <c r="CV67" s="11">
        <f t="shared" si="5"/>
        <v>-0.883701706514467</v>
      </c>
      <c r="CW67" s="11">
        <f t="shared" si="6"/>
        <v>-0.86469429705884648</v>
      </c>
      <c r="CX67" s="11">
        <f t="shared" si="7"/>
        <v>-0.82285763364755271</v>
      </c>
      <c r="CY67" s="11">
        <f t="shared" si="8"/>
        <v>-0.83128018770468914</v>
      </c>
      <c r="CZ67" s="11">
        <f t="shared" si="9"/>
        <v>-0.84622180214604914</v>
      </c>
      <c r="DA67" s="11">
        <f t="shared" si="10"/>
        <v>-0.82116257399046511</v>
      </c>
      <c r="DB67" s="11">
        <f t="shared" si="11"/>
        <v>-0.80067989606746359</v>
      </c>
      <c r="DC67" s="11">
        <f t="shared" si="12"/>
        <v>-0.80310454469195514</v>
      </c>
      <c r="DD67" s="11">
        <f t="shared" si="13"/>
        <v>-0.8378462729059809</v>
      </c>
      <c r="DE67" s="11">
        <f t="shared" si="14"/>
        <v>-6.1729277783077636</v>
      </c>
      <c r="DF67" s="11">
        <f t="shared" si="15"/>
        <v>-0.79597437460408516</v>
      </c>
      <c r="DG67" s="11">
        <f t="shared" si="16"/>
        <v>-0.84383221654537699</v>
      </c>
      <c r="DH67" s="11">
        <f t="shared" si="17"/>
        <v>-0.85409688760550684</v>
      </c>
      <c r="DI67" s="11">
        <f t="shared" si="18"/>
        <v>-0.79700519733718256</v>
      </c>
      <c r="DJ67" s="11">
        <f t="shared" si="19"/>
        <v>-0.84281165822766191</v>
      </c>
      <c r="DK67" s="11">
        <f t="shared" si="20"/>
        <v>-0.85026745636726098</v>
      </c>
      <c r="DL67" s="11">
        <f t="shared" si="21"/>
        <v>-0.83262235606135793</v>
      </c>
      <c r="DM67" s="11">
        <f t="shared" si="22"/>
        <v>-0.85224929952380857</v>
      </c>
      <c r="DN67" s="11">
        <f t="shared" si="23"/>
        <v>-0.84401376649599258</v>
      </c>
      <c r="DO67" s="11">
        <f t="shared" si="24"/>
        <v>-1</v>
      </c>
      <c r="DP67" s="11">
        <f t="shared" si="25"/>
        <v>-1</v>
      </c>
      <c r="DQ67" s="11">
        <f t="shared" si="26"/>
        <v>-1</v>
      </c>
      <c r="DR67" s="11">
        <f t="shared" si="27"/>
        <v>-1</v>
      </c>
      <c r="DS67" s="11">
        <f t="shared" si="28"/>
        <v>-1</v>
      </c>
      <c r="DT67" s="11">
        <f t="shared" si="29"/>
        <v>-1</v>
      </c>
      <c r="DU67" s="11">
        <f t="shared" si="30"/>
        <v>-1</v>
      </c>
      <c r="DV67" s="11">
        <f t="shared" si="31"/>
        <v>-1</v>
      </c>
      <c r="DW67" s="11">
        <f t="shared" si="32"/>
        <v>-1</v>
      </c>
      <c r="DX67" s="11">
        <f t="shared" si="33"/>
        <v>-1</v>
      </c>
      <c r="DY67" s="11">
        <f t="shared" si="34"/>
        <v>-1</v>
      </c>
      <c r="DZ67" s="11">
        <f t="shared" si="35"/>
        <v>-1</v>
      </c>
      <c r="EA67" s="11">
        <f t="shared" si="36"/>
        <v>-1</v>
      </c>
      <c r="EB67" s="11">
        <f t="shared" si="37"/>
        <v>-1</v>
      </c>
      <c r="EC67" s="11">
        <f t="shared" si="38"/>
        <v>-1</v>
      </c>
      <c r="ED67" s="11">
        <f t="shared" si="39"/>
        <v>-1</v>
      </c>
      <c r="EE67" s="11">
        <f t="shared" si="40"/>
        <v>-1</v>
      </c>
      <c r="EF67" s="11">
        <f t="shared" si="41"/>
        <v>-1</v>
      </c>
      <c r="EG67" s="11">
        <f t="shared" si="42"/>
        <v>-1</v>
      </c>
      <c r="EH67" s="11">
        <f t="shared" si="43"/>
        <v>-1</v>
      </c>
      <c r="EI67" s="11">
        <f t="shared" si="44"/>
        <v>-1</v>
      </c>
      <c r="EJ67" s="11">
        <f t="shared" si="45"/>
        <v>-1</v>
      </c>
      <c r="EK67" s="11">
        <f t="shared" si="46"/>
        <v>-1</v>
      </c>
      <c r="EL67" s="11">
        <f t="shared" si="47"/>
        <v>-1</v>
      </c>
      <c r="EM67" s="11">
        <f t="shared" si="48"/>
        <v>-1</v>
      </c>
      <c r="EN67" s="11">
        <f t="shared" si="49"/>
        <v>-1</v>
      </c>
      <c r="EO67" s="11">
        <f t="shared" si="50"/>
        <v>-1</v>
      </c>
      <c r="EP67" s="11">
        <f t="shared" si="51"/>
        <v>-1</v>
      </c>
      <c r="EQ67" s="11">
        <f t="shared" si="52"/>
        <v>-1</v>
      </c>
      <c r="ER67" s="11">
        <f t="shared" si="53"/>
        <v>-1</v>
      </c>
      <c r="ES67" s="11">
        <f t="shared" si="54"/>
        <v>-1</v>
      </c>
      <c r="ET67" s="11">
        <f t="shared" si="55"/>
        <v>-1</v>
      </c>
      <c r="EU67" s="11">
        <f t="shared" si="56"/>
        <v>-1</v>
      </c>
      <c r="EV67" s="11">
        <f t="shared" si="57"/>
        <v>-1</v>
      </c>
      <c r="EW67" s="11">
        <f t="shared" si="58"/>
        <v>-1</v>
      </c>
      <c r="EX67" s="11">
        <f t="shared" si="59"/>
        <v>-1</v>
      </c>
      <c r="EY67" s="11">
        <f t="shared" si="60"/>
        <v>-1</v>
      </c>
      <c r="EZ67" s="11">
        <f t="shared" si="61"/>
        <v>-1</v>
      </c>
      <c r="FA67" s="11">
        <f t="shared" si="62"/>
        <v>-1</v>
      </c>
      <c r="FB67" s="11">
        <f t="shared" si="63"/>
        <v>-1</v>
      </c>
      <c r="FC67" s="11">
        <f t="shared" si="64"/>
        <v>-1</v>
      </c>
      <c r="FD67" s="11">
        <f t="shared" si="65"/>
        <v>-1</v>
      </c>
      <c r="FE67" s="11">
        <f t="shared" si="66"/>
        <v>-1</v>
      </c>
      <c r="FF67" s="11">
        <f t="shared" si="67"/>
        <v>-1</v>
      </c>
      <c r="FG67" s="11">
        <f t="shared" si="68"/>
        <v>-1</v>
      </c>
      <c r="FH67" s="11">
        <f t="shared" si="69"/>
        <v>-1</v>
      </c>
      <c r="FI67" s="11">
        <f t="shared" si="70"/>
        <v>-1</v>
      </c>
      <c r="FJ67" s="11">
        <f t="shared" si="71"/>
        <v>-1</v>
      </c>
      <c r="FK67" s="11">
        <f t="shared" si="72"/>
        <v>-1</v>
      </c>
      <c r="FL67" s="11">
        <f t="shared" si="73"/>
        <v>-1</v>
      </c>
      <c r="FM67" s="11">
        <f t="shared" si="74"/>
        <v>-1</v>
      </c>
      <c r="FN67" s="11">
        <f t="shared" si="75"/>
        <v>-1</v>
      </c>
      <c r="FO67" s="11">
        <f t="shared" si="76"/>
        <v>-1</v>
      </c>
      <c r="FP67" s="11">
        <f t="shared" si="77"/>
        <v>-1</v>
      </c>
      <c r="FQ67" s="11">
        <f t="shared" si="78"/>
        <v>-1</v>
      </c>
      <c r="FR67" s="11">
        <f t="shared" si="79"/>
        <v>-1</v>
      </c>
      <c r="FS67" s="11">
        <f t="shared" si="80"/>
        <v>-1</v>
      </c>
      <c r="FT67" s="11">
        <f t="shared" si="81"/>
        <v>-1</v>
      </c>
      <c r="FU67" s="11">
        <f t="shared" si="82"/>
        <v>-1</v>
      </c>
      <c r="FV67" s="11">
        <f t="shared" si="83"/>
        <v>-1</v>
      </c>
      <c r="FW67" s="11">
        <f t="shared" si="84"/>
        <v>-1</v>
      </c>
      <c r="FX67" s="11">
        <f t="shared" si="85"/>
        <v>-1</v>
      </c>
      <c r="FY67" s="11">
        <f t="shared" si="86"/>
        <v>-1</v>
      </c>
      <c r="FZ67" s="11">
        <f t="shared" si="87"/>
        <v>-1</v>
      </c>
    </row>
    <row r="68" spans="2:182" x14ac:dyDescent="0.25">
      <c r="B68" s="2">
        <v>36312</v>
      </c>
      <c r="C68" s="3">
        <v>42307737</v>
      </c>
      <c r="D68" s="4">
        <f>VLOOKUP(B68,[22]jan94!$A$59:$IV$168,3,0)</f>
        <v>444835</v>
      </c>
      <c r="E68" s="4">
        <f>VLOOKUP(B68,[23]feb94!$A$51:$IV$159,3,0)</f>
        <v>270398</v>
      </c>
      <c r="F68" s="4">
        <f>VLOOKUP(B68,[24]mar94!$A$56:$IV$164,3,0)</f>
        <v>388025</v>
      </c>
      <c r="G68" s="4">
        <f>VLOOKUP(B68,[25]apr94!$A$64:$IV$170,3,0)</f>
        <v>300229</v>
      </c>
      <c r="H68" s="4">
        <f>VLOOKUP(B68,[26]may94!$A$51:$IV$156,3,0)</f>
        <v>251812</v>
      </c>
      <c r="I68" s="4">
        <f>VLOOKUP(B68,[27]jun94!$A$62:$IV$167,3,0)</f>
        <v>292569</v>
      </c>
      <c r="J68" s="4">
        <f>VLOOKUP(B68,[28]jul94!$A$55:$IV$159,3,0)</f>
        <v>295803</v>
      </c>
      <c r="K68" s="4">
        <f>VLOOKUP(B68,[29]aug94!$A$63:$IV$165,3,0)</f>
        <v>358755</v>
      </c>
      <c r="L68" s="4">
        <f>VLOOKUP(B68,[30]sep94!$A$55:$IV$156,3,0)</f>
        <v>362594</v>
      </c>
      <c r="M68" s="4">
        <f>VLOOKUP(B68,[31]oct94!$A$55:$IV$155,3,0)</f>
        <v>289513</v>
      </c>
      <c r="N68" s="4">
        <f>VLOOKUP(B68,[32]nov94!$A$38:$IV$137,3,0)</f>
        <v>383625</v>
      </c>
      <c r="O68" s="4">
        <f>VLOOKUP(B68,[33]dec94!$A$55:$IV$154,3,0)</f>
        <v>357852</v>
      </c>
      <c r="P68" s="4">
        <f>VLOOKUP(B68,[34]jan95!$A$48:$IV$142,3,0)</f>
        <v>400692</v>
      </c>
      <c r="Q68" s="4">
        <f>VLOOKUP(B68,[35]feb95!$A$54:$IV$147,3,0)</f>
        <v>265630</v>
      </c>
      <c r="R68" s="4">
        <f>VLOOKUP(B68,[36]mar95!$A$37:$IV$129,3,0)</f>
        <v>280567</v>
      </c>
      <c r="S68" s="4">
        <f>VLOOKUP(B68,[37]apr95!$A$59:$IV$150,3,0)</f>
        <v>307401</v>
      </c>
      <c r="T68" s="4">
        <f>VLOOKUP(B68,[38]may95!$A$60:$IV$151,3,0)</f>
        <v>373782</v>
      </c>
      <c r="U68" s="4">
        <f>VLOOKUP(B68,[39]jun95!$A$55:$IV$144,3,0)</f>
        <v>290112</v>
      </c>
      <c r="V68" s="4">
        <f>VLOOKUP(B68,[40]jul95!$A$53:$IV$141,3,0)</f>
        <v>424558</v>
      </c>
      <c r="W68" s="4">
        <f>VLOOKUP(B68,[41]aug95!$A$61:$IV$148,3,0)</f>
        <v>496661</v>
      </c>
      <c r="X68" s="4">
        <f>VLOOKUP(B68,[42]sep95!$A$58:$IV$144,3,0)</f>
        <v>277753</v>
      </c>
      <c r="Y68" s="4">
        <f>VLOOKUP(B68,[43]oct95!$A$53:$IV$138,3,0)</f>
        <v>770715</v>
      </c>
      <c r="Z68" s="4">
        <f>VLOOKUP(B68,[44]nov95!$A$58:$IV$142,3,0)</f>
        <v>532988</v>
      </c>
      <c r="AA68" s="4">
        <f>VLOOKUP(B68,[45]dec95!$A$55:$IV$138,3,0)</f>
        <v>257345</v>
      </c>
      <c r="AB68" s="4">
        <f>VLOOKUP(B68,[46]jan96!$A$59:$IV$138,3,0)</f>
        <v>409253</v>
      </c>
      <c r="AC68" s="4">
        <f>VLOOKUP(B68,[47]feb96!$A$36:$IV$114,3,0)</f>
        <v>833766</v>
      </c>
      <c r="AD68" s="4">
        <f>VLOOKUP(B68,[48]mar96!$A$54:$IV$133,3,0)</f>
        <v>416348</v>
      </c>
      <c r="AE68" s="4">
        <f>VLOOKUP(B68,[49]apr96!$A$51:$IV$127,3,0)</f>
        <v>380054</v>
      </c>
      <c r="AF68" s="4">
        <f>VLOOKUP(B68,[50]may96!$A$60:$IV$135,3,0)</f>
        <v>513633</v>
      </c>
      <c r="AG68" s="4">
        <f>VLOOKUP(B68,[51]jun96!$A$50:$IV$124,3,0)</f>
        <v>416891</v>
      </c>
      <c r="AH68" s="4">
        <f>VLOOKUP(B68,[52]jul96!$A$53:$IV$126,3,0)</f>
        <v>586602</v>
      </c>
      <c r="AI68" s="4">
        <f>VLOOKUP(B68,[53]aug96!$A$36:$IV$108,3,0)</f>
        <v>519410</v>
      </c>
      <c r="AJ68" s="4">
        <f>VLOOKUP(B68,[54]sep96!$A$51:$IV$122,3,0)</f>
        <v>642592</v>
      </c>
      <c r="AK68" s="4">
        <f>VLOOKUP(B68,[55]oct96!$A$59:$IV$129,3,0)</f>
        <v>455653</v>
      </c>
      <c r="AL68" s="4">
        <f>VLOOKUP(B68,[56]nov96!$A$61:$IV$130,3,0)</f>
        <v>562131</v>
      </c>
      <c r="AM68" s="4">
        <f>VLOOKUP(B68,[57]dec96!$A$51:$IV$119,3,0)</f>
        <v>520263</v>
      </c>
      <c r="AN68" s="4">
        <f>VLOOKUP(B68,[58]jan97!$A$52:$IV$116,3,0)</f>
        <v>496646</v>
      </c>
      <c r="AO68" s="4">
        <f>VLOOKUP(B68,[59]feb97!$A$35:$IV$98,3,0)</f>
        <v>537530</v>
      </c>
      <c r="AP68" s="4">
        <f>VLOOKUP(B68,[60]mar97!$A$51:$IV$113,3,0)</f>
        <v>531527</v>
      </c>
      <c r="AQ68" s="4">
        <f>VLOOKUP(B68,[61]apr97!$A$35:$IV$96,3,0)</f>
        <v>699102</v>
      </c>
      <c r="AR68" s="4">
        <f>VLOOKUP(B68,[62]may97!$A$35:$IV$95,3,0)</f>
        <v>449362</v>
      </c>
      <c r="AS68" s="4">
        <f>VLOOKUP(B68,[63]jun97!$A$35:$IV$94,3,0)</f>
        <v>618620</v>
      </c>
      <c r="AT68" s="4">
        <f>VLOOKUP(B68,[64]jul97!$A$49:$IV$107,3,0)</f>
        <v>628351</v>
      </c>
      <c r="AU68" s="4">
        <f>VLOOKUP(B68,[65]aug97!$A$60:$IV$117,3,0)</f>
        <v>743348</v>
      </c>
      <c r="AV68" s="4">
        <f>VLOOKUP(B68,[66]sep97!$A$48:$IV$104,3,0)</f>
        <v>1385453</v>
      </c>
      <c r="AW68" s="4">
        <f>VLOOKUP(B68,[67]oct97!$A$48:$IV$103,3,0)</f>
        <v>1190665</v>
      </c>
      <c r="AX68" s="4">
        <f>VLOOKUP(B68,[68]nov97!$A$48:$IV$102,3,0)</f>
        <v>708312</v>
      </c>
      <c r="AY68" s="4">
        <f>VLOOKUP(B68,[69]dec97!$A$35:$IV$88,3,0)</f>
        <v>659537</v>
      </c>
      <c r="AZ68" s="4">
        <f>VLOOKUP(B68,[70]jan98!$A$47:$IV$96,3,0)</f>
        <v>914153</v>
      </c>
      <c r="BA68" s="4">
        <f>VLOOKUP(B68,[71]feb98!$A$50:$IV$98,3,0)</f>
        <v>933245</v>
      </c>
      <c r="BB68" s="4">
        <f>VLOOKUP(B68,[72]mar98!$A$34:$IV$81,3,0)</f>
        <v>849318</v>
      </c>
      <c r="BC68" s="4">
        <f>VLOOKUP(B68,[73]apr98!$A$46:$IV$92,3,0)</f>
        <v>1227363</v>
      </c>
      <c r="BD68" s="4">
        <f>VLOOKUP(B68,[74]may98!$A$47:$IV$92,3,0)</f>
        <v>810987</v>
      </c>
      <c r="BE68" s="4">
        <f>VLOOKUP(B68,[75]jun98!$A$54:$IV$98,3,0)</f>
        <v>907363</v>
      </c>
      <c r="BF68" s="4">
        <f>VLOOKUP(B68,[76]jul98!$A$34:$IV$77,3,0)</f>
        <v>1551651</v>
      </c>
      <c r="BG68" s="4">
        <f>VLOOKUP(B68,[77]aug98!$A$48:$IV$90,3,0)</f>
        <v>1098412</v>
      </c>
      <c r="BH68" s="4">
        <f>VLOOKUP(B68,[78]sep98!$A$46:$IV$87,3,0)</f>
        <v>919976</v>
      </c>
      <c r="BI68" s="4">
        <f>VLOOKUP(B68,[79]oct98!$A$34:$IV$74,3,0)</f>
        <v>1277018</v>
      </c>
      <c r="BJ68" s="4">
        <f>VLOOKUP(B68,[80]nov98!$A$34:$IV$73,3,0)</f>
        <v>1094753</v>
      </c>
      <c r="BK68" s="4">
        <f>VLOOKUP(B68,[81]dec98!$A$59:$IV$97,3,0)</f>
        <v>731926</v>
      </c>
      <c r="BL68" s="4">
        <f>VLOOKUP(B68,[82]jan99!$A$48:$IV$83,3,0)</f>
        <v>1048600</v>
      </c>
      <c r="BM68" s="14">
        <f>VLOOKUP(B68,[83]feb99!$A$33:$IV$66,3,0)</f>
        <v>918629</v>
      </c>
      <c r="BN68" s="4">
        <f>VLOOKUP(B68,[84]mar99!$A$46:$IV$78,3,0)</f>
        <v>1000086</v>
      </c>
      <c r="BO68" s="4">
        <f>VLOOKUP(B68,[85]apr99!$A$33:$IV$64,3,0)</f>
        <v>1091681</v>
      </c>
      <c r="BP68" s="4">
        <f>VLOOKUP(B68,[86]may99!$A$58:$IV$88,3,0)</f>
        <v>1795397</v>
      </c>
      <c r="BQ68" s="4">
        <f>VLOOKUP(B68,[87]jun99!$A$33:$IV$62,3,0)</f>
        <v>1069281</v>
      </c>
      <c r="CP68" s="1" t="s">
        <v>69</v>
      </c>
      <c r="CQ68" s="11">
        <f t="shared" ref="CQ68:CQ91" si="88">(D160-$D$95)/$D$95</f>
        <v>-0.83515935588550705</v>
      </c>
      <c r="CR68" s="11">
        <f t="shared" ref="CR68:CR91" si="89">(E161-$E$96)/$E$96</f>
        <v>-0.85871504690053635</v>
      </c>
      <c r="CS68" s="11">
        <f t="shared" ref="CS68:CS91" si="90">(F162-$F$97)/$F$97</f>
        <v>-0.84666247577859644</v>
      </c>
      <c r="CT68" s="11">
        <f t="shared" ref="CT68:CT91" si="91">(G163-$G$98)/$G$98</f>
        <v>-0.86942517992424684</v>
      </c>
      <c r="CU68" s="11">
        <f t="shared" ref="CU68:CU91" si="92">(H164-$H$99)/$H$99</f>
        <v>-0.87725090780957138</v>
      </c>
      <c r="CV68" s="11">
        <f t="shared" ref="CV68:CV91" si="93">(I165-$I$100)/$I$100</f>
        <v>-0.87757158714143291</v>
      </c>
      <c r="CW68" s="11">
        <f t="shared" ref="CW68:CW91" si="94">(J166-$J$101)/$J$101</f>
        <v>-0.87065225205753449</v>
      </c>
      <c r="CX68" s="11">
        <f t="shared" ref="CX68:CX91" si="95">(K167-$K$102)/$K$102</f>
        <v>-0.84072151364310199</v>
      </c>
      <c r="CY68" s="11">
        <f t="shared" ref="CY68:CY91" si="96">(L168-$L$103)/$L$103</f>
        <v>-0.8265621502596826</v>
      </c>
      <c r="CZ68" s="11">
        <f t="shared" ref="CZ68:CZ91" si="97">(M169-$M$104)/$M$104</f>
        <v>-0.85553112719401259</v>
      </c>
      <c r="DA68" s="11">
        <f t="shared" ref="DA68:DA91" si="98">(N170-$N$105)/$N$105</f>
        <v>-0.82217153645524355</v>
      </c>
      <c r="DB68" s="11">
        <f t="shared" ref="DB68:DB91" si="99">(O171-$O$106)/$O$106</f>
        <v>-0.80202335235191602</v>
      </c>
      <c r="DC68" s="11">
        <f t="shared" ref="DC68:DC91" si="100">(P172-$P$107)/$P$107</f>
        <v>-0.79927817342014251</v>
      </c>
      <c r="DD68" s="11">
        <f t="shared" ref="DD68:DD91" si="101">(Q173-$Q$108)/$Q$108</f>
        <v>-0.83969414442912982</v>
      </c>
      <c r="DE68" s="11">
        <f t="shared" ref="DE68:DE91" si="102">(R174-$R$109)/R174</f>
        <v>-6.4743759746747962</v>
      </c>
      <c r="DF68" s="11">
        <f t="shared" ref="DF68:DF91" si="103">(S175-$S$110)/$S$110</f>
        <v>-0.80119617053318504</v>
      </c>
      <c r="DG68" s="11">
        <f t="shared" ref="DG68:DG91" si="104">(T176-$T$111)/$T$111</f>
        <v>-0.85487832201167913</v>
      </c>
      <c r="DH68" s="11">
        <f t="shared" ref="DH68:DH91" si="105">(U177-$U$112)/$U$112</f>
        <v>-0.85681458416685508</v>
      </c>
      <c r="DI68" s="11">
        <f t="shared" ref="DI68:DI91" si="106">(V178-$V$113)/$V$113</f>
        <v>-0.80032784666485091</v>
      </c>
      <c r="DJ68" s="11">
        <f t="shared" ref="DJ68:DJ91" si="107">(W179-$W$114)/$W$114</f>
        <v>-0.8399295537694601</v>
      </c>
      <c r="DK68" s="11">
        <f t="shared" ref="DK68:DK91" si="108">(X180-$X$115)/$X$115</f>
        <v>-0.85015802009221653</v>
      </c>
      <c r="DL68" s="11">
        <f t="shared" ref="DL68:DL91" si="109">(Y181-$Y$116)/$Y$116</f>
        <v>-0.81254964482270864</v>
      </c>
      <c r="DM68" s="11">
        <f t="shared" ref="DM68:DM91" si="110">(Z182-$Z$117)/$Z$117</f>
        <v>-0.86268472044331024</v>
      </c>
      <c r="DN68" s="11">
        <f t="shared" ref="DN68:DN91" si="111">(AA183-$AA$118)/$AA$118</f>
        <v>-1</v>
      </c>
      <c r="DO68" s="11">
        <f t="shared" ref="DO68:DO91" si="112">(AB184-$AB$119)/$AB$119</f>
        <v>-1</v>
      </c>
      <c r="DP68" s="11">
        <f t="shared" ref="DP68:DP91" si="113">(AC185-$AC$120)/$AC$120</f>
        <v>-1</v>
      </c>
      <c r="DQ68" s="11">
        <f t="shared" ref="DQ68:DQ91" si="114">(AD186-$AD$121)/$AD$121</f>
        <v>-1</v>
      </c>
      <c r="DR68" s="11">
        <f t="shared" ref="DR68:DR91" si="115">(AE187-$AE$122)/$AE$122</f>
        <v>-1</v>
      </c>
      <c r="DS68" s="11">
        <f t="shared" ref="DS68:DS91" si="116">(AF188-$AF$123)/$AF$123</f>
        <v>-1</v>
      </c>
      <c r="DT68" s="11">
        <f t="shared" ref="DT68:DT91" si="117">(AG189-$AG$124)/$AG$124</f>
        <v>-1</v>
      </c>
      <c r="DU68" s="11">
        <f t="shared" ref="DU68:DU91" si="118">(AH190-$AH$125)/$AH$125</f>
        <v>-1</v>
      </c>
      <c r="DV68" s="11">
        <f t="shared" ref="DV68:DV91" si="119">(AI191-$AI$126)/$AI$126</f>
        <v>-1</v>
      </c>
      <c r="DW68" s="11">
        <f t="shared" ref="DW68:DW91" si="120">(AJ192-$AJ$127)/$AJ$127</f>
        <v>-1</v>
      </c>
      <c r="DX68" s="11">
        <f t="shared" ref="DX68:DX91" si="121">(AK193-$AK$128)/$AK$128</f>
        <v>-1</v>
      </c>
      <c r="DY68" s="11">
        <f t="shared" ref="DY68:DY91" si="122">(AL194-$AL$129)/$AL$129</f>
        <v>-1</v>
      </c>
      <c r="DZ68" s="11">
        <f t="shared" ref="DZ68:DZ91" si="123">(AM195-$AM$130)/$AM$130</f>
        <v>-1</v>
      </c>
      <c r="EA68" s="11">
        <f t="shared" ref="EA68:EA91" si="124">(AN196-$AN$131)/$AN$131</f>
        <v>-1</v>
      </c>
      <c r="EB68" s="11">
        <f t="shared" ref="EB68:EB91" si="125">(AO197-$AO$132)/$AO$132</f>
        <v>-1</v>
      </c>
      <c r="EC68" s="11">
        <f t="shared" ref="EC68:EC91" si="126">(AP198-$AP$133)/$AP$133</f>
        <v>-1</v>
      </c>
      <c r="ED68" s="11">
        <f t="shared" ref="ED68:ED91" si="127">(AQ199-$AQ$134)/$AQ$134</f>
        <v>-1</v>
      </c>
      <c r="EE68" s="11">
        <f t="shared" ref="EE68:EE91" si="128">(AR200-$AR$135)/$AR$135</f>
        <v>-1</v>
      </c>
      <c r="EF68" s="11">
        <f t="shared" ref="EF68:EF91" si="129">(AS201-$AS$136)/$AS$136</f>
        <v>-1</v>
      </c>
      <c r="EG68" s="11">
        <f t="shared" ref="EG68:EG91" si="130">(AT202-$AT$137)/$AT$137</f>
        <v>-1</v>
      </c>
      <c r="EH68" s="11">
        <f t="shared" ref="EH68:EH91" si="131">(AU203-$AU$138)/$AU$138</f>
        <v>-1</v>
      </c>
      <c r="EI68" s="11">
        <f t="shared" ref="EI68:EI91" si="132">(AV204-$AV$139)/$AV$139</f>
        <v>-1</v>
      </c>
      <c r="EJ68" s="11">
        <f t="shared" ref="EJ68:EJ91" si="133">(AW205-$AW$140)/$AW$140</f>
        <v>-1</v>
      </c>
      <c r="EK68" s="11">
        <f t="shared" ref="EK68:EK91" si="134">(AX206-$AX$141)/$AX$141</f>
        <v>-1</v>
      </c>
      <c r="EL68" s="11">
        <f t="shared" ref="EL68:EL91" si="135">(AY207-$AY$142)/$AY$142</f>
        <v>-1</v>
      </c>
      <c r="EM68" s="11">
        <f t="shared" ref="EM68:EM91" si="136">(AZ208-$AZ$143)/$AZ$143</f>
        <v>-1</v>
      </c>
      <c r="EN68" s="11">
        <f t="shared" ref="EN68:EN91" si="137">(BA209-$BA$144)/$BA$144</f>
        <v>-1</v>
      </c>
      <c r="EO68" s="11">
        <f t="shared" ref="EO68:EO91" si="138">(BB210-$BB$145)/$BB$145</f>
        <v>-1</v>
      </c>
      <c r="EP68" s="11">
        <f t="shared" ref="EP68:EP91" si="139">(BC211-$BC$146)/$BC$146</f>
        <v>-1</v>
      </c>
      <c r="EQ68" s="11">
        <f t="shared" ref="EQ68:EQ91" si="140">(BD212-$BD$147)/$BD$147</f>
        <v>-1</v>
      </c>
      <c r="ER68" s="11">
        <f t="shared" ref="ER68:ER91" si="141">(BE213-$BE$148)/$BE$148</f>
        <v>-1</v>
      </c>
      <c r="ES68" s="11">
        <f t="shared" ref="ES68:ES91" si="142">(BF214-$BF$149)/$BF$149</f>
        <v>-1</v>
      </c>
      <c r="ET68" s="11">
        <f t="shared" ref="ET68:ET91" si="143">(BG215-$BG$150)/$BG$150</f>
        <v>-1</v>
      </c>
      <c r="EU68" s="11">
        <f t="shared" ref="EU68:EU91" si="144">(BH216-$BH$151)/$BH$151</f>
        <v>-1</v>
      </c>
      <c r="EV68" s="11">
        <f t="shared" ref="EV68:EV91" si="145">(BI217-$BI$152)/$BI$152</f>
        <v>-1</v>
      </c>
      <c r="EW68" s="11">
        <f t="shared" ref="EW68:EW91" si="146">(BJ218-$BJ$153)/$BJ$153</f>
        <v>-1</v>
      </c>
      <c r="EX68" s="11">
        <f t="shared" ref="EX68:EX91" si="147">(BK219-$BK$154)/$BK$154</f>
        <v>-1</v>
      </c>
      <c r="EY68" s="11">
        <f t="shared" ref="EY68:EY91" si="148">(BL220-$BL$155)/$BL$155</f>
        <v>-1</v>
      </c>
      <c r="EZ68" s="11">
        <f t="shared" ref="EZ68:EZ91" si="149">(BM221-$BM$156)/$BM$156</f>
        <v>-1</v>
      </c>
      <c r="FA68" s="11">
        <f t="shared" ref="FA68:FA91" si="150">(BN222-$BN$157)/$BN$157</f>
        <v>-1</v>
      </c>
      <c r="FB68" s="11">
        <f t="shared" ref="FB68:FB91" si="151">(BO223-$BO$158)/$BO$158</f>
        <v>-1</v>
      </c>
      <c r="FC68" s="11">
        <f t="shared" ref="FC68:FC91" si="152">(BP224-$BP$159)/$BP$159</f>
        <v>-1</v>
      </c>
      <c r="FD68" s="11">
        <f t="shared" ref="FD68:FD91" si="153">(BQ225-$BQ$160)/$BQ$160</f>
        <v>-1</v>
      </c>
      <c r="FE68" s="11">
        <f t="shared" ref="FE68:FE91" si="154">(BR226-$BR$161)/$BR$161</f>
        <v>-1</v>
      </c>
      <c r="FF68" s="11">
        <f t="shared" ref="FF68:FF91" si="155">(BS227-$BS$162)/$BS$162</f>
        <v>-1</v>
      </c>
      <c r="FG68" s="11">
        <f t="shared" ref="FG68:FG91" si="156">(BT228-$BT$163)/$BT$163</f>
        <v>-1</v>
      </c>
      <c r="FH68" s="11">
        <f t="shared" ref="FH68:FH91" si="157">(BU229-$BU$164)/$BU$164</f>
        <v>-1</v>
      </c>
      <c r="FI68" s="11">
        <f t="shared" ref="FI68:FI91" si="158">(BV230-$BV$165)/$BV$165</f>
        <v>-1</v>
      </c>
      <c r="FJ68" s="11">
        <f t="shared" ref="FJ68:FJ91" si="159">(BW231-$BW$166)/$BW$166</f>
        <v>-1</v>
      </c>
      <c r="FK68" s="11">
        <f t="shared" ref="FK68:FK91" si="160">(BX232-$BX$167)/$BX$167</f>
        <v>-1</v>
      </c>
      <c r="FL68" s="11">
        <f t="shared" ref="FL68:FL91" si="161">(BY233-$BY$168)/$BY$168</f>
        <v>-1</v>
      </c>
      <c r="FM68" s="11">
        <f t="shared" ref="FM68:FM91" si="162">(BZ234-$BZ$169)/$BZ$169</f>
        <v>-1</v>
      </c>
      <c r="FN68" s="11">
        <f t="shared" ref="FN68:FN91" si="163">(CA235-$CA$170)/$CA$170</f>
        <v>-1</v>
      </c>
      <c r="FO68" s="11">
        <f t="shared" ref="FO68:FO91" si="164">(CB236-$CB$171)/$CB$171</f>
        <v>-1</v>
      </c>
      <c r="FP68" s="11">
        <f t="shared" ref="FP68:FP91" si="165">(CC237-$CC$172)/$CC$172</f>
        <v>-1</v>
      </c>
      <c r="FQ68" s="11">
        <f t="shared" ref="FQ68:FQ91" si="166">(CD238-$CD$173)/$CD$173</f>
        <v>-1</v>
      </c>
      <c r="FR68" s="11">
        <f t="shared" ref="FR68:FR91" si="167">(CE239-$CE$174)/$CE$174</f>
        <v>-1</v>
      </c>
      <c r="FS68" s="11">
        <f t="shared" ref="FS68:FS91" si="168">(CF240-$CF$175)/$CF$175</f>
        <v>-1</v>
      </c>
      <c r="FT68" s="11">
        <f t="shared" ref="FT68:FT91" si="169">(CG241-$CG$176)/$CG$176</f>
        <v>-1</v>
      </c>
      <c r="FU68" s="11">
        <f t="shared" ref="FU68:FU91" si="170">(CH242-$CH$177)/$CH$177</f>
        <v>-1</v>
      </c>
      <c r="FV68" s="11">
        <f t="shared" ref="FV68:FV91" si="171">(CI243-$CI$178)/$CI$178</f>
        <v>-1</v>
      </c>
      <c r="FW68" s="11">
        <f t="shared" ref="FW68:FW91" si="172">(CJ244-$CJ$179)/$CJ$179</f>
        <v>-1</v>
      </c>
      <c r="FX68" s="11">
        <f t="shared" ref="FX68:FX91" si="173">(CK245-$CK$180)/$CK$180</f>
        <v>-1</v>
      </c>
      <c r="FY68" s="11">
        <f t="shared" ref="FY68:FY91" si="174">(CL246-$CL$181)/$CL$181</f>
        <v>-1</v>
      </c>
      <c r="FZ68" s="11">
        <f t="shared" ref="FZ68:FZ91" si="175">(CM247-$CM$182)/$CM$182</f>
        <v>-1</v>
      </c>
    </row>
    <row r="69" spans="2:182" x14ac:dyDescent="0.25">
      <c r="B69" s="2">
        <v>36342</v>
      </c>
      <c r="C69" s="3">
        <v>42449012</v>
      </c>
      <c r="D69" s="4">
        <f>VLOOKUP(B69,[22]jan94!$A$59:$IV$168,3,0)</f>
        <v>446094</v>
      </c>
      <c r="E69" s="4">
        <f>VLOOKUP(B69,[23]feb94!$A$51:$IV$159,3,0)</f>
        <v>262726</v>
      </c>
      <c r="F69" s="4">
        <f>VLOOKUP(B69,[24]mar94!$A$56:$IV$164,3,0)</f>
        <v>380618</v>
      </c>
      <c r="G69" s="4">
        <f>VLOOKUP(B69,[25]apr94!$A$64:$IV$170,3,0)</f>
        <v>274167</v>
      </c>
      <c r="H69" s="4">
        <f>VLOOKUP(B69,[26]may94!$A$51:$IV$156,3,0)</f>
        <v>274379</v>
      </c>
      <c r="I69" s="4">
        <f>VLOOKUP(B69,[27]jun94!$A$62:$IV$167,3,0)</f>
        <v>294777</v>
      </c>
      <c r="J69" s="4">
        <f>VLOOKUP(B69,[28]jul94!$A$55:$IV$159,3,0)</f>
        <v>316394</v>
      </c>
      <c r="K69" s="4">
        <f>VLOOKUP(B69,[29]aug94!$A$63:$IV$165,3,0)</f>
        <v>365454</v>
      </c>
      <c r="L69" s="4">
        <f>VLOOKUP(B69,[30]sep94!$A$55:$IV$156,3,0)</f>
        <v>398453</v>
      </c>
      <c r="M69" s="4">
        <f>VLOOKUP(B69,[31]oct94!$A$55:$IV$155,3,0)</f>
        <v>281015</v>
      </c>
      <c r="N69" s="4">
        <f>VLOOKUP(B69,[32]nov94!$A$38:$IV$137,3,0)</f>
        <v>401285</v>
      </c>
      <c r="O69" s="4">
        <f>VLOOKUP(B69,[33]dec94!$A$55:$IV$154,3,0)</f>
        <v>366053</v>
      </c>
      <c r="P69" s="4">
        <f>VLOOKUP(B69,[34]jan95!$A$48:$IV$142,3,0)</f>
        <v>407374</v>
      </c>
      <c r="Q69" s="4">
        <f>VLOOKUP(B69,[35]feb95!$A$54:$IV$147,3,0)</f>
        <v>277371</v>
      </c>
      <c r="R69" s="4">
        <f>VLOOKUP(B69,[36]mar95!$A$37:$IV$129,3,0)</f>
        <v>282434</v>
      </c>
      <c r="S69" s="4">
        <f>VLOOKUP(B69,[37]apr95!$A$59:$IV$150,3,0)</f>
        <v>309277</v>
      </c>
      <c r="T69" s="4">
        <f>VLOOKUP(B69,[38]may95!$A$60:$IV$151,3,0)</f>
        <v>371015</v>
      </c>
      <c r="U69" s="4">
        <f>VLOOKUP(B69,[39]jun95!$A$55:$IV$144,3,0)</f>
        <v>299281</v>
      </c>
      <c r="V69" s="4">
        <f>VLOOKUP(B69,[40]jul95!$A$53:$IV$141,3,0)</f>
        <v>457659</v>
      </c>
      <c r="W69" s="4">
        <f>VLOOKUP(B69,[41]aug95!$A$61:$IV$148,3,0)</f>
        <v>470047</v>
      </c>
      <c r="X69" s="4">
        <f>VLOOKUP(B69,[42]sep95!$A$58:$IV$144,3,0)</f>
        <v>307457</v>
      </c>
      <c r="Y69" s="4">
        <f>VLOOKUP(B69,[43]oct95!$A$53:$IV$138,3,0)</f>
        <v>791540</v>
      </c>
      <c r="Z69" s="4">
        <f>VLOOKUP(B69,[44]nov95!$A$58:$IV$142,3,0)</f>
        <v>533134</v>
      </c>
      <c r="AA69" s="4">
        <f>VLOOKUP(B69,[45]dec95!$A$55:$IV$138,3,0)</f>
        <v>260797</v>
      </c>
      <c r="AB69" s="4">
        <f>VLOOKUP(B69,[46]jan96!$A$59:$IV$138,3,0)</f>
        <v>397982</v>
      </c>
      <c r="AC69" s="4">
        <f>VLOOKUP(B69,[47]feb96!$A$36:$IV$114,3,0)</f>
        <v>984106</v>
      </c>
      <c r="AD69" s="4">
        <f>VLOOKUP(B69,[48]mar96!$A$54:$IV$133,3,0)</f>
        <v>406550</v>
      </c>
      <c r="AE69" s="4">
        <f>VLOOKUP(B69,[49]apr96!$A$51:$IV$127,3,0)</f>
        <v>382011</v>
      </c>
      <c r="AF69" s="4">
        <f>VLOOKUP(B69,[50]may96!$A$60:$IV$135,3,0)</f>
        <v>507597</v>
      </c>
      <c r="AG69" s="4">
        <f>VLOOKUP(B69,[51]jun96!$A$50:$IV$124,3,0)</f>
        <v>429504</v>
      </c>
      <c r="AH69" s="4">
        <f>VLOOKUP(B69,[52]jul96!$A$53:$IV$126,3,0)</f>
        <v>572343</v>
      </c>
      <c r="AI69" s="4">
        <f>VLOOKUP(B69,[53]aug96!$A$36:$IV$108,3,0)</f>
        <v>543072</v>
      </c>
      <c r="AJ69" s="4">
        <f>VLOOKUP(B69,[54]sep96!$A$51:$IV$122,3,0)</f>
        <v>645241</v>
      </c>
      <c r="AK69" s="4">
        <f>VLOOKUP(B69,[55]oct96!$A$59:$IV$129,3,0)</f>
        <v>467411</v>
      </c>
      <c r="AL69" s="4">
        <f>VLOOKUP(B69,[56]nov96!$A$61:$IV$130,3,0)</f>
        <v>569858</v>
      </c>
      <c r="AM69" s="4">
        <f>VLOOKUP(B69,[57]dec96!$A$51:$IV$119,3,0)</f>
        <v>522388</v>
      </c>
      <c r="AN69" s="4">
        <f>VLOOKUP(B69,[58]jan97!$A$52:$IV$116,3,0)</f>
        <v>491171</v>
      </c>
      <c r="AO69" s="4">
        <f>VLOOKUP(B69,[59]feb97!$A$35:$IV$98,3,0)</f>
        <v>525004</v>
      </c>
      <c r="AP69" s="4">
        <f>VLOOKUP(B69,[60]mar97!$A$51:$IV$113,3,0)</f>
        <v>552818</v>
      </c>
      <c r="AQ69" s="4">
        <f>VLOOKUP(B69,[61]apr97!$A$35:$IV$96,3,0)</f>
        <v>775657</v>
      </c>
      <c r="AR69" s="4">
        <f>VLOOKUP(B69,[62]may97!$A$35:$IV$95,3,0)</f>
        <v>471819</v>
      </c>
      <c r="AS69" s="4">
        <f>VLOOKUP(B69,[63]jun97!$A$35:$IV$94,3,0)</f>
        <v>609704</v>
      </c>
      <c r="AT69" s="4">
        <f>VLOOKUP(B69,[64]jul97!$A$49:$IV$107,3,0)</f>
        <v>616658</v>
      </c>
      <c r="AU69" s="4">
        <f>VLOOKUP(B69,[65]aug97!$A$60:$IV$117,3,0)</f>
        <v>721107</v>
      </c>
      <c r="AV69" s="4">
        <f>VLOOKUP(B69,[66]sep97!$A$48:$IV$104,3,0)</f>
        <v>1463485</v>
      </c>
      <c r="AW69" s="4">
        <f>VLOOKUP(B69,[67]oct97!$A$48:$IV$103,3,0)</f>
        <v>1177669</v>
      </c>
      <c r="AX69" s="4">
        <f>VLOOKUP(B69,[68]nov97!$A$48:$IV$102,3,0)</f>
        <v>750410</v>
      </c>
      <c r="AY69" s="4">
        <f>VLOOKUP(B69,[69]dec97!$A$35:$IV$88,3,0)</f>
        <v>647821</v>
      </c>
      <c r="AZ69" s="4">
        <f>VLOOKUP(B69,[70]jan98!$A$47:$IV$96,3,0)</f>
        <v>927643</v>
      </c>
      <c r="BA69" s="4">
        <f>VLOOKUP(B69,[71]feb98!$A$50:$IV$98,3,0)</f>
        <v>917788</v>
      </c>
      <c r="BB69" s="4">
        <f>VLOOKUP(B69,[72]mar98!$A$34:$IV$81,3,0)</f>
        <v>858141</v>
      </c>
      <c r="BC69" s="4">
        <f>VLOOKUP(B69,[73]apr98!$A$46:$IV$92,3,0)</f>
        <v>1253991</v>
      </c>
      <c r="BD69" s="4">
        <f>VLOOKUP(B69,[74]may98!$A$47:$IV$92,3,0)</f>
        <v>823829</v>
      </c>
      <c r="BE69" s="4">
        <f>VLOOKUP(B69,[75]jun98!$A$54:$IV$98,3,0)</f>
        <v>881149</v>
      </c>
      <c r="BF69" s="4">
        <f>VLOOKUP(B69,[76]jul98!$A$34:$IV$77,3,0)</f>
        <v>1537786</v>
      </c>
      <c r="BG69" s="4">
        <f>VLOOKUP(B69,[77]aug98!$A$48:$IV$90,3,0)</f>
        <v>1124527</v>
      </c>
      <c r="BH69" s="4">
        <f>VLOOKUP(B69,[78]sep98!$A$46:$IV$87,3,0)</f>
        <v>930941</v>
      </c>
      <c r="BI69" s="4">
        <f>VLOOKUP(B69,[79]oct98!$A$34:$IV$74,3,0)</f>
        <v>1251692</v>
      </c>
      <c r="BJ69" s="4">
        <f>VLOOKUP(B69,[80]nov98!$A$34:$IV$73,3,0)</f>
        <v>1068514</v>
      </c>
      <c r="BK69" s="4">
        <f>VLOOKUP(B69,[81]dec98!$A$59:$IV$97,3,0)</f>
        <v>674196</v>
      </c>
      <c r="BL69" s="4">
        <f>VLOOKUP(B69,[82]jan99!$A$48:$IV$83,3,0)</f>
        <v>984297</v>
      </c>
      <c r="BM69" s="14">
        <f>VLOOKUP(B69,[83]feb99!$A$33:$IV$66,3,0)</f>
        <v>864569</v>
      </c>
      <c r="BN69" s="4">
        <f>VLOOKUP(B69,[84]mar99!$A$46:$IV$78,3,0)</f>
        <v>979111</v>
      </c>
      <c r="BO69" s="4">
        <f>VLOOKUP(B69,[85]apr99!$A$33:$IV$64,3,0)</f>
        <v>1025770</v>
      </c>
      <c r="BP69" s="4">
        <f>VLOOKUP(B69,[86]may99!$A$58:$IV$88,3,0)</f>
        <v>1569439</v>
      </c>
      <c r="BQ69" s="4">
        <f>VLOOKUP(B69,[87]jun99!$A$33:$IV$62,3,0)</f>
        <v>1609559</v>
      </c>
      <c r="BR69" s="4">
        <f>VLOOKUP(B69,[88]jul99!$A$55:$IV$83,3,0)</f>
        <v>1598292</v>
      </c>
      <c r="CP69" s="1" t="s">
        <v>70</v>
      </c>
      <c r="CQ69" s="11">
        <f t="shared" si="88"/>
        <v>-0.83916790858371415</v>
      </c>
      <c r="CR69" s="11">
        <f t="shared" si="89"/>
        <v>-0.83709591107459036</v>
      </c>
      <c r="CS69" s="11">
        <f t="shared" si="90"/>
        <v>-0.83463837542573893</v>
      </c>
      <c r="CT69" s="11">
        <f t="shared" si="91"/>
        <v>-0.87399712527302531</v>
      </c>
      <c r="CU69" s="11">
        <f t="shared" si="92"/>
        <v>-0.88209508653618374</v>
      </c>
      <c r="CV69" s="11">
        <f t="shared" si="93"/>
        <v>-0.88088111321297013</v>
      </c>
      <c r="CW69" s="11">
        <f t="shared" si="94"/>
        <v>-0.87390355581366619</v>
      </c>
      <c r="CX69" s="11">
        <f t="shared" si="95"/>
        <v>-0.82440567740724735</v>
      </c>
      <c r="CY69" s="11">
        <f t="shared" si="96"/>
        <v>-0.82712557480571169</v>
      </c>
      <c r="CZ69" s="11">
        <f t="shared" si="97"/>
        <v>-0.86276366833349349</v>
      </c>
      <c r="DA69" s="11">
        <f t="shared" si="98"/>
        <v>-0.8284924262766673</v>
      </c>
      <c r="DB69" s="11">
        <f t="shared" si="99"/>
        <v>-0.80709592817258446</v>
      </c>
      <c r="DC69" s="11">
        <f t="shared" si="100"/>
        <v>-0.78348346267956959</v>
      </c>
      <c r="DD69" s="11">
        <f t="shared" si="101"/>
        <v>-0.83439366465568532</v>
      </c>
      <c r="DE69" s="11">
        <f t="shared" si="102"/>
        <v>-6.4417972065514366</v>
      </c>
      <c r="DF69" s="11">
        <f t="shared" si="103"/>
        <v>-0.79274124804283641</v>
      </c>
      <c r="DG69" s="11">
        <f t="shared" si="104"/>
        <v>-0.86432652496338247</v>
      </c>
      <c r="DH69" s="11">
        <f t="shared" si="105"/>
        <v>-0.8612126799682247</v>
      </c>
      <c r="DI69" s="11">
        <f t="shared" si="106"/>
        <v>-0.79825148045931127</v>
      </c>
      <c r="DJ69" s="11">
        <f t="shared" si="107"/>
        <v>-0.85402933208727971</v>
      </c>
      <c r="DK69" s="11">
        <f t="shared" si="108"/>
        <v>-0.84319121703461675</v>
      </c>
      <c r="DL69" s="11">
        <f t="shared" si="109"/>
        <v>-0.81644381314806602</v>
      </c>
      <c r="DM69" s="11">
        <f t="shared" si="110"/>
        <v>-1</v>
      </c>
      <c r="DN69" s="11">
        <f t="shared" si="111"/>
        <v>-1</v>
      </c>
      <c r="DO69" s="11">
        <f t="shared" si="112"/>
        <v>-1</v>
      </c>
      <c r="DP69" s="11">
        <f t="shared" si="113"/>
        <v>-1</v>
      </c>
      <c r="DQ69" s="11">
        <f t="shared" si="114"/>
        <v>-1</v>
      </c>
      <c r="DR69" s="11">
        <f t="shared" si="115"/>
        <v>-1</v>
      </c>
      <c r="DS69" s="11">
        <f t="shared" si="116"/>
        <v>-1</v>
      </c>
      <c r="DT69" s="11">
        <f t="shared" si="117"/>
        <v>-1</v>
      </c>
      <c r="DU69" s="11">
        <f t="shared" si="118"/>
        <v>-1</v>
      </c>
      <c r="DV69" s="11">
        <f t="shared" si="119"/>
        <v>-1</v>
      </c>
      <c r="DW69" s="11">
        <f t="shared" si="120"/>
        <v>-1</v>
      </c>
      <c r="DX69" s="11">
        <f t="shared" si="121"/>
        <v>-1</v>
      </c>
      <c r="DY69" s="11">
        <f t="shared" si="122"/>
        <v>-1</v>
      </c>
      <c r="DZ69" s="11">
        <f t="shared" si="123"/>
        <v>-1</v>
      </c>
      <c r="EA69" s="11">
        <f t="shared" si="124"/>
        <v>-1</v>
      </c>
      <c r="EB69" s="11">
        <f t="shared" si="125"/>
        <v>-1</v>
      </c>
      <c r="EC69" s="11">
        <f t="shared" si="126"/>
        <v>-1</v>
      </c>
      <c r="ED69" s="11">
        <f t="shared" si="127"/>
        <v>-1</v>
      </c>
      <c r="EE69" s="11">
        <f t="shared" si="128"/>
        <v>-1</v>
      </c>
      <c r="EF69" s="11">
        <f t="shared" si="129"/>
        <v>-1</v>
      </c>
      <c r="EG69" s="11">
        <f t="shared" si="130"/>
        <v>-1</v>
      </c>
      <c r="EH69" s="11">
        <f t="shared" si="131"/>
        <v>-1</v>
      </c>
      <c r="EI69" s="11">
        <f t="shared" si="132"/>
        <v>-1</v>
      </c>
      <c r="EJ69" s="11">
        <f t="shared" si="133"/>
        <v>-1</v>
      </c>
      <c r="EK69" s="11">
        <f t="shared" si="134"/>
        <v>-1</v>
      </c>
      <c r="EL69" s="11">
        <f t="shared" si="135"/>
        <v>-1</v>
      </c>
      <c r="EM69" s="11">
        <f t="shared" si="136"/>
        <v>-1</v>
      </c>
      <c r="EN69" s="11">
        <f t="shared" si="137"/>
        <v>-1</v>
      </c>
      <c r="EO69" s="11">
        <f t="shared" si="138"/>
        <v>-1</v>
      </c>
      <c r="EP69" s="11">
        <f t="shared" si="139"/>
        <v>-1</v>
      </c>
      <c r="EQ69" s="11">
        <f t="shared" si="140"/>
        <v>-1</v>
      </c>
      <c r="ER69" s="11">
        <f t="shared" si="141"/>
        <v>-1</v>
      </c>
      <c r="ES69" s="11">
        <f t="shared" si="142"/>
        <v>-1</v>
      </c>
      <c r="ET69" s="11">
        <f t="shared" si="143"/>
        <v>-1</v>
      </c>
      <c r="EU69" s="11">
        <f t="shared" si="144"/>
        <v>-1</v>
      </c>
      <c r="EV69" s="11">
        <f t="shared" si="145"/>
        <v>-1</v>
      </c>
      <c r="EW69" s="11">
        <f t="shared" si="146"/>
        <v>-1</v>
      </c>
      <c r="EX69" s="11">
        <f t="shared" si="147"/>
        <v>-1</v>
      </c>
      <c r="EY69" s="11">
        <f t="shared" si="148"/>
        <v>-1</v>
      </c>
      <c r="EZ69" s="11">
        <f t="shared" si="149"/>
        <v>-1</v>
      </c>
      <c r="FA69" s="11">
        <f t="shared" si="150"/>
        <v>-1</v>
      </c>
      <c r="FB69" s="11">
        <f t="shared" si="151"/>
        <v>-1</v>
      </c>
      <c r="FC69" s="11">
        <f t="shared" si="152"/>
        <v>-1</v>
      </c>
      <c r="FD69" s="11">
        <f t="shared" si="153"/>
        <v>-1</v>
      </c>
      <c r="FE69" s="11">
        <f t="shared" si="154"/>
        <v>-1</v>
      </c>
      <c r="FF69" s="11">
        <f t="shared" si="155"/>
        <v>-1</v>
      </c>
      <c r="FG69" s="11">
        <f t="shared" si="156"/>
        <v>-1</v>
      </c>
      <c r="FH69" s="11">
        <f t="shared" si="157"/>
        <v>-1</v>
      </c>
      <c r="FI69" s="11">
        <f t="shared" si="158"/>
        <v>-1</v>
      </c>
      <c r="FJ69" s="11">
        <f t="shared" si="159"/>
        <v>-1</v>
      </c>
      <c r="FK69" s="11">
        <f t="shared" si="160"/>
        <v>-1</v>
      </c>
      <c r="FL69" s="11">
        <f t="shared" si="161"/>
        <v>-1</v>
      </c>
      <c r="FM69" s="11">
        <f t="shared" si="162"/>
        <v>-1</v>
      </c>
      <c r="FN69" s="11">
        <f t="shared" si="163"/>
        <v>-1</v>
      </c>
      <c r="FO69" s="11">
        <f t="shared" si="164"/>
        <v>-1</v>
      </c>
      <c r="FP69" s="11">
        <f t="shared" si="165"/>
        <v>-1</v>
      </c>
      <c r="FQ69" s="11">
        <f t="shared" si="166"/>
        <v>-1</v>
      </c>
      <c r="FR69" s="11">
        <f t="shared" si="167"/>
        <v>-1</v>
      </c>
      <c r="FS69" s="11">
        <f t="shared" si="168"/>
        <v>-1</v>
      </c>
      <c r="FT69" s="11">
        <f t="shared" si="169"/>
        <v>-1</v>
      </c>
      <c r="FU69" s="11">
        <f t="shared" si="170"/>
        <v>-1</v>
      </c>
      <c r="FV69" s="11">
        <f t="shared" si="171"/>
        <v>-1</v>
      </c>
      <c r="FW69" s="11">
        <f t="shared" si="172"/>
        <v>-1</v>
      </c>
      <c r="FX69" s="11">
        <f t="shared" si="173"/>
        <v>-1</v>
      </c>
      <c r="FY69" s="11">
        <f t="shared" si="174"/>
        <v>-1</v>
      </c>
      <c r="FZ69" s="11">
        <f t="shared" si="175"/>
        <v>-1</v>
      </c>
    </row>
    <row r="70" spans="2:182" x14ac:dyDescent="0.25">
      <c r="B70" s="2">
        <v>36373</v>
      </c>
      <c r="C70" s="3">
        <v>42012567</v>
      </c>
      <c r="D70" s="4">
        <f>VLOOKUP(B70,[22]jan94!$A$59:$IV$168,3,0)</f>
        <v>435246</v>
      </c>
      <c r="E70" s="4">
        <f>VLOOKUP(B70,[23]feb94!$A$51:$IV$159,3,0)</f>
        <v>263754</v>
      </c>
      <c r="F70" s="4">
        <f>VLOOKUP(B70,[24]mar94!$A$56:$IV$164,3,0)</f>
        <v>372921</v>
      </c>
      <c r="G70" s="4">
        <f>VLOOKUP(B70,[25]apr94!$A$64:$IV$170,3,0)</f>
        <v>275190</v>
      </c>
      <c r="H70" s="4">
        <f>VLOOKUP(B70,[26]may94!$A$51:$IV$156,3,0)</f>
        <v>267355</v>
      </c>
      <c r="I70" s="4">
        <f>VLOOKUP(B70,[27]jun94!$A$62:$IV$167,3,0)</f>
        <v>278919</v>
      </c>
      <c r="J70" s="4">
        <f>VLOOKUP(B70,[28]jul94!$A$55:$IV$159,3,0)</f>
        <v>303853</v>
      </c>
      <c r="K70" s="4">
        <f>VLOOKUP(B70,[29]aug94!$A$63:$IV$165,3,0)</f>
        <v>351372</v>
      </c>
      <c r="L70" s="4">
        <f>VLOOKUP(B70,[30]sep94!$A$55:$IV$156,3,0)</f>
        <v>363395</v>
      </c>
      <c r="M70" s="4">
        <f>VLOOKUP(B70,[31]oct94!$A$55:$IV$155,3,0)</f>
        <v>265590</v>
      </c>
      <c r="N70" s="4">
        <f>VLOOKUP(B70,[32]nov94!$A$38:$IV$137,3,0)</f>
        <v>379869</v>
      </c>
      <c r="O70" s="4">
        <f>VLOOKUP(B70,[33]dec94!$A$55:$IV$154,3,0)</f>
        <v>357435</v>
      </c>
      <c r="P70" s="4">
        <f>VLOOKUP(B70,[34]jan95!$A$48:$IV$142,3,0)</f>
        <v>394384</v>
      </c>
      <c r="Q70" s="4">
        <f>VLOOKUP(B70,[35]feb95!$A$54:$IV$147,3,0)</f>
        <v>278298</v>
      </c>
      <c r="R70" s="4">
        <f>VLOOKUP(B70,[36]mar95!$A$37:$IV$129,3,0)</f>
        <v>287217</v>
      </c>
      <c r="S70" s="4">
        <f>VLOOKUP(B70,[37]apr95!$A$59:$IV$150,3,0)</f>
        <v>298048</v>
      </c>
      <c r="T70" s="4">
        <f>VLOOKUP(B70,[38]may95!$A$60:$IV$151,3,0)</f>
        <v>368586</v>
      </c>
      <c r="U70" s="4">
        <f>VLOOKUP(B70,[39]jun95!$A$55:$IV$144,3,0)</f>
        <v>278528</v>
      </c>
      <c r="V70" s="4">
        <f>VLOOKUP(B70,[40]jul95!$A$53:$IV$141,3,0)</f>
        <v>416304</v>
      </c>
      <c r="W70" s="4">
        <f>VLOOKUP(B70,[41]aug95!$A$61:$IV$148,3,0)</f>
        <v>447854</v>
      </c>
      <c r="X70" s="4">
        <f>VLOOKUP(B70,[42]sep95!$A$58:$IV$144,3,0)</f>
        <v>264006</v>
      </c>
      <c r="Y70" s="4">
        <f>VLOOKUP(B70,[43]oct95!$A$53:$IV$138,3,0)</f>
        <v>750827</v>
      </c>
      <c r="Z70" s="4">
        <f>VLOOKUP(B70,[44]nov95!$A$58:$IV$142,3,0)</f>
        <v>515125</v>
      </c>
      <c r="AA70" s="4">
        <f>VLOOKUP(B70,[45]dec95!$A$55:$IV$138,3,0)</f>
        <v>274420</v>
      </c>
      <c r="AB70" s="4">
        <f>VLOOKUP(B70,[46]jan96!$A$59:$IV$138,3,0)</f>
        <v>402375</v>
      </c>
      <c r="AC70" s="4">
        <f>VLOOKUP(B70,[47]feb96!$A$36:$IV$114,3,0)</f>
        <v>957516</v>
      </c>
      <c r="AD70" s="4">
        <f>VLOOKUP(B70,[48]mar96!$A$54:$IV$133,3,0)</f>
        <v>395345</v>
      </c>
      <c r="AE70" s="4">
        <f>VLOOKUP(B70,[49]apr96!$A$51:$IV$127,3,0)</f>
        <v>343673</v>
      </c>
      <c r="AF70" s="4">
        <f>VLOOKUP(B70,[50]may96!$A$60:$IV$135,3,0)</f>
        <v>502893</v>
      </c>
      <c r="AG70" s="4">
        <f>VLOOKUP(B70,[51]jun96!$A$50:$IV$124,3,0)</f>
        <v>417062</v>
      </c>
      <c r="AH70" s="4">
        <f>VLOOKUP(B70,[52]jul96!$A$53:$IV$126,3,0)</f>
        <v>574121</v>
      </c>
      <c r="AI70" s="4">
        <f>VLOOKUP(B70,[53]aug96!$A$36:$IV$108,3,0)</f>
        <v>496447</v>
      </c>
      <c r="AJ70" s="4">
        <f>VLOOKUP(B70,[54]sep96!$A$51:$IV$122,3,0)</f>
        <v>597194</v>
      </c>
      <c r="AK70" s="4">
        <f>VLOOKUP(B70,[55]oct96!$A$59:$IV$129,3,0)</f>
        <v>423603</v>
      </c>
      <c r="AL70" s="4">
        <f>VLOOKUP(B70,[56]nov96!$A$61:$IV$130,3,0)</f>
        <v>542369</v>
      </c>
      <c r="AM70" s="4">
        <f>VLOOKUP(B70,[57]dec96!$A$51:$IV$119,3,0)</f>
        <v>545099</v>
      </c>
      <c r="AN70" s="4">
        <f>VLOOKUP(B70,[58]jan97!$A$52:$IV$116,3,0)</f>
        <v>458676</v>
      </c>
      <c r="AO70" s="4">
        <f>VLOOKUP(B70,[59]feb97!$A$35:$IV$98,3,0)</f>
        <v>562337</v>
      </c>
      <c r="AP70" s="4">
        <f>VLOOKUP(B70,[60]mar97!$A$51:$IV$113,3,0)</f>
        <v>498951</v>
      </c>
      <c r="AQ70" s="4">
        <f>VLOOKUP(B70,[61]apr97!$A$35:$IV$96,3,0)</f>
        <v>755513</v>
      </c>
      <c r="AR70" s="4">
        <f>VLOOKUP(B70,[62]may97!$A$35:$IV$95,3,0)</f>
        <v>489748</v>
      </c>
      <c r="AS70" s="4">
        <f>VLOOKUP(B70,[63]jun97!$A$35:$IV$94,3,0)</f>
        <v>584302</v>
      </c>
      <c r="AT70" s="4">
        <f>VLOOKUP(B70,[64]jul97!$A$49:$IV$107,3,0)</f>
        <v>597804</v>
      </c>
      <c r="AU70" s="4">
        <f>VLOOKUP(B70,[65]aug97!$A$60:$IV$117,3,0)</f>
        <v>675066</v>
      </c>
      <c r="AV70" s="4">
        <f>VLOOKUP(B70,[66]sep97!$A$48:$IV$104,3,0)</f>
        <v>1447384</v>
      </c>
      <c r="AW70" s="4">
        <f>VLOOKUP(B70,[67]oct97!$A$48:$IV$103,3,0)</f>
        <v>1110303</v>
      </c>
      <c r="AX70" s="4">
        <f>VLOOKUP(B70,[68]nov97!$A$48:$IV$102,3,0)</f>
        <v>763154</v>
      </c>
      <c r="AY70" s="4">
        <f>VLOOKUP(B70,[69]dec97!$A$35:$IV$88,3,0)</f>
        <v>610893</v>
      </c>
      <c r="AZ70" s="4">
        <f>VLOOKUP(B70,[70]jan98!$A$47:$IV$96,3,0)</f>
        <v>865340</v>
      </c>
      <c r="BA70" s="4">
        <f>VLOOKUP(B70,[71]feb98!$A$50:$IV$98,3,0)</f>
        <v>905599</v>
      </c>
      <c r="BB70" s="4">
        <f>VLOOKUP(B70,[72]mar98!$A$34:$IV$81,3,0)</f>
        <v>846203</v>
      </c>
      <c r="BC70" s="4">
        <f>VLOOKUP(B70,[73]apr98!$A$46:$IV$92,3,0)</f>
        <v>1147524</v>
      </c>
      <c r="BD70" s="4">
        <f>VLOOKUP(B70,[74]may98!$A$47:$IV$92,3,0)</f>
        <v>743393</v>
      </c>
      <c r="BE70" s="4">
        <f>VLOOKUP(B70,[75]jun98!$A$54:$IV$98,3,0)</f>
        <v>863289</v>
      </c>
      <c r="BF70" s="4">
        <f>VLOOKUP(B70,[76]jul98!$A$34:$IV$77,3,0)</f>
        <v>1440461</v>
      </c>
      <c r="BG70" s="4">
        <f>VLOOKUP(B70,[77]aug98!$A$48:$IV$90,3,0)</f>
        <v>1057585</v>
      </c>
      <c r="BH70" s="4">
        <f>VLOOKUP(B70,[78]sep98!$A$46:$IV$87,3,0)</f>
        <v>861645</v>
      </c>
      <c r="BI70" s="4">
        <f>VLOOKUP(B70,[79]oct98!$A$34:$IV$74,3,0)</f>
        <v>1180555</v>
      </c>
      <c r="BJ70" s="4">
        <f>VLOOKUP(B70,[80]nov98!$A$34:$IV$73,3,0)</f>
        <v>1040119</v>
      </c>
      <c r="BK70" s="4">
        <f>VLOOKUP(B70,[81]dec98!$A$59:$IV$97,3,0)</f>
        <v>638671</v>
      </c>
      <c r="BL70" s="4">
        <f>VLOOKUP(B70,[82]jan99!$A$48:$IV$83,3,0)</f>
        <v>955398</v>
      </c>
      <c r="BM70" s="14">
        <f>VLOOKUP(B70,[83]feb99!$A$33:$IV$66,3,0)</f>
        <v>761079</v>
      </c>
      <c r="BN70" s="4">
        <f>VLOOKUP(B70,[84]mar99!$A$46:$IV$78,3,0)</f>
        <v>886969</v>
      </c>
      <c r="BO70" s="4">
        <f>VLOOKUP(B70,[85]apr99!$A$33:$IV$64,3,0)</f>
        <v>920845</v>
      </c>
      <c r="BP70" s="4">
        <f>VLOOKUP(B70,[86]may99!$A$58:$IV$88,3,0)</f>
        <v>1324312</v>
      </c>
      <c r="BQ70" s="4">
        <f>VLOOKUP(B70,[87]jun99!$A$33:$IV$62,3,0)</f>
        <v>1524953</v>
      </c>
      <c r="BR70" s="4">
        <f>VLOOKUP(B70,[88]jul99!$A$55:$IV$83,3,0)</f>
        <v>2455752</v>
      </c>
      <c r="BS70" s="4">
        <f>VLOOKUP(B70,[89]aug99!$A$33:$IV$60,3,0)</f>
        <v>1255020</v>
      </c>
      <c r="CP70" s="1" t="s">
        <v>71</v>
      </c>
      <c r="CQ70" s="11">
        <f t="shared" si="88"/>
        <v>-0.83926062114565914</v>
      </c>
      <c r="CR70" s="11">
        <f t="shared" si="89"/>
        <v>-0.84000786362713542</v>
      </c>
      <c r="CS70" s="11">
        <f t="shared" si="90"/>
        <v>-0.83814860435736327</v>
      </c>
      <c r="CT70" s="11">
        <f t="shared" si="91"/>
        <v>-0.87772337232980902</v>
      </c>
      <c r="CU70" s="11">
        <f t="shared" si="92"/>
        <v>-0.8807649936766424</v>
      </c>
      <c r="CV70" s="11">
        <f t="shared" si="93"/>
        <v>-0.90361507086714288</v>
      </c>
      <c r="CW70" s="11">
        <f t="shared" si="94"/>
        <v>-0.85809571650922722</v>
      </c>
      <c r="CX70" s="11">
        <f t="shared" si="95"/>
        <v>-0.8252342916124189</v>
      </c>
      <c r="CY70" s="11">
        <f t="shared" si="96"/>
        <v>-0.82478158519806766</v>
      </c>
      <c r="CZ70" s="11">
        <f t="shared" si="97"/>
        <v>-0.85721151867195799</v>
      </c>
      <c r="DA70" s="11">
        <f t="shared" si="98"/>
        <v>-0.82979157429784078</v>
      </c>
      <c r="DB70" s="11">
        <f t="shared" si="99"/>
        <v>-0.80445986981646211</v>
      </c>
      <c r="DC70" s="11">
        <f t="shared" si="100"/>
        <v>-0.79359199303253725</v>
      </c>
      <c r="DD70" s="11">
        <f t="shared" si="101"/>
        <v>-0.83825440043382971</v>
      </c>
      <c r="DE70" s="11">
        <f t="shared" si="102"/>
        <v>-6.7885372321015884</v>
      </c>
      <c r="DF70" s="11">
        <f t="shared" si="103"/>
        <v>-0.80669869841156006</v>
      </c>
      <c r="DG70" s="11">
        <f t="shared" si="104"/>
        <v>-0.85621137855075136</v>
      </c>
      <c r="DH70" s="11">
        <f t="shared" si="105"/>
        <v>-0.86268645002141275</v>
      </c>
      <c r="DI70" s="11">
        <f t="shared" si="106"/>
        <v>-0.81535275395113405</v>
      </c>
      <c r="DJ70" s="11">
        <f t="shared" si="107"/>
        <v>-0.85521768354887095</v>
      </c>
      <c r="DK70" s="11">
        <f t="shared" si="108"/>
        <v>-0.84733961342331066</v>
      </c>
      <c r="DL70" s="11">
        <f t="shared" si="109"/>
        <v>-1</v>
      </c>
      <c r="DM70" s="11">
        <f t="shared" si="110"/>
        <v>-1</v>
      </c>
      <c r="DN70" s="11">
        <f t="shared" si="111"/>
        <v>-1</v>
      </c>
      <c r="DO70" s="11">
        <f t="shared" si="112"/>
        <v>-1</v>
      </c>
      <c r="DP70" s="11">
        <f t="shared" si="113"/>
        <v>-1</v>
      </c>
      <c r="DQ70" s="11">
        <f t="shared" si="114"/>
        <v>-1</v>
      </c>
      <c r="DR70" s="11">
        <f t="shared" si="115"/>
        <v>-1</v>
      </c>
      <c r="DS70" s="11">
        <f t="shared" si="116"/>
        <v>-1</v>
      </c>
      <c r="DT70" s="11">
        <f t="shared" si="117"/>
        <v>-1</v>
      </c>
      <c r="DU70" s="11">
        <f t="shared" si="118"/>
        <v>-1</v>
      </c>
      <c r="DV70" s="11">
        <f t="shared" si="119"/>
        <v>-1</v>
      </c>
      <c r="DW70" s="11">
        <f t="shared" si="120"/>
        <v>-1</v>
      </c>
      <c r="DX70" s="11">
        <f t="shared" si="121"/>
        <v>-1</v>
      </c>
      <c r="DY70" s="11">
        <f t="shared" si="122"/>
        <v>-1</v>
      </c>
      <c r="DZ70" s="11">
        <f t="shared" si="123"/>
        <v>-1</v>
      </c>
      <c r="EA70" s="11">
        <f t="shared" si="124"/>
        <v>-1</v>
      </c>
      <c r="EB70" s="11">
        <f t="shared" si="125"/>
        <v>-1</v>
      </c>
      <c r="EC70" s="11">
        <f t="shared" si="126"/>
        <v>-1</v>
      </c>
      <c r="ED70" s="11">
        <f t="shared" si="127"/>
        <v>-1</v>
      </c>
      <c r="EE70" s="11">
        <f t="shared" si="128"/>
        <v>-1</v>
      </c>
      <c r="EF70" s="11">
        <f t="shared" si="129"/>
        <v>-1</v>
      </c>
      <c r="EG70" s="11">
        <f t="shared" si="130"/>
        <v>-1</v>
      </c>
      <c r="EH70" s="11">
        <f t="shared" si="131"/>
        <v>-1</v>
      </c>
      <c r="EI70" s="11">
        <f t="shared" si="132"/>
        <v>-1</v>
      </c>
      <c r="EJ70" s="11">
        <f t="shared" si="133"/>
        <v>-1</v>
      </c>
      <c r="EK70" s="11">
        <f t="shared" si="134"/>
        <v>-1</v>
      </c>
      <c r="EL70" s="11">
        <f t="shared" si="135"/>
        <v>-1</v>
      </c>
      <c r="EM70" s="11">
        <f t="shared" si="136"/>
        <v>-1</v>
      </c>
      <c r="EN70" s="11">
        <f t="shared" si="137"/>
        <v>-1</v>
      </c>
      <c r="EO70" s="11">
        <f t="shared" si="138"/>
        <v>-1</v>
      </c>
      <c r="EP70" s="11">
        <f t="shared" si="139"/>
        <v>-1</v>
      </c>
      <c r="EQ70" s="11">
        <f t="shared" si="140"/>
        <v>-1</v>
      </c>
      <c r="ER70" s="11">
        <f t="shared" si="141"/>
        <v>-1</v>
      </c>
      <c r="ES70" s="11">
        <f t="shared" si="142"/>
        <v>-1</v>
      </c>
      <c r="ET70" s="11">
        <f t="shared" si="143"/>
        <v>-1</v>
      </c>
      <c r="EU70" s="11">
        <f t="shared" si="144"/>
        <v>-1</v>
      </c>
      <c r="EV70" s="11">
        <f t="shared" si="145"/>
        <v>-1</v>
      </c>
      <c r="EW70" s="11">
        <f t="shared" si="146"/>
        <v>-1</v>
      </c>
      <c r="EX70" s="11">
        <f t="shared" si="147"/>
        <v>-1</v>
      </c>
      <c r="EY70" s="11">
        <f t="shared" si="148"/>
        <v>-1</v>
      </c>
      <c r="EZ70" s="11">
        <f t="shared" si="149"/>
        <v>-1</v>
      </c>
      <c r="FA70" s="11">
        <f t="shared" si="150"/>
        <v>-1</v>
      </c>
      <c r="FB70" s="11">
        <f t="shared" si="151"/>
        <v>-1</v>
      </c>
      <c r="FC70" s="11">
        <f t="shared" si="152"/>
        <v>-1</v>
      </c>
      <c r="FD70" s="11">
        <f t="shared" si="153"/>
        <v>-1</v>
      </c>
      <c r="FE70" s="11">
        <f t="shared" si="154"/>
        <v>-1</v>
      </c>
      <c r="FF70" s="11">
        <f t="shared" si="155"/>
        <v>-1</v>
      </c>
      <c r="FG70" s="11">
        <f t="shared" si="156"/>
        <v>-1</v>
      </c>
      <c r="FH70" s="11">
        <f t="shared" si="157"/>
        <v>-1</v>
      </c>
      <c r="FI70" s="11">
        <f t="shared" si="158"/>
        <v>-1</v>
      </c>
      <c r="FJ70" s="11">
        <f t="shared" si="159"/>
        <v>-1</v>
      </c>
      <c r="FK70" s="11">
        <f t="shared" si="160"/>
        <v>-1</v>
      </c>
      <c r="FL70" s="11">
        <f t="shared" si="161"/>
        <v>-1</v>
      </c>
      <c r="FM70" s="11">
        <f t="shared" si="162"/>
        <v>-1</v>
      </c>
      <c r="FN70" s="11">
        <f t="shared" si="163"/>
        <v>-1</v>
      </c>
      <c r="FO70" s="11">
        <f t="shared" si="164"/>
        <v>-1</v>
      </c>
      <c r="FP70" s="11">
        <f t="shared" si="165"/>
        <v>-1</v>
      </c>
      <c r="FQ70" s="11">
        <f t="shared" si="166"/>
        <v>-1</v>
      </c>
      <c r="FR70" s="11">
        <f t="shared" si="167"/>
        <v>-1</v>
      </c>
      <c r="FS70" s="11">
        <f t="shared" si="168"/>
        <v>-1</v>
      </c>
      <c r="FT70" s="11">
        <f t="shared" si="169"/>
        <v>-1</v>
      </c>
      <c r="FU70" s="11">
        <f t="shared" si="170"/>
        <v>-1</v>
      </c>
      <c r="FV70" s="11">
        <f t="shared" si="171"/>
        <v>-1</v>
      </c>
      <c r="FW70" s="11">
        <f t="shared" si="172"/>
        <v>-1</v>
      </c>
      <c r="FX70" s="11">
        <f t="shared" si="173"/>
        <v>-1</v>
      </c>
      <c r="FY70" s="11">
        <f t="shared" si="174"/>
        <v>-1</v>
      </c>
      <c r="FZ70" s="11">
        <f t="shared" si="175"/>
        <v>-1</v>
      </c>
    </row>
    <row r="71" spans="2:182" x14ac:dyDescent="0.25">
      <c r="B71" s="2">
        <v>36404</v>
      </c>
      <c r="C71" s="3">
        <v>41439443</v>
      </c>
      <c r="D71" s="4">
        <f>VLOOKUP(B71,[22]jan94!$A$59:$IV$168,3,0)</f>
        <v>420963</v>
      </c>
      <c r="E71" s="4">
        <f>VLOOKUP(B71,[23]feb94!$A$51:$IV$159,3,0)</f>
        <v>294303</v>
      </c>
      <c r="F71" s="4">
        <f>VLOOKUP(B71,[24]mar94!$A$56:$IV$164,3,0)</f>
        <v>378811</v>
      </c>
      <c r="G71" s="4">
        <f>VLOOKUP(B71,[25]apr94!$A$64:$IV$170,3,0)</f>
        <v>267442</v>
      </c>
      <c r="H71" s="4">
        <f>VLOOKUP(B71,[26]may94!$A$51:$IV$156,3,0)</f>
        <v>268447</v>
      </c>
      <c r="I71" s="4">
        <f>VLOOKUP(B71,[27]jun94!$A$62:$IV$167,3,0)</f>
        <v>276783</v>
      </c>
      <c r="J71" s="4">
        <f>VLOOKUP(B71,[28]jul94!$A$55:$IV$159,3,0)</f>
        <v>298704</v>
      </c>
      <c r="K71" s="4">
        <f>VLOOKUP(B71,[29]aug94!$A$63:$IV$165,3,0)</f>
        <v>337360</v>
      </c>
      <c r="L71" s="4">
        <f>VLOOKUP(B71,[30]sep94!$A$55:$IV$156,3,0)</f>
        <v>354813</v>
      </c>
      <c r="M71" s="4">
        <f>VLOOKUP(B71,[31]oct94!$A$55:$IV$155,3,0)</f>
        <v>264921</v>
      </c>
      <c r="N71" s="4">
        <f>VLOOKUP(B71,[32]nov94!$A$38:$IV$137,3,0)</f>
        <v>374361</v>
      </c>
      <c r="O71" s="4">
        <f>VLOOKUP(B71,[33]dec94!$A$55:$IV$154,3,0)</f>
        <v>331138</v>
      </c>
      <c r="P71" s="4">
        <f>VLOOKUP(B71,[34]jan95!$A$48:$IV$142,3,0)</f>
        <v>392330</v>
      </c>
      <c r="Q71" s="4">
        <f>VLOOKUP(B71,[35]feb95!$A$54:$IV$147,3,0)</f>
        <v>273439</v>
      </c>
      <c r="R71" s="4">
        <f>VLOOKUP(B71,[36]mar95!$A$37:$IV$129,3,0)</f>
        <v>265677</v>
      </c>
      <c r="S71" s="4">
        <f>VLOOKUP(B71,[37]apr95!$A$59:$IV$150,3,0)</f>
        <v>311450</v>
      </c>
      <c r="T71" s="4">
        <f>VLOOKUP(B71,[38]may95!$A$60:$IV$151,3,0)</f>
        <v>347718</v>
      </c>
      <c r="U71" s="4">
        <f>VLOOKUP(B71,[39]jun95!$A$55:$IV$144,3,0)</f>
        <v>288675</v>
      </c>
      <c r="V71" s="4">
        <f>VLOOKUP(B71,[40]jul95!$A$53:$IV$141,3,0)</f>
        <v>472027</v>
      </c>
      <c r="W71" s="4">
        <f>VLOOKUP(B71,[41]aug95!$A$61:$IV$148,3,0)</f>
        <v>469244</v>
      </c>
      <c r="X71" s="4">
        <f>VLOOKUP(B71,[42]sep95!$A$58:$IV$144,3,0)</f>
        <v>267006</v>
      </c>
      <c r="Y71" s="4">
        <f>VLOOKUP(B71,[43]oct95!$A$53:$IV$138,3,0)</f>
        <v>736391</v>
      </c>
      <c r="Z71" s="4">
        <f>VLOOKUP(B71,[44]nov95!$A$58:$IV$142,3,0)</f>
        <v>492384</v>
      </c>
      <c r="AA71" s="4">
        <f>VLOOKUP(B71,[45]dec95!$A$55:$IV$138,3,0)</f>
        <v>276485</v>
      </c>
      <c r="AB71" s="4">
        <f>VLOOKUP(B71,[46]jan96!$A$59:$IV$138,3,0)</f>
        <v>406677</v>
      </c>
      <c r="AC71" s="4">
        <f>VLOOKUP(B71,[47]feb96!$A$36:$IV$114,3,0)</f>
        <v>903947</v>
      </c>
      <c r="AD71" s="4">
        <f>VLOOKUP(B71,[48]mar96!$A$54:$IV$133,3,0)</f>
        <v>413786</v>
      </c>
      <c r="AE71" s="4">
        <f>VLOOKUP(B71,[49]apr96!$A$51:$IV$127,3,0)</f>
        <v>335640</v>
      </c>
      <c r="AF71" s="4">
        <f>VLOOKUP(B71,[50]may96!$A$60:$IV$135,3,0)</f>
        <v>503483</v>
      </c>
      <c r="AG71" s="4">
        <f>VLOOKUP(B71,[51]jun96!$A$50:$IV$124,3,0)</f>
        <v>391809</v>
      </c>
      <c r="AH71" s="4">
        <f>VLOOKUP(B71,[52]jul96!$A$53:$IV$126,3,0)</f>
        <v>533446</v>
      </c>
      <c r="AI71" s="4">
        <f>VLOOKUP(B71,[53]aug96!$A$36:$IV$108,3,0)</f>
        <v>509535</v>
      </c>
      <c r="AJ71" s="4">
        <f>VLOOKUP(B71,[54]sep96!$A$51:$IV$122,3,0)</f>
        <v>590007</v>
      </c>
      <c r="AK71" s="4">
        <f>VLOOKUP(B71,[55]oct96!$A$59:$IV$129,3,0)</f>
        <v>425800</v>
      </c>
      <c r="AL71" s="4">
        <f>VLOOKUP(B71,[56]nov96!$A$61:$IV$130,3,0)</f>
        <v>533308</v>
      </c>
      <c r="AM71" s="4">
        <f>VLOOKUP(B71,[57]dec96!$A$51:$IV$119,3,0)</f>
        <v>531308</v>
      </c>
      <c r="AN71" s="4">
        <f>VLOOKUP(B71,[58]jan97!$A$52:$IV$116,3,0)</f>
        <v>453297</v>
      </c>
      <c r="AO71" s="4">
        <f>VLOOKUP(B71,[59]feb97!$A$35:$IV$98,3,0)</f>
        <v>516804</v>
      </c>
      <c r="AP71" s="4">
        <f>VLOOKUP(B71,[60]mar97!$A$51:$IV$113,3,0)</f>
        <v>529922</v>
      </c>
      <c r="AQ71" s="4">
        <f>VLOOKUP(B71,[61]apr97!$A$35:$IV$96,3,0)</f>
        <v>716442</v>
      </c>
      <c r="AR71" s="4">
        <f>VLOOKUP(B71,[62]may97!$A$35:$IV$95,3,0)</f>
        <v>473169</v>
      </c>
      <c r="AS71" s="4">
        <f>VLOOKUP(B71,[63]jun97!$A$35:$IV$94,3,0)</f>
        <v>563749</v>
      </c>
      <c r="AT71" s="4">
        <f>VLOOKUP(B71,[64]jul97!$A$49:$IV$107,3,0)</f>
        <v>588006</v>
      </c>
      <c r="AU71" s="4">
        <f>VLOOKUP(B71,[65]aug97!$A$60:$IV$117,3,0)</f>
        <v>652145</v>
      </c>
      <c r="AV71" s="4">
        <f>VLOOKUP(B71,[66]sep97!$A$48:$IV$104,3,0)</f>
        <v>1335610</v>
      </c>
      <c r="AW71" s="4">
        <f>VLOOKUP(B71,[67]oct97!$A$48:$IV$103,3,0)</f>
        <v>1094828</v>
      </c>
      <c r="AX71" s="4">
        <f>VLOOKUP(B71,[68]nov97!$A$48:$IV$102,3,0)</f>
        <v>768795</v>
      </c>
      <c r="AY71" s="4">
        <f>VLOOKUP(B71,[69]dec97!$A$35:$IV$88,3,0)</f>
        <v>598043</v>
      </c>
      <c r="AZ71" s="4">
        <f>VLOOKUP(B71,[70]jan98!$A$47:$IV$96,3,0)</f>
        <v>866651</v>
      </c>
      <c r="BA71" s="4">
        <f>VLOOKUP(B71,[71]feb98!$A$50:$IV$98,3,0)</f>
        <v>854178</v>
      </c>
      <c r="BB71" s="4">
        <f>VLOOKUP(B71,[72]mar98!$A$34:$IV$81,3,0)</f>
        <v>818648</v>
      </c>
      <c r="BC71" s="4">
        <f>VLOOKUP(B71,[73]apr98!$A$46:$IV$92,3,0)</f>
        <v>1105960</v>
      </c>
      <c r="BD71" s="4">
        <f>VLOOKUP(B71,[74]may98!$A$47:$IV$92,3,0)</f>
        <v>713477</v>
      </c>
      <c r="BE71" s="4">
        <f>VLOOKUP(B71,[75]jun98!$A$54:$IV$98,3,0)</f>
        <v>841582</v>
      </c>
      <c r="BF71" s="4">
        <f>VLOOKUP(B71,[76]jul98!$A$34:$IV$77,3,0)</f>
        <v>1299526</v>
      </c>
      <c r="BG71" s="4">
        <f>VLOOKUP(B71,[77]aug98!$A$48:$IV$90,3,0)</f>
        <v>1007774</v>
      </c>
      <c r="BH71" s="4">
        <f>VLOOKUP(B71,[78]sep98!$A$46:$IV$87,3,0)</f>
        <v>860739</v>
      </c>
      <c r="BI71" s="4">
        <f>VLOOKUP(B71,[79]oct98!$A$34:$IV$74,3,0)</f>
        <v>1149379</v>
      </c>
      <c r="BJ71" s="4">
        <f>VLOOKUP(B71,[80]nov98!$A$34:$IV$73,3,0)</f>
        <v>945977</v>
      </c>
      <c r="BK71" s="4">
        <f>VLOOKUP(B71,[81]dec98!$A$59:$IV$97,3,0)</f>
        <v>587521</v>
      </c>
      <c r="BL71" s="4">
        <f>VLOOKUP(B71,[82]jan99!$A$48:$IV$83,3,0)</f>
        <v>922177</v>
      </c>
      <c r="BM71" s="14">
        <f>VLOOKUP(B71,[83]feb99!$A$33:$IV$66,3,0)</f>
        <v>688986</v>
      </c>
      <c r="BN71" s="4">
        <f>VLOOKUP(B71,[84]mar99!$A$46:$IV$78,3,0)</f>
        <v>763161</v>
      </c>
      <c r="BO71" s="4">
        <f>VLOOKUP(B71,[85]apr99!$A$33:$IV$64,3,0)</f>
        <v>801404</v>
      </c>
      <c r="BP71" s="4">
        <f>VLOOKUP(B71,[86]may99!$A$58:$IV$88,3,0)</f>
        <v>923938</v>
      </c>
      <c r="BQ71" s="4">
        <f>VLOOKUP(B71,[87]jun99!$A$33:$IV$62,3,0)</f>
        <v>1446076</v>
      </c>
      <c r="BR71" s="4">
        <f>VLOOKUP(B71,[88]jul99!$A$55:$IV$83,3,0)</f>
        <v>2061477</v>
      </c>
      <c r="BS71" s="4">
        <f>VLOOKUP(B71,[89]aug99!$A$33:$IV$60,3,0)</f>
        <v>2226851</v>
      </c>
      <c r="BT71">
        <f>VLOOKUP(B71,[90]sep99!$A$45:$IV$71,3,0)</f>
        <v>1994334</v>
      </c>
      <c r="CP71" s="1" t="s">
        <v>72</v>
      </c>
      <c r="CQ71" s="11">
        <f t="shared" si="88"/>
        <v>-0.83718728151306598</v>
      </c>
      <c r="CR71" s="11">
        <f t="shared" si="89"/>
        <v>-0.84543089159140061</v>
      </c>
      <c r="CS71" s="11">
        <f t="shared" si="90"/>
        <v>-0.83857955819240648</v>
      </c>
      <c r="CT71" s="11">
        <f t="shared" si="91"/>
        <v>-0.87621430723156746</v>
      </c>
      <c r="CU71" s="11">
        <f t="shared" si="92"/>
        <v>-0.9076056458673919</v>
      </c>
      <c r="CV71" s="11">
        <f t="shared" si="93"/>
        <v>-0.88886029398500854</v>
      </c>
      <c r="CW71" s="11">
        <f t="shared" si="94"/>
        <v>-0.84758425248675517</v>
      </c>
      <c r="CX71" s="11">
        <f t="shared" si="95"/>
        <v>-0.83408635608606319</v>
      </c>
      <c r="CY71" s="11">
        <f t="shared" si="96"/>
        <v>-0.83262914107272823</v>
      </c>
      <c r="CZ71" s="11">
        <f t="shared" si="97"/>
        <v>-0.86306711357342192</v>
      </c>
      <c r="DA71" s="11">
        <f t="shared" si="98"/>
        <v>-0.84501759951374966</v>
      </c>
      <c r="DB71" s="11">
        <f t="shared" si="99"/>
        <v>-0.80558521713084841</v>
      </c>
      <c r="DC71" s="11">
        <f t="shared" si="100"/>
        <v>-0.79917448426612492</v>
      </c>
      <c r="DD71" s="11">
        <f t="shared" si="101"/>
        <v>-0.85694901842269766</v>
      </c>
      <c r="DE71" s="11">
        <f t="shared" si="102"/>
        <v>-7.2121300428765522</v>
      </c>
      <c r="DF71" s="11">
        <f t="shared" si="103"/>
        <v>-0.79872924809064494</v>
      </c>
      <c r="DG71" s="11">
        <f t="shared" si="104"/>
        <v>-0.86137800704836809</v>
      </c>
      <c r="DH71" s="11">
        <f t="shared" si="105"/>
        <v>-0.85165863586550006</v>
      </c>
      <c r="DI71" s="11">
        <f t="shared" si="106"/>
        <v>-0.81268961966170239</v>
      </c>
      <c r="DJ71" s="11">
        <f t="shared" si="107"/>
        <v>-0.85924734944274095</v>
      </c>
      <c r="DK71" s="11">
        <f t="shared" si="108"/>
        <v>-1</v>
      </c>
      <c r="DL71" s="11">
        <f t="shared" si="109"/>
        <v>-1</v>
      </c>
      <c r="DM71" s="11">
        <f t="shared" si="110"/>
        <v>-1</v>
      </c>
      <c r="DN71" s="11">
        <f t="shared" si="111"/>
        <v>-1</v>
      </c>
      <c r="DO71" s="11">
        <f t="shared" si="112"/>
        <v>-1</v>
      </c>
      <c r="DP71" s="11">
        <f t="shared" si="113"/>
        <v>-1</v>
      </c>
      <c r="DQ71" s="11">
        <f t="shared" si="114"/>
        <v>-1</v>
      </c>
      <c r="DR71" s="11">
        <f t="shared" si="115"/>
        <v>-1</v>
      </c>
      <c r="DS71" s="11">
        <f t="shared" si="116"/>
        <v>-1</v>
      </c>
      <c r="DT71" s="11">
        <f t="shared" si="117"/>
        <v>-1</v>
      </c>
      <c r="DU71" s="11">
        <f t="shared" si="118"/>
        <v>-1</v>
      </c>
      <c r="DV71" s="11">
        <f t="shared" si="119"/>
        <v>-1</v>
      </c>
      <c r="DW71" s="11">
        <f t="shared" si="120"/>
        <v>-1</v>
      </c>
      <c r="DX71" s="11">
        <f t="shared" si="121"/>
        <v>-1</v>
      </c>
      <c r="DY71" s="11">
        <f t="shared" si="122"/>
        <v>-1</v>
      </c>
      <c r="DZ71" s="11">
        <f t="shared" si="123"/>
        <v>-1</v>
      </c>
      <c r="EA71" s="11">
        <f t="shared" si="124"/>
        <v>-1</v>
      </c>
      <c r="EB71" s="11">
        <f t="shared" si="125"/>
        <v>-1</v>
      </c>
      <c r="EC71" s="11">
        <f t="shared" si="126"/>
        <v>-1</v>
      </c>
      <c r="ED71" s="11">
        <f t="shared" si="127"/>
        <v>-1</v>
      </c>
      <c r="EE71" s="11">
        <f t="shared" si="128"/>
        <v>-1</v>
      </c>
      <c r="EF71" s="11">
        <f t="shared" si="129"/>
        <v>-1</v>
      </c>
      <c r="EG71" s="11">
        <f t="shared" si="130"/>
        <v>-1</v>
      </c>
      <c r="EH71" s="11">
        <f t="shared" si="131"/>
        <v>-1</v>
      </c>
      <c r="EI71" s="11">
        <f t="shared" si="132"/>
        <v>-1</v>
      </c>
      <c r="EJ71" s="11">
        <f t="shared" si="133"/>
        <v>-1</v>
      </c>
      <c r="EK71" s="11">
        <f t="shared" si="134"/>
        <v>-1</v>
      </c>
      <c r="EL71" s="11">
        <f t="shared" si="135"/>
        <v>-1</v>
      </c>
      <c r="EM71" s="11">
        <f t="shared" si="136"/>
        <v>-1</v>
      </c>
      <c r="EN71" s="11">
        <f t="shared" si="137"/>
        <v>-1</v>
      </c>
      <c r="EO71" s="11">
        <f t="shared" si="138"/>
        <v>-1</v>
      </c>
      <c r="EP71" s="11">
        <f t="shared" si="139"/>
        <v>-1</v>
      </c>
      <c r="EQ71" s="11">
        <f t="shared" si="140"/>
        <v>-1</v>
      </c>
      <c r="ER71" s="11">
        <f t="shared" si="141"/>
        <v>-1</v>
      </c>
      <c r="ES71" s="11">
        <f t="shared" si="142"/>
        <v>-1</v>
      </c>
      <c r="ET71" s="11">
        <f t="shared" si="143"/>
        <v>-1</v>
      </c>
      <c r="EU71" s="11">
        <f t="shared" si="144"/>
        <v>-1</v>
      </c>
      <c r="EV71" s="11">
        <f t="shared" si="145"/>
        <v>-1</v>
      </c>
      <c r="EW71" s="11">
        <f t="shared" si="146"/>
        <v>-1</v>
      </c>
      <c r="EX71" s="11">
        <f t="shared" si="147"/>
        <v>-1</v>
      </c>
      <c r="EY71" s="11">
        <f t="shared" si="148"/>
        <v>-1</v>
      </c>
      <c r="EZ71" s="11">
        <f t="shared" si="149"/>
        <v>-1</v>
      </c>
      <c r="FA71" s="11">
        <f t="shared" si="150"/>
        <v>-1</v>
      </c>
      <c r="FB71" s="11">
        <f t="shared" si="151"/>
        <v>-1</v>
      </c>
      <c r="FC71" s="11">
        <f t="shared" si="152"/>
        <v>-1</v>
      </c>
      <c r="FD71" s="11">
        <f t="shared" si="153"/>
        <v>-1</v>
      </c>
      <c r="FE71" s="11">
        <f t="shared" si="154"/>
        <v>-1</v>
      </c>
      <c r="FF71" s="11">
        <f t="shared" si="155"/>
        <v>-1</v>
      </c>
      <c r="FG71" s="11">
        <f t="shared" si="156"/>
        <v>-1</v>
      </c>
      <c r="FH71" s="11">
        <f t="shared" si="157"/>
        <v>-1</v>
      </c>
      <c r="FI71" s="11">
        <f t="shared" si="158"/>
        <v>-1</v>
      </c>
      <c r="FJ71" s="11">
        <f t="shared" si="159"/>
        <v>-1</v>
      </c>
      <c r="FK71" s="11">
        <f t="shared" si="160"/>
        <v>-1</v>
      </c>
      <c r="FL71" s="11">
        <f t="shared" si="161"/>
        <v>-1</v>
      </c>
      <c r="FM71" s="11">
        <f t="shared" si="162"/>
        <v>-1</v>
      </c>
      <c r="FN71" s="11">
        <f t="shared" si="163"/>
        <v>-1</v>
      </c>
      <c r="FO71" s="11">
        <f t="shared" si="164"/>
        <v>-1</v>
      </c>
      <c r="FP71" s="11">
        <f t="shared" si="165"/>
        <v>-1</v>
      </c>
      <c r="FQ71" s="11">
        <f t="shared" si="166"/>
        <v>-1</v>
      </c>
      <c r="FR71" s="11">
        <f t="shared" si="167"/>
        <v>-1</v>
      </c>
      <c r="FS71" s="11">
        <f t="shared" si="168"/>
        <v>-1</v>
      </c>
      <c r="FT71" s="11">
        <f t="shared" si="169"/>
        <v>-1</v>
      </c>
      <c r="FU71" s="11">
        <f t="shared" si="170"/>
        <v>-1</v>
      </c>
      <c r="FV71" s="11">
        <f t="shared" si="171"/>
        <v>-1</v>
      </c>
      <c r="FW71" s="11">
        <f t="shared" si="172"/>
        <v>-1</v>
      </c>
      <c r="FX71" s="11">
        <f t="shared" si="173"/>
        <v>-1</v>
      </c>
      <c r="FY71" s="11">
        <f t="shared" si="174"/>
        <v>-1</v>
      </c>
      <c r="FZ71" s="11">
        <f t="shared" si="175"/>
        <v>-1</v>
      </c>
    </row>
    <row r="72" spans="2:182" x14ac:dyDescent="0.25">
      <c r="B72" s="2">
        <v>36434</v>
      </c>
      <c r="C72" s="3">
        <v>42957987</v>
      </c>
      <c r="D72" s="4">
        <f>VLOOKUP(B72,[22]jan94!$A$59:$IV$168,3,0)</f>
        <v>440606</v>
      </c>
      <c r="E72" s="4">
        <f>VLOOKUP(B72,[23]feb94!$A$51:$IV$159,3,0)</f>
        <v>298677</v>
      </c>
      <c r="F72" s="4">
        <f>VLOOKUP(B72,[24]mar94!$A$56:$IV$164,3,0)</f>
        <v>422133</v>
      </c>
      <c r="G72" s="4">
        <f>VLOOKUP(B72,[25]apr94!$A$64:$IV$170,3,0)</f>
        <v>274377</v>
      </c>
      <c r="H72" s="4">
        <f>VLOOKUP(B72,[26]may94!$A$51:$IV$156,3,0)</f>
        <v>273443</v>
      </c>
      <c r="I72" s="4">
        <f>VLOOKUP(B72,[27]jun94!$A$62:$IV$167,3,0)</f>
        <v>298356</v>
      </c>
      <c r="J72" s="4">
        <f>VLOOKUP(B72,[28]jul94!$A$55:$IV$159,3,0)</f>
        <v>300591</v>
      </c>
      <c r="K72" s="4">
        <f>VLOOKUP(B72,[29]aug94!$A$63:$IV$165,3,0)</f>
        <v>354369</v>
      </c>
      <c r="L72" s="4">
        <f>VLOOKUP(B72,[30]sep94!$A$55:$IV$156,3,0)</f>
        <v>355830</v>
      </c>
      <c r="M72" s="4">
        <f>VLOOKUP(B72,[31]oct94!$A$55:$IV$155,3,0)</f>
        <v>282474</v>
      </c>
      <c r="N72" s="4">
        <f>VLOOKUP(B72,[32]nov94!$A$38:$IV$137,3,0)</f>
        <v>361958</v>
      </c>
      <c r="O72" s="4">
        <f>VLOOKUP(B72,[33]dec94!$A$55:$IV$154,3,0)</f>
        <v>331698</v>
      </c>
      <c r="P72" s="4">
        <f>VLOOKUP(B72,[34]jan95!$A$48:$IV$142,3,0)</f>
        <v>423276</v>
      </c>
      <c r="Q72" s="4">
        <f>VLOOKUP(B72,[35]feb95!$A$54:$IV$147,3,0)</f>
        <v>274107</v>
      </c>
      <c r="R72" s="4">
        <f>VLOOKUP(B72,[36]mar95!$A$37:$IV$129,3,0)</f>
        <v>269848</v>
      </c>
      <c r="S72" s="4">
        <f>VLOOKUP(B72,[37]apr95!$A$59:$IV$150,3,0)</f>
        <v>329432</v>
      </c>
      <c r="T72" s="4">
        <f>VLOOKUP(B72,[38]may95!$A$60:$IV$151,3,0)</f>
        <v>350303</v>
      </c>
      <c r="U72" s="4">
        <f>VLOOKUP(B72,[39]jun95!$A$55:$IV$144,3,0)</f>
        <v>354289</v>
      </c>
      <c r="V72" s="4">
        <f>VLOOKUP(B72,[40]jul95!$A$53:$IV$141,3,0)</f>
        <v>452936</v>
      </c>
      <c r="W72" s="4">
        <f>VLOOKUP(B72,[41]aug95!$A$61:$IV$148,3,0)</f>
        <v>440605</v>
      </c>
      <c r="X72" s="4">
        <f>VLOOKUP(B72,[42]sep95!$A$58:$IV$144,3,0)</f>
        <v>284566</v>
      </c>
      <c r="Y72" s="4">
        <f>VLOOKUP(B72,[43]oct95!$A$53:$IV$138,3,0)</f>
        <v>760336</v>
      </c>
      <c r="Z72" s="4">
        <f>VLOOKUP(B72,[44]nov95!$A$58:$IV$142,3,0)</f>
        <v>506023</v>
      </c>
      <c r="AA72" s="4">
        <f>VLOOKUP(B72,[45]dec95!$A$55:$IV$138,3,0)</f>
        <v>267724</v>
      </c>
      <c r="AB72" s="4">
        <f>VLOOKUP(B72,[46]jan96!$A$59:$IV$138,3,0)</f>
        <v>411116</v>
      </c>
      <c r="AC72" s="4">
        <f>VLOOKUP(B72,[47]feb96!$A$36:$IV$114,3,0)</f>
        <v>926105</v>
      </c>
      <c r="AD72" s="4">
        <f>VLOOKUP(B72,[48]mar96!$A$54:$IV$133,3,0)</f>
        <v>407588</v>
      </c>
      <c r="AE72" s="4">
        <f>VLOOKUP(B72,[49]apr96!$A$51:$IV$127,3,0)</f>
        <v>343865</v>
      </c>
      <c r="AF72" s="4">
        <f>VLOOKUP(B72,[50]may96!$A$60:$IV$135,3,0)</f>
        <v>489671</v>
      </c>
      <c r="AG72" s="4">
        <f>VLOOKUP(B72,[51]jun96!$A$50:$IV$124,3,0)</f>
        <v>392552</v>
      </c>
      <c r="AH72" s="4">
        <f>VLOOKUP(B72,[52]jul96!$A$53:$IV$126,3,0)</f>
        <v>569183</v>
      </c>
      <c r="AI72" s="4">
        <f>VLOOKUP(B72,[53]aug96!$A$36:$IV$108,3,0)</f>
        <v>523073</v>
      </c>
      <c r="AJ72" s="4">
        <f>VLOOKUP(B72,[54]sep96!$A$51:$IV$122,3,0)</f>
        <v>635628</v>
      </c>
      <c r="AK72" s="4">
        <f>VLOOKUP(B72,[55]oct96!$A$59:$IV$129,3,0)</f>
        <v>436791</v>
      </c>
      <c r="AL72" s="4">
        <f>VLOOKUP(B72,[56]nov96!$A$61:$IV$130,3,0)</f>
        <v>541656</v>
      </c>
      <c r="AM72" s="4">
        <f>VLOOKUP(B72,[57]dec96!$A$51:$IV$119,3,0)</f>
        <v>539548</v>
      </c>
      <c r="AN72" s="4">
        <f>VLOOKUP(B72,[58]jan97!$A$52:$IV$116,3,0)</f>
        <v>456368</v>
      </c>
      <c r="AO72" s="4">
        <f>VLOOKUP(B72,[59]feb97!$A$35:$IV$98,3,0)</f>
        <v>545217</v>
      </c>
      <c r="AP72" s="4">
        <f>VLOOKUP(B72,[60]mar97!$A$51:$IV$113,3,0)</f>
        <v>517666</v>
      </c>
      <c r="AQ72" s="4">
        <f>VLOOKUP(B72,[61]apr97!$A$35:$IV$96,3,0)</f>
        <v>694795</v>
      </c>
      <c r="AR72" s="4">
        <f>VLOOKUP(B72,[62]may97!$A$35:$IV$95,3,0)</f>
        <v>462570</v>
      </c>
      <c r="AS72" s="4">
        <f>VLOOKUP(B72,[63]jun97!$A$35:$IV$94,3,0)</f>
        <v>558113</v>
      </c>
      <c r="AT72" s="4">
        <f>VLOOKUP(B72,[64]jul97!$A$49:$IV$107,3,0)</f>
        <v>665277</v>
      </c>
      <c r="AU72" s="4">
        <f>VLOOKUP(B72,[65]aug97!$A$60:$IV$117,3,0)</f>
        <v>655611</v>
      </c>
      <c r="AV72" s="4">
        <f>VLOOKUP(B72,[66]sep97!$A$48:$IV$104,3,0)</f>
        <v>1345376</v>
      </c>
      <c r="AW72" s="4">
        <f>VLOOKUP(B72,[67]oct97!$A$48:$IV$103,3,0)</f>
        <v>1121704</v>
      </c>
      <c r="AX72" s="4">
        <f>VLOOKUP(B72,[68]nov97!$A$48:$IV$102,3,0)</f>
        <v>754708</v>
      </c>
      <c r="AY72" s="4">
        <f>VLOOKUP(B72,[69]dec97!$A$35:$IV$88,3,0)</f>
        <v>597343</v>
      </c>
      <c r="AZ72" s="4">
        <f>VLOOKUP(B72,[70]jan98!$A$47:$IV$96,3,0)</f>
        <v>874022</v>
      </c>
      <c r="BA72" s="4">
        <f>VLOOKUP(B72,[71]feb98!$A$50:$IV$98,3,0)</f>
        <v>867596</v>
      </c>
      <c r="BB72" s="4">
        <f>VLOOKUP(B72,[72]mar98!$A$34:$IV$81,3,0)</f>
        <v>828831</v>
      </c>
      <c r="BC72" s="4">
        <f>VLOOKUP(B72,[73]apr98!$A$46:$IV$92,3,0)</f>
        <v>1082422</v>
      </c>
      <c r="BD72" s="4">
        <f>VLOOKUP(B72,[74]may98!$A$47:$IV$92,3,0)</f>
        <v>704992</v>
      </c>
      <c r="BE72" s="4">
        <f>VLOOKUP(B72,[75]jun98!$A$54:$IV$98,3,0)</f>
        <v>815585</v>
      </c>
      <c r="BF72" s="4">
        <f>VLOOKUP(B72,[76]jul98!$A$34:$IV$77,3,0)</f>
        <v>1330576</v>
      </c>
      <c r="BG72" s="4">
        <f>VLOOKUP(B72,[77]aug98!$A$48:$IV$90,3,0)</f>
        <v>1007270</v>
      </c>
      <c r="BH72" s="4">
        <f>VLOOKUP(B72,[78]sep98!$A$46:$IV$87,3,0)</f>
        <v>875732</v>
      </c>
      <c r="BI72" s="4">
        <f>VLOOKUP(B72,[79]oct98!$A$34:$IV$74,3,0)</f>
        <v>1095299</v>
      </c>
      <c r="BJ72" s="4">
        <f>VLOOKUP(B72,[80]nov98!$A$34:$IV$73,3,0)</f>
        <v>914802</v>
      </c>
      <c r="BK72" s="4">
        <f>VLOOKUP(B72,[81]dec98!$A$59:$IV$97,3,0)</f>
        <v>598468</v>
      </c>
      <c r="BL72" s="4">
        <f>VLOOKUP(B72,[82]jan99!$A$48:$IV$83,3,0)</f>
        <v>860207</v>
      </c>
      <c r="BM72" s="14">
        <f>VLOOKUP(B72,[83]feb99!$A$33:$IV$66,3,0)</f>
        <v>654070</v>
      </c>
      <c r="BN72" s="4">
        <f>VLOOKUP(B72,[84]mar99!$A$46:$IV$78,3,0)</f>
        <v>753453</v>
      </c>
      <c r="BO72" s="4">
        <f>VLOOKUP(B72,[85]apr99!$A$33:$IV$64,3,0)</f>
        <v>767385</v>
      </c>
      <c r="BP72" s="4">
        <f>VLOOKUP(B72,[86]may99!$A$58:$IV$88,3,0)</f>
        <v>1058898</v>
      </c>
      <c r="BQ72" s="4">
        <f>VLOOKUP(B72,[87]jun99!$A$33:$IV$62,3,0)</f>
        <v>1413426</v>
      </c>
      <c r="BR72" s="4">
        <f>VLOOKUP(B72,[88]jul99!$A$55:$IV$83,3,0)</f>
        <v>1812509</v>
      </c>
      <c r="BS72" s="4">
        <f>VLOOKUP(B72,[89]aug99!$A$33:$IV$60,3,0)</f>
        <v>2001241</v>
      </c>
      <c r="BT72">
        <f>VLOOKUP(B72,[90]sep99!$A$45:$IV$71,3,0)</f>
        <v>2899655</v>
      </c>
      <c r="BU72">
        <f>VLOOKUP(B72,[91]oct99!$A$44:$IV$69,3,0)</f>
        <v>1724765</v>
      </c>
      <c r="CP72" s="1" t="s">
        <v>73</v>
      </c>
      <c r="CQ72" s="11">
        <f t="shared" si="88"/>
        <v>-0.84521270110893743</v>
      </c>
      <c r="CR72" s="11">
        <f t="shared" si="89"/>
        <v>-0.85019951007674532</v>
      </c>
      <c r="CS72" s="11">
        <f t="shared" si="90"/>
        <v>-0.85172323231724434</v>
      </c>
      <c r="CT72" s="11">
        <f t="shared" si="91"/>
        <v>-0.89374905979840502</v>
      </c>
      <c r="CU72" s="11">
        <f t="shared" si="92"/>
        <v>-0.88337572480994164</v>
      </c>
      <c r="CV72" s="11">
        <f t="shared" si="93"/>
        <v>-0.90106685715682999</v>
      </c>
      <c r="CW72" s="11">
        <f t="shared" si="94"/>
        <v>-0.85115232463734136</v>
      </c>
      <c r="CX72" s="11">
        <f t="shared" si="95"/>
        <v>-0.83845370607747893</v>
      </c>
      <c r="CY72" s="11">
        <f t="shared" si="96"/>
        <v>-0.81769671479682915</v>
      </c>
      <c r="CZ72" s="11">
        <f t="shared" si="97"/>
        <v>-0.84907875665402299</v>
      </c>
      <c r="DA72" s="11">
        <f t="shared" si="98"/>
        <v>-0.82763366506317848</v>
      </c>
      <c r="DB72" s="11">
        <f t="shared" si="99"/>
        <v>-0.80651879576574759</v>
      </c>
      <c r="DC72" s="11">
        <f t="shared" si="100"/>
        <v>-0.80738334479649376</v>
      </c>
      <c r="DD72" s="11">
        <f t="shared" si="101"/>
        <v>-0.85086751813272476</v>
      </c>
      <c r="DE72" s="11">
        <f t="shared" si="102"/>
        <v>-5.6830596832014919</v>
      </c>
      <c r="DF72" s="11">
        <f t="shared" si="103"/>
        <v>-0.80201241656976896</v>
      </c>
      <c r="DG72" s="11">
        <f t="shared" si="104"/>
        <v>-0.85928379484932016</v>
      </c>
      <c r="DH72" s="11">
        <f t="shared" si="105"/>
        <v>-0.854643929158863</v>
      </c>
      <c r="DI72" s="11">
        <f t="shared" si="106"/>
        <v>-0.8211787155815532</v>
      </c>
      <c r="DJ72" s="11">
        <f t="shared" si="107"/>
        <v>-1</v>
      </c>
      <c r="DK72" s="11">
        <f t="shared" si="108"/>
        <v>-1</v>
      </c>
      <c r="DL72" s="11">
        <f t="shared" si="109"/>
        <v>-1</v>
      </c>
      <c r="DM72" s="11">
        <f t="shared" si="110"/>
        <v>-1</v>
      </c>
      <c r="DN72" s="11">
        <f t="shared" si="111"/>
        <v>-1</v>
      </c>
      <c r="DO72" s="11">
        <f t="shared" si="112"/>
        <v>-1</v>
      </c>
      <c r="DP72" s="11">
        <f t="shared" si="113"/>
        <v>-1</v>
      </c>
      <c r="DQ72" s="11">
        <f t="shared" si="114"/>
        <v>-1</v>
      </c>
      <c r="DR72" s="11">
        <f t="shared" si="115"/>
        <v>-1</v>
      </c>
      <c r="DS72" s="11">
        <f t="shared" si="116"/>
        <v>-1</v>
      </c>
      <c r="DT72" s="11">
        <f t="shared" si="117"/>
        <v>-1</v>
      </c>
      <c r="DU72" s="11">
        <f t="shared" si="118"/>
        <v>-1</v>
      </c>
      <c r="DV72" s="11">
        <f t="shared" si="119"/>
        <v>-1</v>
      </c>
      <c r="DW72" s="11">
        <f t="shared" si="120"/>
        <v>-1</v>
      </c>
      <c r="DX72" s="11">
        <f t="shared" si="121"/>
        <v>-1</v>
      </c>
      <c r="DY72" s="11">
        <f t="shared" si="122"/>
        <v>-1</v>
      </c>
      <c r="DZ72" s="11">
        <f t="shared" si="123"/>
        <v>-1</v>
      </c>
      <c r="EA72" s="11">
        <f t="shared" si="124"/>
        <v>-1</v>
      </c>
      <c r="EB72" s="11">
        <f t="shared" si="125"/>
        <v>-1</v>
      </c>
      <c r="EC72" s="11">
        <f t="shared" si="126"/>
        <v>-1</v>
      </c>
      <c r="ED72" s="11">
        <f t="shared" si="127"/>
        <v>-1</v>
      </c>
      <c r="EE72" s="11">
        <f t="shared" si="128"/>
        <v>-1</v>
      </c>
      <c r="EF72" s="11">
        <f t="shared" si="129"/>
        <v>-1</v>
      </c>
      <c r="EG72" s="11">
        <f t="shared" si="130"/>
        <v>-1</v>
      </c>
      <c r="EH72" s="11">
        <f t="shared" si="131"/>
        <v>-1</v>
      </c>
      <c r="EI72" s="11">
        <f t="shared" si="132"/>
        <v>-1</v>
      </c>
      <c r="EJ72" s="11">
        <f t="shared" si="133"/>
        <v>-1</v>
      </c>
      <c r="EK72" s="11">
        <f t="shared" si="134"/>
        <v>-1</v>
      </c>
      <c r="EL72" s="11">
        <f t="shared" si="135"/>
        <v>-1</v>
      </c>
      <c r="EM72" s="11">
        <f t="shared" si="136"/>
        <v>-1</v>
      </c>
      <c r="EN72" s="11">
        <f t="shared" si="137"/>
        <v>-1</v>
      </c>
      <c r="EO72" s="11">
        <f t="shared" si="138"/>
        <v>-1</v>
      </c>
      <c r="EP72" s="11">
        <f t="shared" si="139"/>
        <v>-1</v>
      </c>
      <c r="EQ72" s="11">
        <f t="shared" si="140"/>
        <v>-1</v>
      </c>
      <c r="ER72" s="11">
        <f t="shared" si="141"/>
        <v>-1</v>
      </c>
      <c r="ES72" s="11">
        <f t="shared" si="142"/>
        <v>-1</v>
      </c>
      <c r="ET72" s="11">
        <f t="shared" si="143"/>
        <v>-1</v>
      </c>
      <c r="EU72" s="11">
        <f t="shared" si="144"/>
        <v>-1</v>
      </c>
      <c r="EV72" s="11">
        <f t="shared" si="145"/>
        <v>-1</v>
      </c>
      <c r="EW72" s="11">
        <f t="shared" si="146"/>
        <v>-1</v>
      </c>
      <c r="EX72" s="11">
        <f t="shared" si="147"/>
        <v>-1</v>
      </c>
      <c r="EY72" s="11">
        <f t="shared" si="148"/>
        <v>-1</v>
      </c>
      <c r="EZ72" s="11">
        <f t="shared" si="149"/>
        <v>-1</v>
      </c>
      <c r="FA72" s="11">
        <f t="shared" si="150"/>
        <v>-1</v>
      </c>
      <c r="FB72" s="11">
        <f t="shared" si="151"/>
        <v>-1</v>
      </c>
      <c r="FC72" s="11">
        <f t="shared" si="152"/>
        <v>-1</v>
      </c>
      <c r="FD72" s="11">
        <f t="shared" si="153"/>
        <v>-1</v>
      </c>
      <c r="FE72" s="11">
        <f t="shared" si="154"/>
        <v>-1</v>
      </c>
      <c r="FF72" s="11">
        <f t="shared" si="155"/>
        <v>-1</v>
      </c>
      <c r="FG72" s="11">
        <f t="shared" si="156"/>
        <v>-1</v>
      </c>
      <c r="FH72" s="11">
        <f t="shared" si="157"/>
        <v>-1</v>
      </c>
      <c r="FI72" s="11">
        <f t="shared" si="158"/>
        <v>-1</v>
      </c>
      <c r="FJ72" s="11">
        <f t="shared" si="159"/>
        <v>-1</v>
      </c>
      <c r="FK72" s="11">
        <f t="shared" si="160"/>
        <v>-1</v>
      </c>
      <c r="FL72" s="11">
        <f t="shared" si="161"/>
        <v>-1</v>
      </c>
      <c r="FM72" s="11">
        <f t="shared" si="162"/>
        <v>-1</v>
      </c>
      <c r="FN72" s="11">
        <f t="shared" si="163"/>
        <v>-1</v>
      </c>
      <c r="FO72" s="11">
        <f t="shared" si="164"/>
        <v>-1</v>
      </c>
      <c r="FP72" s="11">
        <f t="shared" si="165"/>
        <v>-1</v>
      </c>
      <c r="FQ72" s="11">
        <f t="shared" si="166"/>
        <v>-1</v>
      </c>
      <c r="FR72" s="11">
        <f t="shared" si="167"/>
        <v>-1</v>
      </c>
      <c r="FS72" s="11">
        <f t="shared" si="168"/>
        <v>-1</v>
      </c>
      <c r="FT72" s="11">
        <f t="shared" si="169"/>
        <v>-1</v>
      </c>
      <c r="FU72" s="11">
        <f t="shared" si="170"/>
        <v>-1</v>
      </c>
      <c r="FV72" s="11">
        <f t="shared" si="171"/>
        <v>-1</v>
      </c>
      <c r="FW72" s="11">
        <f t="shared" si="172"/>
        <v>-1</v>
      </c>
      <c r="FX72" s="11">
        <f t="shared" si="173"/>
        <v>-1</v>
      </c>
      <c r="FY72" s="11">
        <f t="shared" si="174"/>
        <v>-1</v>
      </c>
      <c r="FZ72" s="11">
        <f t="shared" si="175"/>
        <v>-1</v>
      </c>
    </row>
    <row r="73" spans="2:182" x14ac:dyDescent="0.25">
      <c r="B73" s="2">
        <v>36465</v>
      </c>
      <c r="C73" s="3">
        <v>40854622</v>
      </c>
      <c r="D73" s="4">
        <f>VLOOKUP(B73,[22]jan94!$A$59:$IV$168,3,0)</f>
        <v>405375</v>
      </c>
      <c r="E73" s="4">
        <f>VLOOKUP(B73,[23]feb94!$A$51:$IV$159,3,0)</f>
        <v>279245</v>
      </c>
      <c r="F73" s="4">
        <f>VLOOKUP(B73,[24]mar94!$A$56:$IV$164,3,0)</f>
        <v>399844</v>
      </c>
      <c r="G73" s="4">
        <f>VLOOKUP(B73,[25]apr94!$A$64:$IV$170,3,0)</f>
        <v>256229</v>
      </c>
      <c r="H73" s="4">
        <f>VLOOKUP(B73,[26]may94!$A$51:$IV$156,3,0)</f>
        <v>252209</v>
      </c>
      <c r="I73" s="4">
        <f>VLOOKUP(B73,[27]jun94!$A$62:$IV$167,3,0)</f>
        <v>280761</v>
      </c>
      <c r="J73" s="4">
        <f>VLOOKUP(B73,[28]jul94!$A$55:$IV$159,3,0)</f>
        <v>302688</v>
      </c>
      <c r="K73" s="4">
        <f>VLOOKUP(B73,[29]aug94!$A$63:$IV$165,3,0)</f>
        <v>331162</v>
      </c>
      <c r="L73" s="4">
        <f>VLOOKUP(B73,[30]sep94!$A$55:$IV$156,3,0)</f>
        <v>346884</v>
      </c>
      <c r="M73" s="4">
        <f>VLOOKUP(B73,[31]oct94!$A$55:$IV$155,3,0)</f>
        <v>276503</v>
      </c>
      <c r="N73" s="4">
        <f>VLOOKUP(B73,[32]nov94!$A$38:$IV$137,3,0)</f>
        <v>337808</v>
      </c>
      <c r="O73" s="4">
        <f>VLOOKUP(B73,[33]dec94!$A$55:$IV$154,3,0)</f>
        <v>321466</v>
      </c>
      <c r="P73" s="4">
        <f>VLOOKUP(B73,[34]jan95!$A$48:$IV$142,3,0)</f>
        <v>386999</v>
      </c>
      <c r="Q73" s="4">
        <f>VLOOKUP(B73,[35]feb95!$A$54:$IV$147,3,0)</f>
        <v>259328</v>
      </c>
      <c r="R73" s="4">
        <f>VLOOKUP(B73,[36]mar95!$A$37:$IV$129,3,0)</f>
        <v>243201</v>
      </c>
      <c r="S73" s="4">
        <f>VLOOKUP(B73,[37]apr95!$A$59:$IV$150,3,0)</f>
        <v>306324</v>
      </c>
      <c r="T73" s="4">
        <f>VLOOKUP(B73,[38]may95!$A$60:$IV$151,3,0)</f>
        <v>338280</v>
      </c>
      <c r="U73" s="4">
        <f>VLOOKUP(B73,[39]jun95!$A$55:$IV$144,3,0)</f>
        <v>334719</v>
      </c>
      <c r="V73" s="4">
        <f>VLOOKUP(B73,[40]jul95!$A$53:$IV$141,3,0)</f>
        <v>419095</v>
      </c>
      <c r="W73" s="4">
        <f>VLOOKUP(B73,[41]aug95!$A$61:$IV$148,3,0)</f>
        <v>444455</v>
      </c>
      <c r="X73" s="4">
        <f>VLOOKUP(B73,[42]sep95!$A$58:$IV$144,3,0)</f>
        <v>272168</v>
      </c>
      <c r="Y73" s="4">
        <f>VLOOKUP(B73,[43]oct95!$A$53:$IV$138,3,0)</f>
        <v>734528</v>
      </c>
      <c r="Z73" s="4">
        <f>VLOOKUP(B73,[44]nov95!$A$58:$IV$142,3,0)</f>
        <v>464639</v>
      </c>
      <c r="AA73" s="4">
        <f>VLOOKUP(B73,[45]dec95!$A$55:$IV$138,3,0)</f>
        <v>249314</v>
      </c>
      <c r="AB73" s="4">
        <f>VLOOKUP(B73,[46]jan96!$A$59:$IV$138,3,0)</f>
        <v>365037</v>
      </c>
      <c r="AC73" s="4">
        <f>VLOOKUP(B73,[47]feb96!$A$36:$IV$114,3,0)</f>
        <v>872704</v>
      </c>
      <c r="AD73" s="4">
        <f>VLOOKUP(B73,[48]mar96!$A$54:$IV$133,3,0)</f>
        <v>382697</v>
      </c>
      <c r="AE73" s="4">
        <f>VLOOKUP(B73,[49]apr96!$A$51:$IV$127,3,0)</f>
        <v>319381</v>
      </c>
      <c r="AF73" s="4">
        <f>VLOOKUP(B73,[50]may96!$A$60:$IV$135,3,0)</f>
        <v>467202</v>
      </c>
      <c r="AG73" s="4">
        <f>VLOOKUP(B73,[51]jun96!$A$50:$IV$124,3,0)</f>
        <v>378517</v>
      </c>
      <c r="AH73" s="4">
        <f>VLOOKUP(B73,[52]jul96!$A$53:$IV$126,3,0)</f>
        <v>533502</v>
      </c>
      <c r="AI73" s="4">
        <f>VLOOKUP(B73,[53]aug96!$A$36:$IV$108,3,0)</f>
        <v>483103</v>
      </c>
      <c r="AJ73" s="4">
        <f>VLOOKUP(B73,[54]sep96!$A$51:$IV$122,3,0)</f>
        <v>590031</v>
      </c>
      <c r="AK73" s="4">
        <f>VLOOKUP(B73,[55]oct96!$A$59:$IV$129,3,0)</f>
        <v>404664</v>
      </c>
      <c r="AL73" s="4">
        <f>VLOOKUP(B73,[56]nov96!$A$61:$IV$130,3,0)</f>
        <v>522852</v>
      </c>
      <c r="AM73" s="4">
        <f>VLOOKUP(B73,[57]dec96!$A$51:$IV$119,3,0)</f>
        <v>491036</v>
      </c>
      <c r="AN73" s="4">
        <f>VLOOKUP(B73,[58]jan97!$A$52:$IV$116,3,0)</f>
        <v>410129</v>
      </c>
      <c r="AO73" s="4">
        <f>VLOOKUP(B73,[59]feb97!$A$35:$IV$98,3,0)</f>
        <v>521591</v>
      </c>
      <c r="AP73" s="4">
        <f>VLOOKUP(B73,[60]mar97!$A$51:$IV$113,3,0)</f>
        <v>532548</v>
      </c>
      <c r="AQ73" s="4">
        <f>VLOOKUP(B73,[61]apr97!$A$35:$IV$96,3,0)</f>
        <v>648938</v>
      </c>
      <c r="AR73" s="4">
        <f>VLOOKUP(B73,[62]may97!$A$35:$IV$95,3,0)</f>
        <v>445083</v>
      </c>
      <c r="AS73" s="4">
        <f>VLOOKUP(B73,[63]jun97!$A$35:$IV$94,3,0)</f>
        <v>504500</v>
      </c>
      <c r="AT73" s="4">
        <f>VLOOKUP(B73,[64]jul97!$A$49:$IV$107,3,0)</f>
        <v>621605</v>
      </c>
      <c r="AU73" s="4">
        <f>VLOOKUP(B73,[65]aug97!$A$60:$IV$117,3,0)</f>
        <v>644852</v>
      </c>
      <c r="AV73" s="4">
        <f>VLOOKUP(B73,[66]sep97!$A$48:$IV$104,3,0)</f>
        <v>1267851</v>
      </c>
      <c r="AW73" s="4">
        <f>VLOOKUP(B73,[67]oct97!$A$48:$IV$103,3,0)</f>
        <v>1031709</v>
      </c>
      <c r="AX73" s="4">
        <f>VLOOKUP(B73,[68]nov97!$A$48:$IV$102,3,0)</f>
        <v>704011</v>
      </c>
      <c r="AY73" s="4">
        <f>VLOOKUP(B73,[69]dec97!$A$35:$IV$88,3,0)</f>
        <v>562648</v>
      </c>
      <c r="AZ73" s="4">
        <f>VLOOKUP(B73,[70]jan98!$A$47:$IV$96,3,0)</f>
        <v>810434</v>
      </c>
      <c r="BA73" s="4">
        <f>VLOOKUP(B73,[71]feb98!$A$50:$IV$98,3,0)</f>
        <v>833193</v>
      </c>
      <c r="BB73" s="4">
        <f>VLOOKUP(B73,[72]mar98!$A$34:$IV$81,3,0)</f>
        <v>772432</v>
      </c>
      <c r="BC73" s="4">
        <f>VLOOKUP(B73,[73]apr98!$A$46:$IV$92,3,0)</f>
        <v>1007702</v>
      </c>
      <c r="BD73" s="4">
        <f>VLOOKUP(B73,[74]may98!$A$47:$IV$92,3,0)</f>
        <v>673636</v>
      </c>
      <c r="BE73" s="4">
        <f>VLOOKUP(B73,[75]jun98!$A$54:$IV$98,3,0)</f>
        <v>759189</v>
      </c>
      <c r="BF73" s="4">
        <f>VLOOKUP(B73,[76]jul98!$A$34:$IV$77,3,0)</f>
        <v>1112580</v>
      </c>
      <c r="BG73" s="4">
        <f>VLOOKUP(B73,[77]aug98!$A$48:$IV$90,3,0)</f>
        <v>922176</v>
      </c>
      <c r="BH73" s="4">
        <f>VLOOKUP(B73,[78]sep98!$A$46:$IV$87,3,0)</f>
        <v>825066</v>
      </c>
      <c r="BI73" s="4">
        <f>VLOOKUP(B73,[79]oct98!$A$34:$IV$74,3,0)</f>
        <v>1005543</v>
      </c>
      <c r="BJ73" s="4">
        <f>VLOOKUP(B73,[80]nov98!$A$34:$IV$73,3,0)</f>
        <v>862063</v>
      </c>
      <c r="BK73" s="4">
        <f>VLOOKUP(B73,[81]dec98!$A$59:$IV$97,3,0)</f>
        <v>567323</v>
      </c>
      <c r="BL73" s="4">
        <f>VLOOKUP(B73,[82]jan99!$A$48:$IV$83,3,0)</f>
        <v>837868</v>
      </c>
      <c r="BM73" s="14">
        <f>VLOOKUP(B73,[83]feb99!$A$33:$IV$66,3,0)</f>
        <v>611743</v>
      </c>
      <c r="BN73" s="4">
        <f>VLOOKUP(B73,[84]mar99!$A$46:$IV$78,3,0)</f>
        <v>667893</v>
      </c>
      <c r="BO73" s="4">
        <f>VLOOKUP(B73,[85]apr99!$A$33:$IV$64,3,0)</f>
        <v>716292</v>
      </c>
      <c r="BP73" s="4">
        <f>VLOOKUP(B73,[86]may99!$A$58:$IV$88,3,0)</f>
        <v>797873</v>
      </c>
      <c r="BQ73" s="4">
        <f>VLOOKUP(B73,[87]jun99!$A$33:$IV$62,3,0)</f>
        <v>1227535</v>
      </c>
      <c r="BR73" s="4">
        <f>VLOOKUP(B73,[88]jul99!$A$55:$IV$83,3,0)</f>
        <v>1661803</v>
      </c>
      <c r="BS73" s="4">
        <f>VLOOKUP(B73,[89]aug99!$A$33:$IV$60,3,0)</f>
        <v>1810497</v>
      </c>
      <c r="BT73">
        <f>VLOOKUP(B73,[90]sep99!$A$45:$IV$71,3,0)</f>
        <v>2387827</v>
      </c>
      <c r="BU73">
        <f>VLOOKUP(B73,[91]oct99!$A$44:$IV$69,3,0)</f>
        <v>2826417</v>
      </c>
      <c r="BV73">
        <f>VLOOKUP(B73,[92]nov99!$A$47:$IV$71,3,0)</f>
        <v>1757482</v>
      </c>
      <c r="CP73" s="1" t="s">
        <v>74</v>
      </c>
      <c r="CQ73" s="11">
        <f t="shared" si="88"/>
        <v>-0.84778844010071963</v>
      </c>
      <c r="CR73" s="11">
        <f t="shared" si="89"/>
        <v>-0.86597015357106699</v>
      </c>
      <c r="CS73" s="11">
        <f t="shared" si="90"/>
        <v>-0.87350189093154484</v>
      </c>
      <c r="CT73" s="11">
        <f t="shared" si="91"/>
        <v>-0.85266651469732324</v>
      </c>
      <c r="CU73" s="11">
        <f t="shared" si="92"/>
        <v>-0.88589122054090408</v>
      </c>
      <c r="CV73" s="11">
        <f t="shared" si="93"/>
        <v>-0.90078597235567615</v>
      </c>
      <c r="CW73" s="11">
        <f t="shared" si="94"/>
        <v>-0.8648856299461688</v>
      </c>
      <c r="CX73" s="11">
        <f t="shared" si="95"/>
        <v>-0.83728946618381106</v>
      </c>
      <c r="CY73" s="11">
        <f t="shared" si="96"/>
        <v>-0.81970919795245123</v>
      </c>
      <c r="CZ73" s="11">
        <f t="shared" si="97"/>
        <v>-0.83997539945617306</v>
      </c>
      <c r="DA73" s="11">
        <f t="shared" si="98"/>
        <v>-0.84862440701815745</v>
      </c>
      <c r="DB73" s="11">
        <f t="shared" si="99"/>
        <v>-0.82104743443946326</v>
      </c>
      <c r="DC73" s="11">
        <f t="shared" si="100"/>
        <v>-0.83059184514235074</v>
      </c>
      <c r="DD73" s="11">
        <f t="shared" si="101"/>
        <v>-0.82332879544478843</v>
      </c>
      <c r="DE73" s="11">
        <f t="shared" si="102"/>
        <v>-5.7445925591543467</v>
      </c>
      <c r="DF73" s="11">
        <f t="shared" si="103"/>
        <v>-0.80442253218114679</v>
      </c>
      <c r="DG73" s="11">
        <f t="shared" si="104"/>
        <v>-0.86563508521034449</v>
      </c>
      <c r="DH73" s="11">
        <f t="shared" si="105"/>
        <v>-0.86514516325430091</v>
      </c>
      <c r="DI73" s="11">
        <f t="shared" si="106"/>
        <v>-1</v>
      </c>
      <c r="DJ73" s="11">
        <f t="shared" si="107"/>
        <v>-1</v>
      </c>
      <c r="DK73" s="11">
        <f t="shared" si="108"/>
        <v>-1</v>
      </c>
      <c r="DL73" s="11">
        <f t="shared" si="109"/>
        <v>-1</v>
      </c>
      <c r="DM73" s="11">
        <f t="shared" si="110"/>
        <v>-1</v>
      </c>
      <c r="DN73" s="11">
        <f t="shared" si="111"/>
        <v>-1</v>
      </c>
      <c r="DO73" s="11">
        <f t="shared" si="112"/>
        <v>-1</v>
      </c>
      <c r="DP73" s="11">
        <f t="shared" si="113"/>
        <v>-1</v>
      </c>
      <c r="DQ73" s="11">
        <f t="shared" si="114"/>
        <v>-1</v>
      </c>
      <c r="DR73" s="11">
        <f t="shared" si="115"/>
        <v>-1</v>
      </c>
      <c r="DS73" s="11">
        <f t="shared" si="116"/>
        <v>-1</v>
      </c>
      <c r="DT73" s="11">
        <f t="shared" si="117"/>
        <v>-1</v>
      </c>
      <c r="DU73" s="11">
        <f t="shared" si="118"/>
        <v>-1</v>
      </c>
      <c r="DV73" s="11">
        <f t="shared" si="119"/>
        <v>-1</v>
      </c>
      <c r="DW73" s="11">
        <f t="shared" si="120"/>
        <v>-1</v>
      </c>
      <c r="DX73" s="11">
        <f t="shared" si="121"/>
        <v>-1</v>
      </c>
      <c r="DY73" s="11">
        <f t="shared" si="122"/>
        <v>-1</v>
      </c>
      <c r="DZ73" s="11">
        <f t="shared" si="123"/>
        <v>-1</v>
      </c>
      <c r="EA73" s="11">
        <f t="shared" si="124"/>
        <v>-1</v>
      </c>
      <c r="EB73" s="11">
        <f t="shared" si="125"/>
        <v>-1</v>
      </c>
      <c r="EC73" s="11">
        <f t="shared" si="126"/>
        <v>-1</v>
      </c>
      <c r="ED73" s="11">
        <f t="shared" si="127"/>
        <v>-1</v>
      </c>
      <c r="EE73" s="11">
        <f t="shared" si="128"/>
        <v>-1</v>
      </c>
      <c r="EF73" s="11">
        <f t="shared" si="129"/>
        <v>-1</v>
      </c>
      <c r="EG73" s="11">
        <f t="shared" si="130"/>
        <v>-1</v>
      </c>
      <c r="EH73" s="11">
        <f t="shared" si="131"/>
        <v>-1</v>
      </c>
      <c r="EI73" s="11">
        <f t="shared" si="132"/>
        <v>-1</v>
      </c>
      <c r="EJ73" s="11">
        <f t="shared" si="133"/>
        <v>-1</v>
      </c>
      <c r="EK73" s="11">
        <f t="shared" si="134"/>
        <v>-1</v>
      </c>
      <c r="EL73" s="11">
        <f t="shared" si="135"/>
        <v>-1</v>
      </c>
      <c r="EM73" s="11">
        <f t="shared" si="136"/>
        <v>-1</v>
      </c>
      <c r="EN73" s="11">
        <f t="shared" si="137"/>
        <v>-1</v>
      </c>
      <c r="EO73" s="11">
        <f t="shared" si="138"/>
        <v>-1</v>
      </c>
      <c r="EP73" s="11">
        <f t="shared" si="139"/>
        <v>-1</v>
      </c>
      <c r="EQ73" s="11">
        <f t="shared" si="140"/>
        <v>-1</v>
      </c>
      <c r="ER73" s="11">
        <f t="shared" si="141"/>
        <v>-1</v>
      </c>
      <c r="ES73" s="11">
        <f t="shared" si="142"/>
        <v>-1</v>
      </c>
      <c r="ET73" s="11">
        <f t="shared" si="143"/>
        <v>-1</v>
      </c>
      <c r="EU73" s="11">
        <f t="shared" si="144"/>
        <v>-1</v>
      </c>
      <c r="EV73" s="11">
        <f t="shared" si="145"/>
        <v>-1</v>
      </c>
      <c r="EW73" s="11">
        <f t="shared" si="146"/>
        <v>-1</v>
      </c>
      <c r="EX73" s="11">
        <f t="shared" si="147"/>
        <v>-1</v>
      </c>
      <c r="EY73" s="11">
        <f t="shared" si="148"/>
        <v>-1</v>
      </c>
      <c r="EZ73" s="11">
        <f t="shared" si="149"/>
        <v>-1</v>
      </c>
      <c r="FA73" s="11">
        <f t="shared" si="150"/>
        <v>-1</v>
      </c>
      <c r="FB73" s="11">
        <f t="shared" si="151"/>
        <v>-1</v>
      </c>
      <c r="FC73" s="11">
        <f t="shared" si="152"/>
        <v>-1</v>
      </c>
      <c r="FD73" s="11">
        <f t="shared" si="153"/>
        <v>-1</v>
      </c>
      <c r="FE73" s="11">
        <f t="shared" si="154"/>
        <v>-1</v>
      </c>
      <c r="FF73" s="11">
        <f t="shared" si="155"/>
        <v>-1</v>
      </c>
      <c r="FG73" s="11">
        <f t="shared" si="156"/>
        <v>-1</v>
      </c>
      <c r="FH73" s="11">
        <f t="shared" si="157"/>
        <v>-1</v>
      </c>
      <c r="FI73" s="11">
        <f t="shared" si="158"/>
        <v>-1</v>
      </c>
      <c r="FJ73" s="11">
        <f t="shared" si="159"/>
        <v>-1</v>
      </c>
      <c r="FK73" s="11">
        <f t="shared" si="160"/>
        <v>-1</v>
      </c>
      <c r="FL73" s="11">
        <f t="shared" si="161"/>
        <v>-1</v>
      </c>
      <c r="FM73" s="11">
        <f t="shared" si="162"/>
        <v>-1</v>
      </c>
      <c r="FN73" s="11">
        <f t="shared" si="163"/>
        <v>-1</v>
      </c>
      <c r="FO73" s="11">
        <f t="shared" si="164"/>
        <v>-1</v>
      </c>
      <c r="FP73" s="11">
        <f t="shared" si="165"/>
        <v>-1</v>
      </c>
      <c r="FQ73" s="11">
        <f t="shared" si="166"/>
        <v>-1</v>
      </c>
      <c r="FR73" s="11">
        <f t="shared" si="167"/>
        <v>-1</v>
      </c>
      <c r="FS73" s="11">
        <f t="shared" si="168"/>
        <v>-1</v>
      </c>
      <c r="FT73" s="11">
        <f t="shared" si="169"/>
        <v>-1</v>
      </c>
      <c r="FU73" s="11">
        <f t="shared" si="170"/>
        <v>-1</v>
      </c>
      <c r="FV73" s="11">
        <f t="shared" si="171"/>
        <v>-1</v>
      </c>
      <c r="FW73" s="11">
        <f t="shared" si="172"/>
        <v>-1</v>
      </c>
      <c r="FX73" s="11">
        <f t="shared" si="173"/>
        <v>-1</v>
      </c>
      <c r="FY73" s="11">
        <f t="shared" si="174"/>
        <v>-1</v>
      </c>
      <c r="FZ73" s="11">
        <f t="shared" si="175"/>
        <v>-1</v>
      </c>
    </row>
    <row r="74" spans="2:182" x14ac:dyDescent="0.25">
      <c r="B74" s="2">
        <v>36495</v>
      </c>
      <c r="C74" s="3">
        <v>42127988</v>
      </c>
      <c r="D74" s="4">
        <f>VLOOKUP(B74,[22]jan94!$A$59:$IV$168,3,0)</f>
        <v>411917</v>
      </c>
      <c r="E74" s="4">
        <f>VLOOKUP(B74,[23]feb94!$A$51:$IV$159,3,0)</f>
        <v>279651</v>
      </c>
      <c r="F74" s="4">
        <f>VLOOKUP(B74,[24]mar94!$A$56:$IV$164,3,0)</f>
        <v>412072</v>
      </c>
      <c r="G74" s="4">
        <f>VLOOKUP(B74,[25]apr94!$A$64:$IV$170,3,0)</f>
        <v>256940</v>
      </c>
      <c r="H74" s="4">
        <f>VLOOKUP(B74,[26]may94!$A$51:$IV$156,3,0)</f>
        <v>250331</v>
      </c>
      <c r="I74" s="4">
        <f>VLOOKUP(B74,[27]jun94!$A$62:$IV$167,3,0)</f>
        <v>305412</v>
      </c>
      <c r="J74" s="4">
        <f>VLOOKUP(B74,[28]jul94!$A$55:$IV$159,3,0)</f>
        <v>295481</v>
      </c>
      <c r="K74" s="4">
        <f>VLOOKUP(B74,[29]aug94!$A$63:$IV$165,3,0)</f>
        <v>327031</v>
      </c>
      <c r="L74" s="4">
        <f>VLOOKUP(B74,[30]sep94!$A$55:$IV$156,3,0)</f>
        <v>386811</v>
      </c>
      <c r="M74" s="4">
        <f>VLOOKUP(B74,[31]oct94!$A$55:$IV$155,3,0)</f>
        <v>321128</v>
      </c>
      <c r="N74" s="4">
        <f>VLOOKUP(B74,[32]nov94!$A$38:$IV$137,3,0)</f>
        <v>351058</v>
      </c>
      <c r="O74" s="4">
        <f>VLOOKUP(B74,[33]dec94!$A$55:$IV$154,3,0)</f>
        <v>330293</v>
      </c>
      <c r="P74" s="4">
        <f>VLOOKUP(B74,[34]jan95!$A$48:$IV$142,3,0)</f>
        <v>439841</v>
      </c>
      <c r="Q74" s="4">
        <f>VLOOKUP(B74,[35]feb95!$A$54:$IV$147,3,0)</f>
        <v>270316</v>
      </c>
      <c r="R74" s="4">
        <f>VLOOKUP(B74,[36]mar95!$A$37:$IV$129,3,0)</f>
        <v>243644</v>
      </c>
      <c r="S74" s="4">
        <f>VLOOKUP(B74,[37]apr95!$A$59:$IV$150,3,0)</f>
        <v>306619</v>
      </c>
      <c r="T74" s="4">
        <f>VLOOKUP(B74,[38]may95!$A$60:$IV$151,3,0)</f>
        <v>339172</v>
      </c>
      <c r="U74" s="4">
        <f>VLOOKUP(B74,[39]jun95!$A$55:$IV$144,3,0)</f>
        <v>313138</v>
      </c>
      <c r="V74" s="4">
        <f>VLOOKUP(B74,[40]jul95!$A$53:$IV$141,3,0)</f>
        <v>422489</v>
      </c>
      <c r="W74" s="4">
        <f>VLOOKUP(B74,[41]aug95!$A$61:$IV$148,3,0)</f>
        <v>482632</v>
      </c>
      <c r="X74" s="4">
        <f>VLOOKUP(B74,[42]sep95!$A$58:$IV$144,3,0)</f>
        <v>264108</v>
      </c>
      <c r="Y74" s="4">
        <f>VLOOKUP(B74,[43]oct95!$A$53:$IV$138,3,0)</f>
        <v>711244</v>
      </c>
      <c r="Z74" s="4">
        <f>VLOOKUP(B74,[44]nov95!$A$58:$IV$142,3,0)</f>
        <v>463020</v>
      </c>
      <c r="AA74" s="4">
        <f>VLOOKUP(B74,[45]dec95!$A$55:$IV$138,3,0)</f>
        <v>242602</v>
      </c>
      <c r="AB74" s="4">
        <f>VLOOKUP(B74,[46]jan96!$A$59:$IV$138,3,0)</f>
        <v>374537</v>
      </c>
      <c r="AC74" s="4">
        <f>VLOOKUP(B74,[47]feb96!$A$36:$IV$114,3,0)</f>
        <v>886751</v>
      </c>
      <c r="AD74" s="4">
        <f>VLOOKUP(B74,[48]mar96!$A$54:$IV$133,3,0)</f>
        <v>391104</v>
      </c>
      <c r="AE74" s="4">
        <f>VLOOKUP(B74,[49]apr96!$A$51:$IV$127,3,0)</f>
        <v>329911</v>
      </c>
      <c r="AF74" s="4">
        <f>VLOOKUP(B74,[50]may96!$A$60:$IV$135,3,0)</f>
        <v>469844</v>
      </c>
      <c r="AG74" s="4">
        <f>VLOOKUP(B74,[51]jun96!$A$50:$IV$124,3,0)</f>
        <v>379936</v>
      </c>
      <c r="AH74" s="4">
        <f>VLOOKUP(B74,[52]jul96!$A$53:$IV$126,3,0)</f>
        <v>532582</v>
      </c>
      <c r="AI74" s="4">
        <f>VLOOKUP(B74,[53]aug96!$A$36:$IV$108,3,0)</f>
        <v>509583</v>
      </c>
      <c r="AJ74" s="4">
        <f>VLOOKUP(B74,[54]sep96!$A$51:$IV$122,3,0)</f>
        <v>602722</v>
      </c>
      <c r="AK74" s="4">
        <f>VLOOKUP(B74,[55]oct96!$A$59:$IV$129,3,0)</f>
        <v>419537</v>
      </c>
      <c r="AL74" s="4">
        <f>VLOOKUP(B74,[56]nov96!$A$61:$IV$130,3,0)</f>
        <v>551281</v>
      </c>
      <c r="AM74" s="4">
        <f>VLOOKUP(B74,[57]dec96!$A$51:$IV$119,3,0)</f>
        <v>471978</v>
      </c>
      <c r="AN74" s="4">
        <f>VLOOKUP(B74,[58]jan97!$A$52:$IV$116,3,0)</f>
        <v>433197</v>
      </c>
      <c r="AO74" s="4">
        <f>VLOOKUP(B74,[59]feb97!$A$35:$IV$98,3,0)</f>
        <v>495504</v>
      </c>
      <c r="AP74" s="4">
        <f>VLOOKUP(B74,[60]mar97!$A$51:$IV$113,3,0)</f>
        <v>503997</v>
      </c>
      <c r="AQ74" s="4">
        <f>VLOOKUP(B74,[61]apr97!$A$35:$IV$96,3,0)</f>
        <v>647031</v>
      </c>
      <c r="AR74" s="4">
        <f>VLOOKUP(B74,[62]may97!$A$35:$IV$95,3,0)</f>
        <v>430507</v>
      </c>
      <c r="AS74" s="4">
        <f>VLOOKUP(B74,[63]jun97!$A$35:$IV$94,3,0)</f>
        <v>542430</v>
      </c>
      <c r="AT74" s="4">
        <f>VLOOKUP(B74,[64]jul97!$A$49:$IV$107,3,0)</f>
        <v>553027</v>
      </c>
      <c r="AU74" s="4">
        <f>VLOOKUP(B74,[65]aug97!$A$60:$IV$117,3,0)</f>
        <v>651390</v>
      </c>
      <c r="AV74" s="4">
        <f>VLOOKUP(B74,[66]sep97!$A$48:$IV$104,3,0)</f>
        <v>1300313</v>
      </c>
      <c r="AW74" s="4">
        <f>VLOOKUP(B74,[67]oct97!$A$48:$IV$103,3,0)</f>
        <v>1024830</v>
      </c>
      <c r="AX74" s="4">
        <f>VLOOKUP(B74,[68]nov97!$A$48:$IV$102,3,0)</f>
        <v>718072</v>
      </c>
      <c r="AY74" s="4">
        <f>VLOOKUP(B74,[69]dec97!$A$35:$IV$88,3,0)</f>
        <v>559119</v>
      </c>
      <c r="AZ74" s="4">
        <f>VLOOKUP(B74,[70]jan98!$A$47:$IV$96,3,0)</f>
        <v>828934</v>
      </c>
      <c r="BA74" s="4">
        <f>VLOOKUP(B74,[71]feb98!$A$50:$IV$98,3,0)</f>
        <v>826374</v>
      </c>
      <c r="BB74" s="4">
        <f>VLOOKUP(B74,[72]mar98!$A$34:$IV$81,3,0)</f>
        <v>761598</v>
      </c>
      <c r="BC74" s="4">
        <f>VLOOKUP(B74,[73]apr98!$A$46:$IV$92,3,0)</f>
        <v>1080628</v>
      </c>
      <c r="BD74" s="4">
        <f>VLOOKUP(B74,[74]may98!$A$47:$IV$92,3,0)</f>
        <v>669270</v>
      </c>
      <c r="BE74" s="4">
        <f>VLOOKUP(B74,[75]jun98!$A$54:$IV$98,3,0)</f>
        <v>773353</v>
      </c>
      <c r="BF74" s="4">
        <f>VLOOKUP(B74,[76]jul98!$A$34:$IV$77,3,0)</f>
        <v>1153542</v>
      </c>
      <c r="BG74" s="4">
        <f>VLOOKUP(B74,[77]aug98!$A$48:$IV$90,3,0)</f>
        <v>943323</v>
      </c>
      <c r="BH74" s="4">
        <f>VLOOKUP(B74,[78]sep98!$A$46:$IV$87,3,0)</f>
        <v>807834</v>
      </c>
      <c r="BI74" s="4">
        <f>VLOOKUP(B74,[79]oct98!$A$34:$IV$74,3,0)</f>
        <v>1060168</v>
      </c>
      <c r="BJ74" s="4">
        <f>VLOOKUP(B74,[80]nov98!$A$34:$IV$73,3,0)</f>
        <v>853426</v>
      </c>
      <c r="BK74" s="4">
        <f>VLOOKUP(B74,[81]dec98!$A$59:$IV$97,3,0)</f>
        <v>574288</v>
      </c>
      <c r="BL74" s="4">
        <f>VLOOKUP(B74,[82]jan99!$A$48:$IV$83,3,0)</f>
        <v>835119</v>
      </c>
      <c r="BM74" s="14">
        <f>VLOOKUP(B74,[83]feb99!$A$33:$IV$66,3,0)</f>
        <v>639919</v>
      </c>
      <c r="BN74" s="4">
        <f>VLOOKUP(B74,[84]mar99!$A$46:$IV$78,3,0)</f>
        <v>677474</v>
      </c>
      <c r="BO74" s="4">
        <f>VLOOKUP(B74,[85]apr99!$A$33:$IV$64,3,0)</f>
        <v>714077</v>
      </c>
      <c r="BP74" s="4">
        <f>VLOOKUP(B74,[86]may99!$A$58:$IV$88,3,0)</f>
        <v>751951</v>
      </c>
      <c r="BQ74" s="4">
        <f>VLOOKUP(B74,[87]jun99!$A$33:$IV$62,3,0)</f>
        <v>1240341</v>
      </c>
      <c r="BR74" s="4">
        <f>VLOOKUP(B74,[88]jul99!$A$55:$IV$83,3,0)</f>
        <v>1547466</v>
      </c>
      <c r="BS74" s="4">
        <f>VLOOKUP(B74,[89]aug99!$A$33:$IV$60,3,0)</f>
        <v>1684551</v>
      </c>
      <c r="BT74">
        <f>VLOOKUP(B74,[90]sep99!$A$45:$IV$71,3,0)</f>
        <v>2412168</v>
      </c>
      <c r="BU74">
        <f>VLOOKUP(B74,[91]oct99!$A$44:$IV$69,3,0)</f>
        <v>2488497</v>
      </c>
      <c r="BV74">
        <f>VLOOKUP(B74,[92]nov99!$A$47:$IV$71,3,0)</f>
        <v>2763655</v>
      </c>
      <c r="BW74">
        <f>VLOOKUP(B74,[93]dec99!$A$58:$IV$81,3,0)</f>
        <v>1581844</v>
      </c>
      <c r="CP74" s="1" t="s">
        <v>75</v>
      </c>
      <c r="CQ74" s="11">
        <f t="shared" si="88"/>
        <v>-0.85849380332156755</v>
      </c>
      <c r="CR74" s="11">
        <f t="shared" si="89"/>
        <v>-0.88814365368328974</v>
      </c>
      <c r="CS74" s="11">
        <f t="shared" si="90"/>
        <v>-0.85138556215077299</v>
      </c>
      <c r="CT74" s="11">
        <f t="shared" si="91"/>
        <v>-0.85318638310265882</v>
      </c>
      <c r="CU74" s="11">
        <f t="shared" si="92"/>
        <v>-0.88923020577456546</v>
      </c>
      <c r="CV74" s="11">
        <f t="shared" si="93"/>
        <v>-0.89144357630850746</v>
      </c>
      <c r="CW74" s="11">
        <f t="shared" si="94"/>
        <v>-0.86330497760100167</v>
      </c>
      <c r="CX74" s="11">
        <f t="shared" si="95"/>
        <v>-0.84417350435541361</v>
      </c>
      <c r="CY74" s="11">
        <f t="shared" si="96"/>
        <v>-0.82540678720007488</v>
      </c>
      <c r="CZ74" s="11">
        <f t="shared" si="97"/>
        <v>-0.81793519924948654</v>
      </c>
      <c r="DA74" s="11">
        <f t="shared" si="98"/>
        <v>-0.84661675107356005</v>
      </c>
      <c r="DB74" s="11">
        <f t="shared" si="99"/>
        <v>-0.81790194106431013</v>
      </c>
      <c r="DC74" s="11">
        <f t="shared" si="100"/>
        <v>-0.823608901329</v>
      </c>
      <c r="DD74" s="11">
        <f t="shared" si="101"/>
        <v>-0.75680012483900849</v>
      </c>
      <c r="DE74" s="11">
        <f t="shared" si="102"/>
        <v>-6.2003411161797306</v>
      </c>
      <c r="DF74" s="11">
        <f t="shared" si="103"/>
        <v>-0.80305123883968599</v>
      </c>
      <c r="DG74" s="11">
        <f t="shared" si="104"/>
        <v>-0.86749950984349589</v>
      </c>
      <c r="DH74" s="11">
        <f t="shared" si="105"/>
        <v>-1</v>
      </c>
      <c r="DI74" s="11">
        <f t="shared" si="106"/>
        <v>-1</v>
      </c>
      <c r="DJ74" s="11">
        <f t="shared" si="107"/>
        <v>-1</v>
      </c>
      <c r="DK74" s="11">
        <f t="shared" si="108"/>
        <v>-1</v>
      </c>
      <c r="DL74" s="11">
        <f t="shared" si="109"/>
        <v>-1</v>
      </c>
      <c r="DM74" s="11">
        <f t="shared" si="110"/>
        <v>-1</v>
      </c>
      <c r="DN74" s="11">
        <f t="shared" si="111"/>
        <v>-1</v>
      </c>
      <c r="DO74" s="11">
        <f t="shared" si="112"/>
        <v>-1</v>
      </c>
      <c r="DP74" s="11">
        <f t="shared" si="113"/>
        <v>-1</v>
      </c>
      <c r="DQ74" s="11">
        <f t="shared" si="114"/>
        <v>-1</v>
      </c>
      <c r="DR74" s="11">
        <f t="shared" si="115"/>
        <v>-1</v>
      </c>
      <c r="DS74" s="11">
        <f t="shared" si="116"/>
        <v>-1</v>
      </c>
      <c r="DT74" s="11">
        <f t="shared" si="117"/>
        <v>-1</v>
      </c>
      <c r="DU74" s="11">
        <f t="shared" si="118"/>
        <v>-1</v>
      </c>
      <c r="DV74" s="11">
        <f t="shared" si="119"/>
        <v>-1</v>
      </c>
      <c r="DW74" s="11">
        <f t="shared" si="120"/>
        <v>-1</v>
      </c>
      <c r="DX74" s="11">
        <f t="shared" si="121"/>
        <v>-1</v>
      </c>
      <c r="DY74" s="11">
        <f t="shared" si="122"/>
        <v>-1</v>
      </c>
      <c r="DZ74" s="11">
        <f t="shared" si="123"/>
        <v>-1</v>
      </c>
      <c r="EA74" s="11">
        <f t="shared" si="124"/>
        <v>-1</v>
      </c>
      <c r="EB74" s="11">
        <f t="shared" si="125"/>
        <v>-1</v>
      </c>
      <c r="EC74" s="11">
        <f t="shared" si="126"/>
        <v>-1</v>
      </c>
      <c r="ED74" s="11">
        <f t="shared" si="127"/>
        <v>-1</v>
      </c>
      <c r="EE74" s="11">
        <f t="shared" si="128"/>
        <v>-1</v>
      </c>
      <c r="EF74" s="11">
        <f t="shared" si="129"/>
        <v>-1</v>
      </c>
      <c r="EG74" s="11">
        <f t="shared" si="130"/>
        <v>-1</v>
      </c>
      <c r="EH74" s="11">
        <f t="shared" si="131"/>
        <v>-1</v>
      </c>
      <c r="EI74" s="11">
        <f t="shared" si="132"/>
        <v>-1</v>
      </c>
      <c r="EJ74" s="11">
        <f t="shared" si="133"/>
        <v>-1</v>
      </c>
      <c r="EK74" s="11">
        <f t="shared" si="134"/>
        <v>-1</v>
      </c>
      <c r="EL74" s="11">
        <f t="shared" si="135"/>
        <v>-1</v>
      </c>
      <c r="EM74" s="11">
        <f t="shared" si="136"/>
        <v>-1</v>
      </c>
      <c r="EN74" s="11">
        <f t="shared" si="137"/>
        <v>-1</v>
      </c>
      <c r="EO74" s="11">
        <f t="shared" si="138"/>
        <v>-1</v>
      </c>
      <c r="EP74" s="11">
        <f t="shared" si="139"/>
        <v>-1</v>
      </c>
      <c r="EQ74" s="11">
        <f t="shared" si="140"/>
        <v>-1</v>
      </c>
      <c r="ER74" s="11">
        <f t="shared" si="141"/>
        <v>-1</v>
      </c>
      <c r="ES74" s="11">
        <f t="shared" si="142"/>
        <v>-1</v>
      </c>
      <c r="ET74" s="11">
        <f t="shared" si="143"/>
        <v>-1</v>
      </c>
      <c r="EU74" s="11">
        <f t="shared" si="144"/>
        <v>-1</v>
      </c>
      <c r="EV74" s="11">
        <f t="shared" si="145"/>
        <v>-1</v>
      </c>
      <c r="EW74" s="11">
        <f t="shared" si="146"/>
        <v>-1</v>
      </c>
      <c r="EX74" s="11">
        <f t="shared" si="147"/>
        <v>-1</v>
      </c>
      <c r="EY74" s="11">
        <f t="shared" si="148"/>
        <v>-1</v>
      </c>
      <c r="EZ74" s="11">
        <f t="shared" si="149"/>
        <v>-1</v>
      </c>
      <c r="FA74" s="11">
        <f t="shared" si="150"/>
        <v>-1</v>
      </c>
      <c r="FB74" s="11">
        <f t="shared" si="151"/>
        <v>-1</v>
      </c>
      <c r="FC74" s="11">
        <f t="shared" si="152"/>
        <v>-1</v>
      </c>
      <c r="FD74" s="11">
        <f t="shared" si="153"/>
        <v>-1</v>
      </c>
      <c r="FE74" s="11">
        <f t="shared" si="154"/>
        <v>-1</v>
      </c>
      <c r="FF74" s="11">
        <f t="shared" si="155"/>
        <v>-1</v>
      </c>
      <c r="FG74" s="11">
        <f t="shared" si="156"/>
        <v>-1</v>
      </c>
      <c r="FH74" s="11">
        <f t="shared" si="157"/>
        <v>-1</v>
      </c>
      <c r="FI74" s="11">
        <f t="shared" si="158"/>
        <v>-1</v>
      </c>
      <c r="FJ74" s="11">
        <f t="shared" si="159"/>
        <v>-1</v>
      </c>
      <c r="FK74" s="11">
        <f t="shared" si="160"/>
        <v>-1</v>
      </c>
      <c r="FL74" s="11">
        <f t="shared" si="161"/>
        <v>-1</v>
      </c>
      <c r="FM74" s="11">
        <f t="shared" si="162"/>
        <v>-1</v>
      </c>
      <c r="FN74" s="11">
        <f t="shared" si="163"/>
        <v>-1</v>
      </c>
      <c r="FO74" s="11">
        <f t="shared" si="164"/>
        <v>-1</v>
      </c>
      <c r="FP74" s="11">
        <f t="shared" si="165"/>
        <v>-1</v>
      </c>
      <c r="FQ74" s="11">
        <f t="shared" si="166"/>
        <v>-1</v>
      </c>
      <c r="FR74" s="11">
        <f t="shared" si="167"/>
        <v>-1</v>
      </c>
      <c r="FS74" s="11">
        <f t="shared" si="168"/>
        <v>-1</v>
      </c>
      <c r="FT74" s="11">
        <f t="shared" si="169"/>
        <v>-1</v>
      </c>
      <c r="FU74" s="11">
        <f t="shared" si="170"/>
        <v>-1</v>
      </c>
      <c r="FV74" s="11">
        <f t="shared" si="171"/>
        <v>-1</v>
      </c>
      <c r="FW74" s="11">
        <f t="shared" si="172"/>
        <v>-1</v>
      </c>
      <c r="FX74" s="11">
        <f t="shared" si="173"/>
        <v>-1</v>
      </c>
      <c r="FY74" s="11">
        <f t="shared" si="174"/>
        <v>-1</v>
      </c>
      <c r="FZ74" s="11">
        <f t="shared" si="175"/>
        <v>-1</v>
      </c>
    </row>
    <row r="75" spans="2:182" x14ac:dyDescent="0.25">
      <c r="B75" s="2">
        <v>36526</v>
      </c>
      <c r="C75" s="3">
        <v>41779516</v>
      </c>
      <c r="D75" s="4">
        <f>VLOOKUP(B75,[22]jan94!$A$59:$IV$168,3,0)</f>
        <v>382946</v>
      </c>
      <c r="E75" s="4">
        <f>VLOOKUP(B75,[23]feb94!$A$51:$IV$159,3,0)</f>
        <v>250210</v>
      </c>
      <c r="F75" s="4">
        <f>VLOOKUP(B75,[24]mar94!$A$56:$IV$164,3,0)</f>
        <v>378519</v>
      </c>
      <c r="G75" s="4">
        <f>VLOOKUP(B75,[25]apr94!$A$64:$IV$170,3,0)</f>
        <v>260111</v>
      </c>
      <c r="H75" s="4">
        <f>VLOOKUP(B75,[26]may94!$A$51:$IV$156,3,0)</f>
        <v>253155</v>
      </c>
      <c r="I75" s="4">
        <f>VLOOKUP(B75,[27]jun94!$A$62:$IV$167,3,0)</f>
        <v>297156</v>
      </c>
      <c r="J75" s="4">
        <f>VLOOKUP(B75,[28]jul94!$A$55:$IV$159,3,0)</f>
        <v>282470</v>
      </c>
      <c r="K75" s="4">
        <f>VLOOKUP(B75,[29]aug94!$A$63:$IV$165,3,0)</f>
        <v>327727</v>
      </c>
      <c r="L75" s="4">
        <f>VLOOKUP(B75,[30]sep94!$A$55:$IV$156,3,0)</f>
        <v>373772</v>
      </c>
      <c r="M75" s="4">
        <f>VLOOKUP(B75,[31]oct94!$A$55:$IV$155,3,0)</f>
        <v>305763</v>
      </c>
      <c r="N75" s="4">
        <f>VLOOKUP(B75,[32]nov94!$A$38:$IV$137,3,0)</f>
        <v>385383</v>
      </c>
      <c r="O75" s="4">
        <f>VLOOKUP(B75,[33]dec94!$A$55:$IV$154,3,0)</f>
        <v>315277</v>
      </c>
      <c r="P75" s="4">
        <f>VLOOKUP(B75,[34]jan95!$A$48:$IV$142,3,0)</f>
        <v>411524</v>
      </c>
      <c r="Q75" s="4">
        <f>VLOOKUP(B75,[35]feb95!$A$54:$IV$147,3,0)</f>
        <v>265446</v>
      </c>
      <c r="R75" s="4">
        <f>VLOOKUP(B75,[36]mar95!$A$37:$IV$129,3,0)</f>
        <v>244005</v>
      </c>
      <c r="S75" s="4">
        <f>VLOOKUP(B75,[37]apr95!$A$59:$IV$150,3,0)</f>
        <v>282626</v>
      </c>
      <c r="T75" s="4">
        <f>VLOOKUP(B75,[38]may95!$A$60:$IV$151,3,0)</f>
        <v>337191</v>
      </c>
      <c r="U75" s="4">
        <f>VLOOKUP(B75,[39]jun95!$A$55:$IV$144,3,0)</f>
        <v>285205</v>
      </c>
      <c r="V75" s="4">
        <f>VLOOKUP(B75,[40]jul95!$A$53:$IV$141,3,0)</f>
        <v>417823</v>
      </c>
      <c r="W75" s="4">
        <f>VLOOKUP(B75,[41]aug95!$A$61:$IV$148,3,0)</f>
        <v>458171</v>
      </c>
      <c r="X75" s="4">
        <f>VLOOKUP(B75,[42]sep95!$A$58:$IV$144,3,0)</f>
        <v>263664</v>
      </c>
      <c r="Y75" s="4">
        <f>VLOOKUP(B75,[43]oct95!$A$53:$IV$138,3,0)</f>
        <v>699351</v>
      </c>
      <c r="Z75" s="4">
        <f>VLOOKUP(B75,[44]nov95!$A$58:$IV$142,3,0)</f>
        <v>466563</v>
      </c>
      <c r="AA75" s="4">
        <f>VLOOKUP(B75,[45]dec95!$A$55:$IV$138,3,0)</f>
        <v>257903</v>
      </c>
      <c r="AB75" s="4">
        <f>VLOOKUP(B75,[46]jan96!$A$59:$IV$138,3,0)</f>
        <v>401762</v>
      </c>
      <c r="AC75" s="4">
        <f>VLOOKUP(B75,[47]feb96!$A$36:$IV$114,3,0)</f>
        <v>973055</v>
      </c>
      <c r="AD75" s="4">
        <f>VLOOKUP(B75,[48]mar96!$A$54:$IV$133,3,0)</f>
        <v>393208</v>
      </c>
      <c r="AE75" s="4">
        <f>VLOOKUP(B75,[49]apr96!$A$51:$IV$127,3,0)</f>
        <v>310875</v>
      </c>
      <c r="AF75" s="4">
        <f>VLOOKUP(B75,[50]may96!$A$60:$IV$135,3,0)</f>
        <v>459308</v>
      </c>
      <c r="AG75" s="4">
        <f>VLOOKUP(B75,[51]jun96!$A$50:$IV$124,3,0)</f>
        <v>365393</v>
      </c>
      <c r="AH75" s="4">
        <f>VLOOKUP(B75,[52]jul96!$A$53:$IV$126,3,0)</f>
        <v>502514</v>
      </c>
      <c r="AI75" s="4">
        <f>VLOOKUP(B75,[53]aug96!$A$36:$IV$108,3,0)</f>
        <v>492808</v>
      </c>
      <c r="AJ75" s="4">
        <f>VLOOKUP(B75,[54]sep96!$A$51:$IV$122,3,0)</f>
        <v>579325</v>
      </c>
      <c r="AK75" s="4">
        <f>VLOOKUP(B75,[55]oct96!$A$59:$IV$129,3,0)</f>
        <v>390053</v>
      </c>
      <c r="AL75" s="4">
        <f>VLOOKUP(B75,[56]nov96!$A$61:$IV$130,3,0)</f>
        <v>513316</v>
      </c>
      <c r="AM75" s="4">
        <f>VLOOKUP(B75,[57]dec96!$A$51:$IV$119,3,0)</f>
        <v>463506</v>
      </c>
      <c r="AN75" s="4">
        <f>VLOOKUP(B75,[58]jan97!$A$52:$IV$116,3,0)</f>
        <v>449282</v>
      </c>
      <c r="AO75" s="4">
        <f>VLOOKUP(B75,[59]feb97!$A$35:$IV$98,3,0)</f>
        <v>487943</v>
      </c>
      <c r="AP75" s="4">
        <f>VLOOKUP(B75,[60]mar97!$A$51:$IV$113,3,0)</f>
        <v>479403</v>
      </c>
      <c r="AQ75" s="4">
        <f>VLOOKUP(B75,[61]apr97!$A$35:$IV$96,3,0)</f>
        <v>604484</v>
      </c>
      <c r="AR75" s="4">
        <f>VLOOKUP(B75,[62]may97!$A$35:$IV$95,3,0)</f>
        <v>417759</v>
      </c>
      <c r="AS75" s="4">
        <f>VLOOKUP(B75,[63]jun97!$A$35:$IV$94,3,0)</f>
        <v>519886</v>
      </c>
      <c r="AT75" s="4">
        <f>VLOOKUP(B75,[64]jul97!$A$49:$IV$107,3,0)</f>
        <v>510153</v>
      </c>
      <c r="AU75" s="4">
        <f>VLOOKUP(B75,[65]aug97!$A$60:$IV$117,3,0)</f>
        <v>635342</v>
      </c>
      <c r="AV75" s="4">
        <f>VLOOKUP(B75,[66]sep97!$A$48:$IV$104,3,0)</f>
        <v>1220097</v>
      </c>
      <c r="AW75" s="4">
        <f>VLOOKUP(B75,[67]oct97!$A$48:$IV$103,3,0)</f>
        <v>974503</v>
      </c>
      <c r="AX75" s="4">
        <f>VLOOKUP(B75,[68]nov97!$A$48:$IV$102,3,0)</f>
        <v>656277</v>
      </c>
      <c r="AY75" s="4">
        <f>VLOOKUP(B75,[69]dec97!$A$35:$IV$88,3,0)</f>
        <v>567665</v>
      </c>
      <c r="AZ75" s="4">
        <f>VLOOKUP(B75,[70]jan98!$A$47:$IV$96,3,0)</f>
        <v>795757</v>
      </c>
      <c r="BA75" s="4">
        <f>VLOOKUP(B75,[71]feb98!$A$50:$IV$98,3,0)</f>
        <v>806802</v>
      </c>
      <c r="BB75" s="4">
        <f>VLOOKUP(B75,[72]mar98!$A$34:$IV$81,3,0)</f>
        <v>731904</v>
      </c>
      <c r="BC75" s="4">
        <f>VLOOKUP(B75,[73]apr98!$A$46:$IV$92,3,0)</f>
        <v>1008585</v>
      </c>
      <c r="BD75" s="4">
        <f>VLOOKUP(B75,[74]may98!$A$47:$IV$92,3,0)</f>
        <v>644716</v>
      </c>
      <c r="BE75" s="4">
        <f>VLOOKUP(B75,[75]jun98!$A$54:$IV$98,3,0)</f>
        <v>766176</v>
      </c>
      <c r="BF75" s="4">
        <f>VLOOKUP(B75,[76]jul98!$A$34:$IV$77,3,0)</f>
        <v>1091945</v>
      </c>
      <c r="BG75" s="4">
        <f>VLOOKUP(B75,[77]aug98!$A$48:$IV$90,3,0)</f>
        <v>920952</v>
      </c>
      <c r="BH75" s="4">
        <f>VLOOKUP(B75,[78]sep98!$A$46:$IV$87,3,0)</f>
        <v>758382</v>
      </c>
      <c r="BI75" s="4">
        <f>VLOOKUP(B75,[79]oct98!$A$34:$IV$74,3,0)</f>
        <v>962143</v>
      </c>
      <c r="BJ75" s="4">
        <f>VLOOKUP(B75,[80]nov98!$A$34:$IV$73,3,0)</f>
        <v>797381</v>
      </c>
      <c r="BK75" s="4">
        <f>VLOOKUP(B75,[81]dec98!$A$59:$IV$97,3,0)</f>
        <v>598687</v>
      </c>
      <c r="BL75" s="4">
        <f>VLOOKUP(B75,[82]jan99!$A$48:$IV$83,3,0)</f>
        <v>838143</v>
      </c>
      <c r="BM75" s="14">
        <f>VLOOKUP(B75,[83]feb99!$A$33:$IV$66,3,0)</f>
        <v>590035</v>
      </c>
      <c r="BN75" s="4">
        <f>VLOOKUP(B75,[84]mar99!$A$46:$IV$78,3,0)</f>
        <v>644790</v>
      </c>
      <c r="BO75" s="4">
        <f>VLOOKUP(B75,[85]apr99!$A$33:$IV$64,3,0)</f>
        <v>729829</v>
      </c>
      <c r="BP75" s="4">
        <f>VLOOKUP(B75,[86]may99!$A$58:$IV$88,3,0)</f>
        <v>718941</v>
      </c>
      <c r="BQ75" s="4">
        <f>VLOOKUP(B75,[87]jun99!$A$33:$IV$62,3,0)</f>
        <v>1195649</v>
      </c>
      <c r="BR75" s="4">
        <f>VLOOKUP(B75,[88]jul99!$A$55:$IV$83,3,0)</f>
        <v>1425406</v>
      </c>
      <c r="BS75" s="4">
        <f>VLOOKUP(B75,[89]aug99!$A$33:$IV$60,3,0)</f>
        <v>1536403</v>
      </c>
      <c r="BT75">
        <f>VLOOKUP(B75,[90]sep99!$A$45:$IV$71,3,0)</f>
        <v>2101258</v>
      </c>
      <c r="BU75">
        <f>VLOOKUP(B75,[91]oct99!$A$44:$IV$69,3,0)</f>
        <v>2125068</v>
      </c>
      <c r="BV75">
        <f>VLOOKUP(B75,[92]nov99!$A$47:$IV$71,3,0)</f>
        <v>2305593</v>
      </c>
      <c r="BW75">
        <f>VLOOKUP(B75,[93]dec99!$A$58:$IV$81,3,0)</f>
        <v>2165588</v>
      </c>
      <c r="BX75">
        <f>VLOOKUP(B75,[94]jan00!$A$32:$IV$51,3,0)</f>
        <v>1678346</v>
      </c>
      <c r="CP75" s="1" t="s">
        <v>76</v>
      </c>
      <c r="CQ75" s="11">
        <f t="shared" si="88"/>
        <v>-0.86731337868488412</v>
      </c>
      <c r="CR75" s="11">
        <f t="shared" si="89"/>
        <v>-0.8622943899876957</v>
      </c>
      <c r="CS75" s="11">
        <f t="shared" si="90"/>
        <v>-0.85883116320621555</v>
      </c>
      <c r="CT75" s="11">
        <f t="shared" si="91"/>
        <v>-0.85635137469596212</v>
      </c>
      <c r="CU75" s="11">
        <f t="shared" si="92"/>
        <v>-0.88433428028136862</v>
      </c>
      <c r="CV75" s="11">
        <f t="shared" si="93"/>
        <v>-0.90016303103843198</v>
      </c>
      <c r="CW75" s="11">
        <f t="shared" si="94"/>
        <v>-0.87284338376675918</v>
      </c>
      <c r="CX75" s="11">
        <f t="shared" si="95"/>
        <v>-0.83687696080813367</v>
      </c>
      <c r="CY75" s="11">
        <f t="shared" si="96"/>
        <v>-0.83981280824516824</v>
      </c>
      <c r="CZ75" s="11">
        <f t="shared" si="97"/>
        <v>-0.8225171247388009</v>
      </c>
      <c r="DA75" s="11">
        <f t="shared" si="98"/>
        <v>-0.85109676922468469</v>
      </c>
      <c r="DB75" s="11">
        <f t="shared" si="99"/>
        <v>-0.79882491458683902</v>
      </c>
      <c r="DC75" s="11">
        <f t="shared" si="100"/>
        <v>-0.81789516321468458</v>
      </c>
      <c r="DD75" s="11">
        <f t="shared" si="101"/>
        <v>-0.73750621370630631</v>
      </c>
      <c r="DE75" s="11">
        <f t="shared" si="102"/>
        <v>-6.4789155500738165</v>
      </c>
      <c r="DF75" s="11">
        <f t="shared" si="103"/>
        <v>-0.8104170102907956</v>
      </c>
      <c r="DG75" s="11">
        <f t="shared" si="104"/>
        <v>-1</v>
      </c>
      <c r="DH75" s="11">
        <f t="shared" si="105"/>
        <v>-1</v>
      </c>
      <c r="DI75" s="11">
        <f t="shared" si="106"/>
        <v>-1</v>
      </c>
      <c r="DJ75" s="11">
        <f t="shared" si="107"/>
        <v>-1</v>
      </c>
      <c r="DK75" s="11">
        <f t="shared" si="108"/>
        <v>-1</v>
      </c>
      <c r="DL75" s="11">
        <f t="shared" si="109"/>
        <v>-1</v>
      </c>
      <c r="DM75" s="11">
        <f t="shared" si="110"/>
        <v>-1</v>
      </c>
      <c r="DN75" s="11">
        <f t="shared" si="111"/>
        <v>-1</v>
      </c>
      <c r="DO75" s="11">
        <f t="shared" si="112"/>
        <v>-1</v>
      </c>
      <c r="DP75" s="11">
        <f t="shared" si="113"/>
        <v>-1</v>
      </c>
      <c r="DQ75" s="11">
        <f t="shared" si="114"/>
        <v>-1</v>
      </c>
      <c r="DR75" s="11">
        <f t="shared" si="115"/>
        <v>-1</v>
      </c>
      <c r="DS75" s="11">
        <f t="shared" si="116"/>
        <v>-1</v>
      </c>
      <c r="DT75" s="11">
        <f t="shared" si="117"/>
        <v>-1</v>
      </c>
      <c r="DU75" s="11">
        <f t="shared" si="118"/>
        <v>-1</v>
      </c>
      <c r="DV75" s="11">
        <f t="shared" si="119"/>
        <v>-1</v>
      </c>
      <c r="DW75" s="11">
        <f t="shared" si="120"/>
        <v>-1</v>
      </c>
      <c r="DX75" s="11">
        <f t="shared" si="121"/>
        <v>-1</v>
      </c>
      <c r="DY75" s="11">
        <f t="shared" si="122"/>
        <v>-1</v>
      </c>
      <c r="DZ75" s="11">
        <f t="shared" si="123"/>
        <v>-1</v>
      </c>
      <c r="EA75" s="11">
        <f t="shared" si="124"/>
        <v>-1</v>
      </c>
      <c r="EB75" s="11">
        <f t="shared" si="125"/>
        <v>-1</v>
      </c>
      <c r="EC75" s="11">
        <f t="shared" si="126"/>
        <v>-1</v>
      </c>
      <c r="ED75" s="11">
        <f t="shared" si="127"/>
        <v>-1</v>
      </c>
      <c r="EE75" s="11">
        <f t="shared" si="128"/>
        <v>-1</v>
      </c>
      <c r="EF75" s="11">
        <f t="shared" si="129"/>
        <v>-1</v>
      </c>
      <c r="EG75" s="11">
        <f t="shared" si="130"/>
        <v>-1</v>
      </c>
      <c r="EH75" s="11">
        <f t="shared" si="131"/>
        <v>-1</v>
      </c>
      <c r="EI75" s="11">
        <f t="shared" si="132"/>
        <v>-1</v>
      </c>
      <c r="EJ75" s="11">
        <f t="shared" si="133"/>
        <v>-1</v>
      </c>
      <c r="EK75" s="11">
        <f t="shared" si="134"/>
        <v>-1</v>
      </c>
      <c r="EL75" s="11">
        <f t="shared" si="135"/>
        <v>-1</v>
      </c>
      <c r="EM75" s="11">
        <f t="shared" si="136"/>
        <v>-1</v>
      </c>
      <c r="EN75" s="11">
        <f t="shared" si="137"/>
        <v>-1</v>
      </c>
      <c r="EO75" s="11">
        <f t="shared" si="138"/>
        <v>-1</v>
      </c>
      <c r="EP75" s="11">
        <f t="shared" si="139"/>
        <v>-1</v>
      </c>
      <c r="EQ75" s="11">
        <f t="shared" si="140"/>
        <v>-1</v>
      </c>
      <c r="ER75" s="11">
        <f t="shared" si="141"/>
        <v>-1</v>
      </c>
      <c r="ES75" s="11">
        <f t="shared" si="142"/>
        <v>-1</v>
      </c>
      <c r="ET75" s="11">
        <f t="shared" si="143"/>
        <v>-1</v>
      </c>
      <c r="EU75" s="11">
        <f t="shared" si="144"/>
        <v>-1</v>
      </c>
      <c r="EV75" s="11">
        <f t="shared" si="145"/>
        <v>-1</v>
      </c>
      <c r="EW75" s="11">
        <f t="shared" si="146"/>
        <v>-1</v>
      </c>
      <c r="EX75" s="11">
        <f t="shared" si="147"/>
        <v>-1</v>
      </c>
      <c r="EY75" s="11">
        <f t="shared" si="148"/>
        <v>-1</v>
      </c>
      <c r="EZ75" s="11">
        <f t="shared" si="149"/>
        <v>-1</v>
      </c>
      <c r="FA75" s="11">
        <f t="shared" si="150"/>
        <v>-1</v>
      </c>
      <c r="FB75" s="11">
        <f t="shared" si="151"/>
        <v>-1</v>
      </c>
      <c r="FC75" s="11">
        <f t="shared" si="152"/>
        <v>-1</v>
      </c>
      <c r="FD75" s="11">
        <f t="shared" si="153"/>
        <v>-1</v>
      </c>
      <c r="FE75" s="11">
        <f t="shared" si="154"/>
        <v>-1</v>
      </c>
      <c r="FF75" s="11">
        <f t="shared" si="155"/>
        <v>-1</v>
      </c>
      <c r="FG75" s="11">
        <f t="shared" si="156"/>
        <v>-1</v>
      </c>
      <c r="FH75" s="11">
        <f t="shared" si="157"/>
        <v>-1</v>
      </c>
      <c r="FI75" s="11">
        <f t="shared" si="158"/>
        <v>-1</v>
      </c>
      <c r="FJ75" s="11">
        <f t="shared" si="159"/>
        <v>-1</v>
      </c>
      <c r="FK75" s="11">
        <f t="shared" si="160"/>
        <v>-1</v>
      </c>
      <c r="FL75" s="11">
        <f t="shared" si="161"/>
        <v>-1</v>
      </c>
      <c r="FM75" s="11">
        <f t="shared" si="162"/>
        <v>-1</v>
      </c>
      <c r="FN75" s="11">
        <f t="shared" si="163"/>
        <v>-1</v>
      </c>
      <c r="FO75" s="11">
        <f t="shared" si="164"/>
        <v>-1</v>
      </c>
      <c r="FP75" s="11">
        <f t="shared" si="165"/>
        <v>-1</v>
      </c>
      <c r="FQ75" s="11">
        <f t="shared" si="166"/>
        <v>-1</v>
      </c>
      <c r="FR75" s="11">
        <f t="shared" si="167"/>
        <v>-1</v>
      </c>
      <c r="FS75" s="11">
        <f t="shared" si="168"/>
        <v>-1</v>
      </c>
      <c r="FT75" s="11">
        <f t="shared" si="169"/>
        <v>-1</v>
      </c>
      <c r="FU75" s="11">
        <f t="shared" si="170"/>
        <v>-1</v>
      </c>
      <c r="FV75" s="11">
        <f t="shared" si="171"/>
        <v>-1</v>
      </c>
      <c r="FW75" s="11">
        <f t="shared" si="172"/>
        <v>-1</v>
      </c>
      <c r="FX75" s="11">
        <f t="shared" si="173"/>
        <v>-1</v>
      </c>
      <c r="FY75" s="11">
        <f t="shared" si="174"/>
        <v>-1</v>
      </c>
      <c r="FZ75" s="11">
        <f t="shared" si="175"/>
        <v>-1</v>
      </c>
    </row>
    <row r="76" spans="2:182" x14ac:dyDescent="0.25">
      <c r="B76" s="2">
        <v>36557</v>
      </c>
      <c r="C76" s="3">
        <v>37221099</v>
      </c>
      <c r="D76" s="4">
        <f>VLOOKUP(B76,[22]jan94!$A$59:$IV$168,3,0)</f>
        <v>335912</v>
      </c>
      <c r="E76" s="4">
        <f>VLOOKUP(B76,[23]feb94!$A$51:$IV$159,3,0)</f>
        <v>195344</v>
      </c>
      <c r="F76" s="4">
        <f>VLOOKUP(B76,[24]mar94!$A$56:$IV$164,3,0)</f>
        <v>302089</v>
      </c>
      <c r="G76" s="4">
        <f>VLOOKUP(B76,[25]apr94!$A$64:$IV$170,3,0)</f>
        <v>208861</v>
      </c>
      <c r="H76" s="4">
        <f>VLOOKUP(B76,[26]may94!$A$51:$IV$156,3,0)</f>
        <v>183512</v>
      </c>
      <c r="I76" s="4">
        <f>VLOOKUP(B76,[27]jun94!$A$62:$IV$167,3,0)</f>
        <v>224931</v>
      </c>
      <c r="J76" s="4">
        <f>VLOOKUP(B76,[28]jul94!$A$55:$IV$159,3,0)</f>
        <v>257604</v>
      </c>
      <c r="K76" s="4">
        <f>VLOOKUP(B76,[29]aug94!$A$63:$IV$165,3,0)</f>
        <v>275666</v>
      </c>
      <c r="L76" s="4">
        <f>VLOOKUP(B76,[30]sep94!$A$55:$IV$156,3,0)</f>
        <v>312378</v>
      </c>
      <c r="M76" s="4">
        <f>VLOOKUP(B76,[31]oct94!$A$55:$IV$155,3,0)</f>
        <v>256730</v>
      </c>
      <c r="N76" s="4">
        <f>VLOOKUP(B76,[32]nov94!$A$38:$IV$137,3,0)</f>
        <v>331369</v>
      </c>
      <c r="O76" s="4">
        <f>VLOOKUP(B76,[33]dec94!$A$55:$IV$154,3,0)</f>
        <v>292475</v>
      </c>
      <c r="P76" s="4">
        <f>VLOOKUP(B76,[34]jan95!$A$48:$IV$142,3,0)</f>
        <v>378297</v>
      </c>
      <c r="Q76" s="4">
        <f>VLOOKUP(B76,[35]feb95!$A$54:$IV$147,3,0)</f>
        <v>211787</v>
      </c>
      <c r="R76" s="4">
        <f>VLOOKUP(B76,[36]mar95!$A$37:$IV$129,3,0)</f>
        <v>185846</v>
      </c>
      <c r="S76" s="4">
        <f>VLOOKUP(B76,[37]apr95!$A$59:$IV$150,3,0)</f>
        <v>239354</v>
      </c>
      <c r="T76" s="4">
        <f>VLOOKUP(B76,[38]may95!$A$60:$IV$151,3,0)</f>
        <v>277457</v>
      </c>
      <c r="U76" s="4">
        <f>VLOOKUP(B76,[39]jun95!$A$55:$IV$144,3,0)</f>
        <v>238251</v>
      </c>
      <c r="V76" s="4">
        <f>VLOOKUP(B76,[40]jul95!$A$53:$IV$141,3,0)</f>
        <v>384127</v>
      </c>
      <c r="W76" s="4">
        <f>VLOOKUP(B76,[41]aug95!$A$61:$IV$148,3,0)</f>
        <v>378164</v>
      </c>
      <c r="X76" s="4">
        <f>VLOOKUP(B76,[42]sep95!$A$58:$IV$144,3,0)</f>
        <v>236726</v>
      </c>
      <c r="Y76" s="4">
        <f>VLOOKUP(B76,[43]oct95!$A$53:$IV$138,3,0)</f>
        <v>624738</v>
      </c>
      <c r="Z76" s="4">
        <f>VLOOKUP(B76,[44]nov95!$A$58:$IV$142,3,0)</f>
        <v>420922</v>
      </c>
      <c r="AA76" s="4">
        <f>VLOOKUP(B76,[45]dec95!$A$55:$IV$138,3,0)</f>
        <v>236091</v>
      </c>
      <c r="AB76" s="4">
        <f>VLOOKUP(B76,[46]jan96!$A$59:$IV$138,3,0)</f>
        <v>372259</v>
      </c>
      <c r="AC76" s="4">
        <f>VLOOKUP(B76,[47]feb96!$A$36:$IV$114,3,0)</f>
        <v>772248</v>
      </c>
      <c r="AD76" s="4">
        <f>VLOOKUP(B76,[48]mar96!$A$54:$IV$133,3,0)</f>
        <v>325989</v>
      </c>
      <c r="AE76" s="4">
        <f>VLOOKUP(B76,[49]apr96!$A$51:$IV$127,3,0)</f>
        <v>330699</v>
      </c>
      <c r="AF76" s="4">
        <f>VLOOKUP(B76,[50]may96!$A$60:$IV$135,3,0)</f>
        <v>356170</v>
      </c>
      <c r="AG76" s="4">
        <f>VLOOKUP(B76,[51]jun96!$A$50:$IV$124,3,0)</f>
        <v>327234</v>
      </c>
      <c r="AH76" s="4">
        <f>VLOOKUP(B76,[52]jul96!$A$53:$IV$126,3,0)</f>
        <v>406207</v>
      </c>
      <c r="AI76" s="4">
        <f>VLOOKUP(B76,[53]aug96!$A$36:$IV$108,3,0)</f>
        <v>439993</v>
      </c>
      <c r="AJ76" s="4">
        <f>VLOOKUP(B76,[54]sep96!$A$51:$IV$122,3,0)</f>
        <v>584096</v>
      </c>
      <c r="AK76" s="4">
        <f>VLOOKUP(B76,[55]oct96!$A$59:$IV$129,3,0)</f>
        <v>363257</v>
      </c>
      <c r="AL76" s="4">
        <f>VLOOKUP(B76,[56]nov96!$A$61:$IV$130,3,0)</f>
        <v>485905</v>
      </c>
      <c r="AM76" s="4">
        <f>VLOOKUP(B76,[57]dec96!$A$51:$IV$119,3,0)</f>
        <v>432375</v>
      </c>
      <c r="AN76" s="4">
        <f>VLOOKUP(B76,[58]jan97!$A$52:$IV$116,3,0)</f>
        <v>401090</v>
      </c>
      <c r="AO76" s="4">
        <f>VLOOKUP(B76,[59]feb97!$A$35:$IV$98,3,0)</f>
        <v>426908</v>
      </c>
      <c r="AP76" s="4">
        <f>VLOOKUP(B76,[60]mar97!$A$51:$IV$113,3,0)</f>
        <v>473090</v>
      </c>
      <c r="AQ76" s="4">
        <f>VLOOKUP(B76,[61]apr97!$A$35:$IV$96,3,0)</f>
        <v>567143</v>
      </c>
      <c r="AR76" s="4">
        <f>VLOOKUP(B76,[62]may97!$A$35:$IV$95,3,0)</f>
        <v>394067</v>
      </c>
      <c r="AS76" s="4">
        <f>VLOOKUP(B76,[63]jun97!$A$35:$IV$94,3,0)</f>
        <v>475980</v>
      </c>
      <c r="AT76" s="4">
        <f>VLOOKUP(B76,[64]jul97!$A$49:$IV$107,3,0)</f>
        <v>381774</v>
      </c>
      <c r="AU76" s="4">
        <f>VLOOKUP(B76,[65]aug97!$A$60:$IV$117,3,0)</f>
        <v>578176</v>
      </c>
      <c r="AV76" s="4">
        <f>VLOOKUP(B76,[66]sep97!$A$48:$IV$104,3,0)</f>
        <v>1074521</v>
      </c>
      <c r="AW76" s="4">
        <f>VLOOKUP(B76,[67]oct97!$A$48:$IV$103,3,0)</f>
        <v>934928</v>
      </c>
      <c r="AX76" s="4">
        <f>VLOOKUP(B76,[68]nov97!$A$48:$IV$102,3,0)</f>
        <v>614783</v>
      </c>
      <c r="AY76" s="4">
        <f>VLOOKUP(B76,[69]dec97!$A$35:$IV$88,3,0)</f>
        <v>501314</v>
      </c>
      <c r="AZ76" s="4">
        <f>VLOOKUP(B76,[70]jan98!$A$47:$IV$96,3,0)</f>
        <v>716585</v>
      </c>
      <c r="BA76" s="4">
        <f>VLOOKUP(B76,[71]feb98!$A$50:$IV$98,3,0)</f>
        <v>746375</v>
      </c>
      <c r="BB76" s="4">
        <f>VLOOKUP(B76,[72]mar98!$A$34:$IV$81,3,0)</f>
        <v>666097</v>
      </c>
      <c r="BC76" s="4">
        <f>VLOOKUP(B76,[73]apr98!$A$46:$IV$92,3,0)</f>
        <v>877704</v>
      </c>
      <c r="BD76" s="4">
        <f>VLOOKUP(B76,[74]may98!$A$47:$IV$92,3,0)</f>
        <v>566346</v>
      </c>
      <c r="BE76" s="4">
        <f>VLOOKUP(B76,[75]jun98!$A$54:$IV$98,3,0)</f>
        <v>654573</v>
      </c>
      <c r="BF76" s="4">
        <f>VLOOKUP(B76,[76]jul98!$A$34:$IV$77,3,0)</f>
        <v>908225</v>
      </c>
      <c r="BG76" s="4">
        <f>VLOOKUP(B76,[77]aug98!$A$48:$IV$90,3,0)</f>
        <v>827527</v>
      </c>
      <c r="BH76" s="4">
        <f>VLOOKUP(B76,[78]sep98!$A$46:$IV$87,3,0)</f>
        <v>681305</v>
      </c>
      <c r="BI76" s="4">
        <f>VLOOKUP(B76,[79]oct98!$A$34:$IV$74,3,0)</f>
        <v>882112</v>
      </c>
      <c r="BJ76" s="4">
        <f>VLOOKUP(B76,[80]nov98!$A$34:$IV$73,3,0)</f>
        <v>744246</v>
      </c>
      <c r="BK76" s="4">
        <f>VLOOKUP(B76,[81]dec98!$A$59:$IV$97,3,0)</f>
        <v>539007</v>
      </c>
      <c r="BL76" s="4">
        <f>VLOOKUP(B76,[82]jan99!$A$48:$IV$83,3,0)</f>
        <v>824180</v>
      </c>
      <c r="BM76" s="14">
        <f>VLOOKUP(B76,[83]feb99!$A$33:$IV$66,3,0)</f>
        <v>556900</v>
      </c>
      <c r="BN76" s="4">
        <f>VLOOKUP(B76,[84]mar99!$A$46:$IV$78,3,0)</f>
        <v>593732</v>
      </c>
      <c r="BO76" s="4">
        <f>VLOOKUP(B76,[85]apr99!$A$33:$IV$64,3,0)</f>
        <v>665044</v>
      </c>
      <c r="BP76" s="4">
        <f>VLOOKUP(B76,[86]may99!$A$58:$IV$88,3,0)</f>
        <v>591037</v>
      </c>
      <c r="BQ76" s="4">
        <f>VLOOKUP(B76,[87]jun99!$A$33:$IV$62,3,0)</f>
        <v>996019</v>
      </c>
      <c r="BR76" s="4">
        <f>VLOOKUP(B76,[88]jul99!$A$55:$IV$83,3,0)</f>
        <v>1239331</v>
      </c>
      <c r="BS76" s="4">
        <f>VLOOKUP(B76,[89]aug99!$A$33:$IV$60,3,0)</f>
        <v>1354259</v>
      </c>
      <c r="BT76">
        <f>VLOOKUP(B76,[90]sep99!$A$45:$IV$71,3,0)</f>
        <v>1936838</v>
      </c>
      <c r="BU76">
        <f>VLOOKUP(B76,[91]oct99!$A$44:$IV$69,3,0)</f>
        <v>1791114</v>
      </c>
      <c r="BV76">
        <f>VLOOKUP(B76,[92]nov99!$A$47:$IV$71,3,0)</f>
        <v>2139149</v>
      </c>
      <c r="BW76">
        <f>VLOOKUP(B76,[93]dec99!$A$58:$IV$81,3,0)</f>
        <v>1969749</v>
      </c>
      <c r="BX76">
        <f>VLOOKUP(B76,[94]jan00!$A$32:$IV$51,3,0)</f>
        <v>2240154</v>
      </c>
      <c r="BY76">
        <f>VLOOKUP(B76,[95]feb00!$A$47:$IV$65,3,0)</f>
        <v>1775121</v>
      </c>
      <c r="CP76" s="1" t="s">
        <v>77</v>
      </c>
      <c r="CQ76" s="11">
        <f t="shared" si="88"/>
        <v>-0.85301788679919177</v>
      </c>
      <c r="CR76" s="11">
        <f t="shared" si="89"/>
        <v>-0.86826933601453737</v>
      </c>
      <c r="CS76" s="11">
        <f t="shared" si="90"/>
        <v>-0.85280087805733984</v>
      </c>
      <c r="CT76" s="11">
        <f t="shared" si="91"/>
        <v>-0.8581128231192644</v>
      </c>
      <c r="CU76" s="11">
        <f t="shared" si="92"/>
        <v>-0.87928465307553116</v>
      </c>
      <c r="CV76" s="11">
        <f t="shared" si="93"/>
        <v>-0.90146743969114296</v>
      </c>
      <c r="CW76" s="11">
        <f t="shared" si="94"/>
        <v>-0.87537888414538001</v>
      </c>
      <c r="CX76" s="11">
        <f t="shared" si="95"/>
        <v>-0.84445079012661584</v>
      </c>
      <c r="CY76" s="11">
        <f t="shared" si="96"/>
        <v>-0.84529031951643807</v>
      </c>
      <c r="CZ76" s="11">
        <f t="shared" si="97"/>
        <v>-0.84517907525980895</v>
      </c>
      <c r="DA76" s="11">
        <f t="shared" si="98"/>
        <v>-0.8432727393835695</v>
      </c>
      <c r="DB76" s="11">
        <f t="shared" si="99"/>
        <v>-0.80344858355565751</v>
      </c>
      <c r="DC76" s="11">
        <f t="shared" si="100"/>
        <v>-0.81335997555963191</v>
      </c>
      <c r="DD76" s="11">
        <f t="shared" si="101"/>
        <v>-0.72802459215491333</v>
      </c>
      <c r="DE76" s="11">
        <f t="shared" si="102"/>
        <v>-6.8791746648693533</v>
      </c>
      <c r="DF76" s="11">
        <f t="shared" si="103"/>
        <v>-1</v>
      </c>
      <c r="DG76" s="11">
        <f t="shared" si="104"/>
        <v>-1</v>
      </c>
      <c r="DH76" s="11">
        <f t="shared" si="105"/>
        <v>-1</v>
      </c>
      <c r="DI76" s="11">
        <f t="shared" si="106"/>
        <v>-1</v>
      </c>
      <c r="DJ76" s="11">
        <f t="shared" si="107"/>
        <v>-1</v>
      </c>
      <c r="DK76" s="11">
        <f t="shared" si="108"/>
        <v>-1</v>
      </c>
      <c r="DL76" s="11">
        <f t="shared" si="109"/>
        <v>-1</v>
      </c>
      <c r="DM76" s="11">
        <f t="shared" si="110"/>
        <v>-1</v>
      </c>
      <c r="DN76" s="11">
        <f t="shared" si="111"/>
        <v>-1</v>
      </c>
      <c r="DO76" s="11">
        <f t="shared" si="112"/>
        <v>-1</v>
      </c>
      <c r="DP76" s="11">
        <f t="shared" si="113"/>
        <v>-1</v>
      </c>
      <c r="DQ76" s="11">
        <f t="shared" si="114"/>
        <v>-1</v>
      </c>
      <c r="DR76" s="11">
        <f t="shared" si="115"/>
        <v>-1</v>
      </c>
      <c r="DS76" s="11">
        <f t="shared" si="116"/>
        <v>-1</v>
      </c>
      <c r="DT76" s="11">
        <f t="shared" si="117"/>
        <v>-1</v>
      </c>
      <c r="DU76" s="11">
        <f t="shared" si="118"/>
        <v>-1</v>
      </c>
      <c r="DV76" s="11">
        <f t="shared" si="119"/>
        <v>-1</v>
      </c>
      <c r="DW76" s="11">
        <f t="shared" si="120"/>
        <v>-1</v>
      </c>
      <c r="DX76" s="11">
        <f t="shared" si="121"/>
        <v>-1</v>
      </c>
      <c r="DY76" s="11">
        <f t="shared" si="122"/>
        <v>-1</v>
      </c>
      <c r="DZ76" s="11">
        <f t="shared" si="123"/>
        <v>-1</v>
      </c>
      <c r="EA76" s="11">
        <f t="shared" si="124"/>
        <v>-1</v>
      </c>
      <c r="EB76" s="11">
        <f t="shared" si="125"/>
        <v>-1</v>
      </c>
      <c r="EC76" s="11">
        <f t="shared" si="126"/>
        <v>-1</v>
      </c>
      <c r="ED76" s="11">
        <f t="shared" si="127"/>
        <v>-1</v>
      </c>
      <c r="EE76" s="11">
        <f t="shared" si="128"/>
        <v>-1</v>
      </c>
      <c r="EF76" s="11">
        <f t="shared" si="129"/>
        <v>-1</v>
      </c>
      <c r="EG76" s="11">
        <f t="shared" si="130"/>
        <v>-1</v>
      </c>
      <c r="EH76" s="11">
        <f t="shared" si="131"/>
        <v>-1</v>
      </c>
      <c r="EI76" s="11">
        <f t="shared" si="132"/>
        <v>-1</v>
      </c>
      <c r="EJ76" s="11">
        <f t="shared" si="133"/>
        <v>-1</v>
      </c>
      <c r="EK76" s="11">
        <f t="shared" si="134"/>
        <v>-1</v>
      </c>
      <c r="EL76" s="11">
        <f t="shared" si="135"/>
        <v>-1</v>
      </c>
      <c r="EM76" s="11">
        <f t="shared" si="136"/>
        <v>-1</v>
      </c>
      <c r="EN76" s="11">
        <f t="shared" si="137"/>
        <v>-1</v>
      </c>
      <c r="EO76" s="11">
        <f t="shared" si="138"/>
        <v>-1</v>
      </c>
      <c r="EP76" s="11">
        <f t="shared" si="139"/>
        <v>-1</v>
      </c>
      <c r="EQ76" s="11">
        <f t="shared" si="140"/>
        <v>-1</v>
      </c>
      <c r="ER76" s="11">
        <f t="shared" si="141"/>
        <v>-1</v>
      </c>
      <c r="ES76" s="11">
        <f t="shared" si="142"/>
        <v>-1</v>
      </c>
      <c r="ET76" s="11">
        <f t="shared" si="143"/>
        <v>-1</v>
      </c>
      <c r="EU76" s="11">
        <f t="shared" si="144"/>
        <v>-1</v>
      </c>
      <c r="EV76" s="11">
        <f t="shared" si="145"/>
        <v>-1</v>
      </c>
      <c r="EW76" s="11">
        <f t="shared" si="146"/>
        <v>-1</v>
      </c>
      <c r="EX76" s="11">
        <f t="shared" si="147"/>
        <v>-1</v>
      </c>
      <c r="EY76" s="11">
        <f t="shared" si="148"/>
        <v>-1</v>
      </c>
      <c r="EZ76" s="11">
        <f t="shared" si="149"/>
        <v>-1</v>
      </c>
      <c r="FA76" s="11">
        <f t="shared" si="150"/>
        <v>-1</v>
      </c>
      <c r="FB76" s="11">
        <f t="shared" si="151"/>
        <v>-1</v>
      </c>
      <c r="FC76" s="11">
        <f t="shared" si="152"/>
        <v>-1</v>
      </c>
      <c r="FD76" s="11">
        <f t="shared" si="153"/>
        <v>-1</v>
      </c>
      <c r="FE76" s="11">
        <f t="shared" si="154"/>
        <v>-1</v>
      </c>
      <c r="FF76" s="11">
        <f t="shared" si="155"/>
        <v>-1</v>
      </c>
      <c r="FG76" s="11">
        <f t="shared" si="156"/>
        <v>-1</v>
      </c>
      <c r="FH76" s="11">
        <f t="shared" si="157"/>
        <v>-1</v>
      </c>
      <c r="FI76" s="11">
        <f t="shared" si="158"/>
        <v>-1</v>
      </c>
      <c r="FJ76" s="11">
        <f t="shared" si="159"/>
        <v>-1</v>
      </c>
      <c r="FK76" s="11">
        <f t="shared" si="160"/>
        <v>-1</v>
      </c>
      <c r="FL76" s="11">
        <f t="shared" si="161"/>
        <v>-1</v>
      </c>
      <c r="FM76" s="11">
        <f t="shared" si="162"/>
        <v>-1</v>
      </c>
      <c r="FN76" s="11">
        <f t="shared" si="163"/>
        <v>-1</v>
      </c>
      <c r="FO76" s="11">
        <f t="shared" si="164"/>
        <v>-1</v>
      </c>
      <c r="FP76" s="11">
        <f t="shared" si="165"/>
        <v>-1</v>
      </c>
      <c r="FQ76" s="11">
        <f t="shared" si="166"/>
        <v>-1</v>
      </c>
      <c r="FR76" s="11">
        <f t="shared" si="167"/>
        <v>-1</v>
      </c>
      <c r="FS76" s="11">
        <f t="shared" si="168"/>
        <v>-1</v>
      </c>
      <c r="FT76" s="11">
        <f t="shared" si="169"/>
        <v>-1</v>
      </c>
      <c r="FU76" s="11">
        <f t="shared" si="170"/>
        <v>-1</v>
      </c>
      <c r="FV76" s="11">
        <f t="shared" si="171"/>
        <v>-1</v>
      </c>
      <c r="FW76" s="11">
        <f t="shared" si="172"/>
        <v>-1</v>
      </c>
      <c r="FX76" s="11">
        <f t="shared" si="173"/>
        <v>-1</v>
      </c>
      <c r="FY76" s="11">
        <f t="shared" si="174"/>
        <v>-1</v>
      </c>
      <c r="FZ76" s="11">
        <f t="shared" si="175"/>
        <v>-1</v>
      </c>
    </row>
    <row r="77" spans="2:182" x14ac:dyDescent="0.25">
      <c r="B77" s="2">
        <v>36586</v>
      </c>
      <c r="C77" s="3">
        <v>41870178</v>
      </c>
      <c r="D77" s="4">
        <f>VLOOKUP(B77,[22]jan94!$A$59:$IV$168,3,0)</f>
        <v>397765</v>
      </c>
      <c r="E77" s="4">
        <f>VLOOKUP(B77,[23]feb94!$A$51:$IV$159,3,0)</f>
        <v>257072</v>
      </c>
      <c r="F77" s="4">
        <f>VLOOKUP(B77,[24]mar94!$A$56:$IV$164,3,0)</f>
        <v>379381</v>
      </c>
      <c r="G77" s="4">
        <f>VLOOKUP(B77,[25]apr94!$A$64:$IV$170,3,0)</f>
        <v>309592</v>
      </c>
      <c r="H77" s="4">
        <f>VLOOKUP(B77,[26]may94!$A$51:$IV$156,3,0)</f>
        <v>247612</v>
      </c>
      <c r="I77" s="4">
        <f>VLOOKUP(B77,[27]jun94!$A$62:$IV$167,3,0)</f>
        <v>277251</v>
      </c>
      <c r="J77" s="4">
        <f>VLOOKUP(B77,[28]jul94!$A$55:$IV$159,3,0)</f>
        <v>309891</v>
      </c>
      <c r="K77" s="4">
        <f>VLOOKUP(B77,[29]aug94!$A$63:$IV$165,3,0)</f>
        <v>324863</v>
      </c>
      <c r="L77" s="4">
        <f>VLOOKUP(B77,[30]sep94!$A$55:$IV$156,3,0)</f>
        <v>343259</v>
      </c>
      <c r="M77" s="4">
        <f>VLOOKUP(B77,[31]oct94!$A$55:$IV$155,3,0)</f>
        <v>262509</v>
      </c>
      <c r="N77" s="4">
        <f>VLOOKUP(B77,[32]nov94!$A$38:$IV$137,3,0)</f>
        <v>361590</v>
      </c>
      <c r="O77" s="4">
        <f>VLOOKUP(B77,[33]dec94!$A$55:$IV$154,3,0)</f>
        <v>373360</v>
      </c>
      <c r="P77" s="4">
        <f>VLOOKUP(B77,[34]jan95!$A$48:$IV$142,3,0)</f>
        <v>441267</v>
      </c>
      <c r="Q77" s="4">
        <f>VLOOKUP(B77,[35]feb95!$A$54:$IV$147,3,0)</f>
        <v>249951</v>
      </c>
      <c r="R77" s="4">
        <f>VLOOKUP(B77,[36]mar95!$A$37:$IV$129,3,0)</f>
        <v>240618</v>
      </c>
      <c r="S77" s="4">
        <f>VLOOKUP(B77,[37]apr95!$A$59:$IV$150,3,0)</f>
        <v>255764</v>
      </c>
      <c r="T77" s="4">
        <f>VLOOKUP(B77,[38]may95!$A$60:$IV$151,3,0)</f>
        <v>324743</v>
      </c>
      <c r="U77" s="4">
        <f>VLOOKUP(B77,[39]jun95!$A$55:$IV$144,3,0)</f>
        <v>271757</v>
      </c>
      <c r="V77" s="4">
        <f>VLOOKUP(B77,[40]jul95!$A$53:$IV$141,3,0)</f>
        <v>409423</v>
      </c>
      <c r="W77" s="4">
        <f>VLOOKUP(B77,[41]aug95!$A$61:$IV$148,3,0)</f>
        <v>412385</v>
      </c>
      <c r="X77" s="4">
        <f>VLOOKUP(B77,[42]sep95!$A$58:$IV$144,3,0)</f>
        <v>252998</v>
      </c>
      <c r="Y77" s="4">
        <f>VLOOKUP(B77,[43]oct95!$A$53:$IV$138,3,0)</f>
        <v>671599</v>
      </c>
      <c r="Z77" s="4">
        <f>VLOOKUP(B77,[44]nov95!$A$58:$IV$142,3,0)</f>
        <v>431062</v>
      </c>
      <c r="AA77" s="4">
        <f>VLOOKUP(B77,[45]dec95!$A$55:$IV$138,3,0)</f>
        <v>253507</v>
      </c>
      <c r="AB77" s="4">
        <f>VLOOKUP(B77,[46]jan96!$A$59:$IV$138,3,0)</f>
        <v>430836</v>
      </c>
      <c r="AC77" s="4">
        <f>VLOOKUP(B77,[47]feb96!$A$36:$IV$114,3,0)</f>
        <v>830566</v>
      </c>
      <c r="AD77" s="4">
        <f>VLOOKUP(B77,[48]mar96!$A$54:$IV$133,3,0)</f>
        <v>379500</v>
      </c>
      <c r="AE77" s="4">
        <f>VLOOKUP(B77,[49]apr96!$A$51:$IV$127,3,0)</f>
        <v>338507</v>
      </c>
      <c r="AF77" s="4">
        <f>VLOOKUP(B77,[50]may96!$A$60:$IV$135,3,0)</f>
        <v>437421</v>
      </c>
      <c r="AG77" s="4">
        <f>VLOOKUP(B77,[51]jun96!$A$50:$IV$124,3,0)</f>
        <v>352219</v>
      </c>
      <c r="AH77" s="4">
        <f>VLOOKUP(B77,[52]jul96!$A$53:$IV$126,3,0)</f>
        <v>481499</v>
      </c>
      <c r="AI77" s="4">
        <f>VLOOKUP(B77,[53]aug96!$A$36:$IV$108,3,0)</f>
        <v>485094</v>
      </c>
      <c r="AJ77" s="4">
        <f>VLOOKUP(B77,[54]sep96!$A$51:$IV$122,3,0)</f>
        <v>565038</v>
      </c>
      <c r="AK77" s="4">
        <f>VLOOKUP(B77,[55]oct96!$A$59:$IV$129,3,0)</f>
        <v>371093</v>
      </c>
      <c r="AL77" s="4">
        <f>VLOOKUP(B77,[56]nov96!$A$61:$IV$130,3,0)</f>
        <v>492866</v>
      </c>
      <c r="AM77" s="4">
        <f>VLOOKUP(B77,[57]dec96!$A$51:$IV$119,3,0)</f>
        <v>458813</v>
      </c>
      <c r="AN77" s="4">
        <f>VLOOKUP(B77,[58]jan97!$A$52:$IV$116,3,0)</f>
        <v>465078</v>
      </c>
      <c r="AO77" s="4">
        <f>VLOOKUP(B77,[59]feb97!$A$35:$IV$98,3,0)</f>
        <v>432393</v>
      </c>
      <c r="AP77" s="4">
        <f>VLOOKUP(B77,[60]mar97!$A$51:$IV$113,3,0)</f>
        <v>469830</v>
      </c>
      <c r="AQ77" s="4">
        <f>VLOOKUP(B77,[61]apr97!$A$35:$IV$96,3,0)</f>
        <v>582159</v>
      </c>
      <c r="AR77" s="4">
        <f>VLOOKUP(B77,[62]may97!$A$35:$IV$95,3,0)</f>
        <v>426339</v>
      </c>
      <c r="AS77" s="4">
        <f>VLOOKUP(B77,[63]jun97!$A$35:$IV$94,3,0)</f>
        <v>484707</v>
      </c>
      <c r="AT77" s="4">
        <f>VLOOKUP(B77,[64]jul97!$A$49:$IV$107,3,0)</f>
        <v>481983</v>
      </c>
      <c r="AU77" s="4">
        <f>VLOOKUP(B77,[65]aug97!$A$60:$IV$117,3,0)</f>
        <v>607574</v>
      </c>
      <c r="AV77" s="4">
        <f>VLOOKUP(B77,[66]sep97!$A$48:$IV$104,3,0)</f>
        <v>1194384</v>
      </c>
      <c r="AW77" s="4">
        <f>VLOOKUP(B77,[67]oct97!$A$48:$IV$103,3,0)</f>
        <v>1024069</v>
      </c>
      <c r="AX77" s="4">
        <f>VLOOKUP(B77,[68]nov97!$A$48:$IV$102,3,0)</f>
        <v>590295</v>
      </c>
      <c r="AY77" s="4">
        <f>VLOOKUP(B77,[69]dec97!$A$35:$IV$88,3,0)</f>
        <v>504608</v>
      </c>
      <c r="AZ77" s="4">
        <f>VLOOKUP(B77,[70]jan98!$A$47:$IV$96,3,0)</f>
        <v>756310</v>
      </c>
      <c r="BA77" s="4">
        <f>VLOOKUP(B77,[71]feb98!$A$50:$IV$98,3,0)</f>
        <v>802987</v>
      </c>
      <c r="BB77" s="4">
        <f>VLOOKUP(B77,[72]mar98!$A$34:$IV$81,3,0)</f>
        <v>730198</v>
      </c>
      <c r="BC77" s="4">
        <f>VLOOKUP(B77,[73]apr98!$A$46:$IV$92,3,0)</f>
        <v>943623</v>
      </c>
      <c r="BD77" s="4">
        <f>VLOOKUP(B77,[74]may98!$A$47:$IV$92,3,0)</f>
        <v>621806</v>
      </c>
      <c r="BE77" s="4">
        <f>VLOOKUP(B77,[75]jun98!$A$54:$IV$98,3,0)</f>
        <v>749018</v>
      </c>
      <c r="BF77" s="4">
        <f>VLOOKUP(B77,[76]jul98!$A$34:$IV$77,3,0)</f>
        <v>1019116</v>
      </c>
      <c r="BG77" s="4">
        <f>VLOOKUP(B77,[77]aug98!$A$48:$IV$90,3,0)</f>
        <v>902787</v>
      </c>
      <c r="BH77" s="4">
        <f>VLOOKUP(B77,[78]sep98!$A$46:$IV$87,3,0)</f>
        <v>699209</v>
      </c>
      <c r="BI77" s="4">
        <f>VLOOKUP(B77,[79]oct98!$A$34:$IV$74,3,0)</f>
        <v>921927</v>
      </c>
      <c r="BJ77" s="4">
        <f>VLOOKUP(B77,[80]nov98!$A$34:$IV$73,3,0)</f>
        <v>744385</v>
      </c>
      <c r="BK77" s="4">
        <f>VLOOKUP(B77,[81]dec98!$A$59:$IV$97,3,0)</f>
        <v>560266</v>
      </c>
      <c r="BL77" s="4">
        <f>VLOOKUP(B77,[82]jan99!$A$48:$IV$83,3,0)</f>
        <v>829785</v>
      </c>
      <c r="BM77" s="14">
        <f>VLOOKUP(B77,[83]feb99!$A$33:$IV$66,3,0)</f>
        <v>597904</v>
      </c>
      <c r="BN77" s="4">
        <f>VLOOKUP(B77,[84]mar99!$A$46:$IV$78,3,0)</f>
        <v>589753</v>
      </c>
      <c r="BO77" s="4">
        <f>VLOOKUP(B77,[85]apr99!$A$33:$IV$64,3,0)</f>
        <v>674779</v>
      </c>
      <c r="BP77" s="4">
        <f>VLOOKUP(B77,[86]may99!$A$58:$IV$88,3,0)</f>
        <v>655845</v>
      </c>
      <c r="BQ77" s="4">
        <f>VLOOKUP(B77,[87]jun99!$A$33:$IV$62,3,0)</f>
        <v>1041729</v>
      </c>
      <c r="BR77" s="4">
        <f>VLOOKUP(B77,[88]jul99!$A$55:$IV$83,3,0)</f>
        <v>1217649</v>
      </c>
      <c r="BS77" s="4">
        <f>VLOOKUP(B77,[89]aug99!$A$33:$IV$60,3,0)</f>
        <v>1308462</v>
      </c>
      <c r="BT77">
        <f>VLOOKUP(B77,[90]sep99!$A$45:$IV$71,3,0)</f>
        <v>1838288</v>
      </c>
      <c r="BU77">
        <f>VLOOKUP(B77,[91]oct99!$A$44:$IV$69,3,0)</f>
        <v>1868440</v>
      </c>
      <c r="BV77">
        <f>VLOOKUP(B77,[92]nov99!$A$47:$IV$71,3,0)</f>
        <v>2044986</v>
      </c>
      <c r="BW77">
        <f>VLOOKUP(B77,[93]dec99!$A$58:$IV$81,3,0)</f>
        <v>1897974</v>
      </c>
      <c r="BX77">
        <f>VLOOKUP(B77,[94]jan00!$A$32:$IV$51,3,0)</f>
        <v>2014384</v>
      </c>
      <c r="BY77">
        <f>VLOOKUP(B77,[95]feb00!$A$47:$IV$65,3,0)</f>
        <v>3344969</v>
      </c>
      <c r="BZ77">
        <f>VLOOKUP(B77,[96]mar00!$A$43:$IV$60,3,0)</f>
        <v>1913767</v>
      </c>
      <c r="CP77" s="1" t="s">
        <v>78</v>
      </c>
      <c r="CQ77" s="11">
        <f t="shared" si="88"/>
        <v>-0.84912080596037132</v>
      </c>
      <c r="CR77" s="11">
        <f t="shared" si="89"/>
        <v>-0.86130340155440555</v>
      </c>
      <c r="CS77" s="11">
        <f t="shared" si="90"/>
        <v>-0.85849964318082739</v>
      </c>
      <c r="CT77" s="11">
        <f t="shared" si="91"/>
        <v>-0.86664023859504191</v>
      </c>
      <c r="CU77" s="11">
        <f t="shared" si="92"/>
        <v>-0.88358578905050666</v>
      </c>
      <c r="CV77" s="11">
        <f t="shared" si="93"/>
        <v>-0.90675582664593402</v>
      </c>
      <c r="CW77" s="11">
        <f t="shared" si="94"/>
        <v>-0.87865251581758974</v>
      </c>
      <c r="CX77" s="11">
        <f t="shared" si="95"/>
        <v>-0.84456352417927416</v>
      </c>
      <c r="CY77" s="11">
        <f t="shared" si="96"/>
        <v>-0.83694894820849586</v>
      </c>
      <c r="CZ77" s="11">
        <f t="shared" si="97"/>
        <v>-0.84977527478196657</v>
      </c>
      <c r="DA77" s="11">
        <f t="shared" si="98"/>
        <v>-0.84664382982190545</v>
      </c>
      <c r="DB77" s="11">
        <f t="shared" si="99"/>
        <v>-0.8149432242950827</v>
      </c>
      <c r="DC77" s="11">
        <f t="shared" si="100"/>
        <v>-0.79815760609104891</v>
      </c>
      <c r="DD77" s="11">
        <f t="shared" si="101"/>
        <v>-0.80611259235827104</v>
      </c>
      <c r="DE77" s="11" t="e">
        <f t="shared" si="102"/>
        <v>#DIV/0!</v>
      </c>
      <c r="DF77" s="11">
        <f t="shared" si="103"/>
        <v>-1</v>
      </c>
      <c r="DG77" s="11">
        <f t="shared" si="104"/>
        <v>-1</v>
      </c>
      <c r="DH77" s="11">
        <f t="shared" si="105"/>
        <v>-1</v>
      </c>
      <c r="DI77" s="11">
        <f t="shared" si="106"/>
        <v>-1</v>
      </c>
      <c r="DJ77" s="11">
        <f t="shared" si="107"/>
        <v>-1</v>
      </c>
      <c r="DK77" s="11">
        <f t="shared" si="108"/>
        <v>-1</v>
      </c>
      <c r="DL77" s="11">
        <f t="shared" si="109"/>
        <v>-1</v>
      </c>
      <c r="DM77" s="11">
        <f t="shared" si="110"/>
        <v>-1</v>
      </c>
      <c r="DN77" s="11">
        <f t="shared" si="111"/>
        <v>-1</v>
      </c>
      <c r="DO77" s="11">
        <f t="shared" si="112"/>
        <v>-1</v>
      </c>
      <c r="DP77" s="11">
        <f t="shared" si="113"/>
        <v>-1</v>
      </c>
      <c r="DQ77" s="11">
        <f t="shared" si="114"/>
        <v>-1</v>
      </c>
      <c r="DR77" s="11">
        <f t="shared" si="115"/>
        <v>-1</v>
      </c>
      <c r="DS77" s="11">
        <f t="shared" si="116"/>
        <v>-1</v>
      </c>
      <c r="DT77" s="11">
        <f t="shared" si="117"/>
        <v>-1</v>
      </c>
      <c r="DU77" s="11">
        <f t="shared" si="118"/>
        <v>-1</v>
      </c>
      <c r="DV77" s="11">
        <f t="shared" si="119"/>
        <v>-1</v>
      </c>
      <c r="DW77" s="11">
        <f t="shared" si="120"/>
        <v>-1</v>
      </c>
      <c r="DX77" s="11">
        <f t="shared" si="121"/>
        <v>-1</v>
      </c>
      <c r="DY77" s="11">
        <f t="shared" si="122"/>
        <v>-1</v>
      </c>
      <c r="DZ77" s="11">
        <f t="shared" si="123"/>
        <v>-1</v>
      </c>
      <c r="EA77" s="11">
        <f t="shared" si="124"/>
        <v>-1</v>
      </c>
      <c r="EB77" s="11">
        <f t="shared" si="125"/>
        <v>-1</v>
      </c>
      <c r="EC77" s="11">
        <f t="shared" si="126"/>
        <v>-1</v>
      </c>
      <c r="ED77" s="11">
        <f t="shared" si="127"/>
        <v>-1</v>
      </c>
      <c r="EE77" s="11">
        <f t="shared" si="128"/>
        <v>-1</v>
      </c>
      <c r="EF77" s="11">
        <f t="shared" si="129"/>
        <v>-1</v>
      </c>
      <c r="EG77" s="11">
        <f t="shared" si="130"/>
        <v>-1</v>
      </c>
      <c r="EH77" s="11">
        <f t="shared" si="131"/>
        <v>-1</v>
      </c>
      <c r="EI77" s="11">
        <f t="shared" si="132"/>
        <v>-1</v>
      </c>
      <c r="EJ77" s="11">
        <f t="shared" si="133"/>
        <v>-1</v>
      </c>
      <c r="EK77" s="11">
        <f t="shared" si="134"/>
        <v>-1</v>
      </c>
      <c r="EL77" s="11">
        <f t="shared" si="135"/>
        <v>-1</v>
      </c>
      <c r="EM77" s="11">
        <f t="shared" si="136"/>
        <v>-1</v>
      </c>
      <c r="EN77" s="11">
        <f t="shared" si="137"/>
        <v>-1</v>
      </c>
      <c r="EO77" s="11">
        <f t="shared" si="138"/>
        <v>-1</v>
      </c>
      <c r="EP77" s="11">
        <f t="shared" si="139"/>
        <v>-1</v>
      </c>
      <c r="EQ77" s="11">
        <f t="shared" si="140"/>
        <v>-1</v>
      </c>
      <c r="ER77" s="11">
        <f t="shared" si="141"/>
        <v>-1</v>
      </c>
      <c r="ES77" s="11">
        <f t="shared" si="142"/>
        <v>-1</v>
      </c>
      <c r="ET77" s="11">
        <f t="shared" si="143"/>
        <v>-1</v>
      </c>
      <c r="EU77" s="11">
        <f t="shared" si="144"/>
        <v>-1</v>
      </c>
      <c r="EV77" s="11">
        <f t="shared" si="145"/>
        <v>-1</v>
      </c>
      <c r="EW77" s="11">
        <f t="shared" si="146"/>
        <v>-1</v>
      </c>
      <c r="EX77" s="11">
        <f t="shared" si="147"/>
        <v>-1</v>
      </c>
      <c r="EY77" s="11">
        <f t="shared" si="148"/>
        <v>-1</v>
      </c>
      <c r="EZ77" s="11">
        <f t="shared" si="149"/>
        <v>-1</v>
      </c>
      <c r="FA77" s="11">
        <f t="shared" si="150"/>
        <v>-1</v>
      </c>
      <c r="FB77" s="11">
        <f t="shared" si="151"/>
        <v>-1</v>
      </c>
      <c r="FC77" s="11">
        <f t="shared" si="152"/>
        <v>-1</v>
      </c>
      <c r="FD77" s="11">
        <f t="shared" si="153"/>
        <v>-1</v>
      </c>
      <c r="FE77" s="11">
        <f t="shared" si="154"/>
        <v>-1</v>
      </c>
      <c r="FF77" s="11">
        <f t="shared" si="155"/>
        <v>-1</v>
      </c>
      <c r="FG77" s="11">
        <f t="shared" si="156"/>
        <v>-1</v>
      </c>
      <c r="FH77" s="11">
        <f t="shared" si="157"/>
        <v>-1</v>
      </c>
      <c r="FI77" s="11">
        <f t="shared" si="158"/>
        <v>-1</v>
      </c>
      <c r="FJ77" s="11">
        <f t="shared" si="159"/>
        <v>-1</v>
      </c>
      <c r="FK77" s="11">
        <f t="shared" si="160"/>
        <v>-1</v>
      </c>
      <c r="FL77" s="11">
        <f t="shared" si="161"/>
        <v>-1</v>
      </c>
      <c r="FM77" s="11">
        <f t="shared" si="162"/>
        <v>-1</v>
      </c>
      <c r="FN77" s="11">
        <f t="shared" si="163"/>
        <v>-1</v>
      </c>
      <c r="FO77" s="11">
        <f t="shared" si="164"/>
        <v>-1</v>
      </c>
      <c r="FP77" s="11">
        <f t="shared" si="165"/>
        <v>-1</v>
      </c>
      <c r="FQ77" s="11">
        <f t="shared" si="166"/>
        <v>-1</v>
      </c>
      <c r="FR77" s="11">
        <f t="shared" si="167"/>
        <v>-1</v>
      </c>
      <c r="FS77" s="11">
        <f t="shared" si="168"/>
        <v>-1</v>
      </c>
      <c r="FT77" s="11">
        <f t="shared" si="169"/>
        <v>-1</v>
      </c>
      <c r="FU77" s="11">
        <f t="shared" si="170"/>
        <v>-1</v>
      </c>
      <c r="FV77" s="11">
        <f t="shared" si="171"/>
        <v>-1</v>
      </c>
      <c r="FW77" s="11">
        <f t="shared" si="172"/>
        <v>-1</v>
      </c>
      <c r="FX77" s="11">
        <f t="shared" si="173"/>
        <v>-1</v>
      </c>
      <c r="FY77" s="11">
        <f t="shared" si="174"/>
        <v>-1</v>
      </c>
      <c r="FZ77" s="11">
        <f t="shared" si="175"/>
        <v>-1</v>
      </c>
    </row>
    <row r="78" spans="2:182" x14ac:dyDescent="0.25">
      <c r="B78" s="2">
        <v>36617</v>
      </c>
      <c r="C78" s="3">
        <v>40100192</v>
      </c>
      <c r="D78" s="4">
        <f>VLOOKUP(B78,[22]jan94!$A$59:$IV$168,3,0)</f>
        <v>395140</v>
      </c>
      <c r="E78" s="4">
        <f>VLOOKUP(B78,[23]feb94!$A$51:$IV$159,3,0)</f>
        <v>237985</v>
      </c>
      <c r="F78" s="4">
        <f>VLOOKUP(B78,[24]mar94!$A$56:$IV$164,3,0)</f>
        <v>348749</v>
      </c>
      <c r="G78" s="4">
        <f>VLOOKUP(B78,[25]apr94!$A$64:$IV$170,3,0)</f>
        <v>298548</v>
      </c>
      <c r="H78" s="4">
        <f>VLOOKUP(B78,[26]may94!$A$51:$IV$156,3,0)</f>
        <v>234456</v>
      </c>
      <c r="I78" s="4">
        <f>VLOOKUP(B78,[27]jun94!$A$62:$IV$167,3,0)</f>
        <v>238839</v>
      </c>
      <c r="J78" s="4">
        <f>VLOOKUP(B78,[28]jul94!$A$55:$IV$159,3,0)</f>
        <v>322109</v>
      </c>
      <c r="K78" s="4">
        <f>VLOOKUP(B78,[29]aug94!$A$63:$IV$165,3,0)</f>
        <v>312900</v>
      </c>
      <c r="L78" s="4">
        <f>VLOOKUP(B78,[30]sep94!$A$55:$IV$156,3,0)</f>
        <v>331107</v>
      </c>
      <c r="M78" s="4">
        <f>VLOOKUP(B78,[31]oct94!$A$55:$IV$155,3,0)</f>
        <v>238662</v>
      </c>
      <c r="N78" s="4">
        <f>VLOOKUP(B78,[32]nov94!$A$38:$IV$137,3,0)</f>
        <v>332576</v>
      </c>
      <c r="O78" s="4">
        <f>VLOOKUP(B78,[33]dec94!$A$55:$IV$154,3,0)</f>
        <v>310340</v>
      </c>
      <c r="P78" s="4">
        <f>VLOOKUP(B78,[34]jan95!$A$48:$IV$142,3,0)</f>
        <v>470422</v>
      </c>
      <c r="Q78" s="4">
        <f>VLOOKUP(B78,[35]feb95!$A$54:$IV$147,3,0)</f>
        <v>233373</v>
      </c>
      <c r="R78" s="4">
        <f>VLOOKUP(B78,[36]mar95!$A$37:$IV$129,3,0)</f>
        <v>231777</v>
      </c>
      <c r="S78" s="4">
        <f>VLOOKUP(B78,[37]apr95!$A$59:$IV$150,3,0)</f>
        <v>257817</v>
      </c>
      <c r="T78" s="4">
        <f>VLOOKUP(B78,[38]may95!$A$60:$IV$151,3,0)</f>
        <v>317752</v>
      </c>
      <c r="U78" s="4">
        <f>VLOOKUP(B78,[39]jun95!$A$55:$IV$144,3,0)</f>
        <v>287808</v>
      </c>
      <c r="V78" s="4">
        <f>VLOOKUP(B78,[40]jul95!$A$53:$IV$141,3,0)</f>
        <v>424117</v>
      </c>
      <c r="W78" s="4">
        <f>VLOOKUP(B78,[41]aug95!$A$61:$IV$148,3,0)</f>
        <v>374824</v>
      </c>
      <c r="X78" s="4">
        <f>VLOOKUP(B78,[42]sep95!$A$58:$IV$144,3,0)</f>
        <v>238319</v>
      </c>
      <c r="Y78" s="4">
        <f>VLOOKUP(B78,[43]oct95!$A$53:$IV$138,3,0)</f>
        <v>684057</v>
      </c>
      <c r="Z78" s="4">
        <f>VLOOKUP(B78,[44]nov95!$A$58:$IV$142,3,0)</f>
        <v>386693</v>
      </c>
      <c r="AA78" s="4">
        <f>VLOOKUP(B78,[45]dec95!$A$55:$IV$138,3,0)</f>
        <v>241154</v>
      </c>
      <c r="AB78" s="4">
        <f>VLOOKUP(B78,[46]jan96!$A$59:$IV$138,3,0)</f>
        <v>407680</v>
      </c>
      <c r="AC78" s="4">
        <f>VLOOKUP(B78,[47]feb96!$A$36:$IV$114,3,0)</f>
        <v>790545</v>
      </c>
      <c r="AD78" s="4">
        <f>VLOOKUP(B78,[48]mar96!$A$54:$IV$133,3,0)</f>
        <v>367728</v>
      </c>
      <c r="AE78" s="4">
        <f>VLOOKUP(B78,[49]apr96!$A$51:$IV$127,3,0)</f>
        <v>318642</v>
      </c>
      <c r="AF78" s="4">
        <f>VLOOKUP(B78,[50]may96!$A$60:$IV$135,3,0)</f>
        <v>401522</v>
      </c>
      <c r="AG78" s="4">
        <f>VLOOKUP(B78,[51]jun96!$A$50:$IV$124,3,0)</f>
        <v>338521</v>
      </c>
      <c r="AH78" s="4">
        <f>VLOOKUP(B78,[52]jul96!$A$53:$IV$126,3,0)</f>
        <v>438376</v>
      </c>
      <c r="AI78" s="4">
        <f>VLOOKUP(B78,[53]aug96!$A$36:$IV$108,3,0)</f>
        <v>443182</v>
      </c>
      <c r="AJ78" s="4">
        <f>VLOOKUP(B78,[54]sep96!$A$51:$IV$122,3,0)</f>
        <v>541004</v>
      </c>
      <c r="AK78" s="4">
        <f>VLOOKUP(B78,[55]oct96!$A$59:$IV$129,3,0)</f>
        <v>346840</v>
      </c>
      <c r="AL78" s="4">
        <f>VLOOKUP(B78,[56]nov96!$A$61:$IV$130,3,0)</f>
        <v>444191</v>
      </c>
      <c r="AM78" s="4">
        <f>VLOOKUP(B78,[57]dec96!$A$51:$IV$119,3,0)</f>
        <v>436174</v>
      </c>
      <c r="AN78" s="4">
        <f>VLOOKUP(B78,[58]jan97!$A$52:$IV$116,3,0)</f>
        <v>361772</v>
      </c>
      <c r="AO78" s="4">
        <f>VLOOKUP(B78,[59]feb97!$A$35:$IV$98,3,0)</f>
        <v>393647</v>
      </c>
      <c r="AP78" s="4">
        <f>VLOOKUP(B78,[60]mar97!$A$51:$IV$113,3,0)</f>
        <v>445631</v>
      </c>
      <c r="AQ78" s="4">
        <f>VLOOKUP(B78,[61]apr97!$A$35:$IV$96,3,0)</f>
        <v>579688</v>
      </c>
      <c r="AR78" s="4">
        <f>VLOOKUP(B78,[62]may97!$A$35:$IV$95,3,0)</f>
        <v>395395</v>
      </c>
      <c r="AS78" s="4">
        <f>VLOOKUP(B78,[63]jun97!$A$35:$IV$94,3,0)</f>
        <v>458237</v>
      </c>
      <c r="AT78" s="4">
        <f>VLOOKUP(B78,[64]jul97!$A$49:$IV$107,3,0)</f>
        <v>412061</v>
      </c>
      <c r="AU78" s="4">
        <f>VLOOKUP(B78,[65]aug97!$A$60:$IV$117,3,0)</f>
        <v>575838</v>
      </c>
      <c r="AV78" s="4">
        <f>VLOOKUP(B78,[66]sep97!$A$48:$IV$104,3,0)</f>
        <v>1085699</v>
      </c>
      <c r="AW78" s="4">
        <f>VLOOKUP(B78,[67]oct97!$A$48:$IV$103,3,0)</f>
        <v>964767</v>
      </c>
      <c r="AX78" s="4">
        <f>VLOOKUP(B78,[68]nov97!$A$48:$IV$102,3,0)</f>
        <v>527140</v>
      </c>
      <c r="AY78" s="4">
        <f>VLOOKUP(B78,[69]dec97!$A$35:$IV$88,3,0)</f>
        <v>466236</v>
      </c>
      <c r="AZ78" s="4">
        <f>VLOOKUP(B78,[70]jan98!$A$47:$IV$96,3,0)</f>
        <v>710091</v>
      </c>
      <c r="BA78" s="4">
        <f>VLOOKUP(B78,[71]feb98!$A$50:$IV$98,3,0)</f>
        <v>776122</v>
      </c>
      <c r="BB78" s="4">
        <f>VLOOKUP(B78,[72]mar98!$A$34:$IV$81,3,0)</f>
        <v>724562</v>
      </c>
      <c r="BC78" s="4">
        <f>VLOOKUP(B78,[73]apr98!$A$46:$IV$92,3,0)</f>
        <v>880236</v>
      </c>
      <c r="BD78" s="4">
        <f>VLOOKUP(B78,[74]may98!$A$47:$IV$92,3,0)</f>
        <v>606928</v>
      </c>
      <c r="BE78" s="4">
        <f>VLOOKUP(B78,[75]jun98!$A$54:$IV$98,3,0)</f>
        <v>769255</v>
      </c>
      <c r="BF78" s="4">
        <f>VLOOKUP(B78,[76]jul98!$A$34:$IV$77,3,0)</f>
        <v>968477</v>
      </c>
      <c r="BG78" s="4">
        <f>VLOOKUP(B78,[77]aug98!$A$48:$IV$90,3,0)</f>
        <v>865304</v>
      </c>
      <c r="BH78" s="4">
        <f>VLOOKUP(B78,[78]sep98!$A$46:$IV$87,3,0)</f>
        <v>653046</v>
      </c>
      <c r="BI78" s="4">
        <f>VLOOKUP(B78,[79]oct98!$A$34:$IV$74,3,0)</f>
        <v>920719</v>
      </c>
      <c r="BJ78" s="4">
        <f>VLOOKUP(B78,[80]nov98!$A$34:$IV$73,3,0)</f>
        <v>734146</v>
      </c>
      <c r="BK78" s="4">
        <f>VLOOKUP(B78,[81]dec98!$A$59:$IV$97,3,0)</f>
        <v>530696</v>
      </c>
      <c r="BL78" s="4">
        <f>VLOOKUP(B78,[82]jan99!$A$48:$IV$83,3,0)</f>
        <v>778306</v>
      </c>
      <c r="BM78" s="14">
        <f>VLOOKUP(B78,[83]feb99!$A$33:$IV$66,3,0)</f>
        <v>596818</v>
      </c>
      <c r="BN78" s="4">
        <f>VLOOKUP(B78,[84]mar99!$A$46:$IV$78,3,0)</f>
        <v>542878</v>
      </c>
      <c r="BO78" s="4">
        <f>VLOOKUP(B78,[85]apr99!$A$33:$IV$64,3,0)</f>
        <v>626860</v>
      </c>
      <c r="BP78" s="4">
        <f>VLOOKUP(B78,[86]may99!$A$58:$IV$88,3,0)</f>
        <v>732153</v>
      </c>
      <c r="BQ78" s="4">
        <f>VLOOKUP(B78,[87]jun99!$A$33:$IV$62,3,0)</f>
        <v>955019</v>
      </c>
      <c r="BR78" s="4">
        <f>VLOOKUP(B78,[88]jul99!$A$55:$IV$83,3,0)</f>
        <v>1109187</v>
      </c>
      <c r="BS78" s="4">
        <f>VLOOKUP(B78,[89]aug99!$A$33:$IV$60,3,0)</f>
        <v>1145233</v>
      </c>
      <c r="BT78">
        <f>VLOOKUP(B78,[90]sep99!$A$45:$IV$71,3,0)</f>
        <v>2020320</v>
      </c>
      <c r="BU78">
        <f>VLOOKUP(B78,[91]oct99!$A$44:$IV$69,3,0)</f>
        <v>1629163</v>
      </c>
      <c r="BV78">
        <f>VLOOKUP(B78,[92]nov99!$A$47:$IV$71,3,0)</f>
        <v>1742280</v>
      </c>
      <c r="BW78">
        <f>VLOOKUP(B78,[93]dec99!$A$58:$IV$81,3,0)</f>
        <v>1702092</v>
      </c>
      <c r="BX78">
        <f>VLOOKUP(B78,[94]jan00!$A$32:$IV$51,3,0)</f>
        <v>1756842</v>
      </c>
      <c r="BY78">
        <f>VLOOKUP(B78,[95]feb00!$A$47:$IV$65,3,0)</f>
        <v>2725347</v>
      </c>
      <c r="BZ78">
        <f>VLOOKUP(B78,[96]mar00!$A$43:$IV$60,3,0)</f>
        <v>3389154</v>
      </c>
      <c r="CA78">
        <f>VLOOKUP(B78,[97]apr00!$A$32:$IV$48,3,0)</f>
        <v>1556052</v>
      </c>
      <c r="CP78" s="1" t="s">
        <v>79</v>
      </c>
      <c r="CQ78" s="11">
        <f t="shared" si="88"/>
        <v>-0.85422400000042231</v>
      </c>
      <c r="CR78" s="11">
        <f t="shared" si="89"/>
        <v>-0.8615628262561581</v>
      </c>
      <c r="CS78" s="11">
        <f t="shared" si="90"/>
        <v>-0.86695286193681476</v>
      </c>
      <c r="CT78" s="11">
        <f t="shared" si="91"/>
        <v>-0.86781094188790653</v>
      </c>
      <c r="CU78" s="11">
        <f t="shared" si="92"/>
        <v>-0.87943860598606782</v>
      </c>
      <c r="CV78" s="11">
        <f t="shared" si="93"/>
        <v>-0.89059883741672574</v>
      </c>
      <c r="CW78" s="11">
        <f t="shared" si="94"/>
        <v>-0.88586646017673454</v>
      </c>
      <c r="CX78" s="11">
        <f t="shared" si="95"/>
        <v>-0.84564155144037523</v>
      </c>
      <c r="CY78" s="11">
        <f t="shared" si="96"/>
        <v>-0.84747115802919137</v>
      </c>
      <c r="CZ78" s="11">
        <f t="shared" si="97"/>
        <v>-0.84499594948863599</v>
      </c>
      <c r="DA78" s="11">
        <f t="shared" si="98"/>
        <v>-0.85845765396712403</v>
      </c>
      <c r="DB78" s="11">
        <f t="shared" si="99"/>
        <v>-0.81272844824437296</v>
      </c>
      <c r="DC78" s="11">
        <f t="shared" si="100"/>
        <v>-0.80233360753066574</v>
      </c>
      <c r="DD78" s="11">
        <f t="shared" si="101"/>
        <v>-1</v>
      </c>
      <c r="DE78" s="11" t="e">
        <f t="shared" si="102"/>
        <v>#DIV/0!</v>
      </c>
      <c r="DF78" s="11">
        <f t="shared" si="103"/>
        <v>-1</v>
      </c>
      <c r="DG78" s="11">
        <f t="shared" si="104"/>
        <v>-1</v>
      </c>
      <c r="DH78" s="11">
        <f t="shared" si="105"/>
        <v>-1</v>
      </c>
      <c r="DI78" s="11">
        <f t="shared" si="106"/>
        <v>-1</v>
      </c>
      <c r="DJ78" s="11">
        <f t="shared" si="107"/>
        <v>-1</v>
      </c>
      <c r="DK78" s="11">
        <f t="shared" si="108"/>
        <v>-1</v>
      </c>
      <c r="DL78" s="11">
        <f t="shared" si="109"/>
        <v>-1</v>
      </c>
      <c r="DM78" s="11">
        <f t="shared" si="110"/>
        <v>-1</v>
      </c>
      <c r="DN78" s="11">
        <f t="shared" si="111"/>
        <v>-1</v>
      </c>
      <c r="DO78" s="11">
        <f t="shared" si="112"/>
        <v>-1</v>
      </c>
      <c r="DP78" s="11">
        <f t="shared" si="113"/>
        <v>-1</v>
      </c>
      <c r="DQ78" s="11">
        <f t="shared" si="114"/>
        <v>-1</v>
      </c>
      <c r="DR78" s="11">
        <f t="shared" si="115"/>
        <v>-1</v>
      </c>
      <c r="DS78" s="11">
        <f t="shared" si="116"/>
        <v>-1</v>
      </c>
      <c r="DT78" s="11">
        <f t="shared" si="117"/>
        <v>-1</v>
      </c>
      <c r="DU78" s="11">
        <f t="shared" si="118"/>
        <v>-1</v>
      </c>
      <c r="DV78" s="11">
        <f t="shared" si="119"/>
        <v>-1</v>
      </c>
      <c r="DW78" s="11">
        <f t="shared" si="120"/>
        <v>-1</v>
      </c>
      <c r="DX78" s="11">
        <f t="shared" si="121"/>
        <v>-1</v>
      </c>
      <c r="DY78" s="11">
        <f t="shared" si="122"/>
        <v>-1</v>
      </c>
      <c r="DZ78" s="11">
        <f t="shared" si="123"/>
        <v>-1</v>
      </c>
      <c r="EA78" s="11">
        <f t="shared" si="124"/>
        <v>-1</v>
      </c>
      <c r="EB78" s="11">
        <f t="shared" si="125"/>
        <v>-1</v>
      </c>
      <c r="EC78" s="11">
        <f t="shared" si="126"/>
        <v>-1</v>
      </c>
      <c r="ED78" s="11">
        <f t="shared" si="127"/>
        <v>-1</v>
      </c>
      <c r="EE78" s="11">
        <f t="shared" si="128"/>
        <v>-1</v>
      </c>
      <c r="EF78" s="11">
        <f t="shared" si="129"/>
        <v>-1</v>
      </c>
      <c r="EG78" s="11">
        <f t="shared" si="130"/>
        <v>-1</v>
      </c>
      <c r="EH78" s="11">
        <f t="shared" si="131"/>
        <v>-1</v>
      </c>
      <c r="EI78" s="11">
        <f t="shared" si="132"/>
        <v>-1</v>
      </c>
      <c r="EJ78" s="11">
        <f t="shared" si="133"/>
        <v>-1</v>
      </c>
      <c r="EK78" s="11">
        <f t="shared" si="134"/>
        <v>-1</v>
      </c>
      <c r="EL78" s="11">
        <f t="shared" si="135"/>
        <v>-1</v>
      </c>
      <c r="EM78" s="11">
        <f t="shared" si="136"/>
        <v>-1</v>
      </c>
      <c r="EN78" s="11">
        <f t="shared" si="137"/>
        <v>-1</v>
      </c>
      <c r="EO78" s="11">
        <f t="shared" si="138"/>
        <v>-1</v>
      </c>
      <c r="EP78" s="11">
        <f t="shared" si="139"/>
        <v>-1</v>
      </c>
      <c r="EQ78" s="11">
        <f t="shared" si="140"/>
        <v>-1</v>
      </c>
      <c r="ER78" s="11">
        <f t="shared" si="141"/>
        <v>-1</v>
      </c>
      <c r="ES78" s="11">
        <f t="shared" si="142"/>
        <v>-1</v>
      </c>
      <c r="ET78" s="11">
        <f t="shared" si="143"/>
        <v>-1</v>
      </c>
      <c r="EU78" s="11">
        <f t="shared" si="144"/>
        <v>-1</v>
      </c>
      <c r="EV78" s="11">
        <f t="shared" si="145"/>
        <v>-1</v>
      </c>
      <c r="EW78" s="11">
        <f t="shared" si="146"/>
        <v>-1</v>
      </c>
      <c r="EX78" s="11">
        <f t="shared" si="147"/>
        <v>-1</v>
      </c>
      <c r="EY78" s="11">
        <f t="shared" si="148"/>
        <v>-1</v>
      </c>
      <c r="EZ78" s="11">
        <f t="shared" si="149"/>
        <v>-1</v>
      </c>
      <c r="FA78" s="11">
        <f t="shared" si="150"/>
        <v>-1</v>
      </c>
      <c r="FB78" s="11">
        <f t="shared" si="151"/>
        <v>-1</v>
      </c>
      <c r="FC78" s="11">
        <f t="shared" si="152"/>
        <v>-1</v>
      </c>
      <c r="FD78" s="11">
        <f t="shared" si="153"/>
        <v>-1</v>
      </c>
      <c r="FE78" s="11">
        <f t="shared" si="154"/>
        <v>-1</v>
      </c>
      <c r="FF78" s="11">
        <f t="shared" si="155"/>
        <v>-1</v>
      </c>
      <c r="FG78" s="11">
        <f t="shared" si="156"/>
        <v>-1</v>
      </c>
      <c r="FH78" s="11">
        <f t="shared" si="157"/>
        <v>-1</v>
      </c>
      <c r="FI78" s="11">
        <f t="shared" si="158"/>
        <v>-1</v>
      </c>
      <c r="FJ78" s="11">
        <f t="shared" si="159"/>
        <v>-1</v>
      </c>
      <c r="FK78" s="11">
        <f t="shared" si="160"/>
        <v>-1</v>
      </c>
      <c r="FL78" s="11">
        <f t="shared" si="161"/>
        <v>-1</v>
      </c>
      <c r="FM78" s="11">
        <f t="shared" si="162"/>
        <v>-1</v>
      </c>
      <c r="FN78" s="11">
        <f t="shared" si="163"/>
        <v>-1</v>
      </c>
      <c r="FO78" s="11">
        <f t="shared" si="164"/>
        <v>-1</v>
      </c>
      <c r="FP78" s="11">
        <f t="shared" si="165"/>
        <v>-1</v>
      </c>
      <c r="FQ78" s="11">
        <f t="shared" si="166"/>
        <v>-1</v>
      </c>
      <c r="FR78" s="11">
        <f t="shared" si="167"/>
        <v>-1</v>
      </c>
      <c r="FS78" s="11">
        <f t="shared" si="168"/>
        <v>-1</v>
      </c>
      <c r="FT78" s="11">
        <f t="shared" si="169"/>
        <v>-1</v>
      </c>
      <c r="FU78" s="11">
        <f t="shared" si="170"/>
        <v>-1</v>
      </c>
      <c r="FV78" s="11">
        <f t="shared" si="171"/>
        <v>-1</v>
      </c>
      <c r="FW78" s="11">
        <f t="shared" si="172"/>
        <v>-1</v>
      </c>
      <c r="FX78" s="11">
        <f t="shared" si="173"/>
        <v>-1</v>
      </c>
      <c r="FY78" s="11">
        <f t="shared" si="174"/>
        <v>-1</v>
      </c>
      <c r="FZ78" s="11">
        <f t="shared" si="175"/>
        <v>-1</v>
      </c>
    </row>
    <row r="79" spans="2:182" x14ac:dyDescent="0.25">
      <c r="B79" s="2">
        <v>36647</v>
      </c>
      <c r="C79" s="3">
        <v>41572005</v>
      </c>
      <c r="D79" s="4">
        <f>VLOOKUP(B79,[22]jan94!$A$59:$IV$168,3,0)</f>
        <v>394501</v>
      </c>
      <c r="E79" s="4">
        <f>VLOOKUP(B79,[23]feb94!$A$51:$IV$159,3,0)</f>
        <v>258922</v>
      </c>
      <c r="F79" s="4">
        <f>VLOOKUP(B79,[24]mar94!$A$56:$IV$164,3,0)</f>
        <v>375768</v>
      </c>
      <c r="G79" s="4">
        <f>VLOOKUP(B79,[25]apr94!$A$64:$IV$170,3,0)</f>
        <v>301849</v>
      </c>
      <c r="H79" s="4">
        <f>VLOOKUP(B79,[26]may94!$A$51:$IV$156,3,0)</f>
        <v>235182</v>
      </c>
      <c r="I79" s="4">
        <f>VLOOKUP(B79,[27]jun94!$A$62:$IV$167,3,0)</f>
        <v>247501</v>
      </c>
      <c r="J79" s="4">
        <f>VLOOKUP(B79,[28]jul94!$A$55:$IV$159,3,0)</f>
        <v>325054</v>
      </c>
      <c r="K79" s="4">
        <f>VLOOKUP(B79,[29]aug94!$A$63:$IV$165,3,0)</f>
        <v>306953</v>
      </c>
      <c r="L79" s="4">
        <f>VLOOKUP(B79,[30]sep94!$A$55:$IV$156,3,0)</f>
        <v>346783</v>
      </c>
      <c r="M79" s="4">
        <f>VLOOKUP(B79,[31]oct94!$A$55:$IV$155,3,0)</f>
        <v>234271</v>
      </c>
      <c r="N79" s="4">
        <f>VLOOKUP(B79,[32]nov94!$A$38:$IV$137,3,0)</f>
        <v>341723</v>
      </c>
      <c r="O79" s="4">
        <f>VLOOKUP(B79,[33]dec94!$A$55:$IV$154,3,0)</f>
        <v>327404</v>
      </c>
      <c r="P79" s="4">
        <f>VLOOKUP(B79,[34]jan95!$A$48:$IV$142,3,0)</f>
        <v>462508</v>
      </c>
      <c r="Q79" s="4">
        <f>VLOOKUP(B79,[35]feb95!$A$54:$IV$147,3,0)</f>
        <v>236133</v>
      </c>
      <c r="R79" s="4">
        <f>VLOOKUP(B79,[36]mar95!$A$37:$IV$129,3,0)</f>
        <v>237533</v>
      </c>
      <c r="S79" s="4">
        <f>VLOOKUP(B79,[37]apr95!$A$59:$IV$150,3,0)</f>
        <v>275265</v>
      </c>
      <c r="T79" s="4">
        <f>VLOOKUP(B79,[38]may95!$A$60:$IV$151,3,0)</f>
        <v>378467</v>
      </c>
      <c r="U79" s="4">
        <f>VLOOKUP(B79,[39]jun95!$A$55:$IV$144,3,0)</f>
        <v>276500</v>
      </c>
      <c r="V79" s="4">
        <f>VLOOKUP(B79,[40]jul95!$A$53:$IV$141,3,0)</f>
        <v>426303</v>
      </c>
      <c r="W79" s="4">
        <f>VLOOKUP(B79,[41]aug95!$A$61:$IV$148,3,0)</f>
        <v>371831</v>
      </c>
      <c r="X79" s="4">
        <f>VLOOKUP(B79,[42]sep95!$A$58:$IV$144,3,0)</f>
        <v>233716</v>
      </c>
      <c r="Y79" s="4">
        <f>VLOOKUP(B79,[43]oct95!$A$53:$IV$138,3,0)</f>
        <v>726753</v>
      </c>
      <c r="Z79" s="4">
        <f>VLOOKUP(B79,[44]nov95!$A$58:$IV$142,3,0)</f>
        <v>368942</v>
      </c>
      <c r="AA79" s="4">
        <f>VLOOKUP(B79,[45]dec95!$A$55:$IV$138,3,0)</f>
        <v>244627</v>
      </c>
      <c r="AB79" s="4">
        <f>VLOOKUP(B79,[46]jan96!$A$59:$IV$138,3,0)</f>
        <v>403513</v>
      </c>
      <c r="AC79" s="4">
        <f>VLOOKUP(B79,[47]feb96!$A$36:$IV$114,3,0)</f>
        <v>801377</v>
      </c>
      <c r="AD79" s="4">
        <f>VLOOKUP(B79,[48]mar96!$A$54:$IV$133,3,0)</f>
        <v>363565</v>
      </c>
      <c r="AE79" s="4">
        <f>VLOOKUP(B79,[49]apr96!$A$51:$IV$127,3,0)</f>
        <v>310971</v>
      </c>
      <c r="AF79" s="4">
        <f>VLOOKUP(B79,[50]may96!$A$60:$IV$135,3,0)</f>
        <v>428136</v>
      </c>
      <c r="AG79" s="4">
        <f>VLOOKUP(B79,[51]jun96!$A$50:$IV$124,3,0)</f>
        <v>352690</v>
      </c>
      <c r="AH79" s="4">
        <f>VLOOKUP(B79,[52]jul96!$A$53:$IV$126,3,0)</f>
        <v>449895</v>
      </c>
      <c r="AI79" s="4">
        <f>VLOOKUP(B79,[53]aug96!$A$36:$IV$108,3,0)</f>
        <v>456971</v>
      </c>
      <c r="AJ79" s="4">
        <f>VLOOKUP(B79,[54]sep96!$A$51:$IV$122,3,0)</f>
        <v>564333</v>
      </c>
      <c r="AK79" s="4">
        <f>VLOOKUP(B79,[55]oct96!$A$59:$IV$129,3,0)</f>
        <v>373092</v>
      </c>
      <c r="AL79" s="4">
        <f>VLOOKUP(B79,[56]nov96!$A$61:$IV$130,3,0)</f>
        <v>467545</v>
      </c>
      <c r="AM79" s="4">
        <f>VLOOKUP(B79,[57]dec96!$A$51:$IV$119,3,0)</f>
        <v>459009</v>
      </c>
      <c r="AN79" s="4">
        <f>VLOOKUP(B79,[58]jan97!$A$52:$IV$116,3,0)</f>
        <v>415283</v>
      </c>
      <c r="AO79" s="4">
        <f>VLOOKUP(B79,[59]feb97!$A$35:$IV$98,3,0)</f>
        <v>443964</v>
      </c>
      <c r="AP79" s="4">
        <f>VLOOKUP(B79,[60]mar97!$A$51:$IV$113,3,0)</f>
        <v>463442</v>
      </c>
      <c r="AQ79" s="4">
        <f>VLOOKUP(B79,[61]apr97!$A$35:$IV$96,3,0)</f>
        <v>606570</v>
      </c>
      <c r="AR79" s="4">
        <f>VLOOKUP(B79,[62]may97!$A$35:$IV$95,3,0)</f>
        <v>376031</v>
      </c>
      <c r="AS79" s="4">
        <f>VLOOKUP(B79,[63]jun97!$A$35:$IV$94,3,0)</f>
        <v>475306</v>
      </c>
      <c r="AT79" s="4">
        <f>VLOOKUP(B79,[64]jul97!$A$49:$IV$107,3,0)</f>
        <v>439991</v>
      </c>
      <c r="AU79" s="4">
        <f>VLOOKUP(B79,[65]aug97!$A$60:$IV$117,3,0)</f>
        <v>626005</v>
      </c>
      <c r="AV79" s="4">
        <f>VLOOKUP(B79,[66]sep97!$A$48:$IV$104,3,0)</f>
        <v>1070552</v>
      </c>
      <c r="AW79" s="4">
        <f>VLOOKUP(B79,[67]oct97!$A$48:$IV$103,3,0)</f>
        <v>946211</v>
      </c>
      <c r="AX79" s="4">
        <f>VLOOKUP(B79,[68]nov97!$A$48:$IV$102,3,0)</f>
        <v>572021</v>
      </c>
      <c r="AY79" s="4">
        <f>VLOOKUP(B79,[69]dec97!$A$35:$IV$88,3,0)</f>
        <v>482275</v>
      </c>
      <c r="AZ79" s="4">
        <f>VLOOKUP(B79,[70]jan98!$A$47:$IV$96,3,0)</f>
        <v>701537</v>
      </c>
      <c r="BA79" s="4">
        <f>VLOOKUP(B79,[71]feb98!$A$50:$IV$98,3,0)</f>
        <v>688862</v>
      </c>
      <c r="BB79" s="4">
        <f>VLOOKUP(B79,[72]mar98!$A$34:$IV$81,3,0)</f>
        <v>693472</v>
      </c>
      <c r="BC79" s="4">
        <f>VLOOKUP(B79,[73]apr98!$A$46:$IV$92,3,0)</f>
        <v>848326</v>
      </c>
      <c r="BD79" s="4">
        <f>VLOOKUP(B79,[74]may98!$A$47:$IV$92,3,0)</f>
        <v>586284</v>
      </c>
      <c r="BE79" s="4">
        <f>VLOOKUP(B79,[75]jun98!$A$54:$IV$98,3,0)</f>
        <v>743861</v>
      </c>
      <c r="BF79" s="4">
        <f>VLOOKUP(B79,[76]jul98!$A$34:$IV$77,3,0)</f>
        <v>965893</v>
      </c>
      <c r="BG79" s="4">
        <f>VLOOKUP(B79,[77]aug98!$A$48:$IV$90,3,0)</f>
        <v>891606</v>
      </c>
      <c r="BH79" s="4">
        <f>VLOOKUP(B79,[78]sep98!$A$46:$IV$87,3,0)</f>
        <v>666695</v>
      </c>
      <c r="BI79" s="4">
        <f>VLOOKUP(B79,[79]oct98!$A$34:$IV$74,3,0)</f>
        <v>900009</v>
      </c>
      <c r="BJ79" s="4">
        <f>VLOOKUP(B79,[80]nov98!$A$34:$IV$73,3,0)</f>
        <v>694537</v>
      </c>
      <c r="BK79" s="4">
        <f>VLOOKUP(B79,[81]dec98!$A$59:$IV$97,3,0)</f>
        <v>535313</v>
      </c>
      <c r="BL79" s="4">
        <f>VLOOKUP(B79,[82]jan99!$A$48:$IV$83,3,0)</f>
        <v>787983</v>
      </c>
      <c r="BM79" s="14">
        <f>VLOOKUP(B79,[83]feb99!$A$33:$IV$66,3,0)</f>
        <v>576644</v>
      </c>
      <c r="BN79" s="4">
        <f>VLOOKUP(B79,[84]mar99!$A$46:$IV$78,3,0)</f>
        <v>581897</v>
      </c>
      <c r="BO79" s="4">
        <f>VLOOKUP(B79,[85]apr99!$A$33:$IV$64,3,0)</f>
        <v>636735</v>
      </c>
      <c r="BP79" s="4">
        <f>VLOOKUP(B79,[86]may99!$A$58:$IV$88,3,0)</f>
        <v>600050</v>
      </c>
      <c r="BQ79" s="4">
        <f>VLOOKUP(B79,[87]jun99!$A$33:$IV$62,3,0)</f>
        <v>922939</v>
      </c>
      <c r="BR79" s="4">
        <f>VLOOKUP(B79,[88]jul99!$A$55:$IV$83,3,0)</f>
        <v>1074985</v>
      </c>
      <c r="BS79" s="4">
        <f>VLOOKUP(B79,[89]aug99!$A$33:$IV$60,3,0)</f>
        <v>1135098</v>
      </c>
      <c r="BT79">
        <f>VLOOKUP(B79,[90]sep99!$A$45:$IV$71,3,0)</f>
        <v>2021163</v>
      </c>
      <c r="BU79">
        <f>VLOOKUP(B79,[91]oct99!$A$44:$IV$69,3,0)</f>
        <v>1591449</v>
      </c>
      <c r="BV79">
        <f>VLOOKUP(B79,[92]nov99!$A$47:$IV$71,3,0)</f>
        <v>1614283</v>
      </c>
      <c r="BW79">
        <f>VLOOKUP(B79,[93]dec99!$A$58:$IV$81,3,0)</f>
        <v>1578556</v>
      </c>
      <c r="BX79">
        <f>VLOOKUP(B79,[94]jan00!$A$32:$IV$51,3,0)</f>
        <v>1615926</v>
      </c>
      <c r="BY79">
        <f>VLOOKUP(B79,[95]feb00!$A$47:$IV$65,3,0)</f>
        <v>2423230</v>
      </c>
      <c r="BZ79">
        <f>VLOOKUP(B79,[96]mar00!$A$43:$IV$60,3,0)</f>
        <v>3122810</v>
      </c>
      <c r="CA79">
        <f>VLOOKUP(B79,[97]apr00!$A$32:$IV$48,3,0)</f>
        <v>3548980</v>
      </c>
      <c r="CB79">
        <f>VLOOKUP(B79,[98]may00!$A$32:$IV$48,3,0)</f>
        <v>2553160</v>
      </c>
      <c r="CP79" s="1" t="s">
        <v>80</v>
      </c>
      <c r="CQ79" s="11">
        <f t="shared" si="88"/>
        <v>-0.8562951471478254</v>
      </c>
      <c r="CR79" s="11">
        <f t="shared" si="89"/>
        <v>-0.87273619405803338</v>
      </c>
      <c r="CS79" s="11">
        <f t="shared" si="90"/>
        <v>-0.86384057716580054</v>
      </c>
      <c r="CT79" s="11">
        <f t="shared" si="91"/>
        <v>-0.85885980479077795</v>
      </c>
      <c r="CU79" s="11">
        <f t="shared" si="92"/>
        <v>-0.85523794948350651</v>
      </c>
      <c r="CV79" s="11">
        <f t="shared" si="93"/>
        <v>-0.89935320732601431</v>
      </c>
      <c r="CW79" s="11">
        <f t="shared" si="94"/>
        <v>-0.8889212992197556</v>
      </c>
      <c r="CX79" s="11">
        <f t="shared" si="95"/>
        <v>-0.84151091233018482</v>
      </c>
      <c r="CY79" s="11">
        <f t="shared" si="96"/>
        <v>-0.85048751882936002</v>
      </c>
      <c r="CZ79" s="11">
        <f t="shared" si="97"/>
        <v>-0.83786124140424001</v>
      </c>
      <c r="DA79" s="11">
        <f t="shared" si="98"/>
        <v>-0.84254234048207333</v>
      </c>
      <c r="DB79" s="11">
        <f t="shared" si="99"/>
        <v>-0.83986402078650735</v>
      </c>
      <c r="DC79" s="11">
        <f t="shared" si="100"/>
        <v>-1</v>
      </c>
      <c r="DD79" s="11">
        <f t="shared" si="101"/>
        <v>-1</v>
      </c>
      <c r="DE79" s="11" t="e">
        <f t="shared" si="102"/>
        <v>#DIV/0!</v>
      </c>
      <c r="DF79" s="11">
        <f t="shared" si="103"/>
        <v>-1</v>
      </c>
      <c r="DG79" s="11">
        <f t="shared" si="104"/>
        <v>-1</v>
      </c>
      <c r="DH79" s="11">
        <f t="shared" si="105"/>
        <v>-1</v>
      </c>
      <c r="DI79" s="11">
        <f t="shared" si="106"/>
        <v>-1</v>
      </c>
      <c r="DJ79" s="11">
        <f t="shared" si="107"/>
        <v>-1</v>
      </c>
      <c r="DK79" s="11">
        <f t="shared" si="108"/>
        <v>-1</v>
      </c>
      <c r="DL79" s="11">
        <f t="shared" si="109"/>
        <v>-1</v>
      </c>
      <c r="DM79" s="11">
        <f t="shared" si="110"/>
        <v>-1</v>
      </c>
      <c r="DN79" s="11">
        <f t="shared" si="111"/>
        <v>-1</v>
      </c>
      <c r="DO79" s="11">
        <f t="shared" si="112"/>
        <v>-1</v>
      </c>
      <c r="DP79" s="11">
        <f t="shared" si="113"/>
        <v>-1</v>
      </c>
      <c r="DQ79" s="11">
        <f t="shared" si="114"/>
        <v>-1</v>
      </c>
      <c r="DR79" s="11">
        <f t="shared" si="115"/>
        <v>-1</v>
      </c>
      <c r="DS79" s="11">
        <f t="shared" si="116"/>
        <v>-1</v>
      </c>
      <c r="DT79" s="11">
        <f t="shared" si="117"/>
        <v>-1</v>
      </c>
      <c r="DU79" s="11">
        <f t="shared" si="118"/>
        <v>-1</v>
      </c>
      <c r="DV79" s="11">
        <f t="shared" si="119"/>
        <v>-1</v>
      </c>
      <c r="DW79" s="11">
        <f t="shared" si="120"/>
        <v>-1</v>
      </c>
      <c r="DX79" s="11">
        <f t="shared" si="121"/>
        <v>-1</v>
      </c>
      <c r="DY79" s="11">
        <f t="shared" si="122"/>
        <v>-1</v>
      </c>
      <c r="DZ79" s="11">
        <f t="shared" si="123"/>
        <v>-1</v>
      </c>
      <c r="EA79" s="11">
        <f t="shared" si="124"/>
        <v>-1</v>
      </c>
      <c r="EB79" s="11">
        <f t="shared" si="125"/>
        <v>-1</v>
      </c>
      <c r="EC79" s="11">
        <f t="shared" si="126"/>
        <v>-1</v>
      </c>
      <c r="ED79" s="11">
        <f t="shared" si="127"/>
        <v>-1</v>
      </c>
      <c r="EE79" s="11">
        <f t="shared" si="128"/>
        <v>-1</v>
      </c>
      <c r="EF79" s="11">
        <f t="shared" si="129"/>
        <v>-1</v>
      </c>
      <c r="EG79" s="11">
        <f t="shared" si="130"/>
        <v>-1</v>
      </c>
      <c r="EH79" s="11">
        <f t="shared" si="131"/>
        <v>-1</v>
      </c>
      <c r="EI79" s="11">
        <f t="shared" si="132"/>
        <v>-1</v>
      </c>
      <c r="EJ79" s="11">
        <f t="shared" si="133"/>
        <v>-1</v>
      </c>
      <c r="EK79" s="11">
        <f t="shared" si="134"/>
        <v>-1</v>
      </c>
      <c r="EL79" s="11">
        <f t="shared" si="135"/>
        <v>-1</v>
      </c>
      <c r="EM79" s="11">
        <f t="shared" si="136"/>
        <v>-1</v>
      </c>
      <c r="EN79" s="11">
        <f t="shared" si="137"/>
        <v>-1</v>
      </c>
      <c r="EO79" s="11">
        <f t="shared" si="138"/>
        <v>-1</v>
      </c>
      <c r="EP79" s="11">
        <f t="shared" si="139"/>
        <v>-1</v>
      </c>
      <c r="EQ79" s="11">
        <f t="shared" si="140"/>
        <v>-1</v>
      </c>
      <c r="ER79" s="11">
        <f t="shared" si="141"/>
        <v>-1</v>
      </c>
      <c r="ES79" s="11">
        <f t="shared" si="142"/>
        <v>-1</v>
      </c>
      <c r="ET79" s="11">
        <f t="shared" si="143"/>
        <v>-1</v>
      </c>
      <c r="EU79" s="11">
        <f t="shared" si="144"/>
        <v>-1</v>
      </c>
      <c r="EV79" s="11">
        <f t="shared" si="145"/>
        <v>-1</v>
      </c>
      <c r="EW79" s="11">
        <f t="shared" si="146"/>
        <v>-1</v>
      </c>
      <c r="EX79" s="11">
        <f t="shared" si="147"/>
        <v>-1</v>
      </c>
      <c r="EY79" s="11">
        <f t="shared" si="148"/>
        <v>-1</v>
      </c>
      <c r="EZ79" s="11">
        <f t="shared" si="149"/>
        <v>-1</v>
      </c>
      <c r="FA79" s="11">
        <f t="shared" si="150"/>
        <v>-1</v>
      </c>
      <c r="FB79" s="11">
        <f t="shared" si="151"/>
        <v>-1</v>
      </c>
      <c r="FC79" s="11">
        <f t="shared" si="152"/>
        <v>-1</v>
      </c>
      <c r="FD79" s="11">
        <f t="shared" si="153"/>
        <v>-1</v>
      </c>
      <c r="FE79" s="11">
        <f t="shared" si="154"/>
        <v>-1</v>
      </c>
      <c r="FF79" s="11">
        <f t="shared" si="155"/>
        <v>-1</v>
      </c>
      <c r="FG79" s="11">
        <f t="shared" si="156"/>
        <v>-1</v>
      </c>
      <c r="FH79" s="11">
        <f t="shared" si="157"/>
        <v>-1</v>
      </c>
      <c r="FI79" s="11">
        <f t="shared" si="158"/>
        <v>-1</v>
      </c>
      <c r="FJ79" s="11">
        <f t="shared" si="159"/>
        <v>-1</v>
      </c>
      <c r="FK79" s="11">
        <f t="shared" si="160"/>
        <v>-1</v>
      </c>
      <c r="FL79" s="11">
        <f t="shared" si="161"/>
        <v>-1</v>
      </c>
      <c r="FM79" s="11">
        <f t="shared" si="162"/>
        <v>-1</v>
      </c>
      <c r="FN79" s="11">
        <f t="shared" si="163"/>
        <v>-1</v>
      </c>
      <c r="FO79" s="11">
        <f t="shared" si="164"/>
        <v>-1</v>
      </c>
      <c r="FP79" s="11">
        <f t="shared" si="165"/>
        <v>-1</v>
      </c>
      <c r="FQ79" s="11">
        <f t="shared" si="166"/>
        <v>-1</v>
      </c>
      <c r="FR79" s="11">
        <f t="shared" si="167"/>
        <v>-1</v>
      </c>
      <c r="FS79" s="11">
        <f t="shared" si="168"/>
        <v>-1</v>
      </c>
      <c r="FT79" s="11">
        <f t="shared" si="169"/>
        <v>-1</v>
      </c>
      <c r="FU79" s="11">
        <f t="shared" si="170"/>
        <v>-1</v>
      </c>
      <c r="FV79" s="11">
        <f t="shared" si="171"/>
        <v>-1</v>
      </c>
      <c r="FW79" s="11">
        <f t="shared" si="172"/>
        <v>-1</v>
      </c>
      <c r="FX79" s="11">
        <f t="shared" si="173"/>
        <v>-1</v>
      </c>
      <c r="FY79" s="11">
        <f t="shared" si="174"/>
        <v>-1</v>
      </c>
      <c r="FZ79" s="11">
        <f t="shared" si="175"/>
        <v>-1</v>
      </c>
    </row>
    <row r="80" spans="2:182" x14ac:dyDescent="0.25">
      <c r="B80" s="2">
        <v>36678</v>
      </c>
      <c r="C80" s="3">
        <v>40242930</v>
      </c>
      <c r="D80" s="4">
        <f>VLOOKUP(B80,[22]jan94!$A$59:$IV$168,3,0)</f>
        <v>376351</v>
      </c>
      <c r="E80" s="4">
        <f>VLOOKUP(B80,[23]feb94!$A$51:$IV$159,3,0)</f>
        <v>250101</v>
      </c>
      <c r="F80" s="4">
        <f>VLOOKUP(B80,[24]mar94!$A$56:$IV$164,3,0)</f>
        <v>349568</v>
      </c>
      <c r="G80" s="4">
        <f>VLOOKUP(B80,[25]apr94!$A$64:$IV$170,3,0)</f>
        <v>288530</v>
      </c>
      <c r="H80" s="4">
        <f>VLOOKUP(B80,[26]may94!$A$51:$IV$156,3,0)</f>
        <v>237655</v>
      </c>
      <c r="I80" s="4">
        <f>VLOOKUP(B80,[27]jun94!$A$62:$IV$167,3,0)</f>
        <v>262071</v>
      </c>
      <c r="J80" s="4">
        <f>VLOOKUP(B80,[28]jul94!$A$55:$IV$159,3,0)</f>
        <v>285545</v>
      </c>
      <c r="K80" s="4">
        <f>VLOOKUP(B80,[29]aug94!$A$63:$IV$165,3,0)</f>
        <v>289232</v>
      </c>
      <c r="L80" s="4">
        <f>VLOOKUP(B80,[30]sep94!$A$55:$IV$156,3,0)</f>
        <v>320566</v>
      </c>
      <c r="M80" s="4">
        <f>VLOOKUP(B80,[31]oct94!$A$55:$IV$155,3,0)</f>
        <v>235886</v>
      </c>
      <c r="N80" s="4">
        <f>VLOOKUP(B80,[32]nov94!$A$38:$IV$137,3,0)</f>
        <v>318945</v>
      </c>
      <c r="O80" s="4">
        <f>VLOOKUP(B80,[33]dec94!$A$55:$IV$154,3,0)</f>
        <v>314707</v>
      </c>
      <c r="P80" s="4">
        <f>VLOOKUP(B80,[34]jan95!$A$48:$IV$142,3,0)</f>
        <v>420821</v>
      </c>
      <c r="Q80" s="4">
        <f>VLOOKUP(B80,[35]feb95!$A$54:$IV$147,3,0)</f>
        <v>227972</v>
      </c>
      <c r="R80" s="4">
        <f>VLOOKUP(B80,[36]mar95!$A$37:$IV$129,3,0)</f>
        <v>236589</v>
      </c>
      <c r="S80" s="4">
        <f>VLOOKUP(B80,[37]apr95!$A$59:$IV$150,3,0)</f>
        <v>253569</v>
      </c>
      <c r="T80" s="4">
        <f>VLOOKUP(B80,[38]may95!$A$60:$IV$151,3,0)</f>
        <v>350159</v>
      </c>
      <c r="U80" s="4">
        <f>VLOOKUP(B80,[39]jun95!$A$55:$IV$144,3,0)</f>
        <v>262810</v>
      </c>
      <c r="V80" s="4">
        <f>VLOOKUP(B80,[40]jul95!$A$53:$IV$141,3,0)</f>
        <v>431979</v>
      </c>
      <c r="W80" s="4">
        <f>VLOOKUP(B80,[41]aug95!$A$61:$IV$148,3,0)</f>
        <v>394781</v>
      </c>
      <c r="X80" s="4">
        <f>VLOOKUP(B80,[42]sep95!$A$58:$IV$144,3,0)</f>
        <v>221794</v>
      </c>
      <c r="Y80" s="4">
        <f>VLOOKUP(B80,[43]oct95!$A$53:$IV$138,3,0)</f>
        <v>654006</v>
      </c>
      <c r="Z80" s="4">
        <f>VLOOKUP(B80,[44]nov95!$A$58:$IV$142,3,0)</f>
        <v>550435</v>
      </c>
      <c r="AA80" s="4">
        <f>VLOOKUP(B80,[45]dec95!$A$55:$IV$138,3,0)</f>
        <v>238644</v>
      </c>
      <c r="AB80" s="4">
        <f>VLOOKUP(B80,[46]jan96!$A$59:$IV$138,3,0)</f>
        <v>376713</v>
      </c>
      <c r="AC80" s="4">
        <f>VLOOKUP(B80,[47]feb96!$A$36:$IV$114,3,0)</f>
        <v>747441</v>
      </c>
      <c r="AD80" s="4">
        <f>VLOOKUP(B80,[48]mar96!$A$54:$IV$133,3,0)</f>
        <v>353199</v>
      </c>
      <c r="AE80" s="4">
        <f>VLOOKUP(B80,[49]apr96!$A$51:$IV$127,3,0)</f>
        <v>317096</v>
      </c>
      <c r="AF80" s="4">
        <f>VLOOKUP(B80,[50]may96!$A$60:$IV$135,3,0)</f>
        <v>413136</v>
      </c>
      <c r="AG80" s="4">
        <f>VLOOKUP(B80,[51]jun96!$A$50:$IV$124,3,0)</f>
        <v>307988</v>
      </c>
      <c r="AH80" s="4">
        <f>VLOOKUP(B80,[52]jul96!$A$53:$IV$126,3,0)</f>
        <v>448056</v>
      </c>
      <c r="AI80" s="4">
        <f>VLOOKUP(B80,[53]aug96!$A$36:$IV$108,3,0)</f>
        <v>426243</v>
      </c>
      <c r="AJ80" s="4">
        <f>VLOOKUP(B80,[54]sep96!$A$51:$IV$122,3,0)</f>
        <v>526155</v>
      </c>
      <c r="AK80" s="4">
        <f>VLOOKUP(B80,[55]oct96!$A$59:$IV$129,3,0)</f>
        <v>385077</v>
      </c>
      <c r="AL80" s="4">
        <f>VLOOKUP(B80,[56]nov96!$A$61:$IV$130,3,0)</f>
        <v>440421</v>
      </c>
      <c r="AM80" s="4">
        <f>VLOOKUP(B80,[57]dec96!$A$51:$IV$119,3,0)</f>
        <v>437650</v>
      </c>
      <c r="AN80" s="4">
        <f>VLOOKUP(B80,[58]jan97!$A$52:$IV$116,3,0)</f>
        <v>406510</v>
      </c>
      <c r="AO80" s="4">
        <f>VLOOKUP(B80,[59]feb97!$A$35:$IV$98,3,0)</f>
        <v>401643</v>
      </c>
      <c r="AP80" s="4">
        <f>VLOOKUP(B80,[60]mar97!$A$51:$IV$113,3,0)</f>
        <v>414919</v>
      </c>
      <c r="AQ80" s="4">
        <f>VLOOKUP(B80,[61]apr97!$A$35:$IV$96,3,0)</f>
        <v>576046</v>
      </c>
      <c r="AR80" s="4">
        <f>VLOOKUP(B80,[62]may97!$A$35:$IV$95,3,0)</f>
        <v>353914</v>
      </c>
      <c r="AS80" s="4">
        <f>VLOOKUP(B80,[63]jun97!$A$35:$IV$94,3,0)</f>
        <v>448328</v>
      </c>
      <c r="AT80" s="4">
        <f>VLOOKUP(B80,[64]jul97!$A$49:$IV$107,3,0)</f>
        <v>421903</v>
      </c>
      <c r="AU80" s="4">
        <f>VLOOKUP(B80,[65]aug97!$A$60:$IV$117,3,0)</f>
        <v>576479</v>
      </c>
      <c r="AV80" s="4">
        <f>VLOOKUP(B80,[66]sep97!$A$48:$IV$104,3,0)</f>
        <v>992779</v>
      </c>
      <c r="AW80" s="4">
        <f>VLOOKUP(B80,[67]oct97!$A$48:$IV$103,3,0)</f>
        <v>923251</v>
      </c>
      <c r="AX80" s="4">
        <f>VLOOKUP(B80,[68]nov97!$A$48:$IV$102,3,0)</f>
        <v>572745</v>
      </c>
      <c r="AY80" s="4">
        <f>VLOOKUP(B80,[69]dec97!$A$35:$IV$88,3,0)</f>
        <v>482778</v>
      </c>
      <c r="AZ80" s="4">
        <f>VLOOKUP(B80,[70]jan98!$A$47:$IV$96,3,0)</f>
        <v>695266</v>
      </c>
      <c r="BA80" s="4">
        <f>VLOOKUP(B80,[71]feb98!$A$50:$IV$98,3,0)</f>
        <v>735062</v>
      </c>
      <c r="BB80" s="4">
        <f>VLOOKUP(B80,[72]mar98!$A$34:$IV$81,3,0)</f>
        <v>657389</v>
      </c>
      <c r="BC80" s="4">
        <f>VLOOKUP(B80,[73]apr98!$A$46:$IV$92,3,0)</f>
        <v>793253</v>
      </c>
      <c r="BD80" s="4">
        <f>VLOOKUP(B80,[74]may98!$A$47:$IV$92,3,0)</f>
        <v>551149</v>
      </c>
      <c r="BE80" s="4">
        <f>VLOOKUP(B80,[75]jun98!$A$54:$IV$98,3,0)</f>
        <v>706195</v>
      </c>
      <c r="BF80" s="4">
        <f>VLOOKUP(B80,[76]jul98!$A$34:$IV$77,3,0)</f>
        <v>913063</v>
      </c>
      <c r="BG80" s="4">
        <f>VLOOKUP(B80,[77]aug98!$A$48:$IV$90,3,0)</f>
        <v>831287</v>
      </c>
      <c r="BH80" s="4">
        <f>VLOOKUP(B80,[78]sep98!$A$46:$IV$87,3,0)</f>
        <v>648643</v>
      </c>
      <c r="BI80" s="4">
        <f>VLOOKUP(B80,[79]oct98!$A$34:$IV$74,3,0)</f>
        <v>809959</v>
      </c>
      <c r="BJ80" s="4">
        <f>VLOOKUP(B80,[80]nov98!$A$34:$IV$73,3,0)</f>
        <v>653257</v>
      </c>
      <c r="BK80" s="4">
        <f>VLOOKUP(B80,[81]dec98!$A$59:$IV$97,3,0)</f>
        <v>501617</v>
      </c>
      <c r="BL80" s="4">
        <f>VLOOKUP(B80,[82]jan99!$A$48:$IV$83,3,0)</f>
        <v>702263</v>
      </c>
      <c r="BM80" s="14">
        <f>VLOOKUP(B80,[83]feb99!$A$33:$IV$66,3,0)</f>
        <v>530650</v>
      </c>
      <c r="BN80" s="4">
        <f>VLOOKUP(B80,[84]mar99!$A$46:$IV$78,3,0)</f>
        <v>562097</v>
      </c>
      <c r="BO80" s="4">
        <f>VLOOKUP(B80,[85]apr99!$A$33:$IV$64,3,0)</f>
        <v>639222</v>
      </c>
      <c r="BP80" s="4">
        <f>VLOOKUP(B80,[86]may99!$A$58:$IV$88,3,0)</f>
        <v>749281</v>
      </c>
      <c r="BQ80" s="4">
        <f>VLOOKUP(B80,[87]jun99!$A$33:$IV$62,3,0)</f>
        <v>824797</v>
      </c>
      <c r="BR80" s="4">
        <f>VLOOKUP(B80,[88]jul99!$A$55:$IV$83,3,0)</f>
        <v>991328</v>
      </c>
      <c r="BS80" s="4">
        <f>VLOOKUP(B80,[89]aug99!$A$33:$IV$60,3,0)</f>
        <v>1007257</v>
      </c>
      <c r="BT80">
        <f>VLOOKUP(B80,[90]sep99!$A$45:$IV$71,3,0)</f>
        <v>1782465</v>
      </c>
      <c r="BU80">
        <f>VLOOKUP(B80,[91]oct99!$A$44:$IV$69,3,0)</f>
        <v>1478747</v>
      </c>
      <c r="BV80">
        <f>VLOOKUP(B80,[92]nov99!$A$47:$IV$71,3,0)</f>
        <v>1463651</v>
      </c>
      <c r="BW80">
        <f>VLOOKUP(B80,[93]dec99!$A$58:$IV$81,3,0)</f>
        <v>1375673</v>
      </c>
      <c r="BX80">
        <f>VLOOKUP(B80,[94]jan00!$A$32:$IV$51,3,0)</f>
        <v>1487296</v>
      </c>
      <c r="BY80">
        <f>VLOOKUP(B80,[95]feb00!$A$47:$IV$65,3,0)</f>
        <v>2213839</v>
      </c>
      <c r="BZ80">
        <f>VLOOKUP(B80,[96]mar00!$A$43:$IV$60,3,0)</f>
        <v>2545582</v>
      </c>
      <c r="CA80">
        <f>VLOOKUP(B80,[97]apr00!$A$32:$IV$48,3,0)</f>
        <v>2903616</v>
      </c>
      <c r="CB80">
        <f>VLOOKUP(B80,[98]may00!$A$32:$IV$48,3,0)</f>
        <v>3363283</v>
      </c>
      <c r="CC80">
        <f>VLOOKUP(B80,[99]jun00!$A$54:$IV$68,3,0)</f>
        <v>1759295</v>
      </c>
      <c r="CP80" s="1" t="s">
        <v>81</v>
      </c>
      <c r="CQ80" s="11">
        <f t="shared" si="88"/>
        <v>-0.86453102068728538</v>
      </c>
      <c r="CR80" s="11">
        <f t="shared" si="89"/>
        <v>-0.86906364449120233</v>
      </c>
      <c r="CS80" s="11">
        <f t="shared" si="90"/>
        <v>-0.86662734841864142</v>
      </c>
      <c r="CT80" s="11">
        <f t="shared" si="91"/>
        <v>-0.87057637149556388</v>
      </c>
      <c r="CU80" s="11">
        <f t="shared" si="92"/>
        <v>-0.85751441471651657</v>
      </c>
      <c r="CV80" s="11">
        <f t="shared" si="93"/>
        <v>-0.90084129146879055</v>
      </c>
      <c r="CW80" s="11">
        <f t="shared" si="94"/>
        <v>-0.8875324376786734</v>
      </c>
      <c r="CX80" s="11">
        <f t="shared" si="95"/>
        <v>-0.85047310736110482</v>
      </c>
      <c r="CY80" s="11">
        <f t="shared" si="96"/>
        <v>-0.85662308054934777</v>
      </c>
      <c r="CZ80" s="11">
        <f t="shared" si="97"/>
        <v>-0.84113884052988019</v>
      </c>
      <c r="DA80" s="11">
        <f t="shared" si="98"/>
        <v>-0.85359983430853992</v>
      </c>
      <c r="DB80" s="11">
        <f t="shared" si="99"/>
        <v>-1</v>
      </c>
      <c r="DC80" s="11">
        <f t="shared" si="100"/>
        <v>-1</v>
      </c>
      <c r="DD80" s="11">
        <f t="shared" si="101"/>
        <v>-1</v>
      </c>
      <c r="DE80" s="11" t="e">
        <f t="shared" si="102"/>
        <v>#DIV/0!</v>
      </c>
      <c r="DF80" s="11">
        <f t="shared" si="103"/>
        <v>-1</v>
      </c>
      <c r="DG80" s="11">
        <f t="shared" si="104"/>
        <v>-1</v>
      </c>
      <c r="DH80" s="11">
        <f t="shared" si="105"/>
        <v>-1</v>
      </c>
      <c r="DI80" s="11">
        <f t="shared" si="106"/>
        <v>-1</v>
      </c>
      <c r="DJ80" s="11">
        <f t="shared" si="107"/>
        <v>-1</v>
      </c>
      <c r="DK80" s="11">
        <f t="shared" si="108"/>
        <v>-1</v>
      </c>
      <c r="DL80" s="11">
        <f t="shared" si="109"/>
        <v>-1</v>
      </c>
      <c r="DM80" s="11">
        <f t="shared" si="110"/>
        <v>-1</v>
      </c>
      <c r="DN80" s="11">
        <f t="shared" si="111"/>
        <v>-1</v>
      </c>
      <c r="DO80" s="11">
        <f t="shared" si="112"/>
        <v>-1</v>
      </c>
      <c r="DP80" s="11">
        <f t="shared" si="113"/>
        <v>-1</v>
      </c>
      <c r="DQ80" s="11">
        <f t="shared" si="114"/>
        <v>-1</v>
      </c>
      <c r="DR80" s="11">
        <f t="shared" si="115"/>
        <v>-1</v>
      </c>
      <c r="DS80" s="11">
        <f t="shared" si="116"/>
        <v>-1</v>
      </c>
      <c r="DT80" s="11">
        <f t="shared" si="117"/>
        <v>-1</v>
      </c>
      <c r="DU80" s="11">
        <f t="shared" si="118"/>
        <v>-1</v>
      </c>
      <c r="DV80" s="11">
        <f t="shared" si="119"/>
        <v>-1</v>
      </c>
      <c r="DW80" s="11">
        <f t="shared" si="120"/>
        <v>-1</v>
      </c>
      <c r="DX80" s="11">
        <f t="shared" si="121"/>
        <v>-1</v>
      </c>
      <c r="DY80" s="11">
        <f t="shared" si="122"/>
        <v>-1</v>
      </c>
      <c r="DZ80" s="11">
        <f t="shared" si="123"/>
        <v>-1</v>
      </c>
      <c r="EA80" s="11">
        <f t="shared" si="124"/>
        <v>-1</v>
      </c>
      <c r="EB80" s="11">
        <f t="shared" si="125"/>
        <v>-1</v>
      </c>
      <c r="EC80" s="11">
        <f t="shared" si="126"/>
        <v>-1</v>
      </c>
      <c r="ED80" s="11">
        <f t="shared" si="127"/>
        <v>-1</v>
      </c>
      <c r="EE80" s="11">
        <f t="shared" si="128"/>
        <v>-1</v>
      </c>
      <c r="EF80" s="11">
        <f t="shared" si="129"/>
        <v>-1</v>
      </c>
      <c r="EG80" s="11">
        <f t="shared" si="130"/>
        <v>-1</v>
      </c>
      <c r="EH80" s="11">
        <f t="shared" si="131"/>
        <v>-1</v>
      </c>
      <c r="EI80" s="11">
        <f t="shared" si="132"/>
        <v>-1</v>
      </c>
      <c r="EJ80" s="11">
        <f t="shared" si="133"/>
        <v>-1</v>
      </c>
      <c r="EK80" s="11">
        <f t="shared" si="134"/>
        <v>-1</v>
      </c>
      <c r="EL80" s="11">
        <f t="shared" si="135"/>
        <v>-1</v>
      </c>
      <c r="EM80" s="11">
        <f t="shared" si="136"/>
        <v>-1</v>
      </c>
      <c r="EN80" s="11">
        <f t="shared" si="137"/>
        <v>-1</v>
      </c>
      <c r="EO80" s="11">
        <f t="shared" si="138"/>
        <v>-1</v>
      </c>
      <c r="EP80" s="11">
        <f t="shared" si="139"/>
        <v>-1</v>
      </c>
      <c r="EQ80" s="11">
        <f t="shared" si="140"/>
        <v>-1</v>
      </c>
      <c r="ER80" s="11">
        <f t="shared" si="141"/>
        <v>-1</v>
      </c>
      <c r="ES80" s="11">
        <f t="shared" si="142"/>
        <v>-1</v>
      </c>
      <c r="ET80" s="11">
        <f t="shared" si="143"/>
        <v>-1</v>
      </c>
      <c r="EU80" s="11">
        <f t="shared" si="144"/>
        <v>-1</v>
      </c>
      <c r="EV80" s="11">
        <f t="shared" si="145"/>
        <v>-1</v>
      </c>
      <c r="EW80" s="11">
        <f t="shared" si="146"/>
        <v>-1</v>
      </c>
      <c r="EX80" s="11">
        <f t="shared" si="147"/>
        <v>-1</v>
      </c>
      <c r="EY80" s="11">
        <f t="shared" si="148"/>
        <v>-1</v>
      </c>
      <c r="EZ80" s="11">
        <f t="shared" si="149"/>
        <v>-1</v>
      </c>
      <c r="FA80" s="11">
        <f t="shared" si="150"/>
        <v>-1</v>
      </c>
      <c r="FB80" s="11">
        <f t="shared" si="151"/>
        <v>-1</v>
      </c>
      <c r="FC80" s="11">
        <f t="shared" si="152"/>
        <v>-1</v>
      </c>
      <c r="FD80" s="11">
        <f t="shared" si="153"/>
        <v>-1</v>
      </c>
      <c r="FE80" s="11">
        <f t="shared" si="154"/>
        <v>-1</v>
      </c>
      <c r="FF80" s="11">
        <f t="shared" si="155"/>
        <v>-1</v>
      </c>
      <c r="FG80" s="11">
        <f t="shared" si="156"/>
        <v>-1</v>
      </c>
      <c r="FH80" s="11">
        <f t="shared" si="157"/>
        <v>-1</v>
      </c>
      <c r="FI80" s="11">
        <f t="shared" si="158"/>
        <v>-1</v>
      </c>
      <c r="FJ80" s="11">
        <f t="shared" si="159"/>
        <v>-1</v>
      </c>
      <c r="FK80" s="11">
        <f t="shared" si="160"/>
        <v>-1</v>
      </c>
      <c r="FL80" s="11">
        <f t="shared" si="161"/>
        <v>-1</v>
      </c>
      <c r="FM80" s="11">
        <f t="shared" si="162"/>
        <v>-1</v>
      </c>
      <c r="FN80" s="11">
        <f t="shared" si="163"/>
        <v>-1</v>
      </c>
      <c r="FO80" s="11">
        <f t="shared" si="164"/>
        <v>-1</v>
      </c>
      <c r="FP80" s="11">
        <f t="shared" si="165"/>
        <v>-1</v>
      </c>
      <c r="FQ80" s="11">
        <f t="shared" si="166"/>
        <v>-1</v>
      </c>
      <c r="FR80" s="11">
        <f t="shared" si="167"/>
        <v>-1</v>
      </c>
      <c r="FS80" s="11">
        <f t="shared" si="168"/>
        <v>-1</v>
      </c>
      <c r="FT80" s="11">
        <f t="shared" si="169"/>
        <v>-1</v>
      </c>
      <c r="FU80" s="11">
        <f t="shared" si="170"/>
        <v>-1</v>
      </c>
      <c r="FV80" s="11">
        <f t="shared" si="171"/>
        <v>-1</v>
      </c>
      <c r="FW80" s="11">
        <f t="shared" si="172"/>
        <v>-1</v>
      </c>
      <c r="FX80" s="11">
        <f t="shared" si="173"/>
        <v>-1</v>
      </c>
      <c r="FY80" s="11">
        <f t="shared" si="174"/>
        <v>-1</v>
      </c>
      <c r="FZ80" s="11">
        <f t="shared" si="175"/>
        <v>-1</v>
      </c>
    </row>
    <row r="81" spans="1:182" x14ac:dyDescent="0.25">
      <c r="B81" s="2">
        <v>36708</v>
      </c>
      <c r="C81" s="3">
        <v>41462830</v>
      </c>
      <c r="D81" s="4">
        <f>VLOOKUP(B81,[22]jan94!$A$59:$IV$168,3,0)</f>
        <v>366608</v>
      </c>
      <c r="E81" s="4">
        <f>VLOOKUP(B81,[23]feb94!$A$51:$IV$159,3,0)</f>
        <v>237579</v>
      </c>
      <c r="F81" s="4">
        <f>VLOOKUP(B81,[24]mar94!$A$56:$IV$164,3,0)</f>
        <v>339641</v>
      </c>
      <c r="G81" s="4">
        <f>VLOOKUP(B81,[25]apr94!$A$64:$IV$170,3,0)</f>
        <v>280229</v>
      </c>
      <c r="H81" s="4">
        <f>VLOOKUP(B81,[26]may94!$A$51:$IV$156,3,0)</f>
        <v>256298</v>
      </c>
      <c r="I81" s="4">
        <f>VLOOKUP(B81,[27]jun94!$A$62:$IV$167,3,0)</f>
        <v>249055</v>
      </c>
      <c r="J81" s="4">
        <f>VLOOKUP(B81,[28]jul94!$A$55:$IV$159,3,0)</f>
        <v>298515</v>
      </c>
      <c r="K81" s="4">
        <f>VLOOKUP(B81,[29]aug94!$A$63:$IV$165,3,0)</f>
        <v>301027</v>
      </c>
      <c r="L81" s="4">
        <f>VLOOKUP(B81,[30]sep94!$A$55:$IV$156,3,0)</f>
        <v>360805</v>
      </c>
      <c r="M81" s="4">
        <f>VLOOKUP(B81,[31]oct94!$A$55:$IV$155,3,0)</f>
        <v>233753</v>
      </c>
      <c r="N81" s="4">
        <f>VLOOKUP(B81,[32]nov94!$A$38:$IV$137,3,0)</f>
        <v>327080</v>
      </c>
      <c r="O81" s="4">
        <f>VLOOKUP(B81,[33]dec94!$A$55:$IV$154,3,0)</f>
        <v>316865</v>
      </c>
      <c r="P81" s="4">
        <f>VLOOKUP(B81,[34]jan95!$A$48:$IV$142,3,0)</f>
        <v>443299</v>
      </c>
      <c r="Q81" s="4">
        <f>VLOOKUP(B81,[35]feb95!$A$54:$IV$147,3,0)</f>
        <v>229646</v>
      </c>
      <c r="R81" s="4">
        <f>VLOOKUP(B81,[36]mar95!$A$37:$IV$129,3,0)</f>
        <v>238496</v>
      </c>
      <c r="S81" s="4">
        <f>VLOOKUP(B81,[37]apr95!$A$59:$IV$150,3,0)</f>
        <v>262090</v>
      </c>
      <c r="T81" s="4">
        <f>VLOOKUP(B81,[38]may95!$A$60:$IV$151,3,0)</f>
        <v>334218</v>
      </c>
      <c r="U81" s="4">
        <f>VLOOKUP(B81,[39]jun95!$A$55:$IV$144,3,0)</f>
        <v>264452</v>
      </c>
      <c r="V81" s="4">
        <f>VLOOKUP(B81,[40]jul95!$A$53:$IV$141,3,0)</f>
        <v>492285</v>
      </c>
      <c r="W81" s="4">
        <f>VLOOKUP(B81,[41]aug95!$A$61:$IV$148,3,0)</f>
        <v>408727</v>
      </c>
      <c r="X81" s="4">
        <f>VLOOKUP(B81,[42]sep95!$A$58:$IV$144,3,0)</f>
        <v>231448</v>
      </c>
      <c r="Y81" s="4">
        <f>VLOOKUP(B81,[43]oct95!$A$53:$IV$138,3,0)</f>
        <v>676816</v>
      </c>
      <c r="Z81" s="4">
        <f>VLOOKUP(B81,[44]nov95!$A$58:$IV$142,3,0)</f>
        <v>524900</v>
      </c>
      <c r="AA81" s="4">
        <f>VLOOKUP(B81,[45]dec95!$A$55:$IV$138,3,0)</f>
        <v>289037</v>
      </c>
      <c r="AB81" s="4">
        <f>VLOOKUP(B81,[46]jan96!$A$59:$IV$138,3,0)</f>
        <v>398316</v>
      </c>
      <c r="AC81" s="4">
        <f>VLOOKUP(B81,[47]feb96!$A$36:$IV$114,3,0)</f>
        <v>760228</v>
      </c>
      <c r="AD81" s="4">
        <f>VLOOKUP(B81,[48]mar96!$A$54:$IV$133,3,0)</f>
        <v>347592</v>
      </c>
      <c r="AE81" s="4">
        <f>VLOOKUP(B81,[49]apr96!$A$51:$IV$127,3,0)</f>
        <v>309062</v>
      </c>
      <c r="AF81" s="4">
        <f>VLOOKUP(B81,[50]may96!$A$60:$IV$135,3,0)</f>
        <v>433160</v>
      </c>
      <c r="AG81" s="4">
        <f>VLOOKUP(B81,[51]jun96!$A$50:$IV$124,3,0)</f>
        <v>321282</v>
      </c>
      <c r="AH81" s="4">
        <f>VLOOKUP(B81,[52]jul96!$A$53:$IV$126,3,0)</f>
        <v>448499</v>
      </c>
      <c r="AI81" s="4">
        <f>VLOOKUP(B81,[53]aug96!$A$36:$IV$108,3,0)</f>
        <v>433457</v>
      </c>
      <c r="AJ81" s="4">
        <f>VLOOKUP(B81,[54]sep96!$A$51:$IV$122,3,0)</f>
        <v>545018</v>
      </c>
      <c r="AK81" s="4">
        <f>VLOOKUP(B81,[55]oct96!$A$59:$IV$129,3,0)</f>
        <v>394458</v>
      </c>
      <c r="AL81" s="4">
        <f>VLOOKUP(B81,[56]nov96!$A$61:$IV$130,3,0)</f>
        <v>452457</v>
      </c>
      <c r="AM81" s="4">
        <f>VLOOKUP(B81,[57]dec96!$A$51:$IV$119,3,0)</f>
        <v>439642</v>
      </c>
      <c r="AN81" s="4">
        <f>VLOOKUP(B81,[58]jan97!$A$52:$IV$116,3,0)</f>
        <v>429885</v>
      </c>
      <c r="AO81" s="4">
        <f>VLOOKUP(B81,[59]feb97!$A$35:$IV$98,3,0)</f>
        <v>391466</v>
      </c>
      <c r="AP81" s="4">
        <f>VLOOKUP(B81,[60]mar97!$A$51:$IV$113,3,0)</f>
        <v>450893</v>
      </c>
      <c r="AQ81" s="4">
        <f>VLOOKUP(B81,[61]apr97!$A$35:$IV$96,3,0)</f>
        <v>619090</v>
      </c>
      <c r="AR81" s="4">
        <f>VLOOKUP(B81,[62]may97!$A$35:$IV$95,3,0)</f>
        <v>359101</v>
      </c>
      <c r="AS81" s="4">
        <f>VLOOKUP(B81,[63]jun97!$A$35:$IV$94,3,0)</f>
        <v>477081</v>
      </c>
      <c r="AT81" s="4">
        <f>VLOOKUP(B81,[64]jul97!$A$49:$IV$107,3,0)</f>
        <v>422095</v>
      </c>
      <c r="AU81" s="4">
        <f>VLOOKUP(B81,[65]aug97!$A$60:$IV$117,3,0)</f>
        <v>563907</v>
      </c>
      <c r="AV81" s="4">
        <f>VLOOKUP(B81,[66]sep97!$A$48:$IV$104,3,0)</f>
        <v>1041240</v>
      </c>
      <c r="AW81" s="4">
        <f>VLOOKUP(B81,[67]oct97!$A$48:$IV$103,3,0)</f>
        <v>980138</v>
      </c>
      <c r="AX81" s="4">
        <f>VLOOKUP(B81,[68]nov97!$A$48:$IV$102,3,0)</f>
        <v>599196</v>
      </c>
      <c r="AY81" s="4">
        <f>VLOOKUP(B81,[69]dec97!$A$35:$IV$88,3,0)</f>
        <v>508263</v>
      </c>
      <c r="AZ81" s="4">
        <f>VLOOKUP(B81,[70]jan98!$A$47:$IV$96,3,0)</f>
        <v>703069</v>
      </c>
      <c r="BA81" s="4">
        <f>VLOOKUP(B81,[71]feb98!$A$50:$IV$98,3,0)</f>
        <v>752496</v>
      </c>
      <c r="BB81" s="4">
        <f>VLOOKUP(B81,[72]mar98!$A$34:$IV$81,3,0)</f>
        <v>655061</v>
      </c>
      <c r="BC81" s="4">
        <f>VLOOKUP(B81,[73]apr98!$A$46:$IV$92,3,0)</f>
        <v>783310</v>
      </c>
      <c r="BD81" s="4">
        <f>VLOOKUP(B81,[74]may98!$A$47:$IV$92,3,0)</f>
        <v>555136</v>
      </c>
      <c r="BE81" s="4">
        <f>VLOOKUP(B81,[75]jun98!$A$54:$IV$98,3,0)</f>
        <v>691538</v>
      </c>
      <c r="BF81" s="4">
        <f>VLOOKUP(B81,[76]jul98!$A$34:$IV$77,3,0)</f>
        <v>942228</v>
      </c>
      <c r="BG81" s="4">
        <f>VLOOKUP(B81,[77]aug98!$A$48:$IV$90,3,0)</f>
        <v>844795</v>
      </c>
      <c r="BH81" s="4">
        <f>VLOOKUP(B81,[78]sep98!$A$46:$IV$87,3,0)</f>
        <v>641916</v>
      </c>
      <c r="BI81" s="4">
        <f>VLOOKUP(B81,[79]oct98!$A$34:$IV$74,3,0)</f>
        <v>798108</v>
      </c>
      <c r="BJ81" s="4">
        <f>VLOOKUP(B81,[80]nov98!$A$34:$IV$73,3,0)</f>
        <v>656739</v>
      </c>
      <c r="BK81" s="4">
        <f>VLOOKUP(B81,[81]dec98!$A$59:$IV$97,3,0)</f>
        <v>515323</v>
      </c>
      <c r="BL81" s="4">
        <f>VLOOKUP(B81,[82]jan99!$A$48:$IV$83,3,0)</f>
        <v>688937</v>
      </c>
      <c r="BM81" s="14">
        <f>VLOOKUP(B81,[83]feb99!$A$33:$IV$66,3,0)</f>
        <v>529973</v>
      </c>
      <c r="BN81" s="4">
        <f>VLOOKUP(B81,[84]mar99!$A$46:$IV$78,3,0)</f>
        <v>553553</v>
      </c>
      <c r="BO81" s="4">
        <f>VLOOKUP(B81,[85]apr99!$A$33:$IV$64,3,0)</f>
        <v>634236</v>
      </c>
      <c r="BP81" s="4">
        <f>VLOOKUP(B81,[86]may99!$A$58:$IV$88,3,0)</f>
        <v>678395</v>
      </c>
      <c r="BQ81" s="4">
        <f>VLOOKUP(B81,[87]jun99!$A$33:$IV$62,3,0)</f>
        <v>821416</v>
      </c>
      <c r="BR81" s="4">
        <f>VLOOKUP(B81,[88]jul99!$A$55:$IV$83,3,0)</f>
        <v>981937</v>
      </c>
      <c r="BS81" s="4">
        <f>VLOOKUP(B81,[89]aug99!$A$33:$IV$60,3,0)</f>
        <v>923051</v>
      </c>
      <c r="BT81">
        <f>VLOOKUP(B81,[90]sep99!$A$45:$IV$71,3,0)</f>
        <v>1739346</v>
      </c>
      <c r="BU81">
        <f>VLOOKUP(B81,[91]oct99!$A$44:$IV$69,3,0)</f>
        <v>1415591</v>
      </c>
      <c r="BV81">
        <f>VLOOKUP(B81,[92]nov99!$A$47:$IV$71,3,0)</f>
        <v>1475926</v>
      </c>
      <c r="BW81">
        <f>VLOOKUP(B81,[93]dec99!$A$58:$IV$81,3,0)</f>
        <v>1441078</v>
      </c>
      <c r="BX81">
        <f>VLOOKUP(B81,[94]jan00!$A$32:$IV$51,3,0)</f>
        <v>1400918</v>
      </c>
      <c r="BY81">
        <f>VLOOKUP(B81,[95]feb00!$A$47:$IV$65,3,0)</f>
        <v>2055531</v>
      </c>
      <c r="BZ81">
        <f>VLOOKUP(B81,[96]mar00!$A$43:$IV$60,3,0)</f>
        <v>2338448</v>
      </c>
      <c r="CA81">
        <f>VLOOKUP(B81,[97]apr00!$A$32:$IV$48,3,0)</f>
        <v>2532901</v>
      </c>
      <c r="CB81">
        <f>VLOOKUP(B81,[98]may00!$A$32:$IV$48,3,0)</f>
        <v>2964005</v>
      </c>
      <c r="CC81">
        <f>VLOOKUP(B81,[99]jun00!$A$54:$IV$68,3,0)</f>
        <v>3249176</v>
      </c>
      <c r="CD81">
        <f>VLOOKUP(B81,[100]jul00!$A$32:$IV$46,3,0)</f>
        <v>2053355</v>
      </c>
      <c r="CP81" s="1" t="s">
        <v>82</v>
      </c>
      <c r="CQ81" s="11">
        <f t="shared" si="88"/>
        <v>-0.86725844762916104</v>
      </c>
      <c r="CR81" s="11">
        <f t="shared" si="89"/>
        <v>-0.81149980474849515</v>
      </c>
      <c r="CS81" s="11">
        <f t="shared" si="90"/>
        <v>-0.86476740734430524</v>
      </c>
      <c r="CT81" s="11">
        <f t="shared" si="91"/>
        <v>-0.86813093412128961</v>
      </c>
      <c r="CU81" s="11">
        <f t="shared" si="92"/>
        <v>-0.89214190338705968</v>
      </c>
      <c r="CV81" s="11">
        <f t="shared" si="93"/>
        <v>-0.90947788778798511</v>
      </c>
      <c r="CW81" s="11">
        <f t="shared" si="94"/>
        <v>-0.88450758673221508</v>
      </c>
      <c r="CX81" s="11">
        <f t="shared" si="95"/>
        <v>-0.85084241633415347</v>
      </c>
      <c r="CY81" s="11">
        <f t="shared" si="96"/>
        <v>-0.84832743601157468</v>
      </c>
      <c r="CZ81" s="11">
        <f t="shared" si="97"/>
        <v>-0.85002131146298954</v>
      </c>
      <c r="DA81" s="11">
        <f t="shared" si="98"/>
        <v>-1</v>
      </c>
      <c r="DB81" s="11">
        <f t="shared" si="99"/>
        <v>-1</v>
      </c>
      <c r="DC81" s="11">
        <f t="shared" si="100"/>
        <v>-1</v>
      </c>
      <c r="DD81" s="11">
        <f t="shared" si="101"/>
        <v>-1</v>
      </c>
      <c r="DE81" s="11" t="e">
        <f t="shared" si="102"/>
        <v>#DIV/0!</v>
      </c>
      <c r="DF81" s="11">
        <f t="shared" si="103"/>
        <v>-1</v>
      </c>
      <c r="DG81" s="11">
        <f t="shared" si="104"/>
        <v>-1</v>
      </c>
      <c r="DH81" s="11">
        <f t="shared" si="105"/>
        <v>-1</v>
      </c>
      <c r="DI81" s="11">
        <f t="shared" si="106"/>
        <v>-1</v>
      </c>
      <c r="DJ81" s="11">
        <f t="shared" si="107"/>
        <v>-1</v>
      </c>
      <c r="DK81" s="11">
        <f t="shared" si="108"/>
        <v>-1</v>
      </c>
      <c r="DL81" s="11">
        <f t="shared" si="109"/>
        <v>-1</v>
      </c>
      <c r="DM81" s="11">
        <f t="shared" si="110"/>
        <v>-1</v>
      </c>
      <c r="DN81" s="11">
        <f t="shared" si="111"/>
        <v>-1</v>
      </c>
      <c r="DO81" s="11">
        <f t="shared" si="112"/>
        <v>-1</v>
      </c>
      <c r="DP81" s="11">
        <f t="shared" si="113"/>
        <v>-1</v>
      </c>
      <c r="DQ81" s="11">
        <f t="shared" si="114"/>
        <v>-1</v>
      </c>
      <c r="DR81" s="11">
        <f t="shared" si="115"/>
        <v>-1</v>
      </c>
      <c r="DS81" s="11">
        <f t="shared" si="116"/>
        <v>-1</v>
      </c>
      <c r="DT81" s="11">
        <f t="shared" si="117"/>
        <v>-1</v>
      </c>
      <c r="DU81" s="11">
        <f t="shared" si="118"/>
        <v>-1</v>
      </c>
      <c r="DV81" s="11">
        <f t="shared" si="119"/>
        <v>-1</v>
      </c>
      <c r="DW81" s="11">
        <f t="shared" si="120"/>
        <v>-1</v>
      </c>
      <c r="DX81" s="11">
        <f t="shared" si="121"/>
        <v>-1</v>
      </c>
      <c r="DY81" s="11">
        <f t="shared" si="122"/>
        <v>-1</v>
      </c>
      <c r="DZ81" s="11">
        <f t="shared" si="123"/>
        <v>-1</v>
      </c>
      <c r="EA81" s="11">
        <f t="shared" si="124"/>
        <v>-1</v>
      </c>
      <c r="EB81" s="11">
        <f t="shared" si="125"/>
        <v>-1</v>
      </c>
      <c r="EC81" s="11">
        <f t="shared" si="126"/>
        <v>-1</v>
      </c>
      <c r="ED81" s="11">
        <f t="shared" si="127"/>
        <v>-1</v>
      </c>
      <c r="EE81" s="11">
        <f t="shared" si="128"/>
        <v>-1</v>
      </c>
      <c r="EF81" s="11">
        <f t="shared" si="129"/>
        <v>-1</v>
      </c>
      <c r="EG81" s="11">
        <f t="shared" si="130"/>
        <v>-1</v>
      </c>
      <c r="EH81" s="11">
        <f t="shared" si="131"/>
        <v>-1</v>
      </c>
      <c r="EI81" s="11">
        <f t="shared" si="132"/>
        <v>-1</v>
      </c>
      <c r="EJ81" s="11">
        <f t="shared" si="133"/>
        <v>-1</v>
      </c>
      <c r="EK81" s="11">
        <f t="shared" si="134"/>
        <v>-1</v>
      </c>
      <c r="EL81" s="11">
        <f t="shared" si="135"/>
        <v>-1</v>
      </c>
      <c r="EM81" s="11">
        <f t="shared" si="136"/>
        <v>-1</v>
      </c>
      <c r="EN81" s="11">
        <f t="shared" si="137"/>
        <v>-1</v>
      </c>
      <c r="EO81" s="11">
        <f t="shared" si="138"/>
        <v>-1</v>
      </c>
      <c r="EP81" s="11">
        <f t="shared" si="139"/>
        <v>-1</v>
      </c>
      <c r="EQ81" s="11">
        <f t="shared" si="140"/>
        <v>-1</v>
      </c>
      <c r="ER81" s="11">
        <f t="shared" si="141"/>
        <v>-1</v>
      </c>
      <c r="ES81" s="11">
        <f t="shared" si="142"/>
        <v>-1</v>
      </c>
      <c r="ET81" s="11">
        <f t="shared" si="143"/>
        <v>-1</v>
      </c>
      <c r="EU81" s="11">
        <f t="shared" si="144"/>
        <v>-1</v>
      </c>
      <c r="EV81" s="11">
        <f t="shared" si="145"/>
        <v>-1</v>
      </c>
      <c r="EW81" s="11">
        <f t="shared" si="146"/>
        <v>-1</v>
      </c>
      <c r="EX81" s="11">
        <f t="shared" si="147"/>
        <v>-1</v>
      </c>
      <c r="EY81" s="11">
        <f t="shared" si="148"/>
        <v>-1</v>
      </c>
      <c r="EZ81" s="11">
        <f t="shared" si="149"/>
        <v>-1</v>
      </c>
      <c r="FA81" s="11">
        <f t="shared" si="150"/>
        <v>-1</v>
      </c>
      <c r="FB81" s="11">
        <f t="shared" si="151"/>
        <v>-1</v>
      </c>
      <c r="FC81" s="11">
        <f t="shared" si="152"/>
        <v>-1</v>
      </c>
      <c r="FD81" s="11">
        <f t="shared" si="153"/>
        <v>-1</v>
      </c>
      <c r="FE81" s="11">
        <f t="shared" si="154"/>
        <v>-1</v>
      </c>
      <c r="FF81" s="11">
        <f t="shared" si="155"/>
        <v>-1</v>
      </c>
      <c r="FG81" s="11">
        <f t="shared" si="156"/>
        <v>-1</v>
      </c>
      <c r="FH81" s="11">
        <f t="shared" si="157"/>
        <v>-1</v>
      </c>
      <c r="FI81" s="11">
        <f t="shared" si="158"/>
        <v>-1</v>
      </c>
      <c r="FJ81" s="11">
        <f t="shared" si="159"/>
        <v>-1</v>
      </c>
      <c r="FK81" s="11">
        <f t="shared" si="160"/>
        <v>-1</v>
      </c>
      <c r="FL81" s="11">
        <f t="shared" si="161"/>
        <v>-1</v>
      </c>
      <c r="FM81" s="11">
        <f t="shared" si="162"/>
        <v>-1</v>
      </c>
      <c r="FN81" s="11">
        <f t="shared" si="163"/>
        <v>-1</v>
      </c>
      <c r="FO81" s="11">
        <f t="shared" si="164"/>
        <v>-1</v>
      </c>
      <c r="FP81" s="11">
        <f t="shared" si="165"/>
        <v>-1</v>
      </c>
      <c r="FQ81" s="11">
        <f t="shared" si="166"/>
        <v>-1</v>
      </c>
      <c r="FR81" s="11">
        <f t="shared" si="167"/>
        <v>-1</v>
      </c>
      <c r="FS81" s="11">
        <f t="shared" si="168"/>
        <v>-1</v>
      </c>
      <c r="FT81" s="11">
        <f t="shared" si="169"/>
        <v>-1</v>
      </c>
      <c r="FU81" s="11">
        <f t="shared" si="170"/>
        <v>-1</v>
      </c>
      <c r="FV81" s="11">
        <f t="shared" si="171"/>
        <v>-1</v>
      </c>
      <c r="FW81" s="11">
        <f t="shared" si="172"/>
        <v>-1</v>
      </c>
      <c r="FX81" s="11">
        <f t="shared" si="173"/>
        <v>-1</v>
      </c>
      <c r="FY81" s="11">
        <f t="shared" si="174"/>
        <v>-1</v>
      </c>
      <c r="FZ81" s="11">
        <f t="shared" si="175"/>
        <v>-1</v>
      </c>
    </row>
    <row r="82" spans="1:182" x14ac:dyDescent="0.25">
      <c r="B82" s="2">
        <v>36739</v>
      </c>
      <c r="C82" s="3">
        <v>41258916</v>
      </c>
      <c r="D82" s="4">
        <f>VLOOKUP(B82,[22]jan94!$A$59:$IV$168,3,0)</f>
        <v>359227</v>
      </c>
      <c r="E82" s="4">
        <f>VLOOKUP(B82,[23]feb94!$A$51:$IV$159,3,0)</f>
        <v>244435</v>
      </c>
      <c r="F82" s="4">
        <f>VLOOKUP(B82,[24]mar94!$A$56:$IV$164,3,0)</f>
        <v>347586</v>
      </c>
      <c r="G82" s="4">
        <f>VLOOKUP(B82,[25]apr94!$A$64:$IV$170,3,0)</f>
        <v>277769</v>
      </c>
      <c r="H82" s="4">
        <f>VLOOKUP(B82,[26]may94!$A$51:$IV$156,3,0)</f>
        <v>247166</v>
      </c>
      <c r="I82" s="4">
        <f>VLOOKUP(B82,[27]jun94!$A$62:$IV$167,3,0)</f>
        <v>245801</v>
      </c>
      <c r="J82" s="4">
        <f>VLOOKUP(B82,[28]jul94!$A$55:$IV$159,3,0)</f>
        <v>277685</v>
      </c>
      <c r="K82" s="4">
        <f>VLOOKUP(B82,[29]aug94!$A$63:$IV$165,3,0)</f>
        <v>288291</v>
      </c>
      <c r="L82" s="4">
        <f>VLOOKUP(B82,[30]sep94!$A$55:$IV$156,3,0)</f>
        <v>356822</v>
      </c>
      <c r="M82" s="4">
        <f>VLOOKUP(B82,[31]oct94!$A$55:$IV$155,3,0)</f>
        <v>257632</v>
      </c>
      <c r="N82" s="4">
        <f>VLOOKUP(B82,[32]nov94!$A$38:$IV$137,3,0)</f>
        <v>297821</v>
      </c>
      <c r="O82" s="4">
        <f>VLOOKUP(B82,[33]dec94!$A$55:$IV$154,3,0)</f>
        <v>321195</v>
      </c>
      <c r="P82" s="4">
        <f>VLOOKUP(B82,[34]jan95!$A$48:$IV$142,3,0)</f>
        <v>478182</v>
      </c>
      <c r="Q82" s="4">
        <f>VLOOKUP(B82,[35]feb95!$A$54:$IV$147,3,0)</f>
        <v>227029</v>
      </c>
      <c r="R82" s="4">
        <f>VLOOKUP(B82,[36]mar95!$A$37:$IV$129,3,0)</f>
        <v>230614</v>
      </c>
      <c r="S82" s="4">
        <f>VLOOKUP(B82,[37]apr95!$A$59:$IV$150,3,0)</f>
        <v>268629</v>
      </c>
      <c r="T82" s="4">
        <f>VLOOKUP(B82,[38]may95!$A$60:$IV$151,3,0)</f>
        <v>342504</v>
      </c>
      <c r="U82" s="4">
        <f>VLOOKUP(B82,[39]jun95!$A$55:$IV$144,3,0)</f>
        <v>271013</v>
      </c>
      <c r="V82" s="4">
        <f>VLOOKUP(B82,[40]jul95!$A$53:$IV$141,3,0)</f>
        <v>459337</v>
      </c>
      <c r="W82" s="4">
        <f>VLOOKUP(B82,[41]aug95!$A$61:$IV$148,3,0)</f>
        <v>376170</v>
      </c>
      <c r="X82" s="4">
        <f>VLOOKUP(B82,[42]sep95!$A$58:$IV$144,3,0)</f>
        <v>225564</v>
      </c>
      <c r="Y82" s="4">
        <f>VLOOKUP(B82,[43]oct95!$A$53:$IV$138,3,0)</f>
        <v>609717</v>
      </c>
      <c r="Z82" s="4">
        <f>VLOOKUP(B82,[44]nov95!$A$58:$IV$142,3,0)</f>
        <v>489312</v>
      </c>
      <c r="AA82" s="4">
        <f>VLOOKUP(B82,[45]dec95!$A$55:$IV$138,3,0)</f>
        <v>276158</v>
      </c>
      <c r="AB82" s="4">
        <f>VLOOKUP(B82,[46]jan96!$A$59:$IV$138,3,0)</f>
        <v>375472</v>
      </c>
      <c r="AC82" s="4">
        <f>VLOOKUP(B82,[47]feb96!$A$36:$IV$114,3,0)</f>
        <v>751014</v>
      </c>
      <c r="AD82" s="4">
        <f>VLOOKUP(B82,[48]mar96!$A$54:$IV$133,3,0)</f>
        <v>339046</v>
      </c>
      <c r="AE82" s="4">
        <f>VLOOKUP(B82,[49]apr96!$A$51:$IV$127,3,0)</f>
        <v>287788</v>
      </c>
      <c r="AF82" s="4">
        <f>VLOOKUP(B82,[50]may96!$A$60:$IV$135,3,0)</f>
        <v>431166</v>
      </c>
      <c r="AG82" s="4">
        <f>VLOOKUP(B82,[51]jun96!$A$50:$IV$124,3,0)</f>
        <v>316334</v>
      </c>
      <c r="AH82" s="4">
        <f>VLOOKUP(B82,[52]jul96!$A$53:$IV$126,3,0)</f>
        <v>447843</v>
      </c>
      <c r="AI82" s="4">
        <f>VLOOKUP(B82,[53]aug96!$A$36:$IV$108,3,0)</f>
        <v>412742</v>
      </c>
      <c r="AJ82" s="4">
        <f>VLOOKUP(B82,[54]sep96!$A$51:$IV$122,3,0)</f>
        <v>525751</v>
      </c>
      <c r="AK82" s="4">
        <f>VLOOKUP(B82,[55]oct96!$A$59:$IV$129,3,0)</f>
        <v>368915</v>
      </c>
      <c r="AL82" s="4">
        <f>VLOOKUP(B82,[56]nov96!$A$61:$IV$130,3,0)</f>
        <v>442442</v>
      </c>
      <c r="AM82" s="4">
        <f>VLOOKUP(B82,[57]dec96!$A$51:$IV$119,3,0)</f>
        <v>421019</v>
      </c>
      <c r="AN82" s="4">
        <f>VLOOKUP(B82,[58]jan97!$A$52:$IV$116,3,0)</f>
        <v>424448</v>
      </c>
      <c r="AO82" s="4">
        <f>VLOOKUP(B82,[59]feb97!$A$35:$IV$98,3,0)</f>
        <v>384618</v>
      </c>
      <c r="AP82" s="4">
        <f>VLOOKUP(B82,[60]mar97!$A$51:$IV$113,3,0)</f>
        <v>434609</v>
      </c>
      <c r="AQ82" s="4">
        <f>VLOOKUP(B82,[61]apr97!$A$35:$IV$96,3,0)</f>
        <v>567084</v>
      </c>
      <c r="AR82" s="4">
        <f>VLOOKUP(B82,[62]may97!$A$35:$IV$95,3,0)</f>
        <v>342479</v>
      </c>
      <c r="AS82" s="4">
        <f>VLOOKUP(B82,[63]jun97!$A$35:$IV$94,3,0)</f>
        <v>482402</v>
      </c>
      <c r="AT82" s="4">
        <f>VLOOKUP(B82,[64]jul97!$A$49:$IV$107,3,0)</f>
        <v>421017</v>
      </c>
      <c r="AU82" s="4">
        <f>VLOOKUP(B82,[65]aug97!$A$60:$IV$117,3,0)</f>
        <v>562835</v>
      </c>
      <c r="AV82" s="4">
        <f>VLOOKUP(B82,[66]sep97!$A$48:$IV$104,3,0)</f>
        <v>994145</v>
      </c>
      <c r="AW82" s="4">
        <f>VLOOKUP(B82,[67]oct97!$A$48:$IV$103,3,0)</f>
        <v>942251</v>
      </c>
      <c r="AX82" s="4">
        <f>VLOOKUP(B82,[68]nov97!$A$48:$IV$102,3,0)</f>
        <v>560684</v>
      </c>
      <c r="AY82" s="4">
        <f>VLOOKUP(B82,[69]dec97!$A$35:$IV$88,3,0)</f>
        <v>485202</v>
      </c>
      <c r="AZ82" s="4">
        <f>VLOOKUP(B82,[70]jan98!$A$47:$IV$96,3,0)</f>
        <v>659019</v>
      </c>
      <c r="BA82" s="4">
        <f>VLOOKUP(B82,[71]feb98!$A$50:$IV$98,3,0)</f>
        <v>750442</v>
      </c>
      <c r="BB82" s="4">
        <f>VLOOKUP(B82,[72]mar98!$A$34:$IV$81,3,0)</f>
        <v>638903</v>
      </c>
      <c r="BC82" s="4">
        <f>VLOOKUP(B82,[73]apr98!$A$46:$IV$92,3,0)</f>
        <v>766151</v>
      </c>
      <c r="BD82" s="4">
        <f>VLOOKUP(B82,[74]may98!$A$47:$IV$92,3,0)</f>
        <v>557941</v>
      </c>
      <c r="BE82" s="4">
        <f>VLOOKUP(B82,[75]jun98!$A$54:$IV$98,3,0)</f>
        <v>640826</v>
      </c>
      <c r="BF82" s="4">
        <f>VLOOKUP(B82,[76]jul98!$A$34:$IV$77,3,0)</f>
        <v>867573</v>
      </c>
      <c r="BG82" s="4">
        <f>VLOOKUP(B82,[77]aug98!$A$48:$IV$90,3,0)</f>
        <v>792483</v>
      </c>
      <c r="BH82" s="4">
        <f>VLOOKUP(B82,[78]sep98!$A$46:$IV$87,3,0)</f>
        <v>589253</v>
      </c>
      <c r="BI82" s="4">
        <f>VLOOKUP(B82,[79]oct98!$A$34:$IV$74,3,0)</f>
        <v>768088</v>
      </c>
      <c r="BJ82" s="4">
        <f>VLOOKUP(B82,[80]nov98!$A$34:$IV$73,3,0)</f>
        <v>613911</v>
      </c>
      <c r="BK82" s="4">
        <f>VLOOKUP(B82,[81]dec98!$A$59:$IV$97,3,0)</f>
        <v>455306</v>
      </c>
      <c r="BL82" s="4">
        <f>VLOOKUP(B82,[82]jan99!$A$48:$IV$83,3,0)</f>
        <v>663583</v>
      </c>
      <c r="BM82" s="14">
        <f>VLOOKUP(B82,[83]feb99!$A$33:$IV$66,3,0)</f>
        <v>525737</v>
      </c>
      <c r="BN82" s="4">
        <f>VLOOKUP(B82,[84]mar99!$A$46:$IV$78,3,0)</f>
        <v>527048</v>
      </c>
      <c r="BO82" s="4">
        <f>VLOOKUP(B82,[85]apr99!$A$33:$IV$64,3,0)</f>
        <v>623362</v>
      </c>
      <c r="BP82" s="4">
        <f>VLOOKUP(B82,[86]may99!$A$58:$IV$88,3,0)</f>
        <v>744235</v>
      </c>
      <c r="BQ82" s="4">
        <f>VLOOKUP(B82,[87]jun99!$A$33:$IV$62,3,0)</f>
        <v>809668</v>
      </c>
      <c r="BR82" s="4">
        <f>VLOOKUP(B82,[88]jul99!$A$55:$IV$83,3,0)</f>
        <v>907669</v>
      </c>
      <c r="BS82" s="4">
        <f>VLOOKUP(B82,[89]aug99!$A$33:$IV$60,3,0)</f>
        <v>861821</v>
      </c>
      <c r="BT82">
        <f>VLOOKUP(B82,[90]sep99!$A$45:$IV$71,3,0)</f>
        <v>1653327</v>
      </c>
      <c r="BU82">
        <f>VLOOKUP(B82,[91]oct99!$A$44:$IV$69,3,0)</f>
        <v>1355017</v>
      </c>
      <c r="BV82">
        <f>VLOOKUP(B82,[92]nov99!$A$47:$IV$71,3,0)</f>
        <v>1432142</v>
      </c>
      <c r="BW82">
        <f>VLOOKUP(B82,[93]dec99!$A$58:$IV$81,3,0)</f>
        <v>1207403</v>
      </c>
      <c r="BX82">
        <f>VLOOKUP(B82,[94]jan00!$A$32:$IV$51,3,0)</f>
        <v>1351104</v>
      </c>
      <c r="BY82">
        <f>VLOOKUP(B82,[95]feb00!$A$47:$IV$65,3,0)</f>
        <v>1957989</v>
      </c>
      <c r="BZ82">
        <f>VLOOKUP(B82,[96]mar00!$A$43:$IV$60,3,0)</f>
        <v>2089109</v>
      </c>
      <c r="CA82">
        <f>VLOOKUP(B82,[97]apr00!$A$32:$IV$48,3,0)</f>
        <v>2152317</v>
      </c>
      <c r="CB82">
        <f>VLOOKUP(B82,[98]may00!$A$32:$IV$48,3,0)</f>
        <v>2637888</v>
      </c>
      <c r="CC82">
        <f>VLOOKUP(B82,[99]jun00!$A$54:$IV$68,3,0)</f>
        <v>2807381</v>
      </c>
      <c r="CD82">
        <f>VLOOKUP(B82,[100]jul00!$A$32:$IV$46,3,0)</f>
        <v>3669298</v>
      </c>
      <c r="CE82">
        <f>VLOOKUP(B82,[101]aug00!$A$55:$IV$67,3,0)</f>
        <v>2665446</v>
      </c>
      <c r="CP82" s="1" t="s">
        <v>83</v>
      </c>
      <c r="CQ82" s="11">
        <f t="shared" si="88"/>
        <v>-0.87172748380396137</v>
      </c>
      <c r="CR82" s="11">
        <f t="shared" si="89"/>
        <v>-0.85632810394986558</v>
      </c>
      <c r="CS82" s="11">
        <f t="shared" si="90"/>
        <v>-0.86944749495939788</v>
      </c>
      <c r="CT82" s="11">
        <f t="shared" si="91"/>
        <v>-0.87755728474882944</v>
      </c>
      <c r="CU82" s="11">
        <f t="shared" si="92"/>
        <v>-0.8961383049143995</v>
      </c>
      <c r="CV82" s="11">
        <f t="shared" si="93"/>
        <v>-0.91314007320562629</v>
      </c>
      <c r="CW82" s="11">
        <f t="shared" si="94"/>
        <v>-0.88644992245179632</v>
      </c>
      <c r="CX82" s="11">
        <f t="shared" si="95"/>
        <v>-0.85288123248642622</v>
      </c>
      <c r="CY82" s="11">
        <f t="shared" si="96"/>
        <v>-0.83108531099509031</v>
      </c>
      <c r="CZ82" s="11">
        <f t="shared" si="97"/>
        <v>-1</v>
      </c>
      <c r="DA82" s="11">
        <f t="shared" si="98"/>
        <v>-1</v>
      </c>
      <c r="DB82" s="11">
        <f t="shared" si="99"/>
        <v>-1</v>
      </c>
      <c r="DC82" s="11">
        <f t="shared" si="100"/>
        <v>-1</v>
      </c>
      <c r="DD82" s="11">
        <f t="shared" si="101"/>
        <v>-1</v>
      </c>
      <c r="DE82" s="11" t="e">
        <f t="shared" si="102"/>
        <v>#DIV/0!</v>
      </c>
      <c r="DF82" s="11">
        <f t="shared" si="103"/>
        <v>-1</v>
      </c>
      <c r="DG82" s="11">
        <f t="shared" si="104"/>
        <v>-1</v>
      </c>
      <c r="DH82" s="11">
        <f t="shared" si="105"/>
        <v>-1</v>
      </c>
      <c r="DI82" s="11">
        <f t="shared" si="106"/>
        <v>-1</v>
      </c>
      <c r="DJ82" s="11">
        <f t="shared" si="107"/>
        <v>-1</v>
      </c>
      <c r="DK82" s="11">
        <f t="shared" si="108"/>
        <v>-1</v>
      </c>
      <c r="DL82" s="11">
        <f t="shared" si="109"/>
        <v>-1</v>
      </c>
      <c r="DM82" s="11">
        <f t="shared" si="110"/>
        <v>-1</v>
      </c>
      <c r="DN82" s="11">
        <f t="shared" si="111"/>
        <v>-1</v>
      </c>
      <c r="DO82" s="11">
        <f t="shared" si="112"/>
        <v>-1</v>
      </c>
      <c r="DP82" s="11">
        <f t="shared" si="113"/>
        <v>-1</v>
      </c>
      <c r="DQ82" s="11">
        <f t="shared" si="114"/>
        <v>-1</v>
      </c>
      <c r="DR82" s="11">
        <f t="shared" si="115"/>
        <v>-1</v>
      </c>
      <c r="DS82" s="11">
        <f t="shared" si="116"/>
        <v>-1</v>
      </c>
      <c r="DT82" s="11">
        <f t="shared" si="117"/>
        <v>-1</v>
      </c>
      <c r="DU82" s="11">
        <f t="shared" si="118"/>
        <v>-1</v>
      </c>
      <c r="DV82" s="11">
        <f t="shared" si="119"/>
        <v>-1</v>
      </c>
      <c r="DW82" s="11">
        <f t="shared" si="120"/>
        <v>-1</v>
      </c>
      <c r="DX82" s="11">
        <f t="shared" si="121"/>
        <v>-1</v>
      </c>
      <c r="DY82" s="11">
        <f t="shared" si="122"/>
        <v>-1</v>
      </c>
      <c r="DZ82" s="11">
        <f t="shared" si="123"/>
        <v>-1</v>
      </c>
      <c r="EA82" s="11">
        <f t="shared" si="124"/>
        <v>-1</v>
      </c>
      <c r="EB82" s="11">
        <f t="shared" si="125"/>
        <v>-1</v>
      </c>
      <c r="EC82" s="11">
        <f t="shared" si="126"/>
        <v>-1</v>
      </c>
      <c r="ED82" s="11">
        <f t="shared" si="127"/>
        <v>-1</v>
      </c>
      <c r="EE82" s="11">
        <f t="shared" si="128"/>
        <v>-1</v>
      </c>
      <c r="EF82" s="11">
        <f t="shared" si="129"/>
        <v>-1</v>
      </c>
      <c r="EG82" s="11">
        <f t="shared" si="130"/>
        <v>-1</v>
      </c>
      <c r="EH82" s="11">
        <f t="shared" si="131"/>
        <v>-1</v>
      </c>
      <c r="EI82" s="11">
        <f t="shared" si="132"/>
        <v>-1</v>
      </c>
      <c r="EJ82" s="11">
        <f t="shared" si="133"/>
        <v>-1</v>
      </c>
      <c r="EK82" s="11">
        <f t="shared" si="134"/>
        <v>-1</v>
      </c>
      <c r="EL82" s="11">
        <f t="shared" si="135"/>
        <v>-1</v>
      </c>
      <c r="EM82" s="11">
        <f t="shared" si="136"/>
        <v>-1</v>
      </c>
      <c r="EN82" s="11">
        <f t="shared" si="137"/>
        <v>-1</v>
      </c>
      <c r="EO82" s="11">
        <f t="shared" si="138"/>
        <v>-1</v>
      </c>
      <c r="EP82" s="11">
        <f t="shared" si="139"/>
        <v>-1</v>
      </c>
      <c r="EQ82" s="11">
        <f t="shared" si="140"/>
        <v>-1</v>
      </c>
      <c r="ER82" s="11">
        <f t="shared" si="141"/>
        <v>-1</v>
      </c>
      <c r="ES82" s="11">
        <f t="shared" si="142"/>
        <v>-1</v>
      </c>
      <c r="ET82" s="11">
        <f t="shared" si="143"/>
        <v>-1</v>
      </c>
      <c r="EU82" s="11">
        <f t="shared" si="144"/>
        <v>-1</v>
      </c>
      <c r="EV82" s="11">
        <f t="shared" si="145"/>
        <v>-1</v>
      </c>
      <c r="EW82" s="11">
        <f t="shared" si="146"/>
        <v>-1</v>
      </c>
      <c r="EX82" s="11">
        <f t="shared" si="147"/>
        <v>-1</v>
      </c>
      <c r="EY82" s="11">
        <f t="shared" si="148"/>
        <v>-1</v>
      </c>
      <c r="EZ82" s="11">
        <f t="shared" si="149"/>
        <v>-1</v>
      </c>
      <c r="FA82" s="11">
        <f t="shared" si="150"/>
        <v>-1</v>
      </c>
      <c r="FB82" s="11">
        <f t="shared" si="151"/>
        <v>-1</v>
      </c>
      <c r="FC82" s="11">
        <f t="shared" si="152"/>
        <v>-1</v>
      </c>
      <c r="FD82" s="11">
        <f t="shared" si="153"/>
        <v>-1</v>
      </c>
      <c r="FE82" s="11">
        <f t="shared" si="154"/>
        <v>-1</v>
      </c>
      <c r="FF82" s="11">
        <f t="shared" si="155"/>
        <v>-1</v>
      </c>
      <c r="FG82" s="11">
        <f t="shared" si="156"/>
        <v>-1</v>
      </c>
      <c r="FH82" s="11">
        <f t="shared" si="157"/>
        <v>-1</v>
      </c>
      <c r="FI82" s="11">
        <f t="shared" si="158"/>
        <v>-1</v>
      </c>
      <c r="FJ82" s="11">
        <f t="shared" si="159"/>
        <v>-1</v>
      </c>
      <c r="FK82" s="11">
        <f t="shared" si="160"/>
        <v>-1</v>
      </c>
      <c r="FL82" s="11">
        <f t="shared" si="161"/>
        <v>-1</v>
      </c>
      <c r="FM82" s="11">
        <f t="shared" si="162"/>
        <v>-1</v>
      </c>
      <c r="FN82" s="11">
        <f t="shared" si="163"/>
        <v>-1</v>
      </c>
      <c r="FO82" s="11">
        <f t="shared" si="164"/>
        <v>-1</v>
      </c>
      <c r="FP82" s="11">
        <f t="shared" si="165"/>
        <v>-1</v>
      </c>
      <c r="FQ82" s="11">
        <f t="shared" si="166"/>
        <v>-1</v>
      </c>
      <c r="FR82" s="11">
        <f t="shared" si="167"/>
        <v>-1</v>
      </c>
      <c r="FS82" s="11">
        <f t="shared" si="168"/>
        <v>-1</v>
      </c>
      <c r="FT82" s="11">
        <f t="shared" si="169"/>
        <v>-1</v>
      </c>
      <c r="FU82" s="11">
        <f t="shared" si="170"/>
        <v>-1</v>
      </c>
      <c r="FV82" s="11">
        <f t="shared" si="171"/>
        <v>-1</v>
      </c>
      <c r="FW82" s="11">
        <f t="shared" si="172"/>
        <v>-1</v>
      </c>
      <c r="FX82" s="11">
        <f t="shared" si="173"/>
        <v>-1</v>
      </c>
      <c r="FY82" s="11">
        <f t="shared" si="174"/>
        <v>-1</v>
      </c>
      <c r="FZ82" s="11">
        <f t="shared" si="175"/>
        <v>-1</v>
      </c>
    </row>
    <row r="83" spans="1:182" x14ac:dyDescent="0.25">
      <c r="B83" s="2">
        <v>36770</v>
      </c>
      <c r="C83" s="3">
        <v>39228922</v>
      </c>
      <c r="D83" s="4">
        <f>VLOOKUP(B83,[22]jan94!$A$59:$IV$168,3,0)</f>
        <v>335935</v>
      </c>
      <c r="E83" s="4">
        <f>VLOOKUP(B83,[23]feb94!$A$51:$IV$159,3,0)</f>
        <v>340545</v>
      </c>
      <c r="F83" s="4">
        <f>VLOOKUP(B83,[24]mar94!$A$56:$IV$164,3,0)</f>
        <v>329489</v>
      </c>
      <c r="G83" s="4">
        <f>VLOOKUP(B83,[25]apr94!$A$64:$IV$170,3,0)</f>
        <v>287011</v>
      </c>
      <c r="H83" s="4">
        <f>VLOOKUP(B83,[26]may94!$A$51:$IV$156,3,0)</f>
        <v>247714</v>
      </c>
      <c r="I83" s="4">
        <f>VLOOKUP(B83,[27]jun94!$A$62:$IV$167,3,0)</f>
        <v>225105</v>
      </c>
      <c r="J83" s="4">
        <f>VLOOKUP(B83,[28]jul94!$A$55:$IV$159,3,0)</f>
        <v>263369</v>
      </c>
      <c r="K83" s="4">
        <f>VLOOKUP(B83,[29]aug94!$A$63:$IV$165,3,0)</f>
        <v>292055</v>
      </c>
      <c r="L83" s="4">
        <f>VLOOKUP(B83,[30]sep94!$A$55:$IV$156,3,0)</f>
        <v>334399</v>
      </c>
      <c r="M83" s="4">
        <f>VLOOKUP(B83,[31]oct94!$A$55:$IV$155,3,0)</f>
        <v>264360</v>
      </c>
      <c r="N83" s="4">
        <f>VLOOKUP(B83,[32]nov94!$A$38:$IV$137,3,0)</f>
        <v>320542</v>
      </c>
      <c r="O83" s="4">
        <f>VLOOKUP(B83,[33]dec94!$A$55:$IV$154,3,0)</f>
        <v>309045</v>
      </c>
      <c r="P83" s="4">
        <f>VLOOKUP(B83,[34]jan95!$A$48:$IV$142,3,0)</f>
        <v>441152</v>
      </c>
      <c r="Q83" s="4">
        <f>VLOOKUP(B83,[35]feb95!$A$54:$IV$147,3,0)</f>
        <v>226970</v>
      </c>
      <c r="R83" s="4">
        <f>VLOOKUP(B83,[36]mar95!$A$37:$IV$129,3,0)</f>
        <v>214174</v>
      </c>
      <c r="S83" s="4">
        <f>VLOOKUP(B83,[37]apr95!$A$59:$IV$150,3,0)</f>
        <v>275326</v>
      </c>
      <c r="T83" s="4">
        <f>VLOOKUP(B83,[38]may95!$A$60:$IV$151,3,0)</f>
        <v>316255</v>
      </c>
      <c r="U83" s="4">
        <f>VLOOKUP(B83,[39]jun95!$A$55:$IV$144,3,0)</f>
        <v>239619</v>
      </c>
      <c r="V83" s="4">
        <f>VLOOKUP(B83,[40]jul95!$A$53:$IV$141,3,0)</f>
        <v>429088</v>
      </c>
      <c r="W83" s="4">
        <f>VLOOKUP(B83,[41]aug95!$A$61:$IV$148,3,0)</f>
        <v>358563</v>
      </c>
      <c r="X83" s="4">
        <f>VLOOKUP(B83,[42]sep95!$A$58:$IV$144,3,0)</f>
        <v>220301</v>
      </c>
      <c r="Y83" s="4">
        <f>VLOOKUP(B83,[43]oct95!$A$53:$IV$138,3,0)</f>
        <v>603848</v>
      </c>
      <c r="Z83" s="4">
        <f>VLOOKUP(B83,[44]nov95!$A$58:$IV$142,3,0)</f>
        <v>458788</v>
      </c>
      <c r="AA83" s="4">
        <f>VLOOKUP(B83,[45]dec95!$A$55:$IV$138,3,0)</f>
        <v>257762</v>
      </c>
      <c r="AB83" s="4">
        <f>VLOOKUP(B83,[46]jan96!$A$59:$IV$138,3,0)</f>
        <v>358605</v>
      </c>
      <c r="AC83" s="4">
        <f>VLOOKUP(B83,[47]feb96!$A$36:$IV$114,3,0)</f>
        <v>702977</v>
      </c>
      <c r="AD83" s="4">
        <f>VLOOKUP(B83,[48]mar96!$A$54:$IV$133,3,0)</f>
        <v>326961</v>
      </c>
      <c r="AE83" s="4">
        <f>VLOOKUP(B83,[49]apr96!$A$51:$IV$127,3,0)</f>
        <v>290261</v>
      </c>
      <c r="AF83" s="4">
        <f>VLOOKUP(B83,[50]may96!$A$60:$IV$135,3,0)</f>
        <v>402875</v>
      </c>
      <c r="AG83" s="4">
        <f>VLOOKUP(B83,[51]jun96!$A$50:$IV$124,3,0)</f>
        <v>288035</v>
      </c>
      <c r="AH83" s="4">
        <f>VLOOKUP(B83,[52]jul96!$A$53:$IV$126,3,0)</f>
        <v>421796</v>
      </c>
      <c r="AI83" s="4">
        <f>VLOOKUP(B83,[53]aug96!$A$36:$IV$108,3,0)</f>
        <v>430215</v>
      </c>
      <c r="AJ83" s="4">
        <f>VLOOKUP(B83,[54]sep96!$A$51:$IV$122,3,0)</f>
        <v>482557</v>
      </c>
      <c r="AK83" s="4">
        <f>VLOOKUP(B83,[55]oct96!$A$59:$IV$129,3,0)</f>
        <v>343650</v>
      </c>
      <c r="AL83" s="4">
        <f>VLOOKUP(B83,[56]nov96!$A$61:$IV$130,3,0)</f>
        <v>432876</v>
      </c>
      <c r="AM83" s="4">
        <f>VLOOKUP(B83,[57]dec96!$A$51:$IV$119,3,0)</f>
        <v>369586</v>
      </c>
      <c r="AN83" s="4">
        <f>VLOOKUP(B83,[58]jan97!$A$52:$IV$116,3,0)</f>
        <v>388029</v>
      </c>
      <c r="AO83" s="4">
        <f>VLOOKUP(B83,[59]feb97!$A$35:$IV$98,3,0)</f>
        <v>366653</v>
      </c>
      <c r="AP83" s="4">
        <f>VLOOKUP(B83,[60]mar97!$A$51:$IV$113,3,0)</f>
        <v>400851</v>
      </c>
      <c r="AQ83" s="4">
        <f>VLOOKUP(B83,[61]apr97!$A$35:$IV$96,3,0)</f>
        <v>552072</v>
      </c>
      <c r="AR83" s="4">
        <f>VLOOKUP(B83,[62]may97!$A$35:$IV$95,3,0)</f>
        <v>330319</v>
      </c>
      <c r="AS83" s="4">
        <f>VLOOKUP(B83,[63]jun97!$A$35:$IV$94,3,0)</f>
        <v>530076</v>
      </c>
      <c r="AT83" s="4">
        <f>VLOOKUP(B83,[64]jul97!$A$49:$IV$107,3,0)</f>
        <v>426245</v>
      </c>
      <c r="AU83" s="4">
        <f>VLOOKUP(B83,[65]aug97!$A$60:$IV$117,3,0)</f>
        <v>581418</v>
      </c>
      <c r="AV83" s="4">
        <f>VLOOKUP(B83,[66]sep97!$A$48:$IV$104,3,0)</f>
        <v>945267</v>
      </c>
      <c r="AW83" s="4">
        <f>VLOOKUP(B83,[67]oct97!$A$48:$IV$103,3,0)</f>
        <v>914568</v>
      </c>
      <c r="AX83" s="4">
        <f>VLOOKUP(B83,[68]nov97!$A$48:$IV$102,3,0)</f>
        <v>522178</v>
      </c>
      <c r="AY83" s="4">
        <f>VLOOKUP(B83,[69]dec97!$A$35:$IV$88,3,0)</f>
        <v>469014</v>
      </c>
      <c r="AZ83" s="4">
        <f>VLOOKUP(B83,[70]jan98!$A$47:$IV$96,3,0)</f>
        <v>659604</v>
      </c>
      <c r="BA83" s="4">
        <f>VLOOKUP(B83,[71]feb98!$A$50:$IV$98,3,0)</f>
        <v>674907</v>
      </c>
      <c r="BB83" s="4">
        <f>VLOOKUP(B83,[72]mar98!$A$34:$IV$81,3,0)</f>
        <v>620142</v>
      </c>
      <c r="BC83" s="4">
        <f>VLOOKUP(B83,[73]apr98!$A$46:$IV$92,3,0)</f>
        <v>735668</v>
      </c>
      <c r="BD83" s="4">
        <f>VLOOKUP(B83,[74]may98!$A$47:$IV$92,3,0)</f>
        <v>537205</v>
      </c>
      <c r="BE83" s="4">
        <f>VLOOKUP(B83,[75]jun98!$A$54:$IV$98,3,0)</f>
        <v>625187</v>
      </c>
      <c r="BF83" s="4">
        <f>VLOOKUP(B83,[76]jul98!$A$34:$IV$77,3,0)</f>
        <v>859962</v>
      </c>
      <c r="BG83" s="4">
        <f>VLOOKUP(B83,[77]aug98!$A$48:$IV$90,3,0)</f>
        <v>798210</v>
      </c>
      <c r="BH83" s="4">
        <f>VLOOKUP(B83,[78]sep98!$A$46:$IV$87,3,0)</f>
        <v>557421</v>
      </c>
      <c r="BI83" s="4">
        <f>VLOOKUP(B83,[79]oct98!$A$34:$IV$74,3,0)</f>
        <v>738055</v>
      </c>
      <c r="BJ83" s="4">
        <f>VLOOKUP(B83,[80]nov98!$A$34:$IV$73,3,0)</f>
        <v>574921</v>
      </c>
      <c r="BK83" s="4">
        <f>VLOOKUP(B83,[81]dec98!$A$59:$IV$97,3,0)</f>
        <v>431221</v>
      </c>
      <c r="BL83" s="4">
        <f>VLOOKUP(B83,[82]jan99!$A$48:$IV$83,3,0)</f>
        <v>609386</v>
      </c>
      <c r="BM83" s="14">
        <f>VLOOKUP(B83,[83]feb99!$A$33:$IV$66,3,0)</f>
        <v>486967</v>
      </c>
      <c r="BN83" s="4">
        <f>VLOOKUP(B83,[84]mar99!$A$46:$IV$78,3,0)</f>
        <v>477946</v>
      </c>
      <c r="BO83" s="4">
        <f>VLOOKUP(B83,[85]apr99!$A$33:$IV$64,3,0)</f>
        <v>562605</v>
      </c>
      <c r="BP83" s="4">
        <f>VLOOKUP(B83,[86]may99!$A$58:$IV$88,3,0)</f>
        <v>651354</v>
      </c>
      <c r="BQ83" s="4">
        <f>VLOOKUP(B83,[87]jun99!$A$33:$IV$62,3,0)</f>
        <v>726565</v>
      </c>
      <c r="BR83" s="4">
        <f>VLOOKUP(B83,[88]jul99!$A$55:$IV$83,3,0)</f>
        <v>899836</v>
      </c>
      <c r="BS83" s="4">
        <f>VLOOKUP(B83,[89]aug99!$A$33:$IV$60,3,0)</f>
        <v>744254</v>
      </c>
      <c r="BT83">
        <f>VLOOKUP(B83,[90]sep99!$A$45:$IV$71,3,0)</f>
        <v>1496989</v>
      </c>
      <c r="BU83">
        <f>VLOOKUP(B83,[91]oct99!$A$44:$IV$69,3,0)</f>
        <v>1276042</v>
      </c>
      <c r="BV83">
        <f>VLOOKUP(B83,[92]nov99!$A$47:$IV$71,3,0)</f>
        <v>1349869</v>
      </c>
      <c r="BW83">
        <f>VLOOKUP(B83,[93]dec99!$A$58:$IV$81,3,0)</f>
        <v>1053528</v>
      </c>
      <c r="BX83">
        <f>VLOOKUP(B83,[94]jan00!$A$32:$IV$51,3,0)</f>
        <v>1240911</v>
      </c>
      <c r="BY83">
        <f>VLOOKUP(B83,[95]feb00!$A$47:$IV$65,3,0)</f>
        <v>1757629</v>
      </c>
      <c r="BZ83">
        <f>VLOOKUP(B83,[96]mar00!$A$43:$IV$60,3,0)</f>
        <v>1963311</v>
      </c>
      <c r="CA83">
        <f>VLOOKUP(B83,[97]apr00!$A$32:$IV$48,3,0)</f>
        <v>1895533</v>
      </c>
      <c r="CB83">
        <f>VLOOKUP(B83,[98]may00!$A$32:$IV$48,3,0)</f>
        <v>2242879</v>
      </c>
      <c r="CC83">
        <f>VLOOKUP(B83,[99]jun00!$A$54:$IV$68,3,0)</f>
        <v>2626743</v>
      </c>
      <c r="CD83">
        <f>VLOOKUP(B83,[100]jul00!$A$32:$IV$46,3,0)</f>
        <v>2982536</v>
      </c>
      <c r="CE83">
        <f>VLOOKUP(B83,[101]aug00!$A$55:$IV$67,3,0)</f>
        <v>4491828</v>
      </c>
      <c r="CF83">
        <f>VLOOKUP(B83,[102]sep00!$A$54:$IV$65,3,0)</f>
        <v>2408417</v>
      </c>
      <c r="CP83" s="1" t="s">
        <v>84</v>
      </c>
      <c r="CQ83" s="11">
        <f t="shared" si="88"/>
        <v>-0.87344827674491221</v>
      </c>
      <c r="CR83" s="11">
        <f t="shared" si="89"/>
        <v>-0.86739698050288283</v>
      </c>
      <c r="CS83" s="11">
        <f t="shared" si="90"/>
        <v>-0.87232385457311101</v>
      </c>
      <c r="CT83" s="11">
        <f t="shared" si="91"/>
        <v>-0.8769105425638688</v>
      </c>
      <c r="CU83" s="11">
        <f t="shared" si="92"/>
        <v>-0.88743766207408803</v>
      </c>
      <c r="CV83" s="11">
        <f t="shared" si="93"/>
        <v>-0.90336392319943293</v>
      </c>
      <c r="CW83" s="11">
        <f t="shared" si="94"/>
        <v>-0.89167427953284562</v>
      </c>
      <c r="CX83" s="11">
        <f t="shared" si="95"/>
        <v>-0.86523965571377071</v>
      </c>
      <c r="CY83" s="11">
        <f t="shared" si="96"/>
        <v>-1</v>
      </c>
      <c r="CZ83" s="11">
        <f t="shared" si="97"/>
        <v>-1</v>
      </c>
      <c r="DA83" s="11">
        <f t="shared" si="98"/>
        <v>-1</v>
      </c>
      <c r="DB83" s="11">
        <f t="shared" si="99"/>
        <v>-1</v>
      </c>
      <c r="DC83" s="11">
        <f t="shared" si="100"/>
        <v>-1</v>
      </c>
      <c r="DD83" s="11">
        <f t="shared" si="101"/>
        <v>-1</v>
      </c>
      <c r="DE83" s="11" t="e">
        <f t="shared" si="102"/>
        <v>#DIV/0!</v>
      </c>
      <c r="DF83" s="11">
        <f t="shared" si="103"/>
        <v>-1</v>
      </c>
      <c r="DG83" s="11">
        <f t="shared" si="104"/>
        <v>-1</v>
      </c>
      <c r="DH83" s="11">
        <f t="shared" si="105"/>
        <v>-1</v>
      </c>
      <c r="DI83" s="11">
        <f t="shared" si="106"/>
        <v>-1</v>
      </c>
      <c r="DJ83" s="11">
        <f t="shared" si="107"/>
        <v>-1</v>
      </c>
      <c r="DK83" s="11">
        <f t="shared" si="108"/>
        <v>-1</v>
      </c>
      <c r="DL83" s="11">
        <f t="shared" si="109"/>
        <v>-1</v>
      </c>
      <c r="DM83" s="11">
        <f t="shared" si="110"/>
        <v>-1</v>
      </c>
      <c r="DN83" s="11">
        <f t="shared" si="111"/>
        <v>-1</v>
      </c>
      <c r="DO83" s="11">
        <f t="shared" si="112"/>
        <v>-1</v>
      </c>
      <c r="DP83" s="11">
        <f t="shared" si="113"/>
        <v>-1</v>
      </c>
      <c r="DQ83" s="11">
        <f t="shared" si="114"/>
        <v>-1</v>
      </c>
      <c r="DR83" s="11">
        <f t="shared" si="115"/>
        <v>-1</v>
      </c>
      <c r="DS83" s="11">
        <f t="shared" si="116"/>
        <v>-1</v>
      </c>
      <c r="DT83" s="11">
        <f t="shared" si="117"/>
        <v>-1</v>
      </c>
      <c r="DU83" s="11">
        <f t="shared" si="118"/>
        <v>-1</v>
      </c>
      <c r="DV83" s="11">
        <f t="shared" si="119"/>
        <v>-1</v>
      </c>
      <c r="DW83" s="11">
        <f t="shared" si="120"/>
        <v>-1</v>
      </c>
      <c r="DX83" s="11">
        <f t="shared" si="121"/>
        <v>-1</v>
      </c>
      <c r="DY83" s="11">
        <f t="shared" si="122"/>
        <v>-1</v>
      </c>
      <c r="DZ83" s="11">
        <f t="shared" si="123"/>
        <v>-1</v>
      </c>
      <c r="EA83" s="11">
        <f t="shared" si="124"/>
        <v>-1</v>
      </c>
      <c r="EB83" s="11">
        <f t="shared" si="125"/>
        <v>-1</v>
      </c>
      <c r="EC83" s="11">
        <f t="shared" si="126"/>
        <v>-1</v>
      </c>
      <c r="ED83" s="11">
        <f t="shared" si="127"/>
        <v>-1</v>
      </c>
      <c r="EE83" s="11">
        <f t="shared" si="128"/>
        <v>-1</v>
      </c>
      <c r="EF83" s="11">
        <f t="shared" si="129"/>
        <v>-1</v>
      </c>
      <c r="EG83" s="11">
        <f t="shared" si="130"/>
        <v>-1</v>
      </c>
      <c r="EH83" s="11">
        <f t="shared" si="131"/>
        <v>-1</v>
      </c>
      <c r="EI83" s="11">
        <f t="shared" si="132"/>
        <v>-1</v>
      </c>
      <c r="EJ83" s="11">
        <f t="shared" si="133"/>
        <v>-1</v>
      </c>
      <c r="EK83" s="11">
        <f t="shared" si="134"/>
        <v>-1</v>
      </c>
      <c r="EL83" s="11">
        <f t="shared" si="135"/>
        <v>-1</v>
      </c>
      <c r="EM83" s="11">
        <f t="shared" si="136"/>
        <v>-1</v>
      </c>
      <c r="EN83" s="11">
        <f t="shared" si="137"/>
        <v>-1</v>
      </c>
      <c r="EO83" s="11">
        <f t="shared" si="138"/>
        <v>-1</v>
      </c>
      <c r="EP83" s="11">
        <f t="shared" si="139"/>
        <v>-1</v>
      </c>
      <c r="EQ83" s="11">
        <f t="shared" si="140"/>
        <v>-1</v>
      </c>
      <c r="ER83" s="11">
        <f t="shared" si="141"/>
        <v>-1</v>
      </c>
      <c r="ES83" s="11">
        <f t="shared" si="142"/>
        <v>-1</v>
      </c>
      <c r="ET83" s="11">
        <f t="shared" si="143"/>
        <v>-1</v>
      </c>
      <c r="EU83" s="11">
        <f t="shared" si="144"/>
        <v>-1</v>
      </c>
      <c r="EV83" s="11">
        <f t="shared" si="145"/>
        <v>-1</v>
      </c>
      <c r="EW83" s="11">
        <f t="shared" si="146"/>
        <v>-1</v>
      </c>
      <c r="EX83" s="11">
        <f t="shared" si="147"/>
        <v>-1</v>
      </c>
      <c r="EY83" s="11">
        <f t="shared" si="148"/>
        <v>-1</v>
      </c>
      <c r="EZ83" s="11">
        <f t="shared" si="149"/>
        <v>-1</v>
      </c>
      <c r="FA83" s="11">
        <f t="shared" si="150"/>
        <v>-1</v>
      </c>
      <c r="FB83" s="11">
        <f t="shared" si="151"/>
        <v>-1</v>
      </c>
      <c r="FC83" s="11">
        <f t="shared" si="152"/>
        <v>-1</v>
      </c>
      <c r="FD83" s="11">
        <f t="shared" si="153"/>
        <v>-1</v>
      </c>
      <c r="FE83" s="11">
        <f t="shared" si="154"/>
        <v>-1</v>
      </c>
      <c r="FF83" s="11">
        <f t="shared" si="155"/>
        <v>-1</v>
      </c>
      <c r="FG83" s="11">
        <f t="shared" si="156"/>
        <v>-1</v>
      </c>
      <c r="FH83" s="11">
        <f t="shared" si="157"/>
        <v>-1</v>
      </c>
      <c r="FI83" s="11">
        <f t="shared" si="158"/>
        <v>-1</v>
      </c>
      <c r="FJ83" s="11">
        <f t="shared" si="159"/>
        <v>-1</v>
      </c>
      <c r="FK83" s="11">
        <f t="shared" si="160"/>
        <v>-1</v>
      </c>
      <c r="FL83" s="11">
        <f t="shared" si="161"/>
        <v>-1</v>
      </c>
      <c r="FM83" s="11">
        <f t="shared" si="162"/>
        <v>-1</v>
      </c>
      <c r="FN83" s="11">
        <f t="shared" si="163"/>
        <v>-1</v>
      </c>
      <c r="FO83" s="11">
        <f t="shared" si="164"/>
        <v>-1</v>
      </c>
      <c r="FP83" s="11">
        <f t="shared" si="165"/>
        <v>-1</v>
      </c>
      <c r="FQ83" s="11">
        <f t="shared" si="166"/>
        <v>-1</v>
      </c>
      <c r="FR83" s="11">
        <f t="shared" si="167"/>
        <v>-1</v>
      </c>
      <c r="FS83" s="11">
        <f t="shared" si="168"/>
        <v>-1</v>
      </c>
      <c r="FT83" s="11">
        <f t="shared" si="169"/>
        <v>-1</v>
      </c>
      <c r="FU83" s="11">
        <f t="shared" si="170"/>
        <v>-1</v>
      </c>
      <c r="FV83" s="11">
        <f t="shared" si="171"/>
        <v>-1</v>
      </c>
      <c r="FW83" s="11">
        <f t="shared" si="172"/>
        <v>-1</v>
      </c>
      <c r="FX83" s="11">
        <f t="shared" si="173"/>
        <v>-1</v>
      </c>
      <c r="FY83" s="11">
        <f t="shared" si="174"/>
        <v>-1</v>
      </c>
      <c r="FZ83" s="11">
        <f t="shared" si="175"/>
        <v>-1</v>
      </c>
    </row>
    <row r="84" spans="1:182" x14ac:dyDescent="0.25">
      <c r="B84" s="2">
        <v>36800</v>
      </c>
      <c r="C84" s="3">
        <v>41068928</v>
      </c>
      <c r="D84" s="4">
        <f>VLOOKUP(B84,[22]jan94!$A$59:$IV$168,3,0)</f>
        <v>342476</v>
      </c>
      <c r="E84" s="4">
        <f>VLOOKUP(B84,[23]feb94!$A$51:$IV$159,3,0)</f>
        <v>268210</v>
      </c>
      <c r="F84" s="4">
        <f>VLOOKUP(B84,[24]mar94!$A$56:$IV$164,3,0)</f>
        <v>345220</v>
      </c>
      <c r="G84" s="4">
        <f>VLOOKUP(B84,[25]apr94!$A$64:$IV$170,3,0)</f>
        <v>271958</v>
      </c>
      <c r="H84" s="4">
        <f>VLOOKUP(B84,[26]may94!$A$51:$IV$156,3,0)</f>
        <v>307353</v>
      </c>
      <c r="I84" s="4">
        <f>VLOOKUP(B84,[27]jun94!$A$62:$IV$167,3,0)</f>
        <v>272914</v>
      </c>
      <c r="J84" s="4">
        <f>VLOOKUP(B84,[28]jul94!$A$55:$IV$159,3,0)</f>
        <v>264999</v>
      </c>
      <c r="K84" s="4">
        <f>VLOOKUP(B84,[29]aug94!$A$63:$IV$165,3,0)</f>
        <v>287778</v>
      </c>
      <c r="L84" s="4">
        <f>VLOOKUP(B84,[30]sep94!$A$55:$IV$156,3,0)</f>
        <v>317034</v>
      </c>
      <c r="M84" s="4">
        <f>VLOOKUP(B84,[31]oct94!$A$55:$IV$155,3,0)</f>
        <v>310796</v>
      </c>
      <c r="N84" s="4">
        <f>VLOOKUP(B84,[32]nov94!$A$38:$IV$137,3,0)</f>
        <v>290890</v>
      </c>
      <c r="O84" s="4">
        <f>VLOOKUP(B84,[33]dec94!$A$55:$IV$154,3,0)</f>
        <v>317813</v>
      </c>
      <c r="P84" s="4">
        <f>VLOOKUP(B84,[34]jan95!$A$48:$IV$142,3,0)</f>
        <v>443528</v>
      </c>
      <c r="Q84" s="4">
        <f>VLOOKUP(B84,[35]feb95!$A$54:$IV$147,3,0)</f>
        <v>229068</v>
      </c>
      <c r="R84" s="4">
        <f>VLOOKUP(B84,[36]mar95!$A$37:$IV$129,3,0)</f>
        <v>222282</v>
      </c>
      <c r="S84" s="4">
        <f>VLOOKUP(B84,[37]apr95!$A$59:$IV$150,3,0)</f>
        <v>277222</v>
      </c>
      <c r="T84" s="4">
        <f>VLOOKUP(B84,[38]may95!$A$60:$IV$151,3,0)</f>
        <v>338521</v>
      </c>
      <c r="U84" s="4">
        <f>VLOOKUP(B84,[39]jun95!$A$55:$IV$144,3,0)</f>
        <v>255454</v>
      </c>
      <c r="V84" s="4">
        <f>VLOOKUP(B84,[40]jul95!$A$53:$IV$141,3,0)</f>
        <v>398616</v>
      </c>
      <c r="W84" s="4">
        <f>VLOOKUP(B84,[41]aug95!$A$61:$IV$148,3,0)</f>
        <v>370603</v>
      </c>
      <c r="X84" s="4">
        <f>VLOOKUP(B84,[42]sep95!$A$58:$IV$144,3,0)</f>
        <v>217866</v>
      </c>
      <c r="Y84" s="4">
        <f>VLOOKUP(B84,[43]oct95!$A$53:$IV$138,3,0)</f>
        <v>575280</v>
      </c>
      <c r="Z84" s="4">
        <f>VLOOKUP(B84,[44]nov95!$A$58:$IV$142,3,0)</f>
        <v>463929</v>
      </c>
      <c r="AA84" s="4">
        <f>VLOOKUP(B84,[45]dec95!$A$55:$IV$138,3,0)</f>
        <v>249981</v>
      </c>
      <c r="AB84" s="4">
        <f>VLOOKUP(B84,[46]jan96!$A$59:$IV$138,3,0)</f>
        <v>356180</v>
      </c>
      <c r="AC84" s="4">
        <f>VLOOKUP(B84,[47]feb96!$A$36:$IV$114,3,0)</f>
        <v>736324</v>
      </c>
      <c r="AD84" s="4">
        <f>VLOOKUP(B84,[48]mar96!$A$54:$IV$133,3,0)</f>
        <v>329711</v>
      </c>
      <c r="AE84" s="4">
        <f>VLOOKUP(B84,[49]apr96!$A$51:$IV$127,3,0)</f>
        <v>285849</v>
      </c>
      <c r="AF84" s="4">
        <f>VLOOKUP(B84,[50]may96!$A$60:$IV$135,3,0)</f>
        <v>410455</v>
      </c>
      <c r="AG84" s="4">
        <f>VLOOKUP(B84,[51]jun96!$A$50:$IV$124,3,0)</f>
        <v>300759</v>
      </c>
      <c r="AH84" s="4">
        <f>VLOOKUP(B84,[52]jul96!$A$53:$IV$126,3,0)</f>
        <v>424712</v>
      </c>
      <c r="AI84" s="4">
        <f>VLOOKUP(B84,[53]aug96!$A$36:$IV$108,3,0)</f>
        <v>434512</v>
      </c>
      <c r="AJ84" s="4">
        <f>VLOOKUP(B84,[54]sep96!$A$51:$IV$122,3,0)</f>
        <v>473506</v>
      </c>
      <c r="AK84" s="4">
        <f>VLOOKUP(B84,[55]oct96!$A$59:$IV$129,3,0)</f>
        <v>351388</v>
      </c>
      <c r="AL84" s="4">
        <f>VLOOKUP(B84,[56]nov96!$A$61:$IV$130,3,0)</f>
        <v>449005</v>
      </c>
      <c r="AM84" s="4">
        <f>VLOOKUP(B84,[57]dec96!$A$51:$IV$119,3,0)</f>
        <v>408064</v>
      </c>
      <c r="AN84" s="4">
        <f>VLOOKUP(B84,[58]jan97!$A$52:$IV$116,3,0)</f>
        <v>407717</v>
      </c>
      <c r="AO84" s="4">
        <f>VLOOKUP(B84,[59]feb97!$A$35:$IV$98,3,0)</f>
        <v>375030</v>
      </c>
      <c r="AP84" s="4">
        <f>VLOOKUP(B84,[60]mar97!$A$51:$IV$113,3,0)</f>
        <v>380456</v>
      </c>
      <c r="AQ84" s="4">
        <f>VLOOKUP(B84,[61]apr97!$A$35:$IV$96,3,0)</f>
        <v>582096</v>
      </c>
      <c r="AR84" s="4">
        <f>VLOOKUP(B84,[62]may97!$A$35:$IV$95,3,0)</f>
        <v>316782</v>
      </c>
      <c r="AS84" s="4">
        <f>VLOOKUP(B84,[63]jun97!$A$35:$IV$94,3,0)</f>
        <v>507030</v>
      </c>
      <c r="AT84" s="4">
        <f>VLOOKUP(B84,[64]jul97!$A$49:$IV$107,3,0)</f>
        <v>423981</v>
      </c>
      <c r="AU84" s="4">
        <f>VLOOKUP(B84,[65]aug97!$A$60:$IV$117,3,0)</f>
        <v>609813</v>
      </c>
      <c r="AV84" s="4">
        <f>VLOOKUP(B84,[66]sep97!$A$48:$IV$104,3,0)</f>
        <v>982276</v>
      </c>
      <c r="AW84" s="4">
        <f>VLOOKUP(B84,[67]oct97!$A$48:$IV$103,3,0)</f>
        <v>858372</v>
      </c>
      <c r="AX84" s="4">
        <f>VLOOKUP(B84,[68]nov97!$A$48:$IV$102,3,0)</f>
        <v>517340</v>
      </c>
      <c r="AY84" s="4">
        <f>VLOOKUP(B84,[69]dec97!$A$35:$IV$88,3,0)</f>
        <v>463564</v>
      </c>
      <c r="AZ84" s="4">
        <f>VLOOKUP(B84,[70]jan98!$A$47:$IV$96,3,0)</f>
        <v>625493</v>
      </c>
      <c r="BA84" s="4">
        <f>VLOOKUP(B84,[71]feb98!$A$50:$IV$98,3,0)</f>
        <v>706092</v>
      </c>
      <c r="BB84" s="4">
        <f>VLOOKUP(B84,[72]mar98!$A$34:$IV$81,3,0)</f>
        <v>614200</v>
      </c>
      <c r="BC84" s="4">
        <f>VLOOKUP(B84,[73]apr98!$A$46:$IV$92,3,0)</f>
        <v>754262</v>
      </c>
      <c r="BD84" s="4">
        <f>VLOOKUP(B84,[74]may98!$A$47:$IV$92,3,0)</f>
        <v>536576</v>
      </c>
      <c r="BE84" s="4">
        <f>VLOOKUP(B84,[75]jun98!$A$54:$IV$98,3,0)</f>
        <v>634918</v>
      </c>
      <c r="BF84" s="4">
        <f>VLOOKUP(B84,[76]jul98!$A$34:$IV$77,3,0)</f>
        <v>853856</v>
      </c>
      <c r="BG84" s="4">
        <f>VLOOKUP(B84,[77]aug98!$A$48:$IV$90,3,0)</f>
        <v>800705</v>
      </c>
      <c r="BH84" s="4">
        <f>VLOOKUP(B84,[78]sep98!$A$46:$IV$87,3,0)</f>
        <v>563214</v>
      </c>
      <c r="BI84" s="4">
        <f>VLOOKUP(B84,[79]oct98!$A$34:$IV$74,3,0)</f>
        <v>727211</v>
      </c>
      <c r="BJ84" s="4">
        <f>VLOOKUP(B84,[80]nov98!$A$34:$IV$73,3,0)</f>
        <v>626927</v>
      </c>
      <c r="BK84" s="4">
        <f>VLOOKUP(B84,[81]dec98!$A$59:$IV$97,3,0)</f>
        <v>453483</v>
      </c>
      <c r="BL84" s="4">
        <f>VLOOKUP(B84,[82]jan99!$A$48:$IV$83,3,0)</f>
        <v>628898</v>
      </c>
      <c r="BM84" s="14">
        <f>VLOOKUP(B84,[83]feb99!$A$33:$IV$66,3,0)</f>
        <v>446922</v>
      </c>
      <c r="BN84" s="4">
        <f>VLOOKUP(B84,[84]mar99!$A$46:$IV$78,3,0)</f>
        <v>476438</v>
      </c>
      <c r="BO84" s="4">
        <f>VLOOKUP(B84,[85]apr99!$A$33:$IV$64,3,0)</f>
        <v>555182</v>
      </c>
      <c r="BP84" s="4">
        <f>VLOOKUP(B84,[86]may99!$A$58:$IV$88,3,0)</f>
        <v>660043</v>
      </c>
      <c r="BQ84" s="4">
        <f>VLOOKUP(B84,[87]jun99!$A$33:$IV$62,3,0)</f>
        <v>694763</v>
      </c>
      <c r="BR84" s="4">
        <f>VLOOKUP(B84,[88]jul99!$A$55:$IV$83,3,0)</f>
        <v>916406</v>
      </c>
      <c r="BS84" s="4">
        <f>VLOOKUP(B84,[89]aug99!$A$33:$IV$60,3,0)</f>
        <v>763271</v>
      </c>
      <c r="BT84">
        <f>VLOOKUP(B84,[90]sep99!$A$45:$IV$71,3,0)</f>
        <v>1465737</v>
      </c>
      <c r="BU84">
        <f>VLOOKUP(B84,[91]oct99!$A$44:$IV$69,3,0)</f>
        <v>1273212</v>
      </c>
      <c r="BV84">
        <f>VLOOKUP(B84,[92]nov99!$A$47:$IV$71,3,0)</f>
        <v>1295662</v>
      </c>
      <c r="BW84">
        <f>VLOOKUP(B84,[93]dec99!$A$58:$IV$81,3,0)</f>
        <v>1096930</v>
      </c>
      <c r="BX84">
        <f>VLOOKUP(B84,[94]jan00!$A$32:$IV$51,3,0)</f>
        <v>1151855</v>
      </c>
      <c r="BY84">
        <f>VLOOKUP(B84,[95]feb00!$A$47:$IV$65,3,0)</f>
        <v>1677732</v>
      </c>
      <c r="BZ84">
        <f>VLOOKUP(B84,[96]mar00!$A$43:$IV$60,3,0)</f>
        <v>1856790</v>
      </c>
      <c r="CA84">
        <f>VLOOKUP(B84,[97]apr00!$A$32:$IV$48,3,0)</f>
        <v>1820685</v>
      </c>
      <c r="CB84">
        <f>VLOOKUP(B84,[98]may00!$A$32:$IV$48,3,0)</f>
        <v>2239884</v>
      </c>
      <c r="CC84">
        <f>VLOOKUP(B84,[99]jun00!$A$54:$IV$68,3,0)</f>
        <v>2396464</v>
      </c>
      <c r="CD84">
        <f>VLOOKUP(B84,[100]jul00!$A$32:$IV$46,3,0)</f>
        <v>2647266</v>
      </c>
      <c r="CE84">
        <f>VLOOKUP(B84,[101]aug00!$A$55:$IV$67,3,0)</f>
        <v>3696643</v>
      </c>
      <c r="CF84">
        <f>VLOOKUP(B84,[102]sep00!$A$54:$IV$65,3,0)</f>
        <v>3970289</v>
      </c>
      <c r="CG84">
        <f>VLOOKUP(B84,[103]oct00!$A$51:$IV$61,3,0)</f>
        <v>3202822</v>
      </c>
      <c r="CP84" s="1" t="s">
        <v>85</v>
      </c>
      <c r="CQ84" s="11">
        <f t="shared" si="88"/>
        <v>-0.87415329622420179</v>
      </c>
      <c r="CR84" s="11">
        <f t="shared" si="89"/>
        <v>-0.86111859560333248</v>
      </c>
      <c r="CS84" s="11">
        <f t="shared" si="90"/>
        <v>-0.87566099163595168</v>
      </c>
      <c r="CT84" s="11">
        <f t="shared" si="91"/>
        <v>-0.87157770692673586</v>
      </c>
      <c r="CU84" s="11">
        <f t="shared" si="92"/>
        <v>-0.88971015075469029</v>
      </c>
      <c r="CV84" s="11">
        <f t="shared" si="93"/>
        <v>-0.90256138183403178</v>
      </c>
      <c r="CW84" s="11">
        <f t="shared" si="94"/>
        <v>-0.89630016993291073</v>
      </c>
      <c r="CX84" s="11">
        <f t="shared" si="95"/>
        <v>-1</v>
      </c>
      <c r="CY84" s="11">
        <f t="shared" si="96"/>
        <v>-1</v>
      </c>
      <c r="CZ84" s="11">
        <f t="shared" si="97"/>
        <v>-1</v>
      </c>
      <c r="DA84" s="11">
        <f t="shared" si="98"/>
        <v>-1</v>
      </c>
      <c r="DB84" s="11">
        <f t="shared" si="99"/>
        <v>-1</v>
      </c>
      <c r="DC84" s="11">
        <f t="shared" si="100"/>
        <v>-1</v>
      </c>
      <c r="DD84" s="11">
        <f t="shared" si="101"/>
        <v>-1</v>
      </c>
      <c r="DE84" s="11" t="e">
        <f t="shared" si="102"/>
        <v>#DIV/0!</v>
      </c>
      <c r="DF84" s="11">
        <f t="shared" si="103"/>
        <v>-1</v>
      </c>
      <c r="DG84" s="11">
        <f t="shared" si="104"/>
        <v>-1</v>
      </c>
      <c r="DH84" s="11">
        <f t="shared" si="105"/>
        <v>-1</v>
      </c>
      <c r="DI84" s="11">
        <f t="shared" si="106"/>
        <v>-1</v>
      </c>
      <c r="DJ84" s="11">
        <f t="shared" si="107"/>
        <v>-1</v>
      </c>
      <c r="DK84" s="11">
        <f t="shared" si="108"/>
        <v>-1</v>
      </c>
      <c r="DL84" s="11">
        <f t="shared" si="109"/>
        <v>-1</v>
      </c>
      <c r="DM84" s="11">
        <f t="shared" si="110"/>
        <v>-1</v>
      </c>
      <c r="DN84" s="11">
        <f t="shared" si="111"/>
        <v>-1</v>
      </c>
      <c r="DO84" s="11">
        <f t="shared" si="112"/>
        <v>-1</v>
      </c>
      <c r="DP84" s="11">
        <f t="shared" si="113"/>
        <v>-1</v>
      </c>
      <c r="DQ84" s="11">
        <f t="shared" si="114"/>
        <v>-1</v>
      </c>
      <c r="DR84" s="11">
        <f t="shared" si="115"/>
        <v>-1</v>
      </c>
      <c r="DS84" s="11">
        <f t="shared" si="116"/>
        <v>-1</v>
      </c>
      <c r="DT84" s="11">
        <f t="shared" si="117"/>
        <v>-1</v>
      </c>
      <c r="DU84" s="11">
        <f t="shared" si="118"/>
        <v>-1</v>
      </c>
      <c r="DV84" s="11">
        <f t="shared" si="119"/>
        <v>-1</v>
      </c>
      <c r="DW84" s="11">
        <f t="shared" si="120"/>
        <v>-1</v>
      </c>
      <c r="DX84" s="11">
        <f t="shared" si="121"/>
        <v>-1</v>
      </c>
      <c r="DY84" s="11">
        <f t="shared" si="122"/>
        <v>-1</v>
      </c>
      <c r="DZ84" s="11">
        <f t="shared" si="123"/>
        <v>-1</v>
      </c>
      <c r="EA84" s="11">
        <f t="shared" si="124"/>
        <v>-1</v>
      </c>
      <c r="EB84" s="11">
        <f t="shared" si="125"/>
        <v>-1</v>
      </c>
      <c r="EC84" s="11">
        <f t="shared" si="126"/>
        <v>-1</v>
      </c>
      <c r="ED84" s="11">
        <f t="shared" si="127"/>
        <v>-1</v>
      </c>
      <c r="EE84" s="11">
        <f t="shared" si="128"/>
        <v>-1</v>
      </c>
      <c r="EF84" s="11">
        <f t="shared" si="129"/>
        <v>-1</v>
      </c>
      <c r="EG84" s="11">
        <f t="shared" si="130"/>
        <v>-1</v>
      </c>
      <c r="EH84" s="11">
        <f t="shared" si="131"/>
        <v>-1</v>
      </c>
      <c r="EI84" s="11">
        <f t="shared" si="132"/>
        <v>-1</v>
      </c>
      <c r="EJ84" s="11">
        <f t="shared" si="133"/>
        <v>-1</v>
      </c>
      <c r="EK84" s="11">
        <f t="shared" si="134"/>
        <v>-1</v>
      </c>
      <c r="EL84" s="11">
        <f t="shared" si="135"/>
        <v>-1</v>
      </c>
      <c r="EM84" s="11">
        <f t="shared" si="136"/>
        <v>-1</v>
      </c>
      <c r="EN84" s="11">
        <f t="shared" si="137"/>
        <v>-1</v>
      </c>
      <c r="EO84" s="11">
        <f t="shared" si="138"/>
        <v>-1</v>
      </c>
      <c r="EP84" s="11">
        <f t="shared" si="139"/>
        <v>-1</v>
      </c>
      <c r="EQ84" s="11">
        <f t="shared" si="140"/>
        <v>-1</v>
      </c>
      <c r="ER84" s="11">
        <f t="shared" si="141"/>
        <v>-1</v>
      </c>
      <c r="ES84" s="11">
        <f t="shared" si="142"/>
        <v>-1</v>
      </c>
      <c r="ET84" s="11">
        <f t="shared" si="143"/>
        <v>-1</v>
      </c>
      <c r="EU84" s="11">
        <f t="shared" si="144"/>
        <v>-1</v>
      </c>
      <c r="EV84" s="11">
        <f t="shared" si="145"/>
        <v>-1</v>
      </c>
      <c r="EW84" s="11">
        <f t="shared" si="146"/>
        <v>-1</v>
      </c>
      <c r="EX84" s="11">
        <f t="shared" si="147"/>
        <v>-1</v>
      </c>
      <c r="EY84" s="11">
        <f t="shared" si="148"/>
        <v>-1</v>
      </c>
      <c r="EZ84" s="11">
        <f t="shared" si="149"/>
        <v>-1</v>
      </c>
      <c r="FA84" s="11">
        <f t="shared" si="150"/>
        <v>-1</v>
      </c>
      <c r="FB84" s="11">
        <f t="shared" si="151"/>
        <v>-1</v>
      </c>
      <c r="FC84" s="11">
        <f t="shared" si="152"/>
        <v>-1</v>
      </c>
      <c r="FD84" s="11">
        <f t="shared" si="153"/>
        <v>-1</v>
      </c>
      <c r="FE84" s="11">
        <f t="shared" si="154"/>
        <v>-1</v>
      </c>
      <c r="FF84" s="11">
        <f t="shared" si="155"/>
        <v>-1</v>
      </c>
      <c r="FG84" s="11">
        <f t="shared" si="156"/>
        <v>-1</v>
      </c>
      <c r="FH84" s="11">
        <f t="shared" si="157"/>
        <v>-1</v>
      </c>
      <c r="FI84" s="11">
        <f t="shared" si="158"/>
        <v>-1</v>
      </c>
      <c r="FJ84" s="11">
        <f t="shared" si="159"/>
        <v>-1</v>
      </c>
      <c r="FK84" s="11">
        <f t="shared" si="160"/>
        <v>-1</v>
      </c>
      <c r="FL84" s="11">
        <f t="shared" si="161"/>
        <v>-1</v>
      </c>
      <c r="FM84" s="11">
        <f t="shared" si="162"/>
        <v>-1</v>
      </c>
      <c r="FN84" s="11">
        <f t="shared" si="163"/>
        <v>-1</v>
      </c>
      <c r="FO84" s="11">
        <f t="shared" si="164"/>
        <v>-1</v>
      </c>
      <c r="FP84" s="11">
        <f t="shared" si="165"/>
        <v>-1</v>
      </c>
      <c r="FQ84" s="11">
        <f t="shared" si="166"/>
        <v>-1</v>
      </c>
      <c r="FR84" s="11">
        <f t="shared" si="167"/>
        <v>-1</v>
      </c>
      <c r="FS84" s="11">
        <f t="shared" si="168"/>
        <v>-1</v>
      </c>
      <c r="FT84" s="11">
        <f t="shared" si="169"/>
        <v>-1</v>
      </c>
      <c r="FU84" s="11">
        <f t="shared" si="170"/>
        <v>-1</v>
      </c>
      <c r="FV84" s="11">
        <f t="shared" si="171"/>
        <v>-1</v>
      </c>
      <c r="FW84" s="11">
        <f t="shared" si="172"/>
        <v>-1</v>
      </c>
      <c r="FX84" s="11">
        <f t="shared" si="173"/>
        <v>-1</v>
      </c>
      <c r="FY84" s="11">
        <f t="shared" si="174"/>
        <v>-1</v>
      </c>
      <c r="FZ84" s="11">
        <f t="shared" si="175"/>
        <v>-1</v>
      </c>
    </row>
    <row r="85" spans="1:182" x14ac:dyDescent="0.25">
      <c r="B85" s="2">
        <v>36831</v>
      </c>
      <c r="C85" s="3">
        <v>38954409</v>
      </c>
      <c r="D85" s="4">
        <f>VLOOKUP(B85,[22]jan94!$A$59:$IV$168,3,0)</f>
        <v>329582</v>
      </c>
      <c r="E85" s="4">
        <f>VLOOKUP(B85,[23]feb94!$A$51:$IV$159,3,0)</f>
        <v>239561</v>
      </c>
      <c r="F85" s="4">
        <f>VLOOKUP(B85,[24]mar94!$A$56:$IV$164,3,0)</f>
        <v>322522</v>
      </c>
      <c r="G85" s="4">
        <f>VLOOKUP(B85,[25]apr94!$A$64:$IV$170,3,0)</f>
        <v>268158</v>
      </c>
      <c r="H85" s="4">
        <f>VLOOKUP(B85,[26]may94!$A$51:$IV$156,3,0)</f>
        <v>292761</v>
      </c>
      <c r="I85" s="4">
        <f>VLOOKUP(B85,[27]jun94!$A$62:$IV$167,3,0)</f>
        <v>242976</v>
      </c>
      <c r="J85" s="4">
        <f>VLOOKUP(B85,[28]jul94!$A$55:$IV$159,3,0)</f>
        <v>241205</v>
      </c>
      <c r="K85" s="4">
        <f>VLOOKUP(B85,[29]aug94!$A$63:$IV$165,3,0)</f>
        <v>278293</v>
      </c>
      <c r="L85" s="4">
        <f>VLOOKUP(B85,[30]sep94!$A$55:$IV$156,3,0)</f>
        <v>296316</v>
      </c>
      <c r="M85" s="4">
        <f>VLOOKUP(B85,[31]oct94!$A$55:$IV$155,3,0)</f>
        <v>293201</v>
      </c>
      <c r="N85" s="4">
        <f>VLOOKUP(B85,[32]nov94!$A$38:$IV$137,3,0)</f>
        <v>285240</v>
      </c>
      <c r="O85" s="4">
        <f>VLOOKUP(B85,[33]dec94!$A$55:$IV$154,3,0)</f>
        <v>284466</v>
      </c>
      <c r="P85" s="4">
        <f>VLOOKUP(B85,[34]jan95!$A$48:$IV$142,3,0)</f>
        <v>411676</v>
      </c>
      <c r="Q85" s="4">
        <f>VLOOKUP(B85,[35]feb95!$A$54:$IV$147,3,0)</f>
        <v>196057</v>
      </c>
      <c r="R85" s="4">
        <f>VLOOKUP(B85,[36]mar95!$A$37:$IV$129,3,0)</f>
        <v>205535</v>
      </c>
      <c r="S85" s="4">
        <f>VLOOKUP(B85,[37]apr95!$A$59:$IV$150,3,0)</f>
        <v>279689</v>
      </c>
      <c r="T85" s="4">
        <f>VLOOKUP(B85,[38]may95!$A$60:$IV$151,3,0)</f>
        <v>304429</v>
      </c>
      <c r="U85" s="4">
        <f>VLOOKUP(B85,[39]jun95!$A$55:$IV$144,3,0)</f>
        <v>243509</v>
      </c>
      <c r="V85" s="4">
        <f>VLOOKUP(B85,[40]jul95!$A$53:$IV$141,3,0)</f>
        <v>370117</v>
      </c>
      <c r="W85" s="4">
        <f>VLOOKUP(B85,[41]aug95!$A$61:$IV$148,3,0)</f>
        <v>327938</v>
      </c>
      <c r="X85" s="4">
        <f>VLOOKUP(B85,[42]sep95!$A$58:$IV$144,3,0)</f>
        <v>210293</v>
      </c>
      <c r="Y85" s="4">
        <f>VLOOKUP(B85,[43]oct95!$A$53:$IV$138,3,0)</f>
        <v>511876</v>
      </c>
      <c r="Z85" s="4">
        <f>VLOOKUP(B85,[44]nov95!$A$58:$IV$142,3,0)</f>
        <v>408028</v>
      </c>
      <c r="AA85" s="4">
        <f>VLOOKUP(B85,[45]dec95!$A$55:$IV$138,3,0)</f>
        <v>233287</v>
      </c>
      <c r="AB85" s="4">
        <f>VLOOKUP(B85,[46]jan96!$A$59:$IV$138,3,0)</f>
        <v>329409</v>
      </c>
      <c r="AC85" s="4">
        <f>VLOOKUP(B85,[47]feb96!$A$36:$IV$114,3,0)</f>
        <v>694301</v>
      </c>
      <c r="AD85" s="4">
        <f>VLOOKUP(B85,[48]mar96!$A$54:$IV$133,3,0)</f>
        <v>290465</v>
      </c>
      <c r="AE85" s="4">
        <f>VLOOKUP(B85,[49]apr96!$A$51:$IV$127,3,0)</f>
        <v>296419</v>
      </c>
      <c r="AF85" s="4">
        <f>VLOOKUP(B85,[50]may96!$A$60:$IV$135,3,0)</f>
        <v>409095</v>
      </c>
      <c r="AG85" s="4">
        <f>VLOOKUP(B85,[51]jun96!$A$50:$IV$124,3,0)</f>
        <v>277195</v>
      </c>
      <c r="AH85" s="4">
        <f>VLOOKUP(B85,[52]jul96!$A$53:$IV$126,3,0)</f>
        <v>397863</v>
      </c>
      <c r="AI85" s="4">
        <f>VLOOKUP(B85,[53]aug96!$A$36:$IV$108,3,0)</f>
        <v>399980</v>
      </c>
      <c r="AJ85" s="4">
        <f>VLOOKUP(B85,[54]sep96!$A$51:$IV$122,3,0)</f>
        <v>453389</v>
      </c>
      <c r="AK85" s="4">
        <f>VLOOKUP(B85,[55]oct96!$A$59:$IV$129,3,0)</f>
        <v>330719</v>
      </c>
      <c r="AL85" s="4">
        <f>VLOOKUP(B85,[56]nov96!$A$61:$IV$130,3,0)</f>
        <v>424464</v>
      </c>
      <c r="AM85" s="4">
        <f>VLOOKUP(B85,[57]dec96!$A$51:$IV$119,3,0)</f>
        <v>374592</v>
      </c>
      <c r="AN85" s="4">
        <f>VLOOKUP(B85,[58]jan97!$A$52:$IV$116,3,0)</f>
        <v>359545</v>
      </c>
      <c r="AO85" s="4">
        <f>VLOOKUP(B85,[59]feb97!$A$35:$IV$98,3,0)</f>
        <v>362943</v>
      </c>
      <c r="AP85" s="4">
        <f>VLOOKUP(B85,[60]mar97!$A$51:$IV$113,3,0)</f>
        <v>346448</v>
      </c>
      <c r="AQ85" s="4">
        <f>VLOOKUP(B85,[61]apr97!$A$35:$IV$96,3,0)</f>
        <v>543000</v>
      </c>
      <c r="AR85" s="4">
        <f>VLOOKUP(B85,[62]may97!$A$35:$IV$95,3,0)</f>
        <v>299980</v>
      </c>
      <c r="AS85" s="4">
        <f>VLOOKUP(B85,[63]jun97!$A$35:$IV$94,3,0)</f>
        <v>470297</v>
      </c>
      <c r="AT85" s="4">
        <f>VLOOKUP(B85,[64]jul97!$A$49:$IV$107,3,0)</f>
        <v>385520</v>
      </c>
      <c r="AU85" s="4">
        <f>VLOOKUP(B85,[65]aug97!$A$60:$IV$117,3,0)</f>
        <v>537784</v>
      </c>
      <c r="AV85" s="4">
        <f>VLOOKUP(B85,[66]sep97!$A$48:$IV$104,3,0)</f>
        <v>917227</v>
      </c>
      <c r="AW85" s="4">
        <f>VLOOKUP(B85,[67]oct97!$A$48:$IV$103,3,0)</f>
        <v>809568</v>
      </c>
      <c r="AX85" s="4">
        <f>VLOOKUP(B85,[68]nov97!$A$48:$IV$102,3,0)</f>
        <v>489338</v>
      </c>
      <c r="AY85" s="4">
        <f>VLOOKUP(B85,[69]dec97!$A$35:$IV$88,3,0)</f>
        <v>434891</v>
      </c>
      <c r="AZ85" s="4">
        <f>VLOOKUP(B85,[70]jan98!$A$47:$IV$96,3,0)</f>
        <v>625816</v>
      </c>
      <c r="BA85" s="4">
        <f>VLOOKUP(B85,[71]feb98!$A$50:$IV$98,3,0)</f>
        <v>662113</v>
      </c>
      <c r="BB85" s="4">
        <f>VLOOKUP(B85,[72]mar98!$A$34:$IV$81,3,0)</f>
        <v>568630</v>
      </c>
      <c r="BC85" s="4">
        <f>VLOOKUP(B85,[73]apr98!$A$46:$IV$92,3,0)</f>
        <v>688525</v>
      </c>
      <c r="BD85" s="4">
        <f>VLOOKUP(B85,[74]may98!$A$47:$IV$92,3,0)</f>
        <v>494757</v>
      </c>
      <c r="BE85" s="4">
        <f>VLOOKUP(B85,[75]jun98!$A$54:$IV$98,3,0)</f>
        <v>602776</v>
      </c>
      <c r="BF85" s="4">
        <f>VLOOKUP(B85,[76]jul98!$A$34:$IV$77,3,0)</f>
        <v>825102</v>
      </c>
      <c r="BG85" s="4">
        <f>VLOOKUP(B85,[77]aug98!$A$48:$IV$90,3,0)</f>
        <v>716481</v>
      </c>
      <c r="BH85" s="4">
        <f>VLOOKUP(B85,[78]sep98!$A$46:$IV$87,3,0)</f>
        <v>508276</v>
      </c>
      <c r="BI85" s="4">
        <f>VLOOKUP(B85,[79]oct98!$A$34:$IV$74,3,0)</f>
        <v>704521</v>
      </c>
      <c r="BJ85" s="4">
        <f>VLOOKUP(B85,[80]nov98!$A$34:$IV$73,3,0)</f>
        <v>575269</v>
      </c>
      <c r="BK85" s="4">
        <f>VLOOKUP(B85,[81]dec98!$A$59:$IV$97,3,0)</f>
        <v>418406</v>
      </c>
      <c r="BL85" s="4">
        <f>VLOOKUP(B85,[82]jan99!$A$48:$IV$83,3,0)</f>
        <v>567845</v>
      </c>
      <c r="BM85" s="14">
        <f>VLOOKUP(B85,[83]feb99!$A$33:$IV$66,3,0)</f>
        <v>403100</v>
      </c>
      <c r="BN85" s="4">
        <f>VLOOKUP(B85,[84]mar99!$A$46:$IV$78,3,0)</f>
        <v>432978</v>
      </c>
      <c r="BO85" s="4">
        <f>VLOOKUP(B85,[85]apr99!$A$33:$IV$64,3,0)</f>
        <v>540898</v>
      </c>
      <c r="BP85" s="4">
        <f>VLOOKUP(B85,[86]may99!$A$58:$IV$88,3,0)</f>
        <v>554827</v>
      </c>
      <c r="BQ85" s="4">
        <f>VLOOKUP(B85,[87]jun99!$A$33:$IV$62,3,0)</f>
        <v>647362</v>
      </c>
      <c r="BR85" s="4">
        <f>VLOOKUP(B85,[88]jul99!$A$55:$IV$83,3,0)</f>
        <v>829308</v>
      </c>
      <c r="BS85" s="4">
        <f>VLOOKUP(B85,[89]aug99!$A$33:$IV$60,3,0)</f>
        <v>712835</v>
      </c>
      <c r="BT85">
        <f>VLOOKUP(B85,[90]sep99!$A$45:$IV$71,3,0)</f>
        <v>1340615</v>
      </c>
      <c r="BU85">
        <f>VLOOKUP(B85,[91]oct99!$A$44:$IV$69,3,0)</f>
        <v>1157946</v>
      </c>
      <c r="BV85">
        <f>VLOOKUP(B85,[92]nov99!$A$47:$IV$71,3,0)</f>
        <v>1236166</v>
      </c>
      <c r="BW85">
        <f>VLOOKUP(B85,[93]dec99!$A$58:$IV$81,3,0)</f>
        <v>994894</v>
      </c>
      <c r="BX85">
        <f>VLOOKUP(B85,[94]jan00!$A$32:$IV$51,3,0)</f>
        <v>1032439</v>
      </c>
      <c r="BY85">
        <f>VLOOKUP(B85,[95]feb00!$A$47:$IV$65,3,0)</f>
        <v>1495047</v>
      </c>
      <c r="BZ85">
        <f>VLOOKUP(B85,[96]mar00!$A$43:$IV$60,3,0)</f>
        <v>1677878</v>
      </c>
      <c r="CA85">
        <f>VLOOKUP(B85,[97]apr00!$A$32:$IV$48,3,0)</f>
        <v>1644269</v>
      </c>
      <c r="CB85">
        <f>VLOOKUP(B85,[98]may00!$A$32:$IV$48,3,0)</f>
        <v>2000430</v>
      </c>
      <c r="CC85">
        <f>VLOOKUP(B85,[99]jun00!$A$54:$IV$68,3,0)</f>
        <v>1962310</v>
      </c>
      <c r="CD85">
        <f>VLOOKUP(B85,[100]jul00!$A$32:$IV$46,3,0)</f>
        <v>2323942</v>
      </c>
      <c r="CE85">
        <f>VLOOKUP(B85,[101]aug00!$A$55:$IV$67,3,0)</f>
        <v>3156514</v>
      </c>
      <c r="CF85">
        <f>VLOOKUP(B85,[102]sep00!$A$54:$IV$65,3,0)</f>
        <v>3066047</v>
      </c>
      <c r="CG85">
        <f>VLOOKUP(B85,[103]oct00!$A$51:$IV$61,3,0)</f>
        <v>4587908</v>
      </c>
      <c r="CH85">
        <f>VLOOKUP(B85,[104]nov00!$A$32:$IV$42,3,0)</f>
        <v>2280712</v>
      </c>
      <c r="CP85" s="1" t="s">
        <v>86</v>
      </c>
      <c r="CQ85" s="11">
        <f t="shared" si="88"/>
        <v>-0.87262166055889745</v>
      </c>
      <c r="CR85" s="11">
        <f t="shared" si="89"/>
        <v>-0.86794623807398985</v>
      </c>
      <c r="CS85" s="11">
        <f t="shared" si="90"/>
        <v>-0.87027739372869128</v>
      </c>
      <c r="CT85" s="11">
        <f t="shared" si="91"/>
        <v>-0.86672447212465031</v>
      </c>
      <c r="CU85" s="11">
        <f t="shared" si="92"/>
        <v>-0.89484691223071722</v>
      </c>
      <c r="CV85" s="11">
        <f t="shared" si="93"/>
        <v>-0.89199504372815552</v>
      </c>
      <c r="CW85" s="11">
        <f t="shared" si="94"/>
        <v>-1</v>
      </c>
      <c r="CX85" s="11">
        <f t="shared" si="95"/>
        <v>-1</v>
      </c>
      <c r="CY85" s="11">
        <f t="shared" si="96"/>
        <v>-1</v>
      </c>
      <c r="CZ85" s="11">
        <f t="shared" si="97"/>
        <v>-1</v>
      </c>
      <c r="DA85" s="11">
        <f t="shared" si="98"/>
        <v>-1</v>
      </c>
      <c r="DB85" s="11">
        <f t="shared" si="99"/>
        <v>-1</v>
      </c>
      <c r="DC85" s="11">
        <f t="shared" si="100"/>
        <v>-1</v>
      </c>
      <c r="DD85" s="11">
        <f t="shared" si="101"/>
        <v>-1</v>
      </c>
      <c r="DE85" s="11" t="e">
        <f t="shared" si="102"/>
        <v>#DIV/0!</v>
      </c>
      <c r="DF85" s="11">
        <f t="shared" si="103"/>
        <v>-1</v>
      </c>
      <c r="DG85" s="11">
        <f t="shared" si="104"/>
        <v>-1</v>
      </c>
      <c r="DH85" s="11">
        <f t="shared" si="105"/>
        <v>-1</v>
      </c>
      <c r="DI85" s="11">
        <f t="shared" si="106"/>
        <v>-1</v>
      </c>
      <c r="DJ85" s="11">
        <f t="shared" si="107"/>
        <v>-1</v>
      </c>
      <c r="DK85" s="11">
        <f t="shared" si="108"/>
        <v>-1</v>
      </c>
      <c r="DL85" s="11">
        <f t="shared" si="109"/>
        <v>-1</v>
      </c>
      <c r="DM85" s="11">
        <f t="shared" si="110"/>
        <v>-1</v>
      </c>
      <c r="DN85" s="11">
        <f t="shared" si="111"/>
        <v>-1</v>
      </c>
      <c r="DO85" s="11">
        <f t="shared" si="112"/>
        <v>-1</v>
      </c>
      <c r="DP85" s="11">
        <f t="shared" si="113"/>
        <v>-1</v>
      </c>
      <c r="DQ85" s="11">
        <f t="shared" si="114"/>
        <v>-1</v>
      </c>
      <c r="DR85" s="11">
        <f t="shared" si="115"/>
        <v>-1</v>
      </c>
      <c r="DS85" s="11">
        <f t="shared" si="116"/>
        <v>-1</v>
      </c>
      <c r="DT85" s="11">
        <f t="shared" si="117"/>
        <v>-1</v>
      </c>
      <c r="DU85" s="11">
        <f t="shared" si="118"/>
        <v>-1</v>
      </c>
      <c r="DV85" s="11">
        <f t="shared" si="119"/>
        <v>-1</v>
      </c>
      <c r="DW85" s="11">
        <f t="shared" si="120"/>
        <v>-1</v>
      </c>
      <c r="DX85" s="11">
        <f t="shared" si="121"/>
        <v>-1</v>
      </c>
      <c r="DY85" s="11">
        <f t="shared" si="122"/>
        <v>-1</v>
      </c>
      <c r="DZ85" s="11">
        <f t="shared" si="123"/>
        <v>-1</v>
      </c>
      <c r="EA85" s="11">
        <f t="shared" si="124"/>
        <v>-1</v>
      </c>
      <c r="EB85" s="11">
        <f t="shared" si="125"/>
        <v>-1</v>
      </c>
      <c r="EC85" s="11">
        <f t="shared" si="126"/>
        <v>-1</v>
      </c>
      <c r="ED85" s="11">
        <f t="shared" si="127"/>
        <v>-1</v>
      </c>
      <c r="EE85" s="11">
        <f t="shared" si="128"/>
        <v>-1</v>
      </c>
      <c r="EF85" s="11">
        <f t="shared" si="129"/>
        <v>-1</v>
      </c>
      <c r="EG85" s="11">
        <f t="shared" si="130"/>
        <v>-1</v>
      </c>
      <c r="EH85" s="11">
        <f t="shared" si="131"/>
        <v>-1</v>
      </c>
      <c r="EI85" s="11">
        <f t="shared" si="132"/>
        <v>-1</v>
      </c>
      <c r="EJ85" s="11">
        <f t="shared" si="133"/>
        <v>-1</v>
      </c>
      <c r="EK85" s="11">
        <f t="shared" si="134"/>
        <v>-1</v>
      </c>
      <c r="EL85" s="11">
        <f t="shared" si="135"/>
        <v>-1</v>
      </c>
      <c r="EM85" s="11">
        <f t="shared" si="136"/>
        <v>-1</v>
      </c>
      <c r="EN85" s="11">
        <f t="shared" si="137"/>
        <v>-1</v>
      </c>
      <c r="EO85" s="11">
        <f t="shared" si="138"/>
        <v>-1</v>
      </c>
      <c r="EP85" s="11">
        <f t="shared" si="139"/>
        <v>-1</v>
      </c>
      <c r="EQ85" s="11">
        <f t="shared" si="140"/>
        <v>-1</v>
      </c>
      <c r="ER85" s="11">
        <f t="shared" si="141"/>
        <v>-1</v>
      </c>
      <c r="ES85" s="11">
        <f t="shared" si="142"/>
        <v>-1</v>
      </c>
      <c r="ET85" s="11">
        <f t="shared" si="143"/>
        <v>-1</v>
      </c>
      <c r="EU85" s="11">
        <f t="shared" si="144"/>
        <v>-1</v>
      </c>
      <c r="EV85" s="11">
        <f t="shared" si="145"/>
        <v>-1</v>
      </c>
      <c r="EW85" s="11">
        <f t="shared" si="146"/>
        <v>-1</v>
      </c>
      <c r="EX85" s="11">
        <f t="shared" si="147"/>
        <v>-1</v>
      </c>
      <c r="EY85" s="11">
        <f t="shared" si="148"/>
        <v>-1</v>
      </c>
      <c r="EZ85" s="11">
        <f t="shared" si="149"/>
        <v>-1</v>
      </c>
      <c r="FA85" s="11">
        <f t="shared" si="150"/>
        <v>-1</v>
      </c>
      <c r="FB85" s="11">
        <f t="shared" si="151"/>
        <v>-1</v>
      </c>
      <c r="FC85" s="11">
        <f t="shared" si="152"/>
        <v>-1</v>
      </c>
      <c r="FD85" s="11">
        <f t="shared" si="153"/>
        <v>-1</v>
      </c>
      <c r="FE85" s="11">
        <f t="shared" si="154"/>
        <v>-1</v>
      </c>
      <c r="FF85" s="11">
        <f t="shared" si="155"/>
        <v>-1</v>
      </c>
      <c r="FG85" s="11">
        <f t="shared" si="156"/>
        <v>-1</v>
      </c>
      <c r="FH85" s="11">
        <f t="shared" si="157"/>
        <v>-1</v>
      </c>
      <c r="FI85" s="11">
        <f t="shared" si="158"/>
        <v>-1</v>
      </c>
      <c r="FJ85" s="11">
        <f t="shared" si="159"/>
        <v>-1</v>
      </c>
      <c r="FK85" s="11">
        <f t="shared" si="160"/>
        <v>-1</v>
      </c>
      <c r="FL85" s="11">
        <f t="shared" si="161"/>
        <v>-1</v>
      </c>
      <c r="FM85" s="11">
        <f t="shared" si="162"/>
        <v>-1</v>
      </c>
      <c r="FN85" s="11">
        <f t="shared" si="163"/>
        <v>-1</v>
      </c>
      <c r="FO85" s="11">
        <f t="shared" si="164"/>
        <v>-1</v>
      </c>
      <c r="FP85" s="11">
        <f t="shared" si="165"/>
        <v>-1</v>
      </c>
      <c r="FQ85" s="11">
        <f t="shared" si="166"/>
        <v>-1</v>
      </c>
      <c r="FR85" s="11">
        <f t="shared" si="167"/>
        <v>-1</v>
      </c>
      <c r="FS85" s="11">
        <f t="shared" si="168"/>
        <v>-1</v>
      </c>
      <c r="FT85" s="11">
        <f t="shared" si="169"/>
        <v>-1</v>
      </c>
      <c r="FU85" s="11">
        <f t="shared" si="170"/>
        <v>-1</v>
      </c>
      <c r="FV85" s="11">
        <f t="shared" si="171"/>
        <v>-1</v>
      </c>
      <c r="FW85" s="11">
        <f t="shared" si="172"/>
        <v>-1</v>
      </c>
      <c r="FX85" s="11">
        <f t="shared" si="173"/>
        <v>-1</v>
      </c>
      <c r="FY85" s="11">
        <f t="shared" si="174"/>
        <v>-1</v>
      </c>
      <c r="FZ85" s="11">
        <f t="shared" si="175"/>
        <v>-1</v>
      </c>
    </row>
    <row r="86" spans="1:182" x14ac:dyDescent="0.25">
      <c r="B86" s="2">
        <v>36861</v>
      </c>
      <c r="C86" s="3">
        <v>38403890</v>
      </c>
      <c r="D86" s="4">
        <f>VLOOKUP(B86,[22]jan94!$A$59:$IV$168,3,0)</f>
        <v>344713</v>
      </c>
      <c r="E86" s="4">
        <f>VLOOKUP(B86,[23]feb94!$A$51:$IV$159,3,0)</f>
        <v>259267</v>
      </c>
      <c r="F86" s="4">
        <f>VLOOKUP(B86,[24]mar94!$A$56:$IV$164,3,0)</f>
        <v>325930</v>
      </c>
      <c r="G86" s="4">
        <f>VLOOKUP(B86,[25]apr94!$A$64:$IV$170,3,0)</f>
        <v>257289</v>
      </c>
      <c r="H86" s="4">
        <f>VLOOKUP(B86,[26]may94!$A$51:$IV$156,3,0)</f>
        <v>229000</v>
      </c>
      <c r="I86" s="4">
        <f>VLOOKUP(B86,[27]jun94!$A$62:$IV$167,3,0)</f>
        <v>247363</v>
      </c>
      <c r="J86" s="4">
        <f>VLOOKUP(B86,[28]jul94!$A$55:$IV$159,3,0)</f>
        <v>242574</v>
      </c>
      <c r="K86" s="4">
        <f>VLOOKUP(B86,[29]aug94!$A$63:$IV$165,3,0)</f>
        <v>285575</v>
      </c>
      <c r="L86" s="4">
        <f>VLOOKUP(B86,[30]sep94!$A$55:$IV$156,3,0)</f>
        <v>322702</v>
      </c>
      <c r="M86" s="4">
        <f>VLOOKUP(B86,[31]oct94!$A$55:$IV$155,3,0)</f>
        <v>264289</v>
      </c>
      <c r="N86" s="4">
        <f>VLOOKUP(B86,[32]nov94!$A$38:$IV$137,3,0)</f>
        <v>286139</v>
      </c>
      <c r="O86" s="4">
        <f>VLOOKUP(B86,[33]dec94!$A$55:$IV$154,3,0)</f>
        <v>299115</v>
      </c>
      <c r="P86" s="4">
        <f>VLOOKUP(B86,[34]jan95!$A$48:$IV$142,3,0)</f>
        <v>374142</v>
      </c>
      <c r="Q86" s="4">
        <f>VLOOKUP(B86,[35]feb95!$A$54:$IV$147,3,0)</f>
        <v>211205</v>
      </c>
      <c r="R86" s="4">
        <f>VLOOKUP(B86,[36]mar95!$A$37:$IV$129,3,0)</f>
        <v>201431</v>
      </c>
      <c r="S86" s="4">
        <f>VLOOKUP(B86,[37]apr95!$A$59:$IV$150,3,0)</f>
        <v>269549</v>
      </c>
      <c r="T86" s="4">
        <f>VLOOKUP(B86,[38]may95!$A$60:$IV$151,3,0)</f>
        <v>294096</v>
      </c>
      <c r="U86" s="4">
        <f>VLOOKUP(B86,[39]jun95!$A$55:$IV$144,3,0)</f>
        <v>246939</v>
      </c>
      <c r="V86" s="4">
        <f>VLOOKUP(B86,[40]jul95!$A$53:$IV$141,3,0)</f>
        <v>362961</v>
      </c>
      <c r="W86" s="4">
        <f>VLOOKUP(B86,[41]aug95!$A$61:$IV$148,3,0)</f>
        <v>335595</v>
      </c>
      <c r="X86" s="4">
        <f>VLOOKUP(B86,[42]sep95!$A$58:$IV$144,3,0)</f>
        <v>250443</v>
      </c>
      <c r="Y86" s="4">
        <f>VLOOKUP(B86,[43]oct95!$A$53:$IV$138,3,0)</f>
        <v>568871</v>
      </c>
      <c r="Z86" s="4">
        <f>VLOOKUP(B86,[44]nov95!$A$58:$IV$142,3,0)</f>
        <v>379882</v>
      </c>
      <c r="AA86" s="4">
        <f>VLOOKUP(B86,[45]dec95!$A$55:$IV$138,3,0)</f>
        <v>261703</v>
      </c>
      <c r="AB86" s="4">
        <f>VLOOKUP(B86,[46]jan96!$A$59:$IV$138,3,0)</f>
        <v>342799</v>
      </c>
      <c r="AC86" s="4">
        <f>VLOOKUP(B86,[47]feb96!$A$36:$IV$114,3,0)</f>
        <v>713291</v>
      </c>
      <c r="AD86" s="4">
        <f>VLOOKUP(B86,[48]mar96!$A$54:$IV$133,3,0)</f>
        <v>313998</v>
      </c>
      <c r="AE86" s="4">
        <f>VLOOKUP(B86,[49]apr96!$A$51:$IV$127,3,0)</f>
        <v>309918</v>
      </c>
      <c r="AF86" s="4">
        <f>VLOOKUP(B86,[50]may96!$A$60:$IV$135,3,0)</f>
        <v>795072</v>
      </c>
      <c r="AG86" s="4">
        <f>VLOOKUP(B86,[51]jun96!$A$50:$IV$124,3,0)</f>
        <v>279966</v>
      </c>
      <c r="AH86" s="4">
        <f>VLOOKUP(B86,[52]jul96!$A$53:$IV$126,3,0)</f>
        <v>374249</v>
      </c>
      <c r="AI86" s="4">
        <f>VLOOKUP(B86,[53]aug96!$A$36:$IV$108,3,0)</f>
        <v>383817</v>
      </c>
      <c r="AJ86" s="4">
        <f>VLOOKUP(B86,[54]sep96!$A$51:$IV$122,3,0)</f>
        <v>455035</v>
      </c>
      <c r="AK86" s="4">
        <f>VLOOKUP(B86,[55]oct96!$A$59:$IV$129,3,0)</f>
        <v>325388</v>
      </c>
      <c r="AL86" s="4">
        <f>VLOOKUP(B86,[56]nov96!$A$61:$IV$130,3,0)</f>
        <v>422055</v>
      </c>
      <c r="AM86" s="4">
        <f>VLOOKUP(B86,[57]dec96!$A$51:$IV$119,3,0)</f>
        <v>360569</v>
      </c>
      <c r="AN86" s="4">
        <f>VLOOKUP(B86,[58]jan97!$A$52:$IV$116,3,0)</f>
        <v>343742</v>
      </c>
      <c r="AO86" s="4">
        <f>VLOOKUP(B86,[59]feb97!$A$35:$IV$98,3,0)</f>
        <v>346801</v>
      </c>
      <c r="AP86" s="4">
        <f>VLOOKUP(B86,[60]mar97!$A$51:$IV$113,3,0)</f>
        <v>341743</v>
      </c>
      <c r="AQ86" s="4">
        <f>VLOOKUP(B86,[61]apr97!$A$35:$IV$96,3,0)</f>
        <v>529377</v>
      </c>
      <c r="AR86" s="4">
        <f>VLOOKUP(B86,[62]may97!$A$35:$IV$95,3,0)</f>
        <v>289732</v>
      </c>
      <c r="AS86" s="4">
        <f>VLOOKUP(B86,[63]jun97!$A$35:$IV$94,3,0)</f>
        <v>490697</v>
      </c>
      <c r="AT86" s="4">
        <f>VLOOKUP(B86,[64]jul97!$A$49:$IV$107,3,0)</f>
        <v>455670</v>
      </c>
      <c r="AU86" s="4">
        <f>VLOOKUP(B86,[65]aug97!$A$60:$IV$117,3,0)</f>
        <v>523662</v>
      </c>
      <c r="AV86" s="4">
        <f>VLOOKUP(B86,[66]sep97!$A$48:$IV$104,3,0)</f>
        <v>918790</v>
      </c>
      <c r="AW86" s="4">
        <f>VLOOKUP(B86,[67]oct97!$A$48:$IV$103,3,0)</f>
        <v>831194</v>
      </c>
      <c r="AX86" s="4">
        <f>VLOOKUP(B86,[68]nov97!$A$48:$IV$102,3,0)</f>
        <v>477703</v>
      </c>
      <c r="AY86" s="4">
        <f>VLOOKUP(B86,[69]dec97!$A$35:$IV$88,3,0)</f>
        <v>458885</v>
      </c>
      <c r="AZ86" s="4">
        <f>VLOOKUP(B86,[70]jan98!$A$47:$IV$96,3,0)</f>
        <v>576928</v>
      </c>
      <c r="BA86" s="4">
        <f>VLOOKUP(B86,[71]feb98!$A$50:$IV$98,3,0)</f>
        <v>648977</v>
      </c>
      <c r="BB86" s="4">
        <f>VLOOKUP(B86,[72]mar98!$A$34:$IV$81,3,0)</f>
        <v>587397</v>
      </c>
      <c r="BC86" s="4">
        <f>VLOOKUP(B86,[73]apr98!$A$46:$IV$92,3,0)</f>
        <v>711610</v>
      </c>
      <c r="BD86" s="4">
        <f>VLOOKUP(B86,[74]may98!$A$47:$IV$92,3,0)</f>
        <v>529077</v>
      </c>
      <c r="BE86" s="4">
        <f>VLOOKUP(B86,[75]jun98!$A$54:$IV$98,3,0)</f>
        <v>575552</v>
      </c>
      <c r="BF86" s="4">
        <f>VLOOKUP(B86,[76]jul98!$A$34:$IV$77,3,0)</f>
        <v>794099</v>
      </c>
      <c r="BG86" s="4">
        <f>VLOOKUP(B86,[77]aug98!$A$48:$IV$90,3,0)</f>
        <v>716528</v>
      </c>
      <c r="BH86" s="4">
        <f>VLOOKUP(B86,[78]sep98!$A$46:$IV$87,3,0)</f>
        <v>521958</v>
      </c>
      <c r="BI86" s="4">
        <f>VLOOKUP(B86,[79]oct98!$A$34:$IV$74,3,0)</f>
        <v>696556</v>
      </c>
      <c r="BJ86" s="4">
        <f>VLOOKUP(B86,[80]nov98!$A$34:$IV$73,3,0)</f>
        <v>588577</v>
      </c>
      <c r="BK86" s="4">
        <f>VLOOKUP(B86,[81]dec98!$A$59:$IV$97,3,0)</f>
        <v>400724</v>
      </c>
      <c r="BL86" s="4">
        <f>VLOOKUP(B86,[82]jan99!$A$48:$IV$83,3,0)</f>
        <v>579745</v>
      </c>
      <c r="BM86" s="14">
        <f>VLOOKUP(B86,[83]feb99!$A$33:$IV$66,3,0)</f>
        <v>389167</v>
      </c>
      <c r="BN86" s="4">
        <f>VLOOKUP(B86,[84]mar99!$A$46:$IV$78,3,0)</f>
        <v>416979</v>
      </c>
      <c r="BO86" s="4">
        <f>VLOOKUP(B86,[85]apr99!$A$33:$IV$64,3,0)</f>
        <v>526705</v>
      </c>
      <c r="BP86" s="4">
        <f>VLOOKUP(B86,[86]may99!$A$58:$IV$88,3,0)</f>
        <v>561851</v>
      </c>
      <c r="BQ86" s="4">
        <f>VLOOKUP(B86,[87]jun99!$A$33:$IV$62,3,0)</f>
        <v>630893</v>
      </c>
      <c r="BR86" s="4">
        <f>VLOOKUP(B86,[88]jul99!$A$55:$IV$83,3,0)</f>
        <v>824415</v>
      </c>
      <c r="BS86" s="4">
        <f>VLOOKUP(B86,[89]aug99!$A$33:$IV$60,3,0)</f>
        <v>678689</v>
      </c>
      <c r="BT86">
        <f>VLOOKUP(B86,[90]sep99!$A$45:$IV$71,3,0)</f>
        <v>1330095</v>
      </c>
      <c r="BU86">
        <f>VLOOKUP(B86,[91]oct99!$A$44:$IV$69,3,0)</f>
        <v>1140642</v>
      </c>
      <c r="BV86">
        <f>VLOOKUP(B86,[92]nov99!$A$47:$IV$71,3,0)</f>
        <v>1212463</v>
      </c>
      <c r="BW86">
        <f>VLOOKUP(B86,[93]dec99!$A$58:$IV$81,3,0)</f>
        <v>967836</v>
      </c>
      <c r="BX86">
        <f>VLOOKUP(B86,[94]jan00!$A$32:$IV$51,3,0)</f>
        <v>1002873</v>
      </c>
      <c r="BY86">
        <f>VLOOKUP(B86,[95]feb00!$A$47:$IV$65,3,0)</f>
        <v>1442180</v>
      </c>
      <c r="BZ86">
        <f>VLOOKUP(B86,[96]mar00!$A$43:$IV$60,3,0)</f>
        <v>1599593</v>
      </c>
      <c r="CA86">
        <f>VLOOKUP(B86,[97]apr00!$A$32:$IV$48,3,0)</f>
        <v>1648670</v>
      </c>
      <c r="CB86">
        <f>VLOOKUP(B86,[98]may00!$A$32:$IV$48,3,0)</f>
        <v>1890694</v>
      </c>
      <c r="CC86">
        <f>VLOOKUP(B86,[99]jun00!$A$54:$IV$68,3,0)</f>
        <v>1892591</v>
      </c>
      <c r="CD86">
        <f>VLOOKUP(B86,[100]jul00!$A$32:$IV$46,3,0)</f>
        <v>2055429</v>
      </c>
      <c r="CE86">
        <f>VLOOKUP(B86,[101]aug00!$A$55:$IV$67,3,0)</f>
        <v>2844259</v>
      </c>
      <c r="CF86">
        <f>VLOOKUP(B86,[102]sep00!$A$54:$IV$65,3,0)</f>
        <v>2722979</v>
      </c>
      <c r="CG86">
        <f>VLOOKUP(B86,[103]oct00!$A$51:$IV$61,3,0)</f>
        <v>3923273</v>
      </c>
      <c r="CH86">
        <f>VLOOKUP(B86,[104]nov00!$A$32:$IV$42,3,0)</f>
        <v>4115320</v>
      </c>
      <c r="CI86">
        <f>VLOOKUP(B86,[105]dec00!$A$50:$IV$58,3,0)</f>
        <v>2834344</v>
      </c>
      <c r="CP86" s="1" t="s">
        <v>87</v>
      </c>
      <c r="CQ86" s="11">
        <f t="shared" si="88"/>
        <v>-0.87584978706807304</v>
      </c>
      <c r="CR86" s="11">
        <f t="shared" si="89"/>
        <v>-0.87381288959906744</v>
      </c>
      <c r="CS86" s="11">
        <f t="shared" si="90"/>
        <v>-0.87567783597140214</v>
      </c>
      <c r="CT86" s="11">
        <f t="shared" si="91"/>
        <v>-0.87320145947677175</v>
      </c>
      <c r="CU86" s="11">
        <f t="shared" si="92"/>
        <v>-0.90159432321642707</v>
      </c>
      <c r="CV86" s="11">
        <f t="shared" si="93"/>
        <v>-1</v>
      </c>
      <c r="CW86" s="11">
        <f t="shared" si="94"/>
        <v>-1</v>
      </c>
      <c r="CX86" s="11">
        <f t="shared" si="95"/>
        <v>-1</v>
      </c>
      <c r="CY86" s="11">
        <f t="shared" si="96"/>
        <v>-1</v>
      </c>
      <c r="CZ86" s="11">
        <f t="shared" si="97"/>
        <v>-1</v>
      </c>
      <c r="DA86" s="11">
        <f t="shared" si="98"/>
        <v>-1</v>
      </c>
      <c r="DB86" s="11">
        <f t="shared" si="99"/>
        <v>-1</v>
      </c>
      <c r="DC86" s="11">
        <f t="shared" si="100"/>
        <v>-1</v>
      </c>
      <c r="DD86" s="11">
        <f t="shared" si="101"/>
        <v>-1</v>
      </c>
      <c r="DE86" s="11" t="e">
        <f t="shared" si="102"/>
        <v>#DIV/0!</v>
      </c>
      <c r="DF86" s="11">
        <f t="shared" si="103"/>
        <v>-1</v>
      </c>
      <c r="DG86" s="11">
        <f t="shared" si="104"/>
        <v>-1</v>
      </c>
      <c r="DH86" s="11">
        <f t="shared" si="105"/>
        <v>-1</v>
      </c>
      <c r="DI86" s="11">
        <f t="shared" si="106"/>
        <v>-1</v>
      </c>
      <c r="DJ86" s="11">
        <f t="shared" si="107"/>
        <v>-1</v>
      </c>
      <c r="DK86" s="11">
        <f t="shared" si="108"/>
        <v>-1</v>
      </c>
      <c r="DL86" s="11">
        <f t="shared" si="109"/>
        <v>-1</v>
      </c>
      <c r="DM86" s="11">
        <f t="shared" si="110"/>
        <v>-1</v>
      </c>
      <c r="DN86" s="11">
        <f t="shared" si="111"/>
        <v>-1</v>
      </c>
      <c r="DO86" s="11">
        <f t="shared" si="112"/>
        <v>-1</v>
      </c>
      <c r="DP86" s="11">
        <f t="shared" si="113"/>
        <v>-1</v>
      </c>
      <c r="DQ86" s="11">
        <f t="shared" si="114"/>
        <v>-1</v>
      </c>
      <c r="DR86" s="11">
        <f t="shared" si="115"/>
        <v>-1</v>
      </c>
      <c r="DS86" s="11">
        <f t="shared" si="116"/>
        <v>-1</v>
      </c>
      <c r="DT86" s="11">
        <f t="shared" si="117"/>
        <v>-1</v>
      </c>
      <c r="DU86" s="11">
        <f t="shared" si="118"/>
        <v>-1</v>
      </c>
      <c r="DV86" s="11">
        <f t="shared" si="119"/>
        <v>-1</v>
      </c>
      <c r="DW86" s="11">
        <f t="shared" si="120"/>
        <v>-1</v>
      </c>
      <c r="DX86" s="11">
        <f t="shared" si="121"/>
        <v>-1</v>
      </c>
      <c r="DY86" s="11">
        <f t="shared" si="122"/>
        <v>-1</v>
      </c>
      <c r="DZ86" s="11">
        <f t="shared" si="123"/>
        <v>-1</v>
      </c>
      <c r="EA86" s="11">
        <f t="shared" si="124"/>
        <v>-1</v>
      </c>
      <c r="EB86" s="11">
        <f t="shared" si="125"/>
        <v>-1</v>
      </c>
      <c r="EC86" s="11">
        <f t="shared" si="126"/>
        <v>-1</v>
      </c>
      <c r="ED86" s="11">
        <f t="shared" si="127"/>
        <v>-1</v>
      </c>
      <c r="EE86" s="11">
        <f t="shared" si="128"/>
        <v>-1</v>
      </c>
      <c r="EF86" s="11">
        <f t="shared" si="129"/>
        <v>-1</v>
      </c>
      <c r="EG86" s="11">
        <f t="shared" si="130"/>
        <v>-1</v>
      </c>
      <c r="EH86" s="11">
        <f t="shared" si="131"/>
        <v>-1</v>
      </c>
      <c r="EI86" s="11">
        <f t="shared" si="132"/>
        <v>-1</v>
      </c>
      <c r="EJ86" s="11">
        <f t="shared" si="133"/>
        <v>-1</v>
      </c>
      <c r="EK86" s="11">
        <f t="shared" si="134"/>
        <v>-1</v>
      </c>
      <c r="EL86" s="11">
        <f t="shared" si="135"/>
        <v>-1</v>
      </c>
      <c r="EM86" s="11">
        <f t="shared" si="136"/>
        <v>-1</v>
      </c>
      <c r="EN86" s="11">
        <f t="shared" si="137"/>
        <v>-1</v>
      </c>
      <c r="EO86" s="11">
        <f t="shared" si="138"/>
        <v>-1</v>
      </c>
      <c r="EP86" s="11">
        <f t="shared" si="139"/>
        <v>-1</v>
      </c>
      <c r="EQ86" s="11">
        <f t="shared" si="140"/>
        <v>-1</v>
      </c>
      <c r="ER86" s="11">
        <f t="shared" si="141"/>
        <v>-1</v>
      </c>
      <c r="ES86" s="11">
        <f t="shared" si="142"/>
        <v>-1</v>
      </c>
      <c r="ET86" s="11">
        <f t="shared" si="143"/>
        <v>-1</v>
      </c>
      <c r="EU86" s="11">
        <f t="shared" si="144"/>
        <v>-1</v>
      </c>
      <c r="EV86" s="11">
        <f t="shared" si="145"/>
        <v>-1</v>
      </c>
      <c r="EW86" s="11">
        <f t="shared" si="146"/>
        <v>-1</v>
      </c>
      <c r="EX86" s="11">
        <f t="shared" si="147"/>
        <v>-1</v>
      </c>
      <c r="EY86" s="11">
        <f t="shared" si="148"/>
        <v>-1</v>
      </c>
      <c r="EZ86" s="11">
        <f t="shared" si="149"/>
        <v>-1</v>
      </c>
      <c r="FA86" s="11">
        <f t="shared" si="150"/>
        <v>-1</v>
      </c>
      <c r="FB86" s="11">
        <f t="shared" si="151"/>
        <v>-1</v>
      </c>
      <c r="FC86" s="11">
        <f t="shared" si="152"/>
        <v>-1</v>
      </c>
      <c r="FD86" s="11">
        <f t="shared" si="153"/>
        <v>-1</v>
      </c>
      <c r="FE86" s="11">
        <f t="shared" si="154"/>
        <v>-1</v>
      </c>
      <c r="FF86" s="11">
        <f t="shared" si="155"/>
        <v>-1</v>
      </c>
      <c r="FG86" s="11">
        <f t="shared" si="156"/>
        <v>-1</v>
      </c>
      <c r="FH86" s="11">
        <f t="shared" si="157"/>
        <v>-1</v>
      </c>
      <c r="FI86" s="11">
        <f t="shared" si="158"/>
        <v>-1</v>
      </c>
      <c r="FJ86" s="11">
        <f t="shared" si="159"/>
        <v>-1</v>
      </c>
      <c r="FK86" s="11">
        <f t="shared" si="160"/>
        <v>-1</v>
      </c>
      <c r="FL86" s="11">
        <f t="shared" si="161"/>
        <v>-1</v>
      </c>
      <c r="FM86" s="11">
        <f t="shared" si="162"/>
        <v>-1</v>
      </c>
      <c r="FN86" s="11">
        <f t="shared" si="163"/>
        <v>-1</v>
      </c>
      <c r="FO86" s="11">
        <f t="shared" si="164"/>
        <v>-1</v>
      </c>
      <c r="FP86" s="11">
        <f t="shared" si="165"/>
        <v>-1</v>
      </c>
      <c r="FQ86" s="11">
        <f t="shared" si="166"/>
        <v>-1</v>
      </c>
      <c r="FR86" s="11">
        <f t="shared" si="167"/>
        <v>-1</v>
      </c>
      <c r="FS86" s="11">
        <f t="shared" si="168"/>
        <v>-1</v>
      </c>
      <c r="FT86" s="11">
        <f t="shared" si="169"/>
        <v>-1</v>
      </c>
      <c r="FU86" s="11">
        <f t="shared" si="170"/>
        <v>-1</v>
      </c>
      <c r="FV86" s="11">
        <f t="shared" si="171"/>
        <v>-1</v>
      </c>
      <c r="FW86" s="11">
        <f t="shared" si="172"/>
        <v>-1</v>
      </c>
      <c r="FX86" s="11">
        <f t="shared" si="173"/>
        <v>-1</v>
      </c>
      <c r="FY86" s="11">
        <f t="shared" si="174"/>
        <v>-1</v>
      </c>
      <c r="FZ86" s="11">
        <f t="shared" si="175"/>
        <v>-1</v>
      </c>
    </row>
    <row r="87" spans="1:182" x14ac:dyDescent="0.25">
      <c r="B87" s="2">
        <v>36892</v>
      </c>
      <c r="C87" s="3">
        <v>39323999</v>
      </c>
      <c r="D87" s="4">
        <f>VLOOKUP(B87,[22]jan94!$A$59:$IV$168,3,0)</f>
        <v>335977</v>
      </c>
      <c r="E87" s="4">
        <f>VLOOKUP(B87,[23]feb94!$A$51:$IV$159,3,0)</f>
        <v>246521</v>
      </c>
      <c r="F87" s="4">
        <f>VLOOKUP(B87,[24]mar94!$A$56:$IV$164,3,0)</f>
        <v>317411</v>
      </c>
      <c r="G87" s="4">
        <f>VLOOKUP(B87,[25]apr94!$A$64:$IV$170,3,0)</f>
        <v>258648</v>
      </c>
      <c r="H87" s="4">
        <f>VLOOKUP(B87,[26]may94!$A$51:$IV$156,3,0)</f>
        <v>220515</v>
      </c>
      <c r="I87" s="4">
        <f>VLOOKUP(B87,[27]jun94!$A$62:$IV$167,3,0)</f>
        <v>225818</v>
      </c>
      <c r="J87" s="4">
        <f>VLOOKUP(B87,[28]jul94!$A$55:$IV$159,3,0)</f>
        <v>245607</v>
      </c>
      <c r="K87" s="4">
        <f>VLOOKUP(B87,[29]aug94!$A$63:$IV$165,3,0)</f>
        <v>293217</v>
      </c>
      <c r="L87" s="4">
        <f>VLOOKUP(B87,[30]sep94!$A$55:$IV$156,3,0)</f>
        <v>301877</v>
      </c>
      <c r="M87" s="4">
        <f>VLOOKUP(B87,[31]oct94!$A$55:$IV$155,3,0)</f>
        <v>256443</v>
      </c>
      <c r="N87" s="4">
        <f>VLOOKUP(B87,[32]nov94!$A$38:$IV$137,3,0)</f>
        <v>301174</v>
      </c>
      <c r="O87" s="4">
        <f>VLOOKUP(B87,[33]dec94!$A$55:$IV$154,3,0)</f>
        <v>330451</v>
      </c>
      <c r="P87" s="4">
        <f>VLOOKUP(B87,[34]jan95!$A$48:$IV$142,3,0)</f>
        <v>389564</v>
      </c>
      <c r="Q87" s="4">
        <f>VLOOKUP(B87,[35]feb95!$A$54:$IV$147,3,0)</f>
        <v>250206</v>
      </c>
      <c r="R87" s="4">
        <f>VLOOKUP(B87,[36]mar95!$A$37:$IV$129,3,0)</f>
        <v>247518</v>
      </c>
      <c r="S87" s="4">
        <f>VLOOKUP(B87,[37]apr95!$A$59:$IV$150,3,0)</f>
        <v>280662</v>
      </c>
      <c r="T87" s="4">
        <f>VLOOKUP(B87,[38]may95!$A$60:$IV$151,3,0)</f>
        <v>311687</v>
      </c>
      <c r="U87" s="4">
        <f>VLOOKUP(B87,[39]jun95!$A$55:$IV$144,3,0)</f>
        <v>239354</v>
      </c>
      <c r="V87" s="4">
        <f>VLOOKUP(B87,[40]jul95!$A$53:$IV$141,3,0)</f>
        <v>357020</v>
      </c>
      <c r="W87" s="4">
        <f>VLOOKUP(B87,[41]aug95!$A$61:$IV$148,3,0)</f>
        <v>354742</v>
      </c>
      <c r="X87" s="4">
        <f>VLOOKUP(B87,[42]sep95!$A$58:$IV$144,3,0)</f>
        <v>214740</v>
      </c>
      <c r="Y87" s="4">
        <f>VLOOKUP(B87,[43]oct95!$A$53:$IV$138,3,0)</f>
        <v>539325</v>
      </c>
      <c r="Z87" s="4">
        <f>VLOOKUP(B87,[44]nov95!$A$58:$IV$142,3,0)</f>
        <v>389325</v>
      </c>
      <c r="AA87" s="4">
        <f>VLOOKUP(B87,[45]dec95!$A$55:$IV$138,3,0)</f>
        <v>235374</v>
      </c>
      <c r="AB87" s="4">
        <f>VLOOKUP(B87,[46]jan96!$A$59:$IV$138,3,0)</f>
        <v>347518</v>
      </c>
      <c r="AC87" s="4">
        <f>VLOOKUP(B87,[47]feb96!$A$36:$IV$114,3,0)</f>
        <v>680232</v>
      </c>
      <c r="AD87" s="4">
        <f>VLOOKUP(B87,[48]mar96!$A$54:$IV$133,3,0)</f>
        <v>317428</v>
      </c>
      <c r="AE87" s="4">
        <f>VLOOKUP(B87,[49]apr96!$A$51:$IV$127,3,0)</f>
        <v>305615</v>
      </c>
      <c r="AF87" s="4">
        <f>VLOOKUP(B87,[50]may96!$A$60:$IV$135,3,0)</f>
        <v>386536</v>
      </c>
      <c r="AG87" s="4">
        <f>VLOOKUP(B87,[51]jun96!$A$50:$IV$124,3,0)</f>
        <v>291021</v>
      </c>
      <c r="AH87" s="4">
        <f>VLOOKUP(B87,[52]jul96!$A$53:$IV$126,3,0)</f>
        <v>393155</v>
      </c>
      <c r="AI87" s="4">
        <f>VLOOKUP(B87,[53]aug96!$A$36:$IV$108,3,0)</f>
        <v>386931</v>
      </c>
      <c r="AJ87" s="4">
        <f>VLOOKUP(B87,[54]sep96!$A$51:$IV$122,3,0)</f>
        <v>473312</v>
      </c>
      <c r="AK87" s="4">
        <f>VLOOKUP(B87,[55]oct96!$A$59:$IV$129,3,0)</f>
        <v>359900</v>
      </c>
      <c r="AL87" s="4">
        <f>VLOOKUP(B87,[56]nov96!$A$61:$IV$130,3,0)</f>
        <v>413219</v>
      </c>
      <c r="AM87" s="4">
        <f>VLOOKUP(B87,[57]dec96!$A$51:$IV$119,3,0)</f>
        <v>376771</v>
      </c>
      <c r="AN87" s="4">
        <f>VLOOKUP(B87,[58]jan97!$A$52:$IV$116,3,0)</f>
        <v>344913</v>
      </c>
      <c r="AO87" s="4">
        <f>VLOOKUP(B87,[59]feb97!$A$35:$IV$98,3,0)</f>
        <v>350429</v>
      </c>
      <c r="AP87" s="4">
        <f>VLOOKUP(B87,[60]mar97!$A$51:$IV$113,3,0)</f>
        <v>354716</v>
      </c>
      <c r="AQ87" s="4">
        <f>VLOOKUP(B87,[61]apr97!$A$35:$IV$96,3,0)</f>
        <v>514295</v>
      </c>
      <c r="AR87" s="4">
        <f>VLOOKUP(B87,[62]may97!$A$35:$IV$95,3,0)</f>
        <v>314773</v>
      </c>
      <c r="AS87" s="4">
        <f>VLOOKUP(B87,[63]jun97!$A$35:$IV$94,3,0)</f>
        <v>489922</v>
      </c>
      <c r="AT87" s="4">
        <f>VLOOKUP(B87,[64]jul97!$A$49:$IV$107,3,0)</f>
        <v>406152</v>
      </c>
      <c r="AU87" s="4">
        <f>VLOOKUP(B87,[65]aug97!$A$60:$IV$117,3,0)</f>
        <v>528220</v>
      </c>
      <c r="AV87" s="4">
        <f>VLOOKUP(B87,[66]sep97!$A$48:$IV$104,3,0)</f>
        <v>900375</v>
      </c>
      <c r="AW87" s="4">
        <f>VLOOKUP(B87,[67]oct97!$A$48:$IV$103,3,0)</f>
        <v>831172</v>
      </c>
      <c r="AX87" s="4">
        <f>VLOOKUP(B87,[68]nov97!$A$48:$IV$102,3,0)</f>
        <v>480366</v>
      </c>
      <c r="AY87" s="4">
        <f>VLOOKUP(B87,[69]dec97!$A$35:$IV$88,3,0)</f>
        <v>453287</v>
      </c>
      <c r="AZ87" s="4">
        <f>VLOOKUP(B87,[70]jan98!$A$47:$IV$96,3,0)</f>
        <v>582104</v>
      </c>
      <c r="BA87" s="4">
        <f>VLOOKUP(B87,[71]feb98!$A$50:$IV$98,3,0)</f>
        <v>641069</v>
      </c>
      <c r="BB87" s="4">
        <f>VLOOKUP(B87,[72]mar98!$A$34:$IV$81,3,0)</f>
        <v>579594</v>
      </c>
      <c r="BC87" s="4">
        <f>VLOOKUP(B87,[73]apr98!$A$46:$IV$92,3,0)</f>
        <v>719673</v>
      </c>
      <c r="BD87" s="4">
        <f>VLOOKUP(B87,[74]may98!$A$47:$IV$92,3,0)</f>
        <v>510598</v>
      </c>
      <c r="BE87" s="4">
        <f>VLOOKUP(B87,[75]jun98!$A$54:$IV$98,3,0)</f>
        <v>582051</v>
      </c>
      <c r="BF87" s="4">
        <f>VLOOKUP(B87,[76]jul98!$A$34:$IV$77,3,0)</f>
        <v>826998</v>
      </c>
      <c r="BG87" s="4">
        <f>VLOOKUP(B87,[77]aug98!$A$48:$IV$90,3,0)</f>
        <v>736139</v>
      </c>
      <c r="BH87" s="4">
        <f>VLOOKUP(B87,[78]sep98!$A$46:$IV$87,3,0)</f>
        <v>533995</v>
      </c>
      <c r="BI87" s="4">
        <f>VLOOKUP(B87,[79]oct98!$A$34:$IV$74,3,0)</f>
        <v>701085</v>
      </c>
      <c r="BJ87" s="4">
        <f>VLOOKUP(B87,[80]nov98!$A$34:$IV$73,3,0)</f>
        <v>568803</v>
      </c>
      <c r="BK87" s="4">
        <f>VLOOKUP(B87,[81]dec98!$A$59:$IV$97,3,0)</f>
        <v>411251</v>
      </c>
      <c r="BL87" s="4">
        <f>VLOOKUP(B87,[82]jan99!$A$48:$IV$83,3,0)</f>
        <v>571079</v>
      </c>
      <c r="BM87" s="14">
        <f>VLOOKUP(B87,[83]feb99!$A$33:$IV$66,3,0)</f>
        <v>398206</v>
      </c>
      <c r="BN87" s="4">
        <f>VLOOKUP(B87,[84]mar99!$A$46:$IV$78,3,0)</f>
        <v>417992</v>
      </c>
      <c r="BO87" s="4">
        <f>VLOOKUP(B87,[85]apr99!$A$33:$IV$64,3,0)</f>
        <v>520007</v>
      </c>
      <c r="BP87" s="4">
        <f>VLOOKUP(B87,[86]may99!$A$58:$IV$88,3,0)</f>
        <v>514216</v>
      </c>
      <c r="BQ87" s="4">
        <f>VLOOKUP(B87,[87]jun99!$A$33:$IV$62,3,0)</f>
        <v>608570</v>
      </c>
      <c r="BR87" s="4">
        <f>VLOOKUP(B87,[88]jul99!$A$55:$IV$83,3,0)</f>
        <v>805938</v>
      </c>
      <c r="BS87" s="4">
        <f>VLOOKUP(B87,[89]aug99!$A$33:$IV$60,3,0)</f>
        <v>648207</v>
      </c>
      <c r="BT87">
        <f>VLOOKUP(B87,[90]sep99!$A$45:$IV$71,3,0)</f>
        <v>1210869</v>
      </c>
      <c r="BU87">
        <f>VLOOKUP(B87,[91]oct99!$A$44:$IV$69,3,0)</f>
        <v>1127059</v>
      </c>
      <c r="BV87">
        <f>VLOOKUP(B87,[92]nov99!$A$47:$IV$71,3,0)</f>
        <v>1156798</v>
      </c>
      <c r="BW87">
        <f>VLOOKUP(B87,[93]dec99!$A$58:$IV$81,3,0)</f>
        <v>967086</v>
      </c>
      <c r="BX87">
        <f>VLOOKUP(B87,[94]jan00!$A$32:$IV$51,3,0)</f>
        <v>1108354</v>
      </c>
      <c r="BY87">
        <f>VLOOKUP(B87,[95]feb00!$A$47:$IV$65,3,0)</f>
        <v>1568738</v>
      </c>
      <c r="BZ87">
        <f>VLOOKUP(B87,[96]mar00!$A$43:$IV$60,3,0)</f>
        <v>1508393</v>
      </c>
      <c r="CA87">
        <f>VLOOKUP(B87,[97]apr00!$A$32:$IV$48,3,0)</f>
        <v>1523451</v>
      </c>
      <c r="CB87">
        <f>VLOOKUP(B87,[98]may00!$A$32:$IV$48,3,0)</f>
        <v>1743603</v>
      </c>
      <c r="CC87">
        <f>VLOOKUP(B87,[99]jun00!$A$54:$IV$68,3,0)</f>
        <v>1755177</v>
      </c>
      <c r="CD87">
        <f>VLOOKUP(B87,[100]jul00!$A$32:$IV$46,3,0)</f>
        <v>1835706</v>
      </c>
      <c r="CE87">
        <f>VLOOKUP(B87,[101]aug00!$A$55:$IV$67,3,0)</f>
        <v>2599855</v>
      </c>
      <c r="CF87">
        <f>VLOOKUP(B87,[102]sep00!$A$54:$IV$65,3,0)</f>
        <v>2515082</v>
      </c>
      <c r="CG87">
        <f>VLOOKUP(B87,[103]oct00!$A$51:$IV$61,3,0)</f>
        <v>3295304</v>
      </c>
      <c r="CH87">
        <f>VLOOKUP(B87,[104]nov00!$A$32:$IV$42,3,0)</f>
        <v>3129166</v>
      </c>
      <c r="CI87">
        <f>VLOOKUP(B87,[105]dec00!$A$50:$IV$58,3,0)</f>
        <v>3652746</v>
      </c>
      <c r="CJ87" s="3">
        <v>1837916</v>
      </c>
      <c r="CP87" s="1" t="s">
        <v>88</v>
      </c>
      <c r="CQ87" s="11">
        <f t="shared" si="88"/>
        <v>-0.86587855446213702</v>
      </c>
      <c r="CR87" s="11">
        <f t="shared" si="89"/>
        <v>-0.87591110673052563</v>
      </c>
      <c r="CS87" s="11">
        <f t="shared" si="90"/>
        <v>-0.87957484479479164</v>
      </c>
      <c r="CT87" s="11">
        <f t="shared" si="91"/>
        <v>-0.88219012887730031</v>
      </c>
      <c r="CU87" s="11">
        <f t="shared" si="92"/>
        <v>-1</v>
      </c>
      <c r="CV87" s="11">
        <f t="shared" si="93"/>
        <v>-1</v>
      </c>
      <c r="CW87" s="11">
        <f t="shared" si="94"/>
        <v>-1</v>
      </c>
      <c r="CX87" s="11">
        <f t="shared" si="95"/>
        <v>-1</v>
      </c>
      <c r="CY87" s="11">
        <f t="shared" si="96"/>
        <v>-1</v>
      </c>
      <c r="CZ87" s="11">
        <f t="shared" si="97"/>
        <v>-1</v>
      </c>
      <c r="DA87" s="11">
        <f t="shared" si="98"/>
        <v>-1</v>
      </c>
      <c r="DB87" s="11">
        <f t="shared" si="99"/>
        <v>-1</v>
      </c>
      <c r="DC87" s="11">
        <f t="shared" si="100"/>
        <v>-1</v>
      </c>
      <c r="DD87" s="11">
        <f t="shared" si="101"/>
        <v>-1</v>
      </c>
      <c r="DE87" s="11" t="e">
        <f t="shared" si="102"/>
        <v>#DIV/0!</v>
      </c>
      <c r="DF87" s="11">
        <f t="shared" si="103"/>
        <v>-1</v>
      </c>
      <c r="DG87" s="11">
        <f t="shared" si="104"/>
        <v>-1</v>
      </c>
      <c r="DH87" s="11">
        <f t="shared" si="105"/>
        <v>-1</v>
      </c>
      <c r="DI87" s="11">
        <f t="shared" si="106"/>
        <v>-1</v>
      </c>
      <c r="DJ87" s="11">
        <f t="shared" si="107"/>
        <v>-1</v>
      </c>
      <c r="DK87" s="11">
        <f t="shared" si="108"/>
        <v>-1</v>
      </c>
      <c r="DL87" s="11">
        <f t="shared" si="109"/>
        <v>-1</v>
      </c>
      <c r="DM87" s="11">
        <f t="shared" si="110"/>
        <v>-1</v>
      </c>
      <c r="DN87" s="11">
        <f t="shared" si="111"/>
        <v>-1</v>
      </c>
      <c r="DO87" s="11">
        <f t="shared" si="112"/>
        <v>-1</v>
      </c>
      <c r="DP87" s="11">
        <f t="shared" si="113"/>
        <v>-1</v>
      </c>
      <c r="DQ87" s="11">
        <f t="shared" si="114"/>
        <v>-1</v>
      </c>
      <c r="DR87" s="11">
        <f t="shared" si="115"/>
        <v>-1</v>
      </c>
      <c r="DS87" s="11">
        <f t="shared" si="116"/>
        <v>-1</v>
      </c>
      <c r="DT87" s="11">
        <f t="shared" si="117"/>
        <v>-1</v>
      </c>
      <c r="DU87" s="11">
        <f t="shared" si="118"/>
        <v>-1</v>
      </c>
      <c r="DV87" s="11">
        <f t="shared" si="119"/>
        <v>-1</v>
      </c>
      <c r="DW87" s="11">
        <f t="shared" si="120"/>
        <v>-1</v>
      </c>
      <c r="DX87" s="11">
        <f t="shared" si="121"/>
        <v>-1</v>
      </c>
      <c r="DY87" s="11">
        <f t="shared" si="122"/>
        <v>-1</v>
      </c>
      <c r="DZ87" s="11">
        <f t="shared" si="123"/>
        <v>-1</v>
      </c>
      <c r="EA87" s="11">
        <f t="shared" si="124"/>
        <v>-1</v>
      </c>
      <c r="EB87" s="11">
        <f t="shared" si="125"/>
        <v>-1</v>
      </c>
      <c r="EC87" s="11">
        <f t="shared" si="126"/>
        <v>-1</v>
      </c>
      <c r="ED87" s="11">
        <f t="shared" si="127"/>
        <v>-1</v>
      </c>
      <c r="EE87" s="11">
        <f t="shared" si="128"/>
        <v>-1</v>
      </c>
      <c r="EF87" s="11">
        <f t="shared" si="129"/>
        <v>-1</v>
      </c>
      <c r="EG87" s="11">
        <f t="shared" si="130"/>
        <v>-1</v>
      </c>
      <c r="EH87" s="11">
        <f t="shared" si="131"/>
        <v>-1</v>
      </c>
      <c r="EI87" s="11">
        <f t="shared" si="132"/>
        <v>-1</v>
      </c>
      <c r="EJ87" s="11">
        <f t="shared" si="133"/>
        <v>-1</v>
      </c>
      <c r="EK87" s="11">
        <f t="shared" si="134"/>
        <v>-1</v>
      </c>
      <c r="EL87" s="11">
        <f t="shared" si="135"/>
        <v>-1</v>
      </c>
      <c r="EM87" s="11">
        <f t="shared" si="136"/>
        <v>-1</v>
      </c>
      <c r="EN87" s="11">
        <f t="shared" si="137"/>
        <v>-1</v>
      </c>
      <c r="EO87" s="11">
        <f t="shared" si="138"/>
        <v>-1</v>
      </c>
      <c r="EP87" s="11">
        <f t="shared" si="139"/>
        <v>-1</v>
      </c>
      <c r="EQ87" s="11">
        <f t="shared" si="140"/>
        <v>-1</v>
      </c>
      <c r="ER87" s="11">
        <f t="shared" si="141"/>
        <v>-1</v>
      </c>
      <c r="ES87" s="11">
        <f t="shared" si="142"/>
        <v>-1</v>
      </c>
      <c r="ET87" s="11">
        <f t="shared" si="143"/>
        <v>-1</v>
      </c>
      <c r="EU87" s="11">
        <f t="shared" si="144"/>
        <v>-1</v>
      </c>
      <c r="EV87" s="11">
        <f t="shared" si="145"/>
        <v>-1</v>
      </c>
      <c r="EW87" s="11">
        <f t="shared" si="146"/>
        <v>-1</v>
      </c>
      <c r="EX87" s="11">
        <f t="shared" si="147"/>
        <v>-1</v>
      </c>
      <c r="EY87" s="11">
        <f t="shared" si="148"/>
        <v>-1</v>
      </c>
      <c r="EZ87" s="11">
        <f t="shared" si="149"/>
        <v>-1</v>
      </c>
      <c r="FA87" s="11">
        <f t="shared" si="150"/>
        <v>-1</v>
      </c>
      <c r="FB87" s="11">
        <f t="shared" si="151"/>
        <v>-1</v>
      </c>
      <c r="FC87" s="11">
        <f t="shared" si="152"/>
        <v>-1</v>
      </c>
      <c r="FD87" s="11">
        <f t="shared" si="153"/>
        <v>-1</v>
      </c>
      <c r="FE87" s="11">
        <f t="shared" si="154"/>
        <v>-1</v>
      </c>
      <c r="FF87" s="11">
        <f t="shared" si="155"/>
        <v>-1</v>
      </c>
      <c r="FG87" s="11">
        <f t="shared" si="156"/>
        <v>-1</v>
      </c>
      <c r="FH87" s="11">
        <f t="shared" si="157"/>
        <v>-1</v>
      </c>
      <c r="FI87" s="11">
        <f t="shared" si="158"/>
        <v>-1</v>
      </c>
      <c r="FJ87" s="11">
        <f t="shared" si="159"/>
        <v>-1</v>
      </c>
      <c r="FK87" s="11">
        <f t="shared" si="160"/>
        <v>-1</v>
      </c>
      <c r="FL87" s="11">
        <f t="shared" si="161"/>
        <v>-1</v>
      </c>
      <c r="FM87" s="11">
        <f t="shared" si="162"/>
        <v>-1</v>
      </c>
      <c r="FN87" s="11">
        <f t="shared" si="163"/>
        <v>-1</v>
      </c>
      <c r="FO87" s="11">
        <f t="shared" si="164"/>
        <v>-1</v>
      </c>
      <c r="FP87" s="11">
        <f t="shared" si="165"/>
        <v>-1</v>
      </c>
      <c r="FQ87" s="11">
        <f t="shared" si="166"/>
        <v>-1</v>
      </c>
      <c r="FR87" s="11">
        <f t="shared" si="167"/>
        <v>-1</v>
      </c>
      <c r="FS87" s="11">
        <f t="shared" si="168"/>
        <v>-1</v>
      </c>
      <c r="FT87" s="11">
        <f t="shared" si="169"/>
        <v>-1</v>
      </c>
      <c r="FU87" s="11">
        <f t="shared" si="170"/>
        <v>-1</v>
      </c>
      <c r="FV87" s="11">
        <f t="shared" si="171"/>
        <v>-1</v>
      </c>
      <c r="FW87" s="11">
        <f t="shared" si="172"/>
        <v>-1</v>
      </c>
      <c r="FX87" s="11">
        <f t="shared" si="173"/>
        <v>-1</v>
      </c>
      <c r="FY87" s="11">
        <f t="shared" si="174"/>
        <v>-1</v>
      </c>
      <c r="FZ87" s="11">
        <f t="shared" si="175"/>
        <v>-1</v>
      </c>
    </row>
    <row r="88" spans="1:182" x14ac:dyDescent="0.25">
      <c r="B88" s="2">
        <v>36923</v>
      </c>
      <c r="C88" s="3">
        <v>36253735</v>
      </c>
      <c r="D88" s="4">
        <f>VLOOKUP(B88,[22]jan94!$A$59:$IV$168,3,0)</f>
        <v>327836</v>
      </c>
      <c r="E88" s="4">
        <f>VLOOKUP(B88,[23]feb94!$A$51:$IV$159,3,0)</f>
        <v>212772</v>
      </c>
      <c r="F88" s="4">
        <f>VLOOKUP(B88,[24]mar94!$A$56:$IV$164,3,0)</f>
        <v>299107</v>
      </c>
      <c r="G88" s="4">
        <f>VLOOKUP(B88,[25]apr94!$A$64:$IV$170,3,0)</f>
        <v>243739</v>
      </c>
      <c r="H88" s="4">
        <f>VLOOKUP(B88,[26]may94!$A$51:$IV$156,3,0)</f>
        <v>215860</v>
      </c>
      <c r="I88" s="4">
        <f>VLOOKUP(B88,[27]jun94!$A$62:$IV$167,3,0)</f>
        <v>195713</v>
      </c>
      <c r="J88" s="4">
        <f>VLOOKUP(B88,[28]jul94!$A$55:$IV$159,3,0)</f>
        <v>227805</v>
      </c>
      <c r="K88" s="4">
        <f>VLOOKUP(B88,[29]aug94!$A$63:$IV$165,3,0)</f>
        <v>249865</v>
      </c>
      <c r="L88" s="4">
        <f>VLOOKUP(B88,[30]sep94!$A$55:$IV$156,3,0)</f>
        <v>267271</v>
      </c>
      <c r="M88" s="4">
        <f>VLOOKUP(B88,[31]oct94!$A$55:$IV$155,3,0)</f>
        <v>238995</v>
      </c>
      <c r="N88" s="4">
        <f>VLOOKUP(B88,[32]nov94!$A$38:$IV$137,3,0)</f>
        <v>266177</v>
      </c>
      <c r="O88" s="4">
        <f>VLOOKUP(B88,[33]dec94!$A$55:$IV$154,3,0)</f>
        <v>291612</v>
      </c>
      <c r="P88" s="4">
        <f>VLOOKUP(B88,[34]jan95!$A$48:$IV$142,3,0)</f>
        <v>363262</v>
      </c>
      <c r="Q88" s="4">
        <f>VLOOKUP(B88,[35]feb95!$A$54:$IV$147,3,0)</f>
        <v>311094</v>
      </c>
      <c r="R88" s="4">
        <f>VLOOKUP(B88,[36]mar95!$A$37:$IV$129,3,0)</f>
        <v>221525</v>
      </c>
      <c r="S88" s="4">
        <f>VLOOKUP(B88,[37]apr95!$A$59:$IV$150,3,0)</f>
        <v>249366</v>
      </c>
      <c r="T88" s="4">
        <f>VLOOKUP(B88,[38]may95!$A$60:$IV$151,3,0)</f>
        <v>271408</v>
      </c>
      <c r="U88" s="4">
        <f>VLOOKUP(B88,[39]jun95!$A$55:$IV$144,3,0)</f>
        <v>213895</v>
      </c>
      <c r="V88" s="4">
        <f>VLOOKUP(B88,[40]jul95!$A$53:$IV$141,3,0)</f>
        <v>325823</v>
      </c>
      <c r="W88" s="4">
        <f>VLOOKUP(B88,[41]aug95!$A$61:$IV$148,3,0)</f>
        <v>326287</v>
      </c>
      <c r="X88" s="4">
        <f>VLOOKUP(B88,[42]sep95!$A$58:$IV$144,3,0)</f>
        <v>177162</v>
      </c>
      <c r="Y88" s="4">
        <f>VLOOKUP(B88,[43]oct95!$A$53:$IV$138,3,0)</f>
        <v>497142</v>
      </c>
      <c r="Z88" s="4">
        <f>VLOOKUP(B88,[44]nov95!$A$58:$IV$142,3,0)</f>
        <v>352363</v>
      </c>
      <c r="AA88" s="4">
        <f>VLOOKUP(B88,[45]dec95!$A$55:$IV$138,3,0)</f>
        <v>223297</v>
      </c>
      <c r="AB88" s="4">
        <f>VLOOKUP(B88,[46]jan96!$A$59:$IV$138,3,0)</f>
        <v>299653</v>
      </c>
      <c r="AC88" s="4">
        <f>VLOOKUP(B88,[47]feb96!$A$36:$IV$114,3,0)</f>
        <v>644964</v>
      </c>
      <c r="AD88" s="4">
        <f>VLOOKUP(B88,[48]mar96!$A$54:$IV$133,3,0)</f>
        <v>291196</v>
      </c>
      <c r="AE88" s="4">
        <f>VLOOKUP(B88,[49]apr96!$A$51:$IV$127,3,0)</f>
        <v>265323</v>
      </c>
      <c r="AF88" s="4">
        <f>VLOOKUP(B88,[50]may96!$A$60:$IV$135,3,0)</f>
        <v>349672</v>
      </c>
      <c r="AG88" s="4">
        <f>VLOOKUP(B88,[51]jun96!$A$50:$IV$124,3,0)</f>
        <v>274306</v>
      </c>
      <c r="AH88" s="4">
        <f>VLOOKUP(B88,[52]jul96!$A$53:$IV$126,3,0)</f>
        <v>353531</v>
      </c>
      <c r="AI88" s="4">
        <f>VLOOKUP(B88,[53]aug96!$A$36:$IV$108,3,0)</f>
        <v>344656</v>
      </c>
      <c r="AJ88" s="4">
        <f>VLOOKUP(B88,[54]sep96!$A$51:$IV$122,3,0)</f>
        <v>424878</v>
      </c>
      <c r="AK88" s="4">
        <f>VLOOKUP(B88,[55]oct96!$A$59:$IV$129,3,0)</f>
        <v>326089</v>
      </c>
      <c r="AL88" s="4">
        <f>VLOOKUP(B88,[56]nov96!$A$61:$IV$130,3,0)</f>
        <v>393159</v>
      </c>
      <c r="AM88" s="4">
        <f>VLOOKUP(B88,[57]dec96!$A$51:$IV$119,3,0)</f>
        <v>373091</v>
      </c>
      <c r="AN88" s="4">
        <f>VLOOKUP(B88,[58]jan97!$A$52:$IV$116,3,0)</f>
        <v>304899</v>
      </c>
      <c r="AO88" s="4">
        <f>VLOOKUP(B88,[59]feb97!$A$35:$IV$98,3,0)</f>
        <v>313937</v>
      </c>
      <c r="AP88" s="4">
        <f>VLOOKUP(B88,[60]mar97!$A$51:$IV$113,3,0)</f>
        <v>353811</v>
      </c>
      <c r="AQ88" s="4">
        <f>VLOOKUP(B88,[61]apr97!$A$35:$IV$96,3,0)</f>
        <v>479663</v>
      </c>
      <c r="AR88" s="4">
        <f>VLOOKUP(B88,[62]may97!$A$35:$IV$95,3,0)</f>
        <v>264715</v>
      </c>
      <c r="AS88" s="4">
        <f>VLOOKUP(B88,[63]jun97!$A$35:$IV$94,3,0)</f>
        <v>428306</v>
      </c>
      <c r="AT88" s="4">
        <f>VLOOKUP(B88,[64]jul97!$A$49:$IV$107,3,0)</f>
        <v>403574</v>
      </c>
      <c r="AU88" s="4">
        <f>VLOOKUP(B88,[65]aug97!$A$60:$IV$117,3,0)</f>
        <v>455446</v>
      </c>
      <c r="AV88" s="4">
        <f>VLOOKUP(B88,[66]sep97!$A$48:$IV$104,3,0)</f>
        <v>784681</v>
      </c>
      <c r="AW88" s="4">
        <f>VLOOKUP(B88,[67]oct97!$A$48:$IV$103,3,0)</f>
        <v>785296</v>
      </c>
      <c r="AX88" s="4">
        <f>VLOOKUP(B88,[68]nov97!$A$48:$IV$102,3,0)</f>
        <v>394652</v>
      </c>
      <c r="AY88" s="4">
        <f>VLOOKUP(B88,[69]dec97!$A$35:$IV$88,3,0)</f>
        <v>397530</v>
      </c>
      <c r="AZ88" s="4">
        <f>VLOOKUP(B88,[70]jan98!$A$47:$IV$96,3,0)</f>
        <v>515213</v>
      </c>
      <c r="BA88" s="4">
        <f>VLOOKUP(B88,[71]feb98!$A$50:$IV$98,3,0)</f>
        <v>578556</v>
      </c>
      <c r="BB88" s="4">
        <f>VLOOKUP(B88,[72]mar98!$A$34:$IV$81,3,0)</f>
        <v>498949</v>
      </c>
      <c r="BC88" s="4">
        <f>VLOOKUP(B88,[73]apr98!$A$46:$IV$92,3,0)</f>
        <v>630406</v>
      </c>
      <c r="BD88" s="4">
        <f>VLOOKUP(B88,[74]may98!$A$47:$IV$92,3,0)</f>
        <v>461631</v>
      </c>
      <c r="BE88" s="4">
        <f>VLOOKUP(B88,[75]jun98!$A$54:$IV$98,3,0)</f>
        <v>510348</v>
      </c>
      <c r="BF88" s="4">
        <f>VLOOKUP(B88,[76]jul98!$A$34:$IV$77,3,0)</f>
        <v>717653</v>
      </c>
      <c r="BG88" s="4">
        <f>VLOOKUP(B88,[77]aug98!$A$48:$IV$90,3,0)</f>
        <v>659386</v>
      </c>
      <c r="BH88" s="4">
        <f>VLOOKUP(B88,[78]sep98!$A$46:$IV$87,3,0)</f>
        <v>438521</v>
      </c>
      <c r="BI88" s="4">
        <f>VLOOKUP(B88,[79]oct98!$A$34:$IV$74,3,0)</f>
        <v>593957</v>
      </c>
      <c r="BJ88" s="4">
        <f>VLOOKUP(B88,[80]nov98!$A$34:$IV$73,3,0)</f>
        <v>487294</v>
      </c>
      <c r="BK88" s="4">
        <f>VLOOKUP(B88,[81]dec98!$A$59:$IV$97,3,0)</f>
        <v>361240</v>
      </c>
      <c r="BL88" s="4">
        <f>VLOOKUP(B88,[82]jan99!$A$48:$IV$83,3,0)</f>
        <v>477836</v>
      </c>
      <c r="BM88" s="14">
        <f>VLOOKUP(B88,[83]feb99!$A$33:$IV$66,3,0)</f>
        <v>341720</v>
      </c>
      <c r="BN88" s="4">
        <f>VLOOKUP(B88,[84]mar99!$A$46:$IV$78,3,0)</f>
        <v>366693</v>
      </c>
      <c r="BO88" s="4">
        <f>VLOOKUP(B88,[85]apr99!$A$33:$IV$64,3,0)</f>
        <v>449048</v>
      </c>
      <c r="BP88" s="4">
        <f>VLOOKUP(B88,[86]may99!$A$58:$IV$88,3,0)</f>
        <v>462743</v>
      </c>
      <c r="BQ88" s="4">
        <f>VLOOKUP(B88,[87]jun99!$A$33:$IV$62,3,0)</f>
        <v>522364</v>
      </c>
      <c r="BR88" s="4">
        <f>VLOOKUP(B88,[88]jul99!$A$55:$IV$83,3,0)</f>
        <v>727157</v>
      </c>
      <c r="BS88" s="4">
        <f>VLOOKUP(B88,[89]aug99!$A$33:$IV$60,3,0)</f>
        <v>574614</v>
      </c>
      <c r="BT88">
        <f>VLOOKUP(B88,[90]sep99!$A$45:$IV$71,3,0)</f>
        <v>1048223</v>
      </c>
      <c r="BU88">
        <f>VLOOKUP(B88,[91]oct99!$A$44:$IV$69,3,0)</f>
        <v>1012584</v>
      </c>
      <c r="BV88">
        <f>VLOOKUP(B88,[92]nov99!$A$47:$IV$71,3,0)</f>
        <v>1039622</v>
      </c>
      <c r="BW88">
        <f>VLOOKUP(B88,[93]dec99!$A$58:$IV$81,3,0)</f>
        <v>899015</v>
      </c>
      <c r="BX88">
        <f>VLOOKUP(B88,[94]jan00!$A$32:$IV$51,3,0)</f>
        <v>923067</v>
      </c>
      <c r="BY88">
        <f>VLOOKUP(B88,[95]feb00!$A$47:$IV$65,3,0)</f>
        <v>1220776</v>
      </c>
      <c r="BZ88">
        <f>VLOOKUP(B88,[96]mar00!$A$43:$IV$60,3,0)</f>
        <v>1311801</v>
      </c>
      <c r="CA88">
        <f>VLOOKUP(B88,[97]apr00!$A$32:$IV$48,3,0)</f>
        <v>1340263</v>
      </c>
      <c r="CB88">
        <f>VLOOKUP(B88,[98]may00!$A$32:$IV$48,3,0)</f>
        <v>1505970</v>
      </c>
      <c r="CC88">
        <f>VLOOKUP(B88,[99]jun00!$A$54:$IV$68,3,0)</f>
        <v>1546261</v>
      </c>
      <c r="CD88">
        <f>VLOOKUP(B88,[100]jul00!$A$32:$IV$46,3,0)</f>
        <v>1614669</v>
      </c>
      <c r="CE88">
        <f>VLOOKUP(B88,[101]aug00!$A$55:$IV$67,3,0)</f>
        <v>2222128</v>
      </c>
      <c r="CF88">
        <f>VLOOKUP(B88,[102]sep00!$A$54:$IV$65,3,0)</f>
        <v>2072458</v>
      </c>
      <c r="CG88">
        <f>VLOOKUP(B88,[103]oct00!$A$51:$IV$61,3,0)</f>
        <v>2747784</v>
      </c>
      <c r="CH88">
        <f>VLOOKUP(B88,[104]nov00!$A$32:$IV$42,3,0)</f>
        <v>2377701</v>
      </c>
      <c r="CI88">
        <f>VLOOKUP(B88,[105]dec00!$A$50:$IV$58,3,0)</f>
        <v>2479547</v>
      </c>
      <c r="CJ88" s="3">
        <v>3129117</v>
      </c>
      <c r="CK88" s="3">
        <v>2180138</v>
      </c>
      <c r="CQ88" s="11">
        <f t="shared" si="88"/>
        <v>-0.86259325793383801</v>
      </c>
      <c r="CR88" s="11">
        <f t="shared" si="89"/>
        <v>-0.87411400723760813</v>
      </c>
      <c r="CS88" s="11">
        <f t="shared" si="90"/>
        <v>-0.88142684683350458</v>
      </c>
      <c r="CT88" s="11">
        <f t="shared" si="91"/>
        <v>-1</v>
      </c>
      <c r="CU88" s="11">
        <f t="shared" si="92"/>
        <v>-1</v>
      </c>
      <c r="CV88" s="11">
        <f t="shared" si="93"/>
        <v>-1</v>
      </c>
      <c r="CW88" s="11">
        <f t="shared" si="94"/>
        <v>-1</v>
      </c>
      <c r="CX88" s="11">
        <f t="shared" si="95"/>
        <v>-1</v>
      </c>
      <c r="CY88" s="11">
        <f t="shared" si="96"/>
        <v>-1</v>
      </c>
      <c r="CZ88" s="11">
        <f t="shared" si="97"/>
        <v>-1</v>
      </c>
      <c r="DA88" s="11">
        <f t="shared" si="98"/>
        <v>-1</v>
      </c>
      <c r="DB88" s="11">
        <f t="shared" si="99"/>
        <v>-1</v>
      </c>
      <c r="DC88" s="11">
        <f t="shared" si="100"/>
        <v>-1</v>
      </c>
      <c r="DD88" s="11">
        <f t="shared" si="101"/>
        <v>-1</v>
      </c>
      <c r="DE88" s="11" t="e">
        <f t="shared" si="102"/>
        <v>#DIV/0!</v>
      </c>
      <c r="DF88" s="11">
        <f t="shared" si="103"/>
        <v>-1</v>
      </c>
      <c r="DG88" s="11">
        <f t="shared" si="104"/>
        <v>-1</v>
      </c>
      <c r="DH88" s="11">
        <f t="shared" si="105"/>
        <v>-1</v>
      </c>
      <c r="DI88" s="11">
        <f t="shared" si="106"/>
        <v>-1</v>
      </c>
      <c r="DJ88" s="11">
        <f t="shared" si="107"/>
        <v>-1</v>
      </c>
      <c r="DK88" s="11">
        <f t="shared" si="108"/>
        <v>-1</v>
      </c>
      <c r="DL88" s="11">
        <f t="shared" si="109"/>
        <v>-1</v>
      </c>
      <c r="DM88" s="11">
        <f t="shared" si="110"/>
        <v>-1</v>
      </c>
      <c r="DN88" s="11">
        <f t="shared" si="111"/>
        <v>-1</v>
      </c>
      <c r="DO88" s="11">
        <f t="shared" si="112"/>
        <v>-1</v>
      </c>
      <c r="DP88" s="11">
        <f t="shared" si="113"/>
        <v>-1</v>
      </c>
      <c r="DQ88" s="11">
        <f t="shared" si="114"/>
        <v>-1</v>
      </c>
      <c r="DR88" s="11">
        <f t="shared" si="115"/>
        <v>-1</v>
      </c>
      <c r="DS88" s="11">
        <f t="shared" si="116"/>
        <v>-1</v>
      </c>
      <c r="DT88" s="11">
        <f t="shared" si="117"/>
        <v>-1</v>
      </c>
      <c r="DU88" s="11">
        <f t="shared" si="118"/>
        <v>-1</v>
      </c>
      <c r="DV88" s="11">
        <f t="shared" si="119"/>
        <v>-1</v>
      </c>
      <c r="DW88" s="11">
        <f t="shared" si="120"/>
        <v>-1</v>
      </c>
      <c r="DX88" s="11">
        <f t="shared" si="121"/>
        <v>-1</v>
      </c>
      <c r="DY88" s="11">
        <f t="shared" si="122"/>
        <v>-1</v>
      </c>
      <c r="DZ88" s="11">
        <f t="shared" si="123"/>
        <v>-1</v>
      </c>
      <c r="EA88" s="11">
        <f t="shared" si="124"/>
        <v>-1</v>
      </c>
      <c r="EB88" s="11">
        <f t="shared" si="125"/>
        <v>-1</v>
      </c>
      <c r="EC88" s="11">
        <f t="shared" si="126"/>
        <v>-1</v>
      </c>
      <c r="ED88" s="11">
        <f t="shared" si="127"/>
        <v>-1</v>
      </c>
      <c r="EE88" s="11">
        <f t="shared" si="128"/>
        <v>-1</v>
      </c>
      <c r="EF88" s="11">
        <f t="shared" si="129"/>
        <v>-1</v>
      </c>
      <c r="EG88" s="11">
        <f t="shared" si="130"/>
        <v>-1</v>
      </c>
      <c r="EH88" s="11">
        <f t="shared" si="131"/>
        <v>-1</v>
      </c>
      <c r="EI88" s="11">
        <f t="shared" si="132"/>
        <v>-1</v>
      </c>
      <c r="EJ88" s="11">
        <f t="shared" si="133"/>
        <v>-1</v>
      </c>
      <c r="EK88" s="11">
        <f t="shared" si="134"/>
        <v>-1</v>
      </c>
      <c r="EL88" s="11">
        <f t="shared" si="135"/>
        <v>-1</v>
      </c>
      <c r="EM88" s="11">
        <f t="shared" si="136"/>
        <v>-1</v>
      </c>
      <c r="EN88" s="11">
        <f t="shared" si="137"/>
        <v>-1</v>
      </c>
      <c r="EO88" s="11">
        <f t="shared" si="138"/>
        <v>-1</v>
      </c>
      <c r="EP88" s="11">
        <f t="shared" si="139"/>
        <v>-1</v>
      </c>
      <c r="EQ88" s="11">
        <f t="shared" si="140"/>
        <v>-1</v>
      </c>
      <c r="ER88" s="11">
        <f t="shared" si="141"/>
        <v>-1</v>
      </c>
      <c r="ES88" s="11">
        <f t="shared" si="142"/>
        <v>-1</v>
      </c>
      <c r="ET88" s="11">
        <f t="shared" si="143"/>
        <v>-1</v>
      </c>
      <c r="EU88" s="11">
        <f t="shared" si="144"/>
        <v>-1</v>
      </c>
      <c r="EV88" s="11">
        <f t="shared" si="145"/>
        <v>-1</v>
      </c>
      <c r="EW88" s="11">
        <f t="shared" si="146"/>
        <v>-1</v>
      </c>
      <c r="EX88" s="11">
        <f t="shared" si="147"/>
        <v>-1</v>
      </c>
      <c r="EY88" s="11">
        <f t="shared" si="148"/>
        <v>-1</v>
      </c>
      <c r="EZ88" s="11">
        <f t="shared" si="149"/>
        <v>-1</v>
      </c>
      <c r="FA88" s="11">
        <f t="shared" si="150"/>
        <v>-1</v>
      </c>
      <c r="FB88" s="11">
        <f t="shared" si="151"/>
        <v>-1</v>
      </c>
      <c r="FC88" s="11">
        <f t="shared" si="152"/>
        <v>-1</v>
      </c>
      <c r="FD88" s="11">
        <f t="shared" si="153"/>
        <v>-1</v>
      </c>
      <c r="FE88" s="11">
        <f t="shared" si="154"/>
        <v>-1</v>
      </c>
      <c r="FF88" s="11">
        <f t="shared" si="155"/>
        <v>-1</v>
      </c>
      <c r="FG88" s="11">
        <f t="shared" si="156"/>
        <v>-1</v>
      </c>
      <c r="FH88" s="11">
        <f t="shared" si="157"/>
        <v>-1</v>
      </c>
      <c r="FI88" s="11">
        <f t="shared" si="158"/>
        <v>-1</v>
      </c>
      <c r="FJ88" s="11">
        <f t="shared" si="159"/>
        <v>-1</v>
      </c>
      <c r="FK88" s="11">
        <f t="shared" si="160"/>
        <v>-1</v>
      </c>
      <c r="FL88" s="11">
        <f t="shared" si="161"/>
        <v>-1</v>
      </c>
      <c r="FM88" s="11">
        <f t="shared" si="162"/>
        <v>-1</v>
      </c>
      <c r="FN88" s="11">
        <f t="shared" si="163"/>
        <v>-1</v>
      </c>
      <c r="FO88" s="11">
        <f t="shared" si="164"/>
        <v>-1</v>
      </c>
      <c r="FP88" s="11">
        <f t="shared" si="165"/>
        <v>-1</v>
      </c>
      <c r="FQ88" s="11">
        <f t="shared" si="166"/>
        <v>-1</v>
      </c>
      <c r="FR88" s="11">
        <f t="shared" si="167"/>
        <v>-1</v>
      </c>
      <c r="FS88" s="11">
        <f t="shared" si="168"/>
        <v>-1</v>
      </c>
      <c r="FT88" s="11">
        <f t="shared" si="169"/>
        <v>-1</v>
      </c>
      <c r="FU88" s="11">
        <f t="shared" si="170"/>
        <v>-1</v>
      </c>
      <c r="FV88" s="11">
        <f t="shared" si="171"/>
        <v>-1</v>
      </c>
      <c r="FW88" s="11">
        <f t="shared" si="172"/>
        <v>-1</v>
      </c>
      <c r="FX88" s="11">
        <f t="shared" si="173"/>
        <v>-1</v>
      </c>
      <c r="FY88" s="11">
        <f t="shared" si="174"/>
        <v>-1</v>
      </c>
      <c r="FZ88" s="11">
        <f t="shared" si="175"/>
        <v>-1</v>
      </c>
    </row>
    <row r="89" spans="1:182" x14ac:dyDescent="0.25">
      <c r="B89" s="2">
        <v>36951</v>
      </c>
      <c r="C89" s="3">
        <v>39487975</v>
      </c>
      <c r="D89" s="4">
        <f>VLOOKUP(B89,[22]jan94!$A$59:$IV$168,3,0)</f>
        <v>371852</v>
      </c>
      <c r="E89" s="4">
        <f>VLOOKUP(B89,[23]feb94!$A$51:$IV$159,3,0)</f>
        <v>231652</v>
      </c>
      <c r="F89" s="4">
        <f>VLOOKUP(B89,[24]mar94!$A$56:$IV$164,3,0)</f>
        <v>317368</v>
      </c>
      <c r="G89" s="4">
        <f>VLOOKUP(B89,[25]apr94!$A$64:$IV$170,3,0)</f>
        <v>280052</v>
      </c>
      <c r="H89" s="4">
        <f>VLOOKUP(B89,[26]may94!$A$51:$IV$156,3,0)</f>
        <v>234163</v>
      </c>
      <c r="I89" s="4">
        <f>VLOOKUP(B89,[27]jun94!$A$62:$IV$167,3,0)</f>
        <v>241070</v>
      </c>
      <c r="J89" s="4">
        <f>VLOOKUP(B89,[28]jul94!$A$55:$IV$159,3,0)</f>
        <v>247971</v>
      </c>
      <c r="K89" s="4">
        <f>VLOOKUP(B89,[29]aug94!$A$63:$IV$165,3,0)</f>
        <v>275953</v>
      </c>
      <c r="L89" s="4">
        <f>VLOOKUP(B89,[30]sep94!$A$55:$IV$156,3,0)</f>
        <v>283764</v>
      </c>
      <c r="M89" s="4">
        <f>VLOOKUP(B89,[31]oct94!$A$55:$IV$155,3,0)</f>
        <v>276781</v>
      </c>
      <c r="N89" s="4">
        <f>VLOOKUP(B89,[32]nov94!$A$38:$IV$137,3,0)</f>
        <v>271994</v>
      </c>
      <c r="O89" s="4">
        <f>VLOOKUP(B89,[33]dec94!$A$55:$IV$154,3,0)</f>
        <v>303975</v>
      </c>
      <c r="P89" s="4">
        <f>VLOOKUP(B89,[34]jan95!$A$48:$IV$142,3,0)</f>
        <v>412199</v>
      </c>
      <c r="Q89" s="4">
        <f>VLOOKUP(B89,[35]feb95!$A$54:$IV$147,3,0)</f>
        <v>371750</v>
      </c>
      <c r="R89" s="4">
        <f>VLOOKUP(B89,[36]mar95!$A$37:$IV$129,3,0)</f>
        <v>229736</v>
      </c>
      <c r="S89" s="4">
        <f>VLOOKUP(B89,[37]apr95!$A$59:$IV$150,3,0)</f>
        <v>272723</v>
      </c>
      <c r="T89" s="4">
        <f>VLOOKUP(B89,[38]may95!$A$60:$IV$151,3,0)</f>
        <v>305027</v>
      </c>
      <c r="U89" s="4">
        <f>VLOOKUP(B89,[39]jun95!$A$55:$IV$144,3,0)</f>
        <v>255831</v>
      </c>
      <c r="V89" s="4">
        <f>VLOOKUP(B89,[40]jul95!$A$53:$IV$141,3,0)</f>
        <v>330155</v>
      </c>
      <c r="W89" s="4">
        <f>VLOOKUP(B89,[41]aug95!$A$61:$IV$148,3,0)</f>
        <v>329426</v>
      </c>
      <c r="X89" s="4">
        <f>VLOOKUP(B89,[42]sep95!$A$58:$IV$144,3,0)</f>
        <v>196287</v>
      </c>
      <c r="Y89" s="4">
        <f>VLOOKUP(B89,[43]oct95!$A$53:$IV$138,3,0)</f>
        <v>488615</v>
      </c>
      <c r="Z89" s="4">
        <f>VLOOKUP(B89,[44]nov95!$A$58:$IV$142,3,0)</f>
        <v>416956</v>
      </c>
      <c r="AA89" s="4">
        <f>VLOOKUP(B89,[45]dec95!$A$55:$IV$138,3,0)</f>
        <v>221910</v>
      </c>
      <c r="AB89" s="4">
        <f>VLOOKUP(B89,[46]jan96!$A$59:$IV$138,3,0)</f>
        <v>325740</v>
      </c>
      <c r="AC89" s="4">
        <f>VLOOKUP(B89,[47]feb96!$A$36:$IV$114,3,0)</f>
        <v>705009</v>
      </c>
      <c r="AD89" s="4">
        <f>VLOOKUP(B89,[48]mar96!$A$54:$IV$133,3,0)</f>
        <v>305480</v>
      </c>
      <c r="AE89" s="4">
        <f>VLOOKUP(B89,[49]apr96!$A$51:$IV$127,3,0)</f>
        <v>274570</v>
      </c>
      <c r="AF89" s="4">
        <f>VLOOKUP(B89,[50]may96!$A$60:$IV$135,3,0)</f>
        <v>344976</v>
      </c>
      <c r="AG89" s="4">
        <f>VLOOKUP(B89,[51]jun96!$A$50:$IV$124,3,0)</f>
        <v>273099</v>
      </c>
      <c r="AH89" s="4">
        <f>VLOOKUP(B89,[52]jul96!$A$53:$IV$126,3,0)</f>
        <v>362741</v>
      </c>
      <c r="AI89" s="4">
        <f>VLOOKUP(B89,[53]aug96!$A$36:$IV$108,3,0)</f>
        <v>350801</v>
      </c>
      <c r="AJ89" s="4">
        <f>VLOOKUP(B89,[54]sep96!$A$51:$IV$122,3,0)</f>
        <v>432870</v>
      </c>
      <c r="AK89" s="4">
        <f>VLOOKUP(B89,[55]oct96!$A$59:$IV$129,3,0)</f>
        <v>349652</v>
      </c>
      <c r="AL89" s="4">
        <f>VLOOKUP(B89,[56]nov96!$A$61:$IV$130,3,0)</f>
        <v>423693</v>
      </c>
      <c r="AM89" s="4">
        <f>VLOOKUP(B89,[57]dec96!$A$51:$IV$119,3,0)</f>
        <v>370731</v>
      </c>
      <c r="AN89" s="4">
        <f>VLOOKUP(B89,[58]jan97!$A$52:$IV$116,3,0)</f>
        <v>322932</v>
      </c>
      <c r="AO89" s="4">
        <f>VLOOKUP(B89,[59]feb97!$A$35:$IV$98,3,0)</f>
        <v>338898</v>
      </c>
      <c r="AP89" s="4">
        <f>VLOOKUP(B89,[60]mar97!$A$51:$IV$113,3,0)</f>
        <v>358265</v>
      </c>
      <c r="AQ89" s="4">
        <f>VLOOKUP(B89,[61]apr97!$A$35:$IV$96,3,0)</f>
        <v>511286</v>
      </c>
      <c r="AR89" s="4">
        <f>VLOOKUP(B89,[62]may97!$A$35:$IV$95,3,0)</f>
        <v>322509</v>
      </c>
      <c r="AS89" s="4">
        <f>VLOOKUP(B89,[63]jun97!$A$35:$IV$94,3,0)</f>
        <v>448319</v>
      </c>
      <c r="AT89" s="4">
        <f>VLOOKUP(B89,[64]jul97!$A$49:$IV$107,3,0)</f>
        <v>442473</v>
      </c>
      <c r="AU89" s="4">
        <f>VLOOKUP(B89,[65]aug97!$A$60:$IV$117,3,0)</f>
        <v>496752</v>
      </c>
      <c r="AV89" s="4">
        <f>VLOOKUP(B89,[66]sep97!$A$48:$IV$104,3,0)</f>
        <v>883048</v>
      </c>
      <c r="AW89" s="4">
        <f>VLOOKUP(B89,[67]oct97!$A$48:$IV$103,3,0)</f>
        <v>830072</v>
      </c>
      <c r="AX89" s="4">
        <f>VLOOKUP(B89,[68]nov97!$A$48:$IV$102,3,0)</f>
        <v>419229</v>
      </c>
      <c r="AY89" s="4">
        <f>VLOOKUP(B89,[69]dec97!$A$35:$IV$88,3,0)</f>
        <v>419928</v>
      </c>
      <c r="AZ89" s="4">
        <f>VLOOKUP(B89,[70]jan98!$A$47:$IV$96,3,0)</f>
        <v>533617</v>
      </c>
      <c r="BA89" s="4">
        <f>VLOOKUP(B89,[71]feb98!$A$50:$IV$98,3,0)</f>
        <v>584445</v>
      </c>
      <c r="BB89" s="4">
        <f>VLOOKUP(B89,[72]mar98!$A$34:$IV$81,3,0)</f>
        <v>500970</v>
      </c>
      <c r="BC89" s="4">
        <f>VLOOKUP(B89,[73]apr98!$A$46:$IV$92,3,0)</f>
        <v>604754</v>
      </c>
      <c r="BD89" s="4">
        <f>VLOOKUP(B89,[74]may98!$A$47:$IV$92,3,0)</f>
        <v>480345</v>
      </c>
      <c r="BE89" s="4">
        <f>VLOOKUP(B89,[75]jun98!$A$54:$IV$98,3,0)</f>
        <v>545462</v>
      </c>
      <c r="BF89" s="4">
        <f>VLOOKUP(B89,[76]jul98!$A$34:$IV$77,3,0)</f>
        <v>745408</v>
      </c>
      <c r="BG89" s="4">
        <f>VLOOKUP(B89,[77]aug98!$A$48:$IV$90,3,0)</f>
        <v>714975</v>
      </c>
      <c r="BH89" s="4">
        <f>VLOOKUP(B89,[78]sep98!$A$46:$IV$87,3,0)</f>
        <v>465760</v>
      </c>
      <c r="BI89" s="4">
        <f>VLOOKUP(B89,[79]oct98!$A$34:$IV$74,3,0)</f>
        <v>642019</v>
      </c>
      <c r="BJ89" s="4">
        <f>VLOOKUP(B89,[80]nov98!$A$34:$IV$73,3,0)</f>
        <v>532973</v>
      </c>
      <c r="BK89" s="4">
        <f>VLOOKUP(B89,[81]dec98!$A$59:$IV$97,3,0)</f>
        <v>366705</v>
      </c>
      <c r="BL89" s="4">
        <f>VLOOKUP(B89,[82]jan99!$A$48:$IV$83,3,0)</f>
        <v>507770</v>
      </c>
      <c r="BM89" s="14">
        <f>VLOOKUP(B89,[83]feb99!$A$33:$IV$66,3,0)</f>
        <v>423834</v>
      </c>
      <c r="BN89" s="4">
        <f>VLOOKUP(B89,[84]mar99!$A$46:$IV$78,3,0)</f>
        <v>393429</v>
      </c>
      <c r="BO89" s="4">
        <f>VLOOKUP(B89,[85]apr99!$A$33:$IV$64,3,0)</f>
        <v>460419</v>
      </c>
      <c r="BP89" s="4">
        <f>VLOOKUP(B89,[86]may99!$A$58:$IV$88,3,0)</f>
        <v>453262</v>
      </c>
      <c r="BQ89" s="4">
        <f>VLOOKUP(B89,[87]jun99!$A$33:$IV$62,3,0)</f>
        <v>555057</v>
      </c>
      <c r="BR89" s="4">
        <f>VLOOKUP(B89,[88]jul99!$A$55:$IV$83,3,0)</f>
        <v>764460</v>
      </c>
      <c r="BS89" s="4">
        <f>VLOOKUP(B89,[89]aug99!$A$33:$IV$60,3,0)</f>
        <v>619467</v>
      </c>
      <c r="BT89">
        <f>VLOOKUP(B89,[90]sep99!$A$45:$IV$71,3,0)</f>
        <v>1102692</v>
      </c>
      <c r="BU89">
        <f>VLOOKUP(B89,[91]oct99!$A$44:$IV$69,3,0)</f>
        <v>1074419</v>
      </c>
      <c r="BV89">
        <f>VLOOKUP(B89,[92]nov99!$A$47:$IV$71,3,0)</f>
        <v>1022258</v>
      </c>
      <c r="BW89">
        <f>VLOOKUP(B89,[93]dec99!$A$58:$IV$81,3,0)</f>
        <v>949460</v>
      </c>
      <c r="BX89">
        <f>VLOOKUP(B89,[94]jan00!$A$32:$IV$51,3,0)</f>
        <v>969349</v>
      </c>
      <c r="BY89">
        <f>VLOOKUP(B89,[95]feb00!$A$47:$IV$65,3,0)</f>
        <v>1271235</v>
      </c>
      <c r="BZ89">
        <f>VLOOKUP(B89,[96]mar00!$A$43:$IV$60,3,0)</f>
        <v>1429805</v>
      </c>
      <c r="CA89">
        <f>VLOOKUP(B89,[97]apr00!$A$32:$IV$48,3,0)</f>
        <v>1462411</v>
      </c>
      <c r="CB89">
        <f>VLOOKUP(B89,[98]may00!$A$32:$IV$48,3,0)</f>
        <v>1562748</v>
      </c>
      <c r="CC89">
        <f>VLOOKUP(B89,[99]jun00!$A$54:$IV$68,3,0)</f>
        <v>1599929</v>
      </c>
      <c r="CD89">
        <f>VLOOKUP(B89,[100]jul00!$A$32:$IV$46,3,0)</f>
        <v>1592998</v>
      </c>
      <c r="CE89">
        <f>VLOOKUP(B89,[101]aug00!$A$55:$IV$67,3,0)</f>
        <v>2324231</v>
      </c>
      <c r="CF89">
        <f>VLOOKUP(B89,[102]sep00!$A$54:$IV$65,3,0)</f>
        <v>2137664</v>
      </c>
      <c r="CG89">
        <f>VLOOKUP(B89,[103]oct00!$A$51:$IV$61,3,0)</f>
        <v>2689768</v>
      </c>
      <c r="CH89">
        <f>VLOOKUP(B89,[104]nov00!$A$32:$IV$42,3,0)</f>
        <v>2422410</v>
      </c>
      <c r="CI89">
        <f>VLOOKUP(B89,[105]dec00!$A$50:$IV$58,3,0)</f>
        <v>2362445</v>
      </c>
      <c r="CJ89" s="3">
        <v>2911869</v>
      </c>
      <c r="CK89" s="3">
        <v>3358583</v>
      </c>
      <c r="CL89" s="3">
        <v>1868004</v>
      </c>
      <c r="CQ89" s="11">
        <f t="shared" si="88"/>
        <v>-0.86768840875574771</v>
      </c>
      <c r="CR89" s="11">
        <f t="shared" si="89"/>
        <v>-0.87903084545240762</v>
      </c>
      <c r="CS89" s="11">
        <f t="shared" si="90"/>
        <v>-1</v>
      </c>
      <c r="CT89" s="11">
        <f t="shared" si="91"/>
        <v>-1</v>
      </c>
      <c r="CU89" s="11">
        <f t="shared" si="92"/>
        <v>-1</v>
      </c>
      <c r="CV89" s="11">
        <f t="shared" si="93"/>
        <v>-1</v>
      </c>
      <c r="CW89" s="11">
        <f t="shared" si="94"/>
        <v>-1</v>
      </c>
      <c r="CX89" s="11">
        <f t="shared" si="95"/>
        <v>-1</v>
      </c>
      <c r="CY89" s="11">
        <f t="shared" si="96"/>
        <v>-1</v>
      </c>
      <c r="CZ89" s="11">
        <f t="shared" si="97"/>
        <v>-1</v>
      </c>
      <c r="DA89" s="11">
        <f t="shared" si="98"/>
        <v>-1</v>
      </c>
      <c r="DB89" s="11">
        <f t="shared" si="99"/>
        <v>-1</v>
      </c>
      <c r="DC89" s="11">
        <f t="shared" si="100"/>
        <v>-1</v>
      </c>
      <c r="DD89" s="11">
        <f t="shared" si="101"/>
        <v>-1</v>
      </c>
      <c r="DE89" s="11" t="e">
        <f t="shared" si="102"/>
        <v>#DIV/0!</v>
      </c>
      <c r="DF89" s="11">
        <f t="shared" si="103"/>
        <v>-1</v>
      </c>
      <c r="DG89" s="11">
        <f t="shared" si="104"/>
        <v>-1</v>
      </c>
      <c r="DH89" s="11">
        <f t="shared" si="105"/>
        <v>-1</v>
      </c>
      <c r="DI89" s="11">
        <f t="shared" si="106"/>
        <v>-1</v>
      </c>
      <c r="DJ89" s="11">
        <f t="shared" si="107"/>
        <v>-1</v>
      </c>
      <c r="DK89" s="11">
        <f t="shared" si="108"/>
        <v>-1</v>
      </c>
      <c r="DL89" s="11">
        <f t="shared" si="109"/>
        <v>-1</v>
      </c>
      <c r="DM89" s="11">
        <f t="shared" si="110"/>
        <v>-1</v>
      </c>
      <c r="DN89" s="11">
        <f t="shared" si="111"/>
        <v>-1</v>
      </c>
      <c r="DO89" s="11">
        <f t="shared" si="112"/>
        <v>-1</v>
      </c>
      <c r="DP89" s="11">
        <f t="shared" si="113"/>
        <v>-1</v>
      </c>
      <c r="DQ89" s="11">
        <f t="shared" si="114"/>
        <v>-1</v>
      </c>
      <c r="DR89" s="11">
        <f t="shared" si="115"/>
        <v>-1</v>
      </c>
      <c r="DS89" s="11">
        <f t="shared" si="116"/>
        <v>-1</v>
      </c>
      <c r="DT89" s="11">
        <f t="shared" si="117"/>
        <v>-1</v>
      </c>
      <c r="DU89" s="11">
        <f t="shared" si="118"/>
        <v>-1</v>
      </c>
      <c r="DV89" s="11">
        <f t="shared" si="119"/>
        <v>-1</v>
      </c>
      <c r="DW89" s="11">
        <f t="shared" si="120"/>
        <v>-1</v>
      </c>
      <c r="DX89" s="11">
        <f t="shared" si="121"/>
        <v>-1</v>
      </c>
      <c r="DY89" s="11">
        <f t="shared" si="122"/>
        <v>-1</v>
      </c>
      <c r="DZ89" s="11">
        <f t="shared" si="123"/>
        <v>-1</v>
      </c>
      <c r="EA89" s="11">
        <f t="shared" si="124"/>
        <v>-1</v>
      </c>
      <c r="EB89" s="11">
        <f t="shared" si="125"/>
        <v>-1</v>
      </c>
      <c r="EC89" s="11">
        <f t="shared" si="126"/>
        <v>-1</v>
      </c>
      <c r="ED89" s="11">
        <f t="shared" si="127"/>
        <v>-1</v>
      </c>
      <c r="EE89" s="11">
        <f t="shared" si="128"/>
        <v>-1</v>
      </c>
      <c r="EF89" s="11">
        <f t="shared" si="129"/>
        <v>-1</v>
      </c>
      <c r="EG89" s="11">
        <f t="shared" si="130"/>
        <v>-1</v>
      </c>
      <c r="EH89" s="11">
        <f t="shared" si="131"/>
        <v>-1</v>
      </c>
      <c r="EI89" s="11">
        <f t="shared" si="132"/>
        <v>-1</v>
      </c>
      <c r="EJ89" s="11">
        <f t="shared" si="133"/>
        <v>-1</v>
      </c>
      <c r="EK89" s="11">
        <f t="shared" si="134"/>
        <v>-1</v>
      </c>
      <c r="EL89" s="11">
        <f t="shared" si="135"/>
        <v>-1</v>
      </c>
      <c r="EM89" s="11">
        <f t="shared" si="136"/>
        <v>-1</v>
      </c>
      <c r="EN89" s="11">
        <f t="shared" si="137"/>
        <v>-1</v>
      </c>
      <c r="EO89" s="11">
        <f t="shared" si="138"/>
        <v>-1</v>
      </c>
      <c r="EP89" s="11">
        <f t="shared" si="139"/>
        <v>-1</v>
      </c>
      <c r="EQ89" s="11">
        <f t="shared" si="140"/>
        <v>-1</v>
      </c>
      <c r="ER89" s="11">
        <f t="shared" si="141"/>
        <v>-1</v>
      </c>
      <c r="ES89" s="11">
        <f t="shared" si="142"/>
        <v>-1</v>
      </c>
      <c r="ET89" s="11">
        <f t="shared" si="143"/>
        <v>-1</v>
      </c>
      <c r="EU89" s="11">
        <f t="shared" si="144"/>
        <v>-1</v>
      </c>
      <c r="EV89" s="11">
        <f t="shared" si="145"/>
        <v>-1</v>
      </c>
      <c r="EW89" s="11">
        <f t="shared" si="146"/>
        <v>-1</v>
      </c>
      <c r="EX89" s="11">
        <f t="shared" si="147"/>
        <v>-1</v>
      </c>
      <c r="EY89" s="11">
        <f t="shared" si="148"/>
        <v>-1</v>
      </c>
      <c r="EZ89" s="11">
        <f t="shared" si="149"/>
        <v>-1</v>
      </c>
      <c r="FA89" s="11">
        <f t="shared" si="150"/>
        <v>-1</v>
      </c>
      <c r="FB89" s="11">
        <f t="shared" si="151"/>
        <v>-1</v>
      </c>
      <c r="FC89" s="11">
        <f t="shared" si="152"/>
        <v>-1</v>
      </c>
      <c r="FD89" s="11">
        <f t="shared" si="153"/>
        <v>-1</v>
      </c>
      <c r="FE89" s="11">
        <f t="shared" si="154"/>
        <v>-1</v>
      </c>
      <c r="FF89" s="11">
        <f t="shared" si="155"/>
        <v>-1</v>
      </c>
      <c r="FG89" s="11">
        <f t="shared" si="156"/>
        <v>-1</v>
      </c>
      <c r="FH89" s="11">
        <f t="shared" si="157"/>
        <v>-1</v>
      </c>
      <c r="FI89" s="11">
        <f t="shared" si="158"/>
        <v>-1</v>
      </c>
      <c r="FJ89" s="11">
        <f t="shared" si="159"/>
        <v>-1</v>
      </c>
      <c r="FK89" s="11">
        <f t="shared" si="160"/>
        <v>-1</v>
      </c>
      <c r="FL89" s="11">
        <f t="shared" si="161"/>
        <v>-1</v>
      </c>
      <c r="FM89" s="11">
        <f t="shared" si="162"/>
        <v>-1</v>
      </c>
      <c r="FN89" s="11">
        <f t="shared" si="163"/>
        <v>-1</v>
      </c>
      <c r="FO89" s="11">
        <f t="shared" si="164"/>
        <v>-1</v>
      </c>
      <c r="FP89" s="11">
        <f t="shared" si="165"/>
        <v>-1</v>
      </c>
      <c r="FQ89" s="11">
        <f t="shared" si="166"/>
        <v>-1</v>
      </c>
      <c r="FR89" s="11">
        <f t="shared" si="167"/>
        <v>-1</v>
      </c>
      <c r="FS89" s="11">
        <f t="shared" si="168"/>
        <v>-1</v>
      </c>
      <c r="FT89" s="11">
        <f t="shared" si="169"/>
        <v>-1</v>
      </c>
      <c r="FU89" s="11">
        <f t="shared" si="170"/>
        <v>-1</v>
      </c>
      <c r="FV89" s="11">
        <f t="shared" si="171"/>
        <v>-1</v>
      </c>
      <c r="FW89" s="11">
        <f t="shared" si="172"/>
        <v>-1</v>
      </c>
      <c r="FX89" s="11">
        <f t="shared" si="173"/>
        <v>-1</v>
      </c>
      <c r="FY89" s="11">
        <f t="shared" si="174"/>
        <v>-1</v>
      </c>
      <c r="FZ89" s="11">
        <f t="shared" si="175"/>
        <v>-1</v>
      </c>
    </row>
    <row r="90" spans="1:182" x14ac:dyDescent="0.25">
      <c r="B90" s="2">
        <v>36982</v>
      </c>
      <c r="C90" s="3">
        <v>38717201</v>
      </c>
      <c r="D90" s="4">
        <f>VLOOKUP(B90,[22]jan94!$A$59:$IV$168,3,0)</f>
        <v>346513</v>
      </c>
      <c r="E90" s="4">
        <f>VLOOKUP(B90,[23]feb94!$A$51:$IV$159,3,0)</f>
        <v>227426</v>
      </c>
      <c r="F90" s="4">
        <f>VLOOKUP(B90,[24]mar94!$A$56:$IV$164,3,0)</f>
        <v>297503</v>
      </c>
      <c r="G90" s="4">
        <f>VLOOKUP(B90,[25]apr94!$A$64:$IV$170,3,0)</f>
        <v>257847</v>
      </c>
      <c r="H90" s="4">
        <f>VLOOKUP(B90,[26]may94!$A$51:$IV$156,3,0)</f>
        <v>216055</v>
      </c>
      <c r="I90" s="4">
        <f>VLOOKUP(B90,[27]jun94!$A$62:$IV$167,3,0)</f>
        <v>235231</v>
      </c>
      <c r="J90" s="4">
        <f>VLOOKUP(B90,[28]jul94!$A$55:$IV$159,3,0)</f>
        <v>228931</v>
      </c>
      <c r="K90" s="4">
        <f>VLOOKUP(B90,[29]aug94!$A$63:$IV$165,3,0)</f>
        <v>263401</v>
      </c>
      <c r="L90" s="4">
        <f>VLOOKUP(B90,[30]sep94!$A$55:$IV$156,3,0)</f>
        <v>290499</v>
      </c>
      <c r="M90" s="4">
        <f>VLOOKUP(B90,[31]oct94!$A$55:$IV$155,3,0)</f>
        <v>262438</v>
      </c>
      <c r="N90" s="4">
        <f>VLOOKUP(B90,[32]nov94!$A$38:$IV$137,3,0)</f>
        <v>292817</v>
      </c>
      <c r="O90" s="4">
        <f>VLOOKUP(B90,[33]dec94!$A$55:$IV$154,3,0)</f>
        <v>297690</v>
      </c>
      <c r="P90" s="4">
        <f>VLOOKUP(B90,[34]jan95!$A$48:$IV$142,3,0)</f>
        <v>431394</v>
      </c>
      <c r="Q90" s="4">
        <f>VLOOKUP(B90,[35]feb95!$A$54:$IV$147,3,0)</f>
        <v>372753</v>
      </c>
      <c r="R90" s="4">
        <f>VLOOKUP(B90,[36]mar95!$A$37:$IV$129,3,0)</f>
        <v>214044</v>
      </c>
      <c r="S90" s="4">
        <f>VLOOKUP(B90,[37]apr95!$A$59:$IV$150,3,0)</f>
        <v>265776</v>
      </c>
      <c r="T90" s="4">
        <f>VLOOKUP(B90,[38]may95!$A$60:$IV$151,3,0)</f>
        <v>281864</v>
      </c>
      <c r="U90" s="4">
        <f>VLOOKUP(B90,[39]jun95!$A$55:$IV$144,3,0)</f>
        <v>242596</v>
      </c>
      <c r="V90" s="4">
        <f>VLOOKUP(B90,[40]jul95!$A$53:$IV$141,3,0)</f>
        <v>324113</v>
      </c>
      <c r="W90" s="4">
        <f>VLOOKUP(B90,[41]aug95!$A$61:$IV$148,3,0)</f>
        <v>316204</v>
      </c>
      <c r="X90" s="4">
        <f>VLOOKUP(B90,[42]sep95!$A$58:$IV$144,3,0)</f>
        <v>198787</v>
      </c>
      <c r="Y90" s="4">
        <f>VLOOKUP(B90,[43]oct95!$A$53:$IV$138,3,0)</f>
        <v>529560</v>
      </c>
      <c r="Z90" s="4">
        <f>VLOOKUP(B90,[44]nov95!$A$58:$IV$142,3,0)</f>
        <v>377886</v>
      </c>
      <c r="AA90" s="4">
        <f>VLOOKUP(B90,[45]dec95!$A$55:$IV$138,3,0)</f>
        <v>223964</v>
      </c>
      <c r="AB90" s="4">
        <f>VLOOKUP(B90,[46]jan96!$A$59:$IV$138,3,0)</f>
        <v>336688</v>
      </c>
      <c r="AC90" s="4">
        <f>VLOOKUP(B90,[47]feb96!$A$36:$IV$114,3,0)</f>
        <v>660700</v>
      </c>
      <c r="AD90" s="4">
        <f>VLOOKUP(B90,[48]mar96!$A$54:$IV$133,3,0)</f>
        <v>284935</v>
      </c>
      <c r="AE90" s="4">
        <f>VLOOKUP(B90,[49]apr96!$A$51:$IV$127,3,0)</f>
        <v>301817</v>
      </c>
      <c r="AF90" s="4">
        <f>VLOOKUP(B90,[50]may96!$A$60:$IV$135,3,0)</f>
        <v>327153</v>
      </c>
      <c r="AG90" s="4">
        <f>VLOOKUP(B90,[51]jun96!$A$50:$IV$124,3,0)</f>
        <v>264444</v>
      </c>
      <c r="AH90" s="4">
        <f>VLOOKUP(B90,[52]jul96!$A$53:$IV$126,3,0)</f>
        <v>333447</v>
      </c>
      <c r="AI90" s="4">
        <f>VLOOKUP(B90,[53]aug96!$A$36:$IV$108,3,0)</f>
        <v>337637</v>
      </c>
      <c r="AJ90" s="4">
        <f>VLOOKUP(B90,[54]sep96!$A$51:$IV$122,3,0)</f>
        <v>415276</v>
      </c>
      <c r="AK90" s="4">
        <f>VLOOKUP(B90,[55]oct96!$A$59:$IV$129,3,0)</f>
        <v>329212</v>
      </c>
      <c r="AL90" s="4">
        <f>VLOOKUP(B90,[56]nov96!$A$61:$IV$130,3,0)</f>
        <v>381975</v>
      </c>
      <c r="AM90" s="4">
        <f>VLOOKUP(B90,[57]dec96!$A$51:$IV$119,3,0)</f>
        <v>365856</v>
      </c>
      <c r="AN90" s="4">
        <f>VLOOKUP(B90,[58]jan97!$A$52:$IV$116,3,0)</f>
        <v>315527</v>
      </c>
      <c r="AO90" s="4">
        <f>VLOOKUP(B90,[59]feb97!$A$35:$IV$98,3,0)</f>
        <v>314761</v>
      </c>
      <c r="AP90" s="4">
        <f>VLOOKUP(B90,[60]mar97!$A$51:$IV$113,3,0)</f>
        <v>331881</v>
      </c>
      <c r="AQ90" s="4">
        <f>VLOOKUP(B90,[61]apr97!$A$35:$IV$96,3,0)</f>
        <v>470862</v>
      </c>
      <c r="AR90" s="4">
        <f>VLOOKUP(B90,[62]may97!$A$35:$IV$95,3,0)</f>
        <v>313276</v>
      </c>
      <c r="AS90" s="4">
        <f>VLOOKUP(B90,[63]jun97!$A$35:$IV$94,3,0)</f>
        <v>424961</v>
      </c>
      <c r="AT90" s="4">
        <f>VLOOKUP(B90,[64]jul97!$A$49:$IV$107,3,0)</f>
        <v>481819</v>
      </c>
      <c r="AU90" s="4">
        <f>VLOOKUP(B90,[65]aug97!$A$60:$IV$117,3,0)</f>
        <v>477172</v>
      </c>
      <c r="AV90" s="4">
        <f>VLOOKUP(B90,[66]sep97!$A$48:$IV$104,3,0)</f>
        <v>831743</v>
      </c>
      <c r="AW90" s="4">
        <f>VLOOKUP(B90,[67]oct97!$A$48:$IV$103,3,0)</f>
        <v>801948</v>
      </c>
      <c r="AX90" s="4">
        <f>VLOOKUP(B90,[68]nov97!$A$48:$IV$102,3,0)</f>
        <v>422431</v>
      </c>
      <c r="AY90" s="4">
        <f>VLOOKUP(B90,[69]dec97!$A$35:$IV$88,3,0)</f>
        <v>411465</v>
      </c>
      <c r="AZ90" s="4">
        <f>VLOOKUP(B90,[70]jan98!$A$47:$IV$96,3,0)</f>
        <v>512768</v>
      </c>
      <c r="BA90" s="4">
        <f>VLOOKUP(B90,[71]feb98!$A$50:$IV$98,3,0)</f>
        <v>590489</v>
      </c>
      <c r="BB90" s="4">
        <f>VLOOKUP(B90,[72]mar98!$A$34:$IV$81,3,0)</f>
        <v>513684</v>
      </c>
      <c r="BC90" s="4">
        <f>VLOOKUP(B90,[73]apr98!$A$46:$IV$92,3,0)</f>
        <v>610670</v>
      </c>
      <c r="BD90" s="4">
        <f>VLOOKUP(B90,[74]may98!$A$47:$IV$92,3,0)</f>
        <v>477365</v>
      </c>
      <c r="BE90" s="4">
        <f>VLOOKUP(B90,[75]jun98!$A$54:$IV$98,3,0)</f>
        <v>582366</v>
      </c>
      <c r="BF90" s="4">
        <f>VLOOKUP(B90,[76]jul98!$A$34:$IV$77,3,0)</f>
        <v>733184</v>
      </c>
      <c r="BG90" s="4">
        <f>VLOOKUP(B90,[77]aug98!$A$48:$IV$90,3,0)</f>
        <v>706043</v>
      </c>
      <c r="BH90" s="4">
        <f>VLOOKUP(B90,[78]sep98!$A$46:$IV$87,3,0)</f>
        <v>461546</v>
      </c>
      <c r="BI90" s="4">
        <f>VLOOKUP(B90,[79]oct98!$A$34:$IV$74,3,0)</f>
        <v>640097</v>
      </c>
      <c r="BJ90" s="4">
        <f>VLOOKUP(B90,[80]nov98!$A$34:$IV$73,3,0)</f>
        <v>503108</v>
      </c>
      <c r="BK90" s="4">
        <f>VLOOKUP(B90,[81]dec98!$A$59:$IV$97,3,0)</f>
        <v>368762</v>
      </c>
      <c r="BL90" s="4">
        <f>VLOOKUP(B90,[82]jan99!$A$48:$IV$83,3,0)</f>
        <v>482848</v>
      </c>
      <c r="BM90" s="14">
        <f>VLOOKUP(B90,[83]feb99!$A$33:$IV$66,3,0)</f>
        <v>404120</v>
      </c>
      <c r="BN90" s="4">
        <f>VLOOKUP(B90,[84]mar99!$A$46:$IV$78,3,0)</f>
        <v>395306</v>
      </c>
      <c r="BO90" s="4">
        <f>VLOOKUP(B90,[85]apr99!$A$33:$IV$64,3,0)</f>
        <v>474397</v>
      </c>
      <c r="BP90" s="4">
        <f>VLOOKUP(B90,[86]may99!$A$58:$IV$88,3,0)</f>
        <v>462246</v>
      </c>
      <c r="BQ90" s="4">
        <f>VLOOKUP(B90,[87]jun99!$A$33:$IV$62,3,0)</f>
        <v>520266</v>
      </c>
      <c r="BR90" s="4">
        <f>VLOOKUP(B90,[88]jul99!$A$55:$IV$83,3,0)</f>
        <v>708995</v>
      </c>
      <c r="BS90" s="4">
        <f>VLOOKUP(B90,[89]aug99!$A$33:$IV$60,3,0)</f>
        <v>596137</v>
      </c>
      <c r="BT90">
        <f>VLOOKUP(B90,[90]sep99!$A$45:$IV$71,3,0)</f>
        <v>1052901</v>
      </c>
      <c r="BU90">
        <f>VLOOKUP(B90,[91]oct99!$A$44:$IV$69,3,0)</f>
        <v>985544</v>
      </c>
      <c r="BV90">
        <f>VLOOKUP(B90,[92]nov99!$A$47:$IV$71,3,0)</f>
        <v>1050250</v>
      </c>
      <c r="BW90">
        <f>VLOOKUP(B90,[93]dec99!$A$58:$IV$81,3,0)</f>
        <v>875433</v>
      </c>
      <c r="BX90">
        <f>VLOOKUP(B90,[94]jan00!$A$32:$IV$51,3,0)</f>
        <v>920037</v>
      </c>
      <c r="BY90">
        <f>VLOOKUP(B90,[95]feb00!$A$47:$IV$65,3,0)</f>
        <v>1318597</v>
      </c>
      <c r="BZ90">
        <f>VLOOKUP(B90,[96]mar00!$A$43:$IV$60,3,0)</f>
        <v>1350356</v>
      </c>
      <c r="CA90">
        <f>VLOOKUP(B90,[97]apr00!$A$32:$IV$48,3,0)</f>
        <v>1345746</v>
      </c>
      <c r="CB90">
        <f>VLOOKUP(B90,[98]may00!$A$32:$IV$48,3,0)</f>
        <v>1584314</v>
      </c>
      <c r="CC90">
        <f>VLOOKUP(B90,[99]jun00!$A$54:$IV$68,3,0)</f>
        <v>1487571</v>
      </c>
      <c r="CD90">
        <f>VLOOKUP(B90,[100]jul00!$A$32:$IV$46,3,0)</f>
        <v>1526608</v>
      </c>
      <c r="CE90">
        <f>VLOOKUP(B90,[101]aug00!$A$55:$IV$67,3,0)</f>
        <v>2095749</v>
      </c>
      <c r="CF90">
        <f>VLOOKUP(B90,[102]sep00!$A$54:$IV$65,3,0)</f>
        <v>1909855</v>
      </c>
      <c r="CG90">
        <f>VLOOKUP(B90,[103]oct00!$A$51:$IV$61,3,0)</f>
        <v>2175058</v>
      </c>
      <c r="CH90">
        <f>VLOOKUP(B90,[104]nov00!$A$32:$IV$42,3,0)</f>
        <v>2050743</v>
      </c>
      <c r="CI90">
        <f>VLOOKUP(B90,[105]dec00!$A$50:$IV$58,3,0)</f>
        <v>2148121</v>
      </c>
      <c r="CJ90" s="3">
        <v>2448331</v>
      </c>
      <c r="CK90" s="3">
        <v>2613544</v>
      </c>
      <c r="CL90" s="3">
        <v>3024924</v>
      </c>
      <c r="CM90" s="3">
        <v>1728545</v>
      </c>
      <c r="CQ90" s="11">
        <f t="shared" si="88"/>
        <v>-0.86646471872099839</v>
      </c>
      <c r="CR90" s="11">
        <f t="shared" si="89"/>
        <v>-1</v>
      </c>
      <c r="CS90" s="11">
        <f t="shared" si="90"/>
        <v>-1</v>
      </c>
      <c r="CT90" s="11">
        <f t="shared" si="91"/>
        <v>-1</v>
      </c>
      <c r="CU90" s="11">
        <f t="shared" si="92"/>
        <v>-1</v>
      </c>
      <c r="CV90" s="11">
        <f t="shared" si="93"/>
        <v>-1</v>
      </c>
      <c r="CW90" s="11">
        <f t="shared" si="94"/>
        <v>-1</v>
      </c>
      <c r="CX90" s="11">
        <f t="shared" si="95"/>
        <v>-1</v>
      </c>
      <c r="CY90" s="11">
        <f t="shared" si="96"/>
        <v>-1</v>
      </c>
      <c r="CZ90" s="11">
        <f t="shared" si="97"/>
        <v>-1</v>
      </c>
      <c r="DA90" s="11">
        <f t="shared" si="98"/>
        <v>-1</v>
      </c>
      <c r="DB90" s="11">
        <f t="shared" si="99"/>
        <v>-1</v>
      </c>
      <c r="DC90" s="11">
        <f t="shared" si="100"/>
        <v>-1</v>
      </c>
      <c r="DD90" s="11">
        <f t="shared" si="101"/>
        <v>-1</v>
      </c>
      <c r="DE90" s="11" t="e">
        <f t="shared" si="102"/>
        <v>#DIV/0!</v>
      </c>
      <c r="DF90" s="11">
        <f t="shared" si="103"/>
        <v>-1</v>
      </c>
      <c r="DG90" s="11">
        <f t="shared" si="104"/>
        <v>-1</v>
      </c>
      <c r="DH90" s="11">
        <f t="shared" si="105"/>
        <v>-1</v>
      </c>
      <c r="DI90" s="11">
        <f t="shared" si="106"/>
        <v>-1</v>
      </c>
      <c r="DJ90" s="11">
        <f t="shared" si="107"/>
        <v>-1</v>
      </c>
      <c r="DK90" s="11">
        <f t="shared" si="108"/>
        <v>-1</v>
      </c>
      <c r="DL90" s="11">
        <f t="shared" si="109"/>
        <v>-1</v>
      </c>
      <c r="DM90" s="11">
        <f t="shared" si="110"/>
        <v>-1</v>
      </c>
      <c r="DN90" s="11">
        <f t="shared" si="111"/>
        <v>-1</v>
      </c>
      <c r="DO90" s="11">
        <f t="shared" si="112"/>
        <v>-1</v>
      </c>
      <c r="DP90" s="11">
        <f t="shared" si="113"/>
        <v>-1</v>
      </c>
      <c r="DQ90" s="11">
        <f t="shared" si="114"/>
        <v>-1</v>
      </c>
      <c r="DR90" s="11">
        <f t="shared" si="115"/>
        <v>-1</v>
      </c>
      <c r="DS90" s="11">
        <f t="shared" si="116"/>
        <v>-1</v>
      </c>
      <c r="DT90" s="11">
        <f t="shared" si="117"/>
        <v>-1</v>
      </c>
      <c r="DU90" s="11">
        <f t="shared" si="118"/>
        <v>-1</v>
      </c>
      <c r="DV90" s="11">
        <f t="shared" si="119"/>
        <v>-1</v>
      </c>
      <c r="DW90" s="11">
        <f t="shared" si="120"/>
        <v>-1</v>
      </c>
      <c r="DX90" s="11">
        <f t="shared" si="121"/>
        <v>-1</v>
      </c>
      <c r="DY90" s="11">
        <f t="shared" si="122"/>
        <v>-1</v>
      </c>
      <c r="DZ90" s="11">
        <f t="shared" si="123"/>
        <v>-1</v>
      </c>
      <c r="EA90" s="11">
        <f t="shared" si="124"/>
        <v>-1</v>
      </c>
      <c r="EB90" s="11">
        <f t="shared" si="125"/>
        <v>-1</v>
      </c>
      <c r="EC90" s="11">
        <f t="shared" si="126"/>
        <v>-1</v>
      </c>
      <c r="ED90" s="11">
        <f t="shared" si="127"/>
        <v>-1</v>
      </c>
      <c r="EE90" s="11">
        <f t="shared" si="128"/>
        <v>-1</v>
      </c>
      <c r="EF90" s="11">
        <f t="shared" si="129"/>
        <v>-1</v>
      </c>
      <c r="EG90" s="11">
        <f t="shared" si="130"/>
        <v>-1</v>
      </c>
      <c r="EH90" s="11">
        <f t="shared" si="131"/>
        <v>-1</v>
      </c>
      <c r="EI90" s="11">
        <f t="shared" si="132"/>
        <v>-1</v>
      </c>
      <c r="EJ90" s="11">
        <f t="shared" si="133"/>
        <v>-1</v>
      </c>
      <c r="EK90" s="11">
        <f t="shared" si="134"/>
        <v>-1</v>
      </c>
      <c r="EL90" s="11">
        <f t="shared" si="135"/>
        <v>-1</v>
      </c>
      <c r="EM90" s="11">
        <f t="shared" si="136"/>
        <v>-1</v>
      </c>
      <c r="EN90" s="11">
        <f t="shared" si="137"/>
        <v>-1</v>
      </c>
      <c r="EO90" s="11">
        <f t="shared" si="138"/>
        <v>-1</v>
      </c>
      <c r="EP90" s="11">
        <f t="shared" si="139"/>
        <v>-1</v>
      </c>
      <c r="EQ90" s="11">
        <f t="shared" si="140"/>
        <v>-1</v>
      </c>
      <c r="ER90" s="11">
        <f t="shared" si="141"/>
        <v>-1</v>
      </c>
      <c r="ES90" s="11">
        <f t="shared" si="142"/>
        <v>-1</v>
      </c>
      <c r="ET90" s="11">
        <f t="shared" si="143"/>
        <v>-1</v>
      </c>
      <c r="EU90" s="11">
        <f t="shared" si="144"/>
        <v>-1</v>
      </c>
      <c r="EV90" s="11">
        <f t="shared" si="145"/>
        <v>-1</v>
      </c>
      <c r="EW90" s="11">
        <f t="shared" si="146"/>
        <v>-1</v>
      </c>
      <c r="EX90" s="11">
        <f t="shared" si="147"/>
        <v>-1</v>
      </c>
      <c r="EY90" s="11">
        <f t="shared" si="148"/>
        <v>-1</v>
      </c>
      <c r="EZ90" s="11">
        <f t="shared" si="149"/>
        <v>-1</v>
      </c>
      <c r="FA90" s="11">
        <f t="shared" si="150"/>
        <v>-1</v>
      </c>
      <c r="FB90" s="11">
        <f t="shared" si="151"/>
        <v>-1</v>
      </c>
      <c r="FC90" s="11">
        <f t="shared" si="152"/>
        <v>-1</v>
      </c>
      <c r="FD90" s="11">
        <f t="shared" si="153"/>
        <v>-1</v>
      </c>
      <c r="FE90" s="11">
        <f t="shared" si="154"/>
        <v>-1</v>
      </c>
      <c r="FF90" s="11">
        <f t="shared" si="155"/>
        <v>-1</v>
      </c>
      <c r="FG90" s="11">
        <f t="shared" si="156"/>
        <v>-1</v>
      </c>
      <c r="FH90" s="11">
        <f t="shared" si="157"/>
        <v>-1</v>
      </c>
      <c r="FI90" s="11">
        <f t="shared" si="158"/>
        <v>-1</v>
      </c>
      <c r="FJ90" s="11">
        <f t="shared" si="159"/>
        <v>-1</v>
      </c>
      <c r="FK90" s="11">
        <f t="shared" si="160"/>
        <v>-1</v>
      </c>
      <c r="FL90" s="11">
        <f t="shared" si="161"/>
        <v>-1</v>
      </c>
      <c r="FM90" s="11">
        <f t="shared" si="162"/>
        <v>-1</v>
      </c>
      <c r="FN90" s="11">
        <f t="shared" si="163"/>
        <v>-1</v>
      </c>
      <c r="FO90" s="11">
        <f t="shared" si="164"/>
        <v>-1</v>
      </c>
      <c r="FP90" s="11">
        <f t="shared" si="165"/>
        <v>-1</v>
      </c>
      <c r="FQ90" s="11">
        <f t="shared" si="166"/>
        <v>-1</v>
      </c>
      <c r="FR90" s="11">
        <f t="shared" si="167"/>
        <v>-1</v>
      </c>
      <c r="FS90" s="11">
        <f t="shared" si="168"/>
        <v>-1</v>
      </c>
      <c r="FT90" s="11">
        <f t="shared" si="169"/>
        <v>-1</v>
      </c>
      <c r="FU90" s="11">
        <f t="shared" si="170"/>
        <v>-1</v>
      </c>
      <c r="FV90" s="11">
        <f t="shared" si="171"/>
        <v>-1</v>
      </c>
      <c r="FW90" s="11">
        <f t="shared" si="172"/>
        <v>-1</v>
      </c>
      <c r="FX90" s="11">
        <f t="shared" si="173"/>
        <v>-1</v>
      </c>
      <c r="FY90" s="11">
        <f t="shared" si="174"/>
        <v>-1</v>
      </c>
      <c r="FZ90" s="11">
        <f t="shared" si="175"/>
        <v>-1</v>
      </c>
    </row>
    <row r="91" spans="1:182" x14ac:dyDescent="0.25">
      <c r="B91" s="2">
        <v>37012</v>
      </c>
      <c r="C91" s="3">
        <v>41683006</v>
      </c>
      <c r="D91" s="4">
        <f>VLOOKUP(B91,[22]jan94!$A$59:$IV$168,3,0)</f>
        <v>361375</v>
      </c>
      <c r="E91" s="4">
        <f>VLOOKUP(B91,[23]feb94!$A$51:$IV$159,3,0)</f>
        <v>225828</v>
      </c>
      <c r="F91" s="4">
        <f>VLOOKUP(B91,[24]mar94!$A$56:$IV$164,3,0)</f>
        <v>302692</v>
      </c>
      <c r="G91" s="4">
        <f>VLOOKUP(B91,[25]apr94!$A$64:$IV$170,3,0)</f>
        <v>247554</v>
      </c>
      <c r="H91" s="4">
        <f>VLOOKUP(B91,[26]may94!$A$51:$IV$156,3,0)</f>
        <v>208931</v>
      </c>
      <c r="I91" s="4">
        <f>VLOOKUP(B91,[27]jun94!$A$62:$IV$167,3,0)</f>
        <v>269431</v>
      </c>
      <c r="J91" s="4">
        <f>VLOOKUP(B91,[28]jul94!$A$55:$IV$159,3,0)</f>
        <v>226460</v>
      </c>
      <c r="K91" s="4">
        <f>VLOOKUP(B91,[29]aug94!$A$63:$IV$165,3,0)</f>
        <v>249317</v>
      </c>
      <c r="L91" s="4">
        <f>VLOOKUP(B91,[30]sep94!$A$55:$IV$156,3,0)</f>
        <v>334307</v>
      </c>
      <c r="M91" s="4">
        <f>VLOOKUP(B91,[31]oct94!$A$55:$IV$155,3,0)</f>
        <v>256023</v>
      </c>
      <c r="N91" s="4">
        <f>VLOOKUP(B91,[32]nov94!$A$38:$IV$137,3,0)</f>
        <v>281329</v>
      </c>
      <c r="O91" s="4">
        <f>VLOOKUP(B91,[33]dec94!$A$55:$IV$154,3,0)</f>
        <v>263040</v>
      </c>
      <c r="P91" s="4">
        <f>VLOOKUP(B91,[34]jan95!$A$48:$IV$142,3,0)</f>
        <v>436551</v>
      </c>
      <c r="Q91" s="4">
        <f>VLOOKUP(B91,[35]feb95!$A$54:$IV$147,3,0)</f>
        <v>274588</v>
      </c>
      <c r="R91" s="4">
        <f>VLOOKUP(B91,[36]mar95!$A$37:$IV$129,3,0)</f>
        <v>209943</v>
      </c>
      <c r="S91" s="4">
        <f>VLOOKUP(B91,[37]apr95!$A$59:$IV$150,3,0)</f>
        <v>264364</v>
      </c>
      <c r="T91" s="4">
        <f>VLOOKUP(B91,[38]may95!$A$60:$IV$151,3,0)</f>
        <v>287218</v>
      </c>
      <c r="U91" s="4">
        <f>VLOOKUP(B91,[39]jun95!$A$55:$IV$144,3,0)</f>
        <v>232572</v>
      </c>
      <c r="V91" s="4">
        <f>VLOOKUP(B91,[40]jul95!$A$53:$IV$141,3,0)</f>
        <v>319738</v>
      </c>
      <c r="W91" s="4">
        <f>VLOOKUP(B91,[41]aug95!$A$61:$IV$148,3,0)</f>
        <v>317650</v>
      </c>
      <c r="X91" s="4">
        <f>VLOOKUP(B91,[42]sep95!$A$58:$IV$144,3,0)</f>
        <v>199979</v>
      </c>
      <c r="Y91" s="4">
        <f>VLOOKUP(B91,[43]oct95!$A$53:$IV$138,3,0)</f>
        <v>535844</v>
      </c>
      <c r="Z91" s="4">
        <f>VLOOKUP(B91,[44]nov95!$A$58:$IV$142,3,0)</f>
        <v>362903</v>
      </c>
      <c r="AA91" s="4">
        <f>VLOOKUP(B91,[45]dec95!$A$55:$IV$138,3,0)</f>
        <v>219864</v>
      </c>
      <c r="AB91" s="4">
        <f>VLOOKUP(B91,[46]jan96!$A$59:$IV$138,3,0)</f>
        <v>315572</v>
      </c>
      <c r="AC91" s="4">
        <f>VLOOKUP(B91,[47]feb96!$A$36:$IV$114,3,0)</f>
        <v>655768</v>
      </c>
      <c r="AD91" s="4">
        <f>VLOOKUP(B91,[48]mar96!$A$54:$IV$133,3,0)</f>
        <v>282475</v>
      </c>
      <c r="AE91" s="4">
        <f>VLOOKUP(B91,[49]apr96!$A$51:$IV$127,3,0)</f>
        <v>280732</v>
      </c>
      <c r="AF91" s="4">
        <f>VLOOKUP(B91,[50]may96!$A$60:$IV$135,3,0)</f>
        <v>334600</v>
      </c>
      <c r="AG91" s="4">
        <f>VLOOKUP(B91,[51]jun96!$A$50:$IV$124,3,0)</f>
        <v>257097</v>
      </c>
      <c r="AH91" s="4">
        <f>VLOOKUP(B91,[52]jul96!$A$53:$IV$126,3,0)</f>
        <v>309646</v>
      </c>
      <c r="AI91" s="4">
        <f>VLOOKUP(B91,[53]aug96!$A$36:$IV$108,3,0)</f>
        <v>346391</v>
      </c>
      <c r="AJ91" s="4">
        <f>VLOOKUP(B91,[54]sep96!$A$51:$IV$122,3,0)</f>
        <v>423018</v>
      </c>
      <c r="AK91" s="4">
        <f>VLOOKUP(B91,[55]oct96!$A$59:$IV$129,3,0)</f>
        <v>333318</v>
      </c>
      <c r="AL91" s="4">
        <f>VLOOKUP(B91,[56]nov96!$A$61:$IV$130,3,0)</f>
        <v>383535</v>
      </c>
      <c r="AM91" s="4">
        <f>VLOOKUP(B91,[57]dec96!$A$51:$IV$119,3,0)</f>
        <v>374182</v>
      </c>
      <c r="AN91" s="4">
        <f>VLOOKUP(B91,[58]jan97!$A$52:$IV$116,3,0)</f>
        <v>325838</v>
      </c>
      <c r="AO91" s="4">
        <f>VLOOKUP(B91,[59]feb97!$A$35:$IV$98,3,0)</f>
        <v>328917</v>
      </c>
      <c r="AP91" s="4">
        <f>VLOOKUP(B91,[60]mar97!$A$51:$IV$113,3,0)</f>
        <v>329473</v>
      </c>
      <c r="AQ91" s="4">
        <f>VLOOKUP(B91,[61]apr97!$A$35:$IV$96,3,0)</f>
        <v>457606</v>
      </c>
      <c r="AR91" s="4">
        <f>VLOOKUP(B91,[62]may97!$A$35:$IV$95,3,0)</f>
        <v>299849</v>
      </c>
      <c r="AS91" s="4">
        <f>VLOOKUP(B91,[63]jun97!$A$35:$IV$94,3,0)</f>
        <v>424711</v>
      </c>
      <c r="AT91" s="4">
        <f>VLOOKUP(B91,[64]jul97!$A$49:$IV$107,3,0)</f>
        <v>464942</v>
      </c>
      <c r="AU91" s="4">
        <f>VLOOKUP(B91,[65]aug97!$A$60:$IV$117,3,0)</f>
        <v>518271</v>
      </c>
      <c r="AV91" s="4">
        <f>VLOOKUP(B91,[66]sep97!$A$48:$IV$104,3,0)</f>
        <v>796325</v>
      </c>
      <c r="AW91" s="4">
        <f>VLOOKUP(B91,[67]oct97!$A$48:$IV$103,3,0)</f>
        <v>801303</v>
      </c>
      <c r="AX91" s="4">
        <f>VLOOKUP(B91,[68]nov97!$A$48:$IV$102,3,0)</f>
        <v>418830</v>
      </c>
      <c r="AY91" s="4">
        <f>VLOOKUP(B91,[69]dec97!$A$35:$IV$88,3,0)</f>
        <v>401890</v>
      </c>
      <c r="AZ91" s="4">
        <f>VLOOKUP(B91,[70]jan98!$A$47:$IV$96,3,0)</f>
        <v>527872</v>
      </c>
      <c r="BA91" s="4">
        <f>VLOOKUP(B91,[71]feb98!$A$50:$IV$98,3,0)</f>
        <v>634879</v>
      </c>
      <c r="BB91" s="4">
        <f>VLOOKUP(B91,[72]mar98!$A$34:$IV$81,3,0)</f>
        <v>528910</v>
      </c>
      <c r="BC91" s="4">
        <f>VLOOKUP(B91,[73]apr98!$A$46:$IV$92,3,0)</f>
        <v>604282</v>
      </c>
      <c r="BD91" s="4">
        <f>VLOOKUP(B91,[74]may98!$A$47:$IV$92,3,0)</f>
        <v>467609</v>
      </c>
      <c r="BE91" s="4">
        <f>VLOOKUP(B91,[75]jun98!$A$54:$IV$98,3,0)</f>
        <v>556157</v>
      </c>
      <c r="BF91" s="4">
        <f>VLOOKUP(B91,[76]jul98!$A$34:$IV$77,3,0)</f>
        <v>673520</v>
      </c>
      <c r="BG91" s="4">
        <f>VLOOKUP(B91,[77]aug98!$A$48:$IV$90,3,0)</f>
        <v>680911</v>
      </c>
      <c r="BH91" s="4">
        <f>VLOOKUP(B91,[78]sep98!$A$46:$IV$87,3,0)</f>
        <v>435799</v>
      </c>
      <c r="BI91" s="4">
        <f>VLOOKUP(B91,[79]oct98!$A$34:$IV$74,3,0)</f>
        <v>643253</v>
      </c>
      <c r="BJ91" s="4">
        <f>VLOOKUP(B91,[80]nov98!$A$34:$IV$73,3,0)</f>
        <v>461829</v>
      </c>
      <c r="BK91" s="4">
        <f>VLOOKUP(B91,[81]dec98!$A$59:$IV$97,3,0)</f>
        <v>343651</v>
      </c>
      <c r="BL91" s="4">
        <f>VLOOKUP(B91,[82]jan99!$A$48:$IV$83,3,0)</f>
        <v>501669</v>
      </c>
      <c r="BM91" s="14">
        <f>VLOOKUP(B91,[83]feb99!$A$33:$IV$66,3,0)</f>
        <v>361784</v>
      </c>
      <c r="BN91" s="4">
        <f>VLOOKUP(B91,[84]mar99!$A$46:$IV$78,3,0)</f>
        <v>389869</v>
      </c>
      <c r="BO91" s="4">
        <f>VLOOKUP(B91,[85]apr99!$A$33:$IV$64,3,0)</f>
        <v>480431</v>
      </c>
      <c r="BP91" s="4">
        <f>VLOOKUP(B91,[86]may99!$A$58:$IV$88,3,0)</f>
        <v>416665</v>
      </c>
      <c r="BQ91" s="4">
        <f>VLOOKUP(B91,[87]jun99!$A$33:$IV$62,3,0)</f>
        <v>478016</v>
      </c>
      <c r="BR91" s="4">
        <f>VLOOKUP(B91,[88]jul99!$A$55:$IV$83,3,0)</f>
        <v>698962</v>
      </c>
      <c r="BS91" s="4">
        <f>VLOOKUP(B91,[89]aug99!$A$33:$IV$60,3,0)</f>
        <v>580712</v>
      </c>
      <c r="BT91">
        <f>VLOOKUP(B91,[90]sep99!$A$45:$IV$71,3,0)</f>
        <v>1002650</v>
      </c>
      <c r="BU91">
        <f>VLOOKUP(B91,[91]oct99!$A$44:$IV$69,3,0)</f>
        <v>935743</v>
      </c>
      <c r="BV91">
        <f>VLOOKUP(B91,[92]nov99!$A$47:$IV$71,3,0)</f>
        <v>972387</v>
      </c>
      <c r="BW91">
        <f>VLOOKUP(B91,[93]dec99!$A$58:$IV$81,3,0)</f>
        <v>836662</v>
      </c>
      <c r="BX91">
        <f>VLOOKUP(B91,[94]jan00!$A$32:$IV$51,3,0)</f>
        <v>848010</v>
      </c>
      <c r="BY91">
        <f>VLOOKUP(B91,[95]feb00!$A$47:$IV$65,3,0)</f>
        <v>1277771</v>
      </c>
      <c r="BZ91">
        <f>VLOOKUP(B91,[96]mar00!$A$43:$IV$60,3,0)</f>
        <v>1304582</v>
      </c>
      <c r="CA91">
        <f>VLOOKUP(B91,[97]apr00!$A$32:$IV$48,3,0)</f>
        <v>1244347</v>
      </c>
      <c r="CB91">
        <f>VLOOKUP(B91,[98]may00!$A$32:$IV$48,3,0)</f>
        <v>1475737</v>
      </c>
      <c r="CC91">
        <f>VLOOKUP(B91,[99]jun00!$A$54:$IV$68,3,0)</f>
        <v>1474481</v>
      </c>
      <c r="CD91">
        <f>VLOOKUP(B91,[100]jul00!$A$32:$IV$46,3,0)</f>
        <v>1495992</v>
      </c>
      <c r="CE91">
        <f>VLOOKUP(B91,[101]aug00!$A$55:$IV$67,3,0)</f>
        <v>2007376</v>
      </c>
      <c r="CF91">
        <f>VLOOKUP(B91,[102]sep00!$A$54:$IV$65,3,0)</f>
        <v>1880101</v>
      </c>
      <c r="CG91">
        <f>VLOOKUP(B91,[103]oct00!$A$51:$IV$61,3,0)</f>
        <v>1995512</v>
      </c>
      <c r="CH91">
        <f>VLOOKUP(B91,[104]nov00!$A$32:$IV$42,3,0)</f>
        <v>1701263</v>
      </c>
      <c r="CI91">
        <f>VLOOKUP(B91,[105]dec00!$A$50:$IV$58,3,0)</f>
        <v>1983163</v>
      </c>
      <c r="CJ91" s="3">
        <v>2129304</v>
      </c>
      <c r="CK91" s="3">
        <v>2102438</v>
      </c>
      <c r="CL91" s="3">
        <v>2707394</v>
      </c>
      <c r="CM91" s="3">
        <v>2435730</v>
      </c>
      <c r="CN91" s="3">
        <v>963259</v>
      </c>
      <c r="CQ91" s="11">
        <f t="shared" si="88"/>
        <v>-1</v>
      </c>
      <c r="CR91" s="11">
        <f t="shared" si="89"/>
        <v>-1</v>
      </c>
      <c r="CS91" s="11">
        <f t="shared" si="90"/>
        <v>-1</v>
      </c>
      <c r="CT91" s="11">
        <f t="shared" si="91"/>
        <v>-1</v>
      </c>
      <c r="CU91" s="11">
        <f t="shared" si="92"/>
        <v>-1</v>
      </c>
      <c r="CV91" s="11">
        <f t="shared" si="93"/>
        <v>-1</v>
      </c>
      <c r="CW91" s="11">
        <f t="shared" si="94"/>
        <v>-1</v>
      </c>
      <c r="CX91" s="11">
        <f t="shared" si="95"/>
        <v>-1</v>
      </c>
      <c r="CY91" s="11">
        <f t="shared" si="96"/>
        <v>-1</v>
      </c>
      <c r="CZ91" s="11">
        <f t="shared" si="97"/>
        <v>-1</v>
      </c>
      <c r="DA91" s="11">
        <f t="shared" si="98"/>
        <v>-1</v>
      </c>
      <c r="DB91" s="11">
        <f t="shared" si="99"/>
        <v>-1</v>
      </c>
      <c r="DC91" s="11">
        <f t="shared" si="100"/>
        <v>-1</v>
      </c>
      <c r="DD91" s="11">
        <f t="shared" si="101"/>
        <v>-1</v>
      </c>
      <c r="DE91" s="11" t="e">
        <f t="shared" si="102"/>
        <v>#DIV/0!</v>
      </c>
      <c r="DF91" s="11">
        <f t="shared" si="103"/>
        <v>-1</v>
      </c>
      <c r="DG91" s="11">
        <f t="shared" si="104"/>
        <v>-1</v>
      </c>
      <c r="DH91" s="11">
        <f t="shared" si="105"/>
        <v>-1</v>
      </c>
      <c r="DI91" s="11">
        <f t="shared" si="106"/>
        <v>-1</v>
      </c>
      <c r="DJ91" s="11">
        <f t="shared" si="107"/>
        <v>-1</v>
      </c>
      <c r="DK91" s="11">
        <f t="shared" si="108"/>
        <v>-1</v>
      </c>
      <c r="DL91" s="11">
        <f t="shared" si="109"/>
        <v>-1</v>
      </c>
      <c r="DM91" s="11">
        <f t="shared" si="110"/>
        <v>-1</v>
      </c>
      <c r="DN91" s="11">
        <f t="shared" si="111"/>
        <v>-1</v>
      </c>
      <c r="DO91" s="11">
        <f t="shared" si="112"/>
        <v>-1</v>
      </c>
      <c r="DP91" s="11">
        <f t="shared" si="113"/>
        <v>-1</v>
      </c>
      <c r="DQ91" s="11">
        <f t="shared" si="114"/>
        <v>-1</v>
      </c>
      <c r="DR91" s="11">
        <f t="shared" si="115"/>
        <v>-1</v>
      </c>
      <c r="DS91" s="11">
        <f t="shared" si="116"/>
        <v>-1</v>
      </c>
      <c r="DT91" s="11">
        <f t="shared" si="117"/>
        <v>-1</v>
      </c>
      <c r="DU91" s="11">
        <f t="shared" si="118"/>
        <v>-1</v>
      </c>
      <c r="DV91" s="11">
        <f t="shared" si="119"/>
        <v>-1</v>
      </c>
      <c r="DW91" s="11">
        <f t="shared" si="120"/>
        <v>-1</v>
      </c>
      <c r="DX91" s="11">
        <f t="shared" si="121"/>
        <v>-1</v>
      </c>
      <c r="DY91" s="11">
        <f t="shared" si="122"/>
        <v>-1</v>
      </c>
      <c r="DZ91" s="11">
        <f t="shared" si="123"/>
        <v>-1</v>
      </c>
      <c r="EA91" s="11">
        <f t="shared" si="124"/>
        <v>-1</v>
      </c>
      <c r="EB91" s="11">
        <f t="shared" si="125"/>
        <v>-1</v>
      </c>
      <c r="EC91" s="11">
        <f t="shared" si="126"/>
        <v>-1</v>
      </c>
      <c r="ED91" s="11">
        <f t="shared" si="127"/>
        <v>-1</v>
      </c>
      <c r="EE91" s="11">
        <f t="shared" si="128"/>
        <v>-1</v>
      </c>
      <c r="EF91" s="11">
        <f t="shared" si="129"/>
        <v>-1</v>
      </c>
      <c r="EG91" s="11">
        <f t="shared" si="130"/>
        <v>-1</v>
      </c>
      <c r="EH91" s="11">
        <f t="shared" si="131"/>
        <v>-1</v>
      </c>
      <c r="EI91" s="11">
        <f t="shared" si="132"/>
        <v>-1</v>
      </c>
      <c r="EJ91" s="11">
        <f t="shared" si="133"/>
        <v>-1</v>
      </c>
      <c r="EK91" s="11">
        <f t="shared" si="134"/>
        <v>-1</v>
      </c>
      <c r="EL91" s="11">
        <f t="shared" si="135"/>
        <v>-1</v>
      </c>
      <c r="EM91" s="11">
        <f t="shared" si="136"/>
        <v>-1</v>
      </c>
      <c r="EN91" s="11">
        <f t="shared" si="137"/>
        <v>-1</v>
      </c>
      <c r="EO91" s="11">
        <f t="shared" si="138"/>
        <v>-1</v>
      </c>
      <c r="EP91" s="11">
        <f t="shared" si="139"/>
        <v>-1</v>
      </c>
      <c r="EQ91" s="11">
        <f t="shared" si="140"/>
        <v>-1</v>
      </c>
      <c r="ER91" s="11">
        <f t="shared" si="141"/>
        <v>-1</v>
      </c>
      <c r="ES91" s="11">
        <f t="shared" si="142"/>
        <v>-1</v>
      </c>
      <c r="ET91" s="11">
        <f t="shared" si="143"/>
        <v>-1</v>
      </c>
      <c r="EU91" s="11">
        <f t="shared" si="144"/>
        <v>-1</v>
      </c>
      <c r="EV91" s="11">
        <f t="shared" si="145"/>
        <v>-1</v>
      </c>
      <c r="EW91" s="11">
        <f t="shared" si="146"/>
        <v>-1</v>
      </c>
      <c r="EX91" s="11">
        <f t="shared" si="147"/>
        <v>-1</v>
      </c>
      <c r="EY91" s="11">
        <f t="shared" si="148"/>
        <v>-1</v>
      </c>
      <c r="EZ91" s="11">
        <f t="shared" si="149"/>
        <v>-1</v>
      </c>
      <c r="FA91" s="11">
        <f t="shared" si="150"/>
        <v>-1</v>
      </c>
      <c r="FB91" s="11">
        <f t="shared" si="151"/>
        <v>-1</v>
      </c>
      <c r="FC91" s="11">
        <f t="shared" si="152"/>
        <v>-1</v>
      </c>
      <c r="FD91" s="11">
        <f t="shared" si="153"/>
        <v>-1</v>
      </c>
      <c r="FE91" s="11">
        <f t="shared" si="154"/>
        <v>-1</v>
      </c>
      <c r="FF91" s="11">
        <f t="shared" si="155"/>
        <v>-1</v>
      </c>
      <c r="FG91" s="11">
        <f t="shared" si="156"/>
        <v>-1</v>
      </c>
      <c r="FH91" s="11">
        <f t="shared" si="157"/>
        <v>-1</v>
      </c>
      <c r="FI91" s="11">
        <f t="shared" si="158"/>
        <v>-1</v>
      </c>
      <c r="FJ91" s="11">
        <f t="shared" si="159"/>
        <v>-1</v>
      </c>
      <c r="FK91" s="11">
        <f t="shared" si="160"/>
        <v>-1</v>
      </c>
      <c r="FL91" s="11">
        <f t="shared" si="161"/>
        <v>-1</v>
      </c>
      <c r="FM91" s="11">
        <f t="shared" si="162"/>
        <v>-1</v>
      </c>
      <c r="FN91" s="11">
        <f t="shared" si="163"/>
        <v>-1</v>
      </c>
      <c r="FO91" s="11">
        <f t="shared" si="164"/>
        <v>-1</v>
      </c>
      <c r="FP91" s="11">
        <f t="shared" si="165"/>
        <v>-1</v>
      </c>
      <c r="FQ91" s="11">
        <f t="shared" si="166"/>
        <v>-1</v>
      </c>
      <c r="FR91" s="11">
        <f t="shared" si="167"/>
        <v>-1</v>
      </c>
      <c r="FS91" s="11">
        <f t="shared" si="168"/>
        <v>-1</v>
      </c>
      <c r="FT91" s="11">
        <f t="shared" si="169"/>
        <v>-1</v>
      </c>
      <c r="FU91" s="11">
        <f t="shared" si="170"/>
        <v>-1</v>
      </c>
      <c r="FV91" s="11">
        <f t="shared" si="171"/>
        <v>-1</v>
      </c>
      <c r="FW91" s="11">
        <f t="shared" si="172"/>
        <v>-1</v>
      </c>
      <c r="FX91" s="11">
        <f t="shared" si="173"/>
        <v>-1</v>
      </c>
      <c r="FY91" s="11">
        <f t="shared" si="174"/>
        <v>-1</v>
      </c>
      <c r="FZ91" s="11">
        <f t="shared" si="175"/>
        <v>-1</v>
      </c>
    </row>
    <row r="92" spans="1:182" x14ac:dyDescent="0.25"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20"/>
      <c r="FU92" s="11"/>
      <c r="FV92" s="11"/>
      <c r="FW92" s="11"/>
    </row>
    <row r="93" spans="1:182" x14ac:dyDescent="0.25"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20"/>
      <c r="FU93" s="11"/>
      <c r="FV93" s="11"/>
      <c r="FW93" s="11"/>
    </row>
    <row r="94" spans="1:182" x14ac:dyDescent="0.25">
      <c r="A94">
        <v>31</v>
      </c>
      <c r="B94" s="2">
        <v>34335</v>
      </c>
      <c r="C94" s="5">
        <f t="shared" ref="C94:D100" si="176">(C3/1000000)/$A94</f>
        <v>2.851746451612903</v>
      </c>
      <c r="D94" s="5">
        <f t="shared" si="176"/>
        <v>4.6969806451612903E-2</v>
      </c>
      <c r="E94" s="5">
        <f t="shared" ref="E94:BP94" si="177">(E3/1000000)/$A94</f>
        <v>0</v>
      </c>
      <c r="F94" s="5">
        <f t="shared" si="177"/>
        <v>0</v>
      </c>
      <c r="G94" s="5">
        <f t="shared" si="177"/>
        <v>0</v>
      </c>
      <c r="H94" s="5">
        <f t="shared" si="177"/>
        <v>0</v>
      </c>
      <c r="I94" s="5">
        <f t="shared" si="177"/>
        <v>0</v>
      </c>
      <c r="J94" s="5">
        <f t="shared" si="177"/>
        <v>0</v>
      </c>
      <c r="K94" s="5">
        <f t="shared" si="177"/>
        <v>0</v>
      </c>
      <c r="L94" s="5">
        <f t="shared" si="177"/>
        <v>0</v>
      </c>
      <c r="M94" s="5">
        <f t="shared" si="177"/>
        <v>0</v>
      </c>
      <c r="N94" s="5">
        <f t="shared" si="177"/>
        <v>0</v>
      </c>
      <c r="O94" s="5">
        <f t="shared" si="177"/>
        <v>0</v>
      </c>
      <c r="P94" s="5">
        <f t="shared" si="177"/>
        <v>0</v>
      </c>
      <c r="Q94" s="5">
        <f t="shared" si="177"/>
        <v>0</v>
      </c>
      <c r="R94" s="5">
        <f t="shared" si="177"/>
        <v>0</v>
      </c>
      <c r="S94" s="5">
        <f t="shared" si="177"/>
        <v>0</v>
      </c>
      <c r="T94" s="5">
        <f t="shared" si="177"/>
        <v>0</v>
      </c>
      <c r="U94" s="5">
        <f t="shared" si="177"/>
        <v>0</v>
      </c>
      <c r="V94" s="5">
        <f t="shared" si="177"/>
        <v>0</v>
      </c>
      <c r="W94" s="5">
        <f t="shared" si="177"/>
        <v>0</v>
      </c>
      <c r="X94" s="5">
        <f t="shared" si="177"/>
        <v>0</v>
      </c>
      <c r="Y94" s="5">
        <f t="shared" si="177"/>
        <v>0</v>
      </c>
      <c r="Z94" s="5">
        <f t="shared" si="177"/>
        <v>0</v>
      </c>
      <c r="AA94" s="5">
        <f t="shared" si="177"/>
        <v>0</v>
      </c>
      <c r="AB94" s="5">
        <f t="shared" si="177"/>
        <v>0</v>
      </c>
      <c r="AC94" s="5">
        <f t="shared" si="177"/>
        <v>0</v>
      </c>
      <c r="AD94" s="5">
        <f t="shared" si="177"/>
        <v>0</v>
      </c>
      <c r="AE94" s="5">
        <f t="shared" si="177"/>
        <v>0</v>
      </c>
      <c r="AF94" s="5">
        <f t="shared" si="177"/>
        <v>0</v>
      </c>
      <c r="AG94" s="5">
        <f t="shared" si="177"/>
        <v>0</v>
      </c>
      <c r="AH94" s="5">
        <f t="shared" si="177"/>
        <v>0</v>
      </c>
      <c r="AI94" s="5">
        <f t="shared" si="177"/>
        <v>0</v>
      </c>
      <c r="AJ94" s="5">
        <f t="shared" si="177"/>
        <v>0</v>
      </c>
      <c r="AK94" s="5">
        <f t="shared" si="177"/>
        <v>0</v>
      </c>
      <c r="AL94" s="5">
        <f t="shared" si="177"/>
        <v>0</v>
      </c>
      <c r="AM94" s="5">
        <f t="shared" si="177"/>
        <v>0</v>
      </c>
      <c r="AN94" s="5">
        <f t="shared" si="177"/>
        <v>0</v>
      </c>
      <c r="AO94" s="5">
        <f t="shared" si="177"/>
        <v>0</v>
      </c>
      <c r="AP94" s="5">
        <f t="shared" si="177"/>
        <v>0</v>
      </c>
      <c r="AQ94" s="5">
        <f t="shared" si="177"/>
        <v>0</v>
      </c>
      <c r="AR94" s="5">
        <f t="shared" si="177"/>
        <v>0</v>
      </c>
      <c r="AS94" s="5">
        <f t="shared" si="177"/>
        <v>0</v>
      </c>
      <c r="AT94" s="5">
        <f t="shared" si="177"/>
        <v>0</v>
      </c>
      <c r="AU94" s="5">
        <f t="shared" si="177"/>
        <v>0</v>
      </c>
      <c r="AV94" s="5">
        <f t="shared" si="177"/>
        <v>0</v>
      </c>
      <c r="AW94" s="5">
        <f t="shared" si="177"/>
        <v>0</v>
      </c>
      <c r="AX94" s="5">
        <f t="shared" si="177"/>
        <v>0</v>
      </c>
      <c r="AY94" s="5">
        <f t="shared" si="177"/>
        <v>0</v>
      </c>
      <c r="AZ94" s="5">
        <f t="shared" si="177"/>
        <v>0</v>
      </c>
      <c r="BA94" s="5">
        <f t="shared" si="177"/>
        <v>0</v>
      </c>
      <c r="BB94" s="5">
        <f t="shared" si="177"/>
        <v>0</v>
      </c>
      <c r="BC94" s="5">
        <f t="shared" si="177"/>
        <v>0</v>
      </c>
      <c r="BD94" s="5">
        <f t="shared" si="177"/>
        <v>0</v>
      </c>
      <c r="BE94" s="5">
        <f t="shared" si="177"/>
        <v>0</v>
      </c>
      <c r="BF94" s="5">
        <f t="shared" si="177"/>
        <v>0</v>
      </c>
      <c r="BG94" s="5">
        <f t="shared" si="177"/>
        <v>0</v>
      </c>
      <c r="BH94" s="5">
        <f t="shared" si="177"/>
        <v>0</v>
      </c>
      <c r="BI94" s="5">
        <f t="shared" si="177"/>
        <v>0</v>
      </c>
      <c r="BJ94" s="5">
        <f t="shared" si="177"/>
        <v>0</v>
      </c>
      <c r="BK94" s="5">
        <f t="shared" si="177"/>
        <v>0</v>
      </c>
      <c r="BL94" s="5">
        <f t="shared" si="177"/>
        <v>0</v>
      </c>
      <c r="BM94" s="5">
        <f t="shared" si="177"/>
        <v>0</v>
      </c>
      <c r="BN94" s="5">
        <f t="shared" si="177"/>
        <v>0</v>
      </c>
      <c r="BO94" s="5">
        <f t="shared" si="177"/>
        <v>0</v>
      </c>
      <c r="BP94" s="5">
        <f t="shared" si="177"/>
        <v>0</v>
      </c>
      <c r="BQ94" s="5">
        <f t="shared" ref="BQ94:CF94" si="178">(BQ3/1000000)/$A94</f>
        <v>0</v>
      </c>
      <c r="BR94" s="5">
        <f t="shared" si="178"/>
        <v>0</v>
      </c>
      <c r="BS94" s="5">
        <f t="shared" si="178"/>
        <v>0</v>
      </c>
      <c r="BT94" s="5">
        <f t="shared" si="178"/>
        <v>0</v>
      </c>
      <c r="BU94" s="5">
        <f t="shared" si="178"/>
        <v>0</v>
      </c>
      <c r="BV94" s="5">
        <f t="shared" si="178"/>
        <v>0</v>
      </c>
      <c r="BW94" s="5">
        <f t="shared" si="178"/>
        <v>0</v>
      </c>
      <c r="BX94" s="5">
        <f t="shared" si="178"/>
        <v>0</v>
      </c>
      <c r="BY94" s="5">
        <f t="shared" si="178"/>
        <v>0</v>
      </c>
      <c r="BZ94" s="5">
        <f t="shared" si="178"/>
        <v>0</v>
      </c>
      <c r="CA94" s="5">
        <f t="shared" si="178"/>
        <v>0</v>
      </c>
      <c r="CB94" s="5">
        <f t="shared" si="178"/>
        <v>0</v>
      </c>
      <c r="CC94" s="5">
        <f t="shared" si="178"/>
        <v>0</v>
      </c>
      <c r="CD94" s="5">
        <f t="shared" si="178"/>
        <v>0</v>
      </c>
      <c r="CE94" s="5">
        <f t="shared" si="178"/>
        <v>0</v>
      </c>
      <c r="CF94" s="5">
        <f t="shared" si="178"/>
        <v>0</v>
      </c>
      <c r="CG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20"/>
      <c r="FU94" s="11"/>
      <c r="FV94" s="11"/>
      <c r="FW94" s="11"/>
    </row>
    <row r="95" spans="1:182" x14ac:dyDescent="0.25">
      <c r="A95">
        <v>28</v>
      </c>
      <c r="B95" s="2">
        <v>34366</v>
      </c>
      <c r="C95" s="5">
        <f t="shared" si="176"/>
        <v>2.8027285357142859</v>
      </c>
      <c r="D95" s="5">
        <f t="shared" si="176"/>
        <v>8.7297214285714284E-2</v>
      </c>
      <c r="E95" s="5">
        <f t="shared" ref="E95:R95" si="179">(E4/1000000)/$A95</f>
        <v>3.7016071428571433E-2</v>
      </c>
      <c r="F95" s="5">
        <f t="shared" si="179"/>
        <v>0</v>
      </c>
      <c r="G95" s="5">
        <f t="shared" si="179"/>
        <v>0</v>
      </c>
      <c r="H95" s="5">
        <f t="shared" si="179"/>
        <v>0</v>
      </c>
      <c r="I95" s="5">
        <f t="shared" si="179"/>
        <v>0</v>
      </c>
      <c r="J95" s="5">
        <f t="shared" si="179"/>
        <v>0</v>
      </c>
      <c r="K95" s="5">
        <f t="shared" si="179"/>
        <v>0</v>
      </c>
      <c r="L95" s="5">
        <f t="shared" si="179"/>
        <v>0</v>
      </c>
      <c r="M95" s="5">
        <f t="shared" si="179"/>
        <v>0</v>
      </c>
      <c r="N95" s="5">
        <f t="shared" si="179"/>
        <v>0</v>
      </c>
      <c r="O95" s="5">
        <f t="shared" si="179"/>
        <v>0</v>
      </c>
      <c r="P95" s="5">
        <f t="shared" si="179"/>
        <v>0</v>
      </c>
      <c r="Q95" s="5">
        <f t="shared" si="179"/>
        <v>0</v>
      </c>
      <c r="R95" s="5">
        <f t="shared" si="179"/>
        <v>0</v>
      </c>
      <c r="S95" s="5">
        <f t="shared" ref="S95:CD95" si="180">(S4/1000000)/$A95</f>
        <v>0</v>
      </c>
      <c r="T95" s="5">
        <f t="shared" si="180"/>
        <v>0</v>
      </c>
      <c r="U95" s="5">
        <f t="shared" si="180"/>
        <v>0</v>
      </c>
      <c r="V95" s="5">
        <f t="shared" si="180"/>
        <v>0</v>
      </c>
      <c r="W95" s="5">
        <f t="shared" si="180"/>
        <v>0</v>
      </c>
      <c r="X95" s="5">
        <f t="shared" si="180"/>
        <v>0</v>
      </c>
      <c r="Y95" s="5">
        <f t="shared" si="180"/>
        <v>0</v>
      </c>
      <c r="Z95" s="5">
        <f t="shared" si="180"/>
        <v>0</v>
      </c>
      <c r="AA95" s="5">
        <f t="shared" si="180"/>
        <v>0</v>
      </c>
      <c r="AB95" s="5">
        <f t="shared" si="180"/>
        <v>0</v>
      </c>
      <c r="AC95" s="5">
        <f t="shared" si="180"/>
        <v>0</v>
      </c>
      <c r="AD95" s="5">
        <f t="shared" si="180"/>
        <v>0</v>
      </c>
      <c r="AE95" s="5">
        <f t="shared" si="180"/>
        <v>0</v>
      </c>
      <c r="AF95" s="5">
        <f t="shared" si="180"/>
        <v>0</v>
      </c>
      <c r="AG95" s="5">
        <f t="shared" si="180"/>
        <v>0</v>
      </c>
      <c r="AH95" s="5">
        <f t="shared" si="180"/>
        <v>0</v>
      </c>
      <c r="AI95" s="5">
        <f t="shared" si="180"/>
        <v>0</v>
      </c>
      <c r="AJ95" s="5">
        <f t="shared" si="180"/>
        <v>0</v>
      </c>
      <c r="AK95" s="5">
        <f t="shared" si="180"/>
        <v>0</v>
      </c>
      <c r="AL95" s="5">
        <f t="shared" si="180"/>
        <v>0</v>
      </c>
      <c r="AM95" s="5">
        <f t="shared" si="180"/>
        <v>0</v>
      </c>
      <c r="AN95" s="5">
        <f t="shared" si="180"/>
        <v>0</v>
      </c>
      <c r="AO95" s="5">
        <f t="shared" si="180"/>
        <v>0</v>
      </c>
      <c r="AP95" s="5">
        <f t="shared" si="180"/>
        <v>0</v>
      </c>
      <c r="AQ95" s="5">
        <f t="shared" si="180"/>
        <v>0</v>
      </c>
      <c r="AR95" s="5">
        <f t="shared" si="180"/>
        <v>0</v>
      </c>
      <c r="AS95" s="5">
        <f t="shared" si="180"/>
        <v>0</v>
      </c>
      <c r="AT95" s="5">
        <f t="shared" si="180"/>
        <v>0</v>
      </c>
      <c r="AU95" s="5">
        <f t="shared" si="180"/>
        <v>0</v>
      </c>
      <c r="AV95" s="5">
        <f t="shared" si="180"/>
        <v>0</v>
      </c>
      <c r="AW95" s="5">
        <f t="shared" si="180"/>
        <v>0</v>
      </c>
      <c r="AX95" s="5">
        <f t="shared" si="180"/>
        <v>0</v>
      </c>
      <c r="AY95" s="5">
        <f t="shared" si="180"/>
        <v>0</v>
      </c>
      <c r="AZ95" s="5">
        <f t="shared" si="180"/>
        <v>0</v>
      </c>
      <c r="BA95" s="5">
        <f t="shared" si="180"/>
        <v>0</v>
      </c>
      <c r="BB95" s="5">
        <f t="shared" si="180"/>
        <v>0</v>
      </c>
      <c r="BC95" s="5">
        <f t="shared" si="180"/>
        <v>0</v>
      </c>
      <c r="BD95" s="5">
        <f t="shared" si="180"/>
        <v>0</v>
      </c>
      <c r="BE95" s="5">
        <f t="shared" si="180"/>
        <v>0</v>
      </c>
      <c r="BF95" s="5">
        <f t="shared" si="180"/>
        <v>0</v>
      </c>
      <c r="BG95" s="5">
        <f t="shared" si="180"/>
        <v>0</v>
      </c>
      <c r="BH95" s="5">
        <f t="shared" si="180"/>
        <v>0</v>
      </c>
      <c r="BI95" s="5">
        <f t="shared" si="180"/>
        <v>0</v>
      </c>
      <c r="BJ95" s="5">
        <f t="shared" si="180"/>
        <v>0</v>
      </c>
      <c r="BK95" s="5">
        <f t="shared" si="180"/>
        <v>0</v>
      </c>
      <c r="BL95" s="5">
        <f t="shared" si="180"/>
        <v>0</v>
      </c>
      <c r="BM95" s="5">
        <f t="shared" si="180"/>
        <v>0</v>
      </c>
      <c r="BN95" s="5">
        <f t="shared" si="180"/>
        <v>0</v>
      </c>
      <c r="BO95" s="5">
        <f t="shared" si="180"/>
        <v>0</v>
      </c>
      <c r="BP95" s="5">
        <f t="shared" si="180"/>
        <v>0</v>
      </c>
      <c r="BQ95" s="5">
        <f t="shared" si="180"/>
        <v>0</v>
      </c>
      <c r="BR95" s="5">
        <f t="shared" si="180"/>
        <v>0</v>
      </c>
      <c r="BS95" s="5">
        <f t="shared" si="180"/>
        <v>0</v>
      </c>
      <c r="BT95" s="5">
        <f t="shared" si="180"/>
        <v>0</v>
      </c>
      <c r="BU95" s="5">
        <f t="shared" si="180"/>
        <v>0</v>
      </c>
      <c r="BV95" s="5">
        <f t="shared" si="180"/>
        <v>0</v>
      </c>
      <c r="BW95" s="5">
        <f t="shared" si="180"/>
        <v>0</v>
      </c>
      <c r="BX95" s="5">
        <f t="shared" si="180"/>
        <v>0</v>
      </c>
      <c r="BY95" s="5">
        <f t="shared" si="180"/>
        <v>0</v>
      </c>
      <c r="BZ95" s="5">
        <f t="shared" si="180"/>
        <v>0</v>
      </c>
      <c r="CA95" s="5">
        <f t="shared" si="180"/>
        <v>0</v>
      </c>
      <c r="CB95" s="5">
        <f t="shared" si="180"/>
        <v>0</v>
      </c>
      <c r="CC95" s="5">
        <f t="shared" si="180"/>
        <v>0</v>
      </c>
      <c r="CD95" s="5">
        <f t="shared" si="180"/>
        <v>0</v>
      </c>
      <c r="CE95" s="5">
        <f t="shared" ref="CE95:CF100" si="181">(CE4/1000000)/$A95</f>
        <v>0</v>
      </c>
      <c r="CF95" s="5">
        <f t="shared" si="181"/>
        <v>0</v>
      </c>
      <c r="CG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20"/>
      <c r="FU95" s="11"/>
      <c r="FV95" s="11"/>
      <c r="FW95" s="11"/>
    </row>
    <row r="96" spans="1:182" x14ac:dyDescent="0.25">
      <c r="A96">
        <v>31</v>
      </c>
      <c r="B96" s="2">
        <v>34394</v>
      </c>
      <c r="C96" s="5">
        <f t="shared" si="176"/>
        <v>2.7850906129032258</v>
      </c>
      <c r="D96" s="5">
        <f t="shared" si="176"/>
        <v>8.0882322580645163E-2</v>
      </c>
      <c r="E96" s="5">
        <f t="shared" ref="E96:R96" si="182">(E5/1000000)/$A96</f>
        <v>6.0220096774193543E-2</v>
      </c>
      <c r="F96" s="5">
        <f t="shared" si="182"/>
        <v>4.7456838709677422E-2</v>
      </c>
      <c r="G96" s="5">
        <f t="shared" si="182"/>
        <v>0</v>
      </c>
      <c r="H96" s="5">
        <f t="shared" si="182"/>
        <v>0</v>
      </c>
      <c r="I96" s="5">
        <f t="shared" si="182"/>
        <v>0</v>
      </c>
      <c r="J96" s="5">
        <f t="shared" si="182"/>
        <v>0</v>
      </c>
      <c r="K96" s="5">
        <f t="shared" si="182"/>
        <v>0</v>
      </c>
      <c r="L96" s="5">
        <f t="shared" si="182"/>
        <v>0</v>
      </c>
      <c r="M96" s="5">
        <f t="shared" si="182"/>
        <v>0</v>
      </c>
      <c r="N96" s="5">
        <f t="shared" si="182"/>
        <v>0</v>
      </c>
      <c r="O96" s="5">
        <f t="shared" si="182"/>
        <v>0</v>
      </c>
      <c r="P96" s="5">
        <f t="shared" si="182"/>
        <v>0</v>
      </c>
      <c r="Q96" s="5">
        <f t="shared" si="182"/>
        <v>0</v>
      </c>
      <c r="R96" s="5">
        <f t="shared" si="182"/>
        <v>0</v>
      </c>
      <c r="S96" s="5">
        <f t="shared" ref="S96:CD96" si="183">(S5/1000000)/$A96</f>
        <v>0</v>
      </c>
      <c r="T96" s="5">
        <f t="shared" si="183"/>
        <v>0</v>
      </c>
      <c r="U96" s="5">
        <f t="shared" si="183"/>
        <v>0</v>
      </c>
      <c r="V96" s="5">
        <f t="shared" si="183"/>
        <v>0</v>
      </c>
      <c r="W96" s="5">
        <f t="shared" si="183"/>
        <v>0</v>
      </c>
      <c r="X96" s="5">
        <f t="shared" si="183"/>
        <v>0</v>
      </c>
      <c r="Y96" s="5">
        <f t="shared" si="183"/>
        <v>0</v>
      </c>
      <c r="Z96" s="5">
        <f t="shared" si="183"/>
        <v>0</v>
      </c>
      <c r="AA96" s="5">
        <f t="shared" si="183"/>
        <v>0</v>
      </c>
      <c r="AB96" s="5">
        <f t="shared" si="183"/>
        <v>0</v>
      </c>
      <c r="AC96" s="5">
        <f t="shared" si="183"/>
        <v>0</v>
      </c>
      <c r="AD96" s="5">
        <f t="shared" si="183"/>
        <v>0</v>
      </c>
      <c r="AE96" s="5">
        <f t="shared" si="183"/>
        <v>0</v>
      </c>
      <c r="AF96" s="5">
        <f t="shared" si="183"/>
        <v>0</v>
      </c>
      <c r="AG96" s="5">
        <f t="shared" si="183"/>
        <v>0</v>
      </c>
      <c r="AH96" s="5">
        <f t="shared" si="183"/>
        <v>0</v>
      </c>
      <c r="AI96" s="5">
        <f t="shared" si="183"/>
        <v>0</v>
      </c>
      <c r="AJ96" s="5">
        <f t="shared" si="183"/>
        <v>0</v>
      </c>
      <c r="AK96" s="5">
        <f t="shared" si="183"/>
        <v>0</v>
      </c>
      <c r="AL96" s="5">
        <f t="shared" si="183"/>
        <v>0</v>
      </c>
      <c r="AM96" s="5">
        <f t="shared" si="183"/>
        <v>0</v>
      </c>
      <c r="AN96" s="5">
        <f t="shared" si="183"/>
        <v>0</v>
      </c>
      <c r="AO96" s="5">
        <f t="shared" si="183"/>
        <v>0</v>
      </c>
      <c r="AP96" s="5">
        <f t="shared" si="183"/>
        <v>0</v>
      </c>
      <c r="AQ96" s="5">
        <f t="shared" si="183"/>
        <v>0</v>
      </c>
      <c r="AR96" s="5">
        <f t="shared" si="183"/>
        <v>0</v>
      </c>
      <c r="AS96" s="5">
        <f t="shared" si="183"/>
        <v>0</v>
      </c>
      <c r="AT96" s="5">
        <f t="shared" si="183"/>
        <v>0</v>
      </c>
      <c r="AU96" s="5">
        <f t="shared" si="183"/>
        <v>0</v>
      </c>
      <c r="AV96" s="5">
        <f t="shared" si="183"/>
        <v>0</v>
      </c>
      <c r="AW96" s="5">
        <f t="shared" si="183"/>
        <v>0</v>
      </c>
      <c r="AX96" s="5">
        <f t="shared" si="183"/>
        <v>0</v>
      </c>
      <c r="AY96" s="5">
        <f t="shared" si="183"/>
        <v>0</v>
      </c>
      <c r="AZ96" s="5">
        <f t="shared" si="183"/>
        <v>0</v>
      </c>
      <c r="BA96" s="5">
        <f t="shared" si="183"/>
        <v>0</v>
      </c>
      <c r="BB96" s="5">
        <f t="shared" si="183"/>
        <v>0</v>
      </c>
      <c r="BC96" s="5">
        <f t="shared" si="183"/>
        <v>0</v>
      </c>
      <c r="BD96" s="5">
        <f t="shared" si="183"/>
        <v>0</v>
      </c>
      <c r="BE96" s="5">
        <f t="shared" si="183"/>
        <v>0</v>
      </c>
      <c r="BF96" s="5">
        <f t="shared" si="183"/>
        <v>0</v>
      </c>
      <c r="BG96" s="5">
        <f t="shared" si="183"/>
        <v>0</v>
      </c>
      <c r="BH96" s="5">
        <f t="shared" si="183"/>
        <v>0</v>
      </c>
      <c r="BI96" s="5">
        <f t="shared" si="183"/>
        <v>0</v>
      </c>
      <c r="BJ96" s="5">
        <f t="shared" si="183"/>
        <v>0</v>
      </c>
      <c r="BK96" s="5">
        <f t="shared" si="183"/>
        <v>0</v>
      </c>
      <c r="BL96" s="5">
        <f t="shared" si="183"/>
        <v>0</v>
      </c>
      <c r="BM96" s="5">
        <f t="shared" si="183"/>
        <v>0</v>
      </c>
      <c r="BN96" s="5">
        <f t="shared" si="183"/>
        <v>0</v>
      </c>
      <c r="BO96" s="5">
        <f t="shared" si="183"/>
        <v>0</v>
      </c>
      <c r="BP96" s="5">
        <f t="shared" si="183"/>
        <v>0</v>
      </c>
      <c r="BQ96" s="5">
        <f t="shared" si="183"/>
        <v>0</v>
      </c>
      <c r="BR96" s="5">
        <f t="shared" si="183"/>
        <v>0</v>
      </c>
      <c r="BS96" s="5">
        <f t="shared" si="183"/>
        <v>0</v>
      </c>
      <c r="BT96" s="5">
        <f t="shared" si="183"/>
        <v>0</v>
      </c>
      <c r="BU96" s="5">
        <f t="shared" si="183"/>
        <v>0</v>
      </c>
      <c r="BV96" s="5">
        <f t="shared" si="183"/>
        <v>0</v>
      </c>
      <c r="BW96" s="5">
        <f t="shared" si="183"/>
        <v>0</v>
      </c>
      <c r="BX96" s="5">
        <f t="shared" si="183"/>
        <v>0</v>
      </c>
      <c r="BY96" s="5">
        <f t="shared" si="183"/>
        <v>0</v>
      </c>
      <c r="BZ96" s="5">
        <f t="shared" si="183"/>
        <v>0</v>
      </c>
      <c r="CA96" s="5">
        <f t="shared" si="183"/>
        <v>0</v>
      </c>
      <c r="CB96" s="5">
        <f t="shared" si="183"/>
        <v>0</v>
      </c>
      <c r="CC96" s="5">
        <f t="shared" si="183"/>
        <v>0</v>
      </c>
      <c r="CD96" s="5">
        <f t="shared" si="183"/>
        <v>0</v>
      </c>
      <c r="CE96" s="5">
        <f t="shared" si="181"/>
        <v>0</v>
      </c>
      <c r="CF96" s="5">
        <f t="shared" si="181"/>
        <v>0</v>
      </c>
      <c r="CG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20"/>
      <c r="FU96" s="11"/>
      <c r="FV96" s="11"/>
      <c r="FW96" s="11"/>
    </row>
    <row r="97" spans="1:179" x14ac:dyDescent="0.25">
      <c r="A97">
        <v>30</v>
      </c>
      <c r="B97" s="2">
        <v>34425</v>
      </c>
      <c r="C97" s="5">
        <f t="shared" si="176"/>
        <v>2.7088858</v>
      </c>
      <c r="D97" s="5">
        <f t="shared" si="176"/>
        <v>7.340300000000001E-2</v>
      </c>
      <c r="E97" s="5">
        <f t="shared" ref="E97:R97" si="184">(E6/1000000)/$A97</f>
        <v>5.34619E-2</v>
      </c>
      <c r="F97" s="5">
        <f t="shared" si="184"/>
        <v>8.2347966666666661E-2</v>
      </c>
      <c r="G97" s="5">
        <f t="shared" si="184"/>
        <v>3.5557133333333331E-2</v>
      </c>
      <c r="H97" s="5">
        <f t="shared" si="184"/>
        <v>0</v>
      </c>
      <c r="I97" s="5">
        <f t="shared" si="184"/>
        <v>0</v>
      </c>
      <c r="J97" s="5">
        <f t="shared" si="184"/>
        <v>0</v>
      </c>
      <c r="K97" s="5">
        <f t="shared" si="184"/>
        <v>0</v>
      </c>
      <c r="L97" s="5">
        <f t="shared" si="184"/>
        <v>0</v>
      </c>
      <c r="M97" s="5">
        <f t="shared" si="184"/>
        <v>0</v>
      </c>
      <c r="N97" s="5">
        <f t="shared" si="184"/>
        <v>0</v>
      </c>
      <c r="O97" s="5">
        <f t="shared" si="184"/>
        <v>0</v>
      </c>
      <c r="P97" s="5">
        <f t="shared" si="184"/>
        <v>0</v>
      </c>
      <c r="Q97" s="5">
        <f t="shared" si="184"/>
        <v>0</v>
      </c>
      <c r="R97" s="5">
        <f t="shared" si="184"/>
        <v>0</v>
      </c>
      <c r="S97" s="5">
        <f t="shared" ref="S97:CD97" si="185">(S6/1000000)/$A97</f>
        <v>0</v>
      </c>
      <c r="T97" s="5">
        <f t="shared" si="185"/>
        <v>0</v>
      </c>
      <c r="U97" s="5">
        <f t="shared" si="185"/>
        <v>0</v>
      </c>
      <c r="V97" s="5">
        <f t="shared" si="185"/>
        <v>0</v>
      </c>
      <c r="W97" s="5">
        <f t="shared" si="185"/>
        <v>0</v>
      </c>
      <c r="X97" s="5">
        <f t="shared" si="185"/>
        <v>0</v>
      </c>
      <c r="Y97" s="5">
        <f t="shared" si="185"/>
        <v>0</v>
      </c>
      <c r="Z97" s="5">
        <f t="shared" si="185"/>
        <v>0</v>
      </c>
      <c r="AA97" s="5">
        <f t="shared" si="185"/>
        <v>0</v>
      </c>
      <c r="AB97" s="5">
        <f t="shared" si="185"/>
        <v>0</v>
      </c>
      <c r="AC97" s="5">
        <f t="shared" si="185"/>
        <v>0</v>
      </c>
      <c r="AD97" s="5">
        <f t="shared" si="185"/>
        <v>0</v>
      </c>
      <c r="AE97" s="5">
        <f t="shared" si="185"/>
        <v>0</v>
      </c>
      <c r="AF97" s="5">
        <f t="shared" si="185"/>
        <v>0</v>
      </c>
      <c r="AG97" s="5">
        <f t="shared" si="185"/>
        <v>0</v>
      </c>
      <c r="AH97" s="5">
        <f t="shared" si="185"/>
        <v>0</v>
      </c>
      <c r="AI97" s="5">
        <f t="shared" si="185"/>
        <v>0</v>
      </c>
      <c r="AJ97" s="5">
        <f t="shared" si="185"/>
        <v>0</v>
      </c>
      <c r="AK97" s="5">
        <f t="shared" si="185"/>
        <v>0</v>
      </c>
      <c r="AL97" s="5">
        <f t="shared" si="185"/>
        <v>0</v>
      </c>
      <c r="AM97" s="5">
        <f t="shared" si="185"/>
        <v>0</v>
      </c>
      <c r="AN97" s="5">
        <f t="shared" si="185"/>
        <v>0</v>
      </c>
      <c r="AO97" s="5">
        <f t="shared" si="185"/>
        <v>0</v>
      </c>
      <c r="AP97" s="5">
        <f t="shared" si="185"/>
        <v>0</v>
      </c>
      <c r="AQ97" s="5">
        <f t="shared" si="185"/>
        <v>0</v>
      </c>
      <c r="AR97" s="5">
        <f t="shared" si="185"/>
        <v>0</v>
      </c>
      <c r="AS97" s="5">
        <f t="shared" si="185"/>
        <v>0</v>
      </c>
      <c r="AT97" s="5">
        <f t="shared" si="185"/>
        <v>0</v>
      </c>
      <c r="AU97" s="5">
        <f t="shared" si="185"/>
        <v>0</v>
      </c>
      <c r="AV97" s="5">
        <f t="shared" si="185"/>
        <v>0</v>
      </c>
      <c r="AW97" s="5">
        <f t="shared" si="185"/>
        <v>0</v>
      </c>
      <c r="AX97" s="5">
        <f t="shared" si="185"/>
        <v>0</v>
      </c>
      <c r="AY97" s="5">
        <f t="shared" si="185"/>
        <v>0</v>
      </c>
      <c r="AZ97" s="5">
        <f t="shared" si="185"/>
        <v>0</v>
      </c>
      <c r="BA97" s="5">
        <f t="shared" si="185"/>
        <v>0</v>
      </c>
      <c r="BB97" s="5">
        <f t="shared" si="185"/>
        <v>0</v>
      </c>
      <c r="BC97" s="5">
        <f t="shared" si="185"/>
        <v>0</v>
      </c>
      <c r="BD97" s="5">
        <f t="shared" si="185"/>
        <v>0</v>
      </c>
      <c r="BE97" s="5">
        <f t="shared" si="185"/>
        <v>0</v>
      </c>
      <c r="BF97" s="5">
        <f t="shared" si="185"/>
        <v>0</v>
      </c>
      <c r="BG97" s="5">
        <f t="shared" si="185"/>
        <v>0</v>
      </c>
      <c r="BH97" s="5">
        <f t="shared" si="185"/>
        <v>0</v>
      </c>
      <c r="BI97" s="5">
        <f t="shared" si="185"/>
        <v>0</v>
      </c>
      <c r="BJ97" s="5">
        <f t="shared" si="185"/>
        <v>0</v>
      </c>
      <c r="BK97" s="5">
        <f t="shared" si="185"/>
        <v>0</v>
      </c>
      <c r="BL97" s="5">
        <f t="shared" si="185"/>
        <v>0</v>
      </c>
      <c r="BM97" s="5">
        <f t="shared" si="185"/>
        <v>0</v>
      </c>
      <c r="BN97" s="5">
        <f t="shared" si="185"/>
        <v>0</v>
      </c>
      <c r="BO97" s="5">
        <f t="shared" si="185"/>
        <v>0</v>
      </c>
      <c r="BP97" s="5">
        <f t="shared" si="185"/>
        <v>0</v>
      </c>
      <c r="BQ97" s="5">
        <f t="shared" si="185"/>
        <v>0</v>
      </c>
      <c r="BR97" s="5">
        <f t="shared" si="185"/>
        <v>0</v>
      </c>
      <c r="BS97" s="5">
        <f t="shared" si="185"/>
        <v>0</v>
      </c>
      <c r="BT97" s="5">
        <f t="shared" si="185"/>
        <v>0</v>
      </c>
      <c r="BU97" s="5">
        <f t="shared" si="185"/>
        <v>0</v>
      </c>
      <c r="BV97" s="5">
        <f t="shared" si="185"/>
        <v>0</v>
      </c>
      <c r="BW97" s="5">
        <f t="shared" si="185"/>
        <v>0</v>
      </c>
      <c r="BX97" s="5">
        <f t="shared" si="185"/>
        <v>0</v>
      </c>
      <c r="BY97" s="5">
        <f t="shared" si="185"/>
        <v>0</v>
      </c>
      <c r="BZ97" s="5">
        <f t="shared" si="185"/>
        <v>0</v>
      </c>
      <c r="CA97" s="5">
        <f t="shared" si="185"/>
        <v>0</v>
      </c>
      <c r="CB97" s="5">
        <f t="shared" si="185"/>
        <v>0</v>
      </c>
      <c r="CC97" s="5">
        <f t="shared" si="185"/>
        <v>0</v>
      </c>
      <c r="CD97" s="5">
        <f t="shared" si="185"/>
        <v>0</v>
      </c>
      <c r="CE97" s="5">
        <f t="shared" si="181"/>
        <v>0</v>
      </c>
      <c r="CF97" s="5">
        <f t="shared" si="181"/>
        <v>0</v>
      </c>
      <c r="CG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20"/>
      <c r="FU97" s="11"/>
      <c r="FV97" s="11"/>
      <c r="FW97" s="11"/>
    </row>
    <row r="98" spans="1:179" x14ac:dyDescent="0.25">
      <c r="A98">
        <v>31</v>
      </c>
      <c r="B98" s="2">
        <v>34455</v>
      </c>
      <c r="C98" s="5">
        <f t="shared" si="176"/>
        <v>2.6841227096774194</v>
      </c>
      <c r="D98" s="5">
        <f t="shared" si="176"/>
        <v>6.4989096774193553E-2</v>
      </c>
      <c r="E98" s="5">
        <f t="shared" ref="E98:R98" si="186">(E7/1000000)/$A98</f>
        <v>4.562706451612903E-2</v>
      </c>
      <c r="F98" s="5">
        <f t="shared" si="186"/>
        <v>6.879712903225807E-2</v>
      </c>
      <c r="G98" s="5">
        <f t="shared" si="186"/>
        <v>6.7783903225806449E-2</v>
      </c>
      <c r="H98" s="5">
        <f t="shared" si="186"/>
        <v>3.7947064516129031E-2</v>
      </c>
      <c r="I98" s="5">
        <f t="shared" si="186"/>
        <v>0</v>
      </c>
      <c r="J98" s="5">
        <f t="shared" si="186"/>
        <v>0</v>
      </c>
      <c r="K98" s="5">
        <f t="shared" si="186"/>
        <v>0</v>
      </c>
      <c r="L98" s="5">
        <f t="shared" si="186"/>
        <v>0</v>
      </c>
      <c r="M98" s="5">
        <f t="shared" si="186"/>
        <v>0</v>
      </c>
      <c r="N98" s="5">
        <f t="shared" si="186"/>
        <v>0</v>
      </c>
      <c r="O98" s="5">
        <f t="shared" si="186"/>
        <v>0</v>
      </c>
      <c r="P98" s="5">
        <f t="shared" si="186"/>
        <v>0</v>
      </c>
      <c r="Q98" s="5">
        <f t="shared" si="186"/>
        <v>0</v>
      </c>
      <c r="R98" s="5">
        <f t="shared" si="186"/>
        <v>0</v>
      </c>
      <c r="S98" s="5">
        <f t="shared" ref="S98:CD98" si="187">(S7/1000000)/$A98</f>
        <v>0</v>
      </c>
      <c r="T98" s="5">
        <f t="shared" si="187"/>
        <v>0</v>
      </c>
      <c r="U98" s="5">
        <f t="shared" si="187"/>
        <v>0</v>
      </c>
      <c r="V98" s="5">
        <f t="shared" si="187"/>
        <v>0</v>
      </c>
      <c r="W98" s="5">
        <f t="shared" si="187"/>
        <v>0</v>
      </c>
      <c r="X98" s="5">
        <f t="shared" si="187"/>
        <v>0</v>
      </c>
      <c r="Y98" s="5">
        <f t="shared" si="187"/>
        <v>0</v>
      </c>
      <c r="Z98" s="5">
        <f t="shared" si="187"/>
        <v>0</v>
      </c>
      <c r="AA98" s="5">
        <f t="shared" si="187"/>
        <v>0</v>
      </c>
      <c r="AB98" s="5">
        <f t="shared" si="187"/>
        <v>0</v>
      </c>
      <c r="AC98" s="5">
        <f t="shared" si="187"/>
        <v>0</v>
      </c>
      <c r="AD98" s="5">
        <f t="shared" si="187"/>
        <v>0</v>
      </c>
      <c r="AE98" s="5">
        <f t="shared" si="187"/>
        <v>0</v>
      </c>
      <c r="AF98" s="5">
        <f t="shared" si="187"/>
        <v>0</v>
      </c>
      <c r="AG98" s="5">
        <f t="shared" si="187"/>
        <v>0</v>
      </c>
      <c r="AH98" s="5">
        <f t="shared" si="187"/>
        <v>0</v>
      </c>
      <c r="AI98" s="5">
        <f t="shared" si="187"/>
        <v>0</v>
      </c>
      <c r="AJ98" s="5">
        <f t="shared" si="187"/>
        <v>0</v>
      </c>
      <c r="AK98" s="5">
        <f t="shared" si="187"/>
        <v>0</v>
      </c>
      <c r="AL98" s="5">
        <f t="shared" si="187"/>
        <v>0</v>
      </c>
      <c r="AM98" s="5">
        <f t="shared" si="187"/>
        <v>0</v>
      </c>
      <c r="AN98" s="5">
        <f t="shared" si="187"/>
        <v>0</v>
      </c>
      <c r="AO98" s="5">
        <f t="shared" si="187"/>
        <v>0</v>
      </c>
      <c r="AP98" s="5">
        <f t="shared" si="187"/>
        <v>0</v>
      </c>
      <c r="AQ98" s="5">
        <f t="shared" si="187"/>
        <v>0</v>
      </c>
      <c r="AR98" s="5">
        <f t="shared" si="187"/>
        <v>0</v>
      </c>
      <c r="AS98" s="5">
        <f t="shared" si="187"/>
        <v>0</v>
      </c>
      <c r="AT98" s="5">
        <f t="shared" si="187"/>
        <v>0</v>
      </c>
      <c r="AU98" s="5">
        <f t="shared" si="187"/>
        <v>0</v>
      </c>
      <c r="AV98" s="5">
        <f t="shared" si="187"/>
        <v>0</v>
      </c>
      <c r="AW98" s="5">
        <f t="shared" si="187"/>
        <v>0</v>
      </c>
      <c r="AX98" s="5">
        <f t="shared" si="187"/>
        <v>0</v>
      </c>
      <c r="AY98" s="5">
        <f t="shared" si="187"/>
        <v>0</v>
      </c>
      <c r="AZ98" s="5">
        <f t="shared" si="187"/>
        <v>0</v>
      </c>
      <c r="BA98" s="5">
        <f t="shared" si="187"/>
        <v>0</v>
      </c>
      <c r="BB98" s="5">
        <f t="shared" si="187"/>
        <v>0</v>
      </c>
      <c r="BC98" s="5">
        <f t="shared" si="187"/>
        <v>0</v>
      </c>
      <c r="BD98" s="5">
        <f t="shared" si="187"/>
        <v>0</v>
      </c>
      <c r="BE98" s="5">
        <f t="shared" si="187"/>
        <v>0</v>
      </c>
      <c r="BF98" s="5">
        <f t="shared" si="187"/>
        <v>0</v>
      </c>
      <c r="BG98" s="5">
        <f t="shared" si="187"/>
        <v>0</v>
      </c>
      <c r="BH98" s="5">
        <f t="shared" si="187"/>
        <v>0</v>
      </c>
      <c r="BI98" s="5">
        <f t="shared" si="187"/>
        <v>0</v>
      </c>
      <c r="BJ98" s="5">
        <f t="shared" si="187"/>
        <v>0</v>
      </c>
      <c r="BK98" s="5">
        <f t="shared" si="187"/>
        <v>0</v>
      </c>
      <c r="BL98" s="5">
        <f t="shared" si="187"/>
        <v>0</v>
      </c>
      <c r="BM98" s="5">
        <f t="shared" si="187"/>
        <v>0</v>
      </c>
      <c r="BN98" s="5">
        <f t="shared" si="187"/>
        <v>0</v>
      </c>
      <c r="BO98" s="5">
        <f t="shared" si="187"/>
        <v>0</v>
      </c>
      <c r="BP98" s="5">
        <f t="shared" si="187"/>
        <v>0</v>
      </c>
      <c r="BQ98" s="5">
        <f t="shared" si="187"/>
        <v>0</v>
      </c>
      <c r="BR98" s="5">
        <f t="shared" si="187"/>
        <v>0</v>
      </c>
      <c r="BS98" s="5">
        <f t="shared" si="187"/>
        <v>0</v>
      </c>
      <c r="BT98" s="5">
        <f t="shared" si="187"/>
        <v>0</v>
      </c>
      <c r="BU98" s="5">
        <f t="shared" si="187"/>
        <v>0</v>
      </c>
      <c r="BV98" s="5">
        <f t="shared" si="187"/>
        <v>0</v>
      </c>
      <c r="BW98" s="5">
        <f t="shared" si="187"/>
        <v>0</v>
      </c>
      <c r="BX98" s="5">
        <f t="shared" si="187"/>
        <v>0</v>
      </c>
      <c r="BY98" s="5">
        <f t="shared" si="187"/>
        <v>0</v>
      </c>
      <c r="BZ98" s="5">
        <f t="shared" si="187"/>
        <v>0</v>
      </c>
      <c r="CA98" s="5">
        <f t="shared" si="187"/>
        <v>0</v>
      </c>
      <c r="CB98" s="5">
        <f t="shared" si="187"/>
        <v>0</v>
      </c>
      <c r="CC98" s="5">
        <f t="shared" si="187"/>
        <v>0</v>
      </c>
      <c r="CD98" s="5">
        <f t="shared" si="187"/>
        <v>0</v>
      </c>
      <c r="CE98" s="5">
        <f t="shared" si="181"/>
        <v>0</v>
      </c>
      <c r="CF98" s="5">
        <f t="shared" si="181"/>
        <v>0</v>
      </c>
      <c r="CG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20"/>
      <c r="FU98" s="11"/>
      <c r="FV98" s="11"/>
      <c r="FW98" s="11"/>
    </row>
    <row r="99" spans="1:179" x14ac:dyDescent="0.25">
      <c r="A99">
        <v>30</v>
      </c>
      <c r="B99" s="2">
        <v>34486</v>
      </c>
      <c r="C99" s="5">
        <f t="shared" si="176"/>
        <v>2.6342428333333334</v>
      </c>
      <c r="D99" s="5">
        <f t="shared" si="176"/>
        <v>6.0744766666666665E-2</v>
      </c>
      <c r="E99" s="5">
        <f t="shared" ref="E99:R99" si="188">(E8/1000000)/$A99</f>
        <v>4.3647866666666667E-2</v>
      </c>
      <c r="F99" s="5">
        <f t="shared" si="188"/>
        <v>6.274529999999999E-2</v>
      </c>
      <c r="G99" s="5">
        <f t="shared" si="188"/>
        <v>6.0772966666666664E-2</v>
      </c>
      <c r="H99" s="5">
        <f t="shared" si="188"/>
        <v>6.8489033333333324E-2</v>
      </c>
      <c r="I99" s="5">
        <f t="shared" si="188"/>
        <v>4.7900466666666669E-2</v>
      </c>
      <c r="J99" s="5">
        <f t="shared" si="188"/>
        <v>0</v>
      </c>
      <c r="K99" s="5">
        <f t="shared" si="188"/>
        <v>0</v>
      </c>
      <c r="L99" s="5">
        <f t="shared" si="188"/>
        <v>0</v>
      </c>
      <c r="M99" s="5">
        <f t="shared" si="188"/>
        <v>0</v>
      </c>
      <c r="N99" s="5">
        <f t="shared" si="188"/>
        <v>0</v>
      </c>
      <c r="O99" s="5">
        <f t="shared" si="188"/>
        <v>0</v>
      </c>
      <c r="P99" s="5">
        <f t="shared" si="188"/>
        <v>0</v>
      </c>
      <c r="Q99" s="5">
        <f t="shared" si="188"/>
        <v>0</v>
      </c>
      <c r="R99" s="5">
        <f t="shared" si="188"/>
        <v>0</v>
      </c>
      <c r="S99" s="5">
        <f t="shared" ref="S99:CD99" si="189">(S8/1000000)/$A99</f>
        <v>0</v>
      </c>
      <c r="T99" s="5">
        <f t="shared" si="189"/>
        <v>0</v>
      </c>
      <c r="U99" s="5">
        <f t="shared" si="189"/>
        <v>0</v>
      </c>
      <c r="V99" s="5">
        <f t="shared" si="189"/>
        <v>0</v>
      </c>
      <c r="W99" s="5">
        <f t="shared" si="189"/>
        <v>0</v>
      </c>
      <c r="X99" s="5">
        <f t="shared" si="189"/>
        <v>0</v>
      </c>
      <c r="Y99" s="5">
        <f t="shared" si="189"/>
        <v>0</v>
      </c>
      <c r="Z99" s="5">
        <f t="shared" si="189"/>
        <v>0</v>
      </c>
      <c r="AA99" s="5">
        <f t="shared" si="189"/>
        <v>0</v>
      </c>
      <c r="AB99" s="5">
        <f t="shared" si="189"/>
        <v>0</v>
      </c>
      <c r="AC99" s="5">
        <f t="shared" si="189"/>
        <v>0</v>
      </c>
      <c r="AD99" s="5">
        <f t="shared" si="189"/>
        <v>0</v>
      </c>
      <c r="AE99" s="5">
        <f t="shared" si="189"/>
        <v>0</v>
      </c>
      <c r="AF99" s="5">
        <f t="shared" si="189"/>
        <v>0</v>
      </c>
      <c r="AG99" s="5">
        <f t="shared" si="189"/>
        <v>0</v>
      </c>
      <c r="AH99" s="5">
        <f t="shared" si="189"/>
        <v>0</v>
      </c>
      <c r="AI99" s="5">
        <f t="shared" si="189"/>
        <v>0</v>
      </c>
      <c r="AJ99" s="5">
        <f t="shared" si="189"/>
        <v>0</v>
      </c>
      <c r="AK99" s="5">
        <f t="shared" si="189"/>
        <v>0</v>
      </c>
      <c r="AL99" s="5">
        <f t="shared" si="189"/>
        <v>0</v>
      </c>
      <c r="AM99" s="5">
        <f t="shared" si="189"/>
        <v>0</v>
      </c>
      <c r="AN99" s="5">
        <f t="shared" si="189"/>
        <v>0</v>
      </c>
      <c r="AO99" s="5">
        <f t="shared" si="189"/>
        <v>0</v>
      </c>
      <c r="AP99" s="5">
        <f t="shared" si="189"/>
        <v>0</v>
      </c>
      <c r="AQ99" s="5">
        <f t="shared" si="189"/>
        <v>0</v>
      </c>
      <c r="AR99" s="5">
        <f t="shared" si="189"/>
        <v>0</v>
      </c>
      <c r="AS99" s="5">
        <f t="shared" si="189"/>
        <v>0</v>
      </c>
      <c r="AT99" s="5">
        <f t="shared" si="189"/>
        <v>0</v>
      </c>
      <c r="AU99" s="5">
        <f t="shared" si="189"/>
        <v>0</v>
      </c>
      <c r="AV99" s="5">
        <f t="shared" si="189"/>
        <v>0</v>
      </c>
      <c r="AW99" s="5">
        <f t="shared" si="189"/>
        <v>0</v>
      </c>
      <c r="AX99" s="5">
        <f t="shared" si="189"/>
        <v>0</v>
      </c>
      <c r="AY99" s="5">
        <f t="shared" si="189"/>
        <v>0</v>
      </c>
      <c r="AZ99" s="5">
        <f t="shared" si="189"/>
        <v>0</v>
      </c>
      <c r="BA99" s="5">
        <f t="shared" si="189"/>
        <v>0</v>
      </c>
      <c r="BB99" s="5">
        <f t="shared" si="189"/>
        <v>0</v>
      </c>
      <c r="BC99" s="5">
        <f t="shared" si="189"/>
        <v>0</v>
      </c>
      <c r="BD99" s="5">
        <f t="shared" si="189"/>
        <v>0</v>
      </c>
      <c r="BE99" s="5">
        <f t="shared" si="189"/>
        <v>0</v>
      </c>
      <c r="BF99" s="5">
        <f t="shared" si="189"/>
        <v>0</v>
      </c>
      <c r="BG99" s="5">
        <f t="shared" si="189"/>
        <v>0</v>
      </c>
      <c r="BH99" s="5">
        <f t="shared" si="189"/>
        <v>0</v>
      </c>
      <c r="BI99" s="5">
        <f t="shared" si="189"/>
        <v>0</v>
      </c>
      <c r="BJ99" s="5">
        <f t="shared" si="189"/>
        <v>0</v>
      </c>
      <c r="BK99" s="5">
        <f t="shared" si="189"/>
        <v>0</v>
      </c>
      <c r="BL99" s="5">
        <f t="shared" si="189"/>
        <v>0</v>
      </c>
      <c r="BM99" s="5">
        <f t="shared" si="189"/>
        <v>0</v>
      </c>
      <c r="BN99" s="5">
        <f t="shared" si="189"/>
        <v>0</v>
      </c>
      <c r="BO99" s="5">
        <f t="shared" si="189"/>
        <v>0</v>
      </c>
      <c r="BP99" s="5">
        <f t="shared" si="189"/>
        <v>0</v>
      </c>
      <c r="BQ99" s="5">
        <f t="shared" si="189"/>
        <v>0</v>
      </c>
      <c r="BR99" s="5">
        <f t="shared" si="189"/>
        <v>0</v>
      </c>
      <c r="BS99" s="5">
        <f t="shared" si="189"/>
        <v>0</v>
      </c>
      <c r="BT99" s="5">
        <f t="shared" si="189"/>
        <v>0</v>
      </c>
      <c r="BU99" s="5">
        <f t="shared" si="189"/>
        <v>0</v>
      </c>
      <c r="BV99" s="5">
        <f t="shared" si="189"/>
        <v>0</v>
      </c>
      <c r="BW99" s="5">
        <f t="shared" si="189"/>
        <v>0</v>
      </c>
      <c r="BX99" s="5">
        <f t="shared" si="189"/>
        <v>0</v>
      </c>
      <c r="BY99" s="5">
        <f t="shared" si="189"/>
        <v>0</v>
      </c>
      <c r="BZ99" s="5">
        <f t="shared" si="189"/>
        <v>0</v>
      </c>
      <c r="CA99" s="5">
        <f t="shared" si="189"/>
        <v>0</v>
      </c>
      <c r="CB99" s="5">
        <f t="shared" si="189"/>
        <v>0</v>
      </c>
      <c r="CC99" s="5">
        <f t="shared" si="189"/>
        <v>0</v>
      </c>
      <c r="CD99" s="5">
        <f t="shared" si="189"/>
        <v>0</v>
      </c>
      <c r="CE99" s="5">
        <f t="shared" si="181"/>
        <v>0</v>
      </c>
      <c r="CF99" s="5">
        <f t="shared" si="181"/>
        <v>0</v>
      </c>
      <c r="CG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20"/>
      <c r="FU99" s="11"/>
      <c r="FV99" s="11"/>
      <c r="FW99" s="11"/>
    </row>
    <row r="100" spans="1:179" x14ac:dyDescent="0.25">
      <c r="A100">
        <v>31</v>
      </c>
      <c r="B100" s="2">
        <v>34516</v>
      </c>
      <c r="C100" s="5">
        <f t="shared" si="176"/>
        <v>2.5666704193548386</v>
      </c>
      <c r="D100" s="5">
        <f t="shared" si="176"/>
        <v>5.6702935483870974E-2</v>
      </c>
      <c r="E100" s="5">
        <f t="shared" ref="E100:R100" si="190">(E9/1000000)/$A100</f>
        <v>3.7794612903225805E-2</v>
      </c>
      <c r="F100" s="5">
        <f t="shared" si="190"/>
        <v>5.6625774193548382E-2</v>
      </c>
      <c r="G100" s="5">
        <f t="shared" si="190"/>
        <v>5.5781967741935487E-2</v>
      </c>
      <c r="H100" s="5">
        <f t="shared" si="190"/>
        <v>6.413474193548388E-2</v>
      </c>
      <c r="I100" s="5">
        <f t="shared" si="190"/>
        <v>8.047151612903225E-2</v>
      </c>
      <c r="J100" s="5">
        <f t="shared" si="190"/>
        <v>3.6437322580645158E-2</v>
      </c>
      <c r="K100" s="5">
        <f t="shared" si="190"/>
        <v>0</v>
      </c>
      <c r="L100" s="5">
        <f t="shared" si="190"/>
        <v>0</v>
      </c>
      <c r="M100" s="5">
        <f t="shared" si="190"/>
        <v>0</v>
      </c>
      <c r="N100" s="5">
        <f t="shared" si="190"/>
        <v>0</v>
      </c>
      <c r="O100" s="5">
        <f t="shared" si="190"/>
        <v>0</v>
      </c>
      <c r="P100" s="5">
        <f t="shared" si="190"/>
        <v>0</v>
      </c>
      <c r="Q100" s="5">
        <f t="shared" si="190"/>
        <v>0</v>
      </c>
      <c r="R100" s="5">
        <f t="shared" si="190"/>
        <v>0</v>
      </c>
      <c r="S100" s="5">
        <f t="shared" ref="S100:CD100" si="191">(S9/1000000)/$A100</f>
        <v>0</v>
      </c>
      <c r="T100" s="5">
        <f t="shared" si="191"/>
        <v>0</v>
      </c>
      <c r="U100" s="5">
        <f t="shared" si="191"/>
        <v>0</v>
      </c>
      <c r="V100" s="5">
        <f t="shared" si="191"/>
        <v>0</v>
      </c>
      <c r="W100" s="5">
        <f t="shared" si="191"/>
        <v>0</v>
      </c>
      <c r="X100" s="5">
        <f t="shared" si="191"/>
        <v>0</v>
      </c>
      <c r="Y100" s="5">
        <f t="shared" si="191"/>
        <v>0</v>
      </c>
      <c r="Z100" s="5">
        <f t="shared" si="191"/>
        <v>0</v>
      </c>
      <c r="AA100" s="5">
        <f t="shared" si="191"/>
        <v>0</v>
      </c>
      <c r="AB100" s="5">
        <f t="shared" si="191"/>
        <v>0</v>
      </c>
      <c r="AC100" s="5">
        <f t="shared" si="191"/>
        <v>0</v>
      </c>
      <c r="AD100" s="5">
        <f t="shared" si="191"/>
        <v>0</v>
      </c>
      <c r="AE100" s="5">
        <f t="shared" si="191"/>
        <v>0</v>
      </c>
      <c r="AF100" s="5">
        <f t="shared" si="191"/>
        <v>0</v>
      </c>
      <c r="AG100" s="5">
        <f t="shared" si="191"/>
        <v>0</v>
      </c>
      <c r="AH100" s="5">
        <f t="shared" si="191"/>
        <v>0</v>
      </c>
      <c r="AI100" s="5">
        <f t="shared" si="191"/>
        <v>0</v>
      </c>
      <c r="AJ100" s="5">
        <f t="shared" si="191"/>
        <v>0</v>
      </c>
      <c r="AK100" s="5">
        <f t="shared" si="191"/>
        <v>0</v>
      </c>
      <c r="AL100" s="5">
        <f t="shared" si="191"/>
        <v>0</v>
      </c>
      <c r="AM100" s="5">
        <f t="shared" si="191"/>
        <v>0</v>
      </c>
      <c r="AN100" s="5">
        <f t="shared" si="191"/>
        <v>0</v>
      </c>
      <c r="AO100" s="5">
        <f t="shared" si="191"/>
        <v>0</v>
      </c>
      <c r="AP100" s="5">
        <f t="shared" si="191"/>
        <v>0</v>
      </c>
      <c r="AQ100" s="5">
        <f t="shared" si="191"/>
        <v>0</v>
      </c>
      <c r="AR100" s="5">
        <f t="shared" si="191"/>
        <v>0</v>
      </c>
      <c r="AS100" s="5">
        <f t="shared" si="191"/>
        <v>0</v>
      </c>
      <c r="AT100" s="5">
        <f t="shared" si="191"/>
        <v>0</v>
      </c>
      <c r="AU100" s="5">
        <f t="shared" si="191"/>
        <v>0</v>
      </c>
      <c r="AV100" s="5">
        <f t="shared" si="191"/>
        <v>0</v>
      </c>
      <c r="AW100" s="5">
        <f t="shared" si="191"/>
        <v>0</v>
      </c>
      <c r="AX100" s="5">
        <f t="shared" si="191"/>
        <v>0</v>
      </c>
      <c r="AY100" s="5">
        <f t="shared" si="191"/>
        <v>0</v>
      </c>
      <c r="AZ100" s="5">
        <f t="shared" si="191"/>
        <v>0</v>
      </c>
      <c r="BA100" s="5">
        <f t="shared" si="191"/>
        <v>0</v>
      </c>
      <c r="BB100" s="5">
        <f t="shared" si="191"/>
        <v>0</v>
      </c>
      <c r="BC100" s="5">
        <f t="shared" si="191"/>
        <v>0</v>
      </c>
      <c r="BD100" s="5">
        <f t="shared" si="191"/>
        <v>0</v>
      </c>
      <c r="BE100" s="5">
        <f t="shared" si="191"/>
        <v>0</v>
      </c>
      <c r="BF100" s="5">
        <f t="shared" si="191"/>
        <v>0</v>
      </c>
      <c r="BG100" s="5">
        <f t="shared" si="191"/>
        <v>0</v>
      </c>
      <c r="BH100" s="5">
        <f t="shared" si="191"/>
        <v>0</v>
      </c>
      <c r="BI100" s="5">
        <f t="shared" si="191"/>
        <v>0</v>
      </c>
      <c r="BJ100" s="5">
        <f t="shared" si="191"/>
        <v>0</v>
      </c>
      <c r="BK100" s="5">
        <f t="shared" si="191"/>
        <v>0</v>
      </c>
      <c r="BL100" s="5">
        <f t="shared" si="191"/>
        <v>0</v>
      </c>
      <c r="BM100" s="5">
        <f t="shared" si="191"/>
        <v>0</v>
      </c>
      <c r="BN100" s="5">
        <f t="shared" si="191"/>
        <v>0</v>
      </c>
      <c r="BO100" s="5">
        <f t="shared" si="191"/>
        <v>0</v>
      </c>
      <c r="BP100" s="5">
        <f t="shared" si="191"/>
        <v>0</v>
      </c>
      <c r="BQ100" s="5">
        <f t="shared" si="191"/>
        <v>0</v>
      </c>
      <c r="BR100" s="5">
        <f t="shared" si="191"/>
        <v>0</v>
      </c>
      <c r="BS100" s="5">
        <f t="shared" si="191"/>
        <v>0</v>
      </c>
      <c r="BT100" s="5">
        <f t="shared" si="191"/>
        <v>0</v>
      </c>
      <c r="BU100" s="5">
        <f t="shared" si="191"/>
        <v>0</v>
      </c>
      <c r="BV100" s="5">
        <f t="shared" si="191"/>
        <v>0</v>
      </c>
      <c r="BW100" s="5">
        <f t="shared" si="191"/>
        <v>0</v>
      </c>
      <c r="BX100" s="5">
        <f t="shared" si="191"/>
        <v>0</v>
      </c>
      <c r="BY100" s="5">
        <f t="shared" si="191"/>
        <v>0</v>
      </c>
      <c r="BZ100" s="5">
        <f t="shared" si="191"/>
        <v>0</v>
      </c>
      <c r="CA100" s="5">
        <f t="shared" si="191"/>
        <v>0</v>
      </c>
      <c r="CB100" s="5">
        <f t="shared" si="191"/>
        <v>0</v>
      </c>
      <c r="CC100" s="5">
        <f t="shared" si="191"/>
        <v>0</v>
      </c>
      <c r="CD100" s="5">
        <f t="shared" si="191"/>
        <v>0</v>
      </c>
      <c r="CE100" s="5">
        <f t="shared" si="181"/>
        <v>0</v>
      </c>
      <c r="CF100" s="5">
        <f t="shared" si="181"/>
        <v>0</v>
      </c>
      <c r="CG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20"/>
      <c r="FU100" s="11"/>
      <c r="FV100" s="11"/>
      <c r="FW100" s="11"/>
    </row>
    <row r="101" spans="1:179" x14ac:dyDescent="0.25">
      <c r="A101">
        <v>31</v>
      </c>
      <c r="B101" s="2">
        <v>34547</v>
      </c>
      <c r="C101" s="5">
        <f t="shared" ref="C101:S101" si="192">(C10/1000000)/$A101</f>
        <v>2.530263064516129</v>
      </c>
      <c r="D101" s="5">
        <f t="shared" si="192"/>
        <v>5.6513000000000001E-2</v>
      </c>
      <c r="E101" s="5">
        <f t="shared" si="192"/>
        <v>3.4772838709677421E-2</v>
      </c>
      <c r="F101" s="5">
        <f t="shared" si="192"/>
        <v>5.0642290322580649E-2</v>
      </c>
      <c r="G101" s="5">
        <f t="shared" si="192"/>
        <v>4.2426322580645159E-2</v>
      </c>
      <c r="H101" s="5">
        <f t="shared" si="192"/>
        <v>5.5144806451612904E-2</v>
      </c>
      <c r="I101" s="5">
        <f t="shared" si="192"/>
        <v>6.8873580645161289E-2</v>
      </c>
      <c r="J101" s="5">
        <f t="shared" si="192"/>
        <v>7.0445258064516139E-2</v>
      </c>
      <c r="K101" s="5">
        <f t="shared" si="192"/>
        <v>3.2298548387096775E-2</v>
      </c>
      <c r="L101" s="5">
        <f t="shared" si="192"/>
        <v>0</v>
      </c>
      <c r="M101" s="5">
        <f t="shared" si="192"/>
        <v>0</v>
      </c>
      <c r="N101" s="5">
        <f t="shared" si="192"/>
        <v>0</v>
      </c>
      <c r="O101" s="5">
        <f t="shared" si="192"/>
        <v>0</v>
      </c>
      <c r="P101" s="5">
        <f t="shared" si="192"/>
        <v>0</v>
      </c>
      <c r="Q101" s="5">
        <f t="shared" si="192"/>
        <v>0</v>
      </c>
      <c r="R101" s="5">
        <f t="shared" si="192"/>
        <v>0</v>
      </c>
      <c r="S101" s="5">
        <f t="shared" si="192"/>
        <v>0</v>
      </c>
      <c r="T101" s="5">
        <f t="shared" ref="T101:CE101" si="193">(T10/1000000)/$A101</f>
        <v>0</v>
      </c>
      <c r="U101" s="5">
        <f t="shared" si="193"/>
        <v>0</v>
      </c>
      <c r="V101" s="5">
        <f t="shared" si="193"/>
        <v>0</v>
      </c>
      <c r="W101" s="5">
        <f t="shared" si="193"/>
        <v>0</v>
      </c>
      <c r="X101" s="5">
        <f t="shared" si="193"/>
        <v>0</v>
      </c>
      <c r="Y101" s="5">
        <f t="shared" si="193"/>
        <v>0</v>
      </c>
      <c r="Z101" s="5">
        <f t="shared" si="193"/>
        <v>0</v>
      </c>
      <c r="AA101" s="5">
        <f t="shared" si="193"/>
        <v>0</v>
      </c>
      <c r="AB101" s="5">
        <f t="shared" si="193"/>
        <v>0</v>
      </c>
      <c r="AC101" s="5">
        <f t="shared" si="193"/>
        <v>0</v>
      </c>
      <c r="AD101" s="5">
        <f t="shared" si="193"/>
        <v>0</v>
      </c>
      <c r="AE101" s="5">
        <f t="shared" si="193"/>
        <v>0</v>
      </c>
      <c r="AF101" s="5">
        <f t="shared" si="193"/>
        <v>0</v>
      </c>
      <c r="AG101" s="5">
        <f t="shared" si="193"/>
        <v>0</v>
      </c>
      <c r="AH101" s="5">
        <f t="shared" si="193"/>
        <v>0</v>
      </c>
      <c r="AI101" s="5">
        <f t="shared" si="193"/>
        <v>0</v>
      </c>
      <c r="AJ101" s="5">
        <f t="shared" si="193"/>
        <v>0</v>
      </c>
      <c r="AK101" s="5">
        <f t="shared" si="193"/>
        <v>0</v>
      </c>
      <c r="AL101" s="5">
        <f t="shared" si="193"/>
        <v>0</v>
      </c>
      <c r="AM101" s="5">
        <f t="shared" si="193"/>
        <v>0</v>
      </c>
      <c r="AN101" s="5">
        <f t="shared" si="193"/>
        <v>0</v>
      </c>
      <c r="AO101" s="5">
        <f t="shared" si="193"/>
        <v>0</v>
      </c>
      <c r="AP101" s="5">
        <f t="shared" si="193"/>
        <v>0</v>
      </c>
      <c r="AQ101" s="5">
        <f t="shared" si="193"/>
        <v>0</v>
      </c>
      <c r="AR101" s="5">
        <f t="shared" si="193"/>
        <v>0</v>
      </c>
      <c r="AS101" s="5">
        <f t="shared" si="193"/>
        <v>0</v>
      </c>
      <c r="AT101" s="5">
        <f t="shared" si="193"/>
        <v>0</v>
      </c>
      <c r="AU101" s="5">
        <f t="shared" si="193"/>
        <v>0</v>
      </c>
      <c r="AV101" s="5">
        <f t="shared" si="193"/>
        <v>0</v>
      </c>
      <c r="AW101" s="5">
        <f t="shared" si="193"/>
        <v>0</v>
      </c>
      <c r="AX101" s="5">
        <f t="shared" si="193"/>
        <v>0</v>
      </c>
      <c r="AY101" s="5">
        <f t="shared" si="193"/>
        <v>0</v>
      </c>
      <c r="AZ101" s="5">
        <f t="shared" si="193"/>
        <v>0</v>
      </c>
      <c r="BA101" s="5">
        <f t="shared" si="193"/>
        <v>0</v>
      </c>
      <c r="BB101" s="5">
        <f t="shared" si="193"/>
        <v>0</v>
      </c>
      <c r="BC101" s="5">
        <f t="shared" si="193"/>
        <v>0</v>
      </c>
      <c r="BD101" s="5">
        <f t="shared" si="193"/>
        <v>0</v>
      </c>
      <c r="BE101" s="5">
        <f t="shared" si="193"/>
        <v>0</v>
      </c>
      <c r="BF101" s="5">
        <f t="shared" si="193"/>
        <v>0</v>
      </c>
      <c r="BG101" s="5">
        <f t="shared" si="193"/>
        <v>0</v>
      </c>
      <c r="BH101" s="5">
        <f t="shared" si="193"/>
        <v>0</v>
      </c>
      <c r="BI101" s="5">
        <f t="shared" si="193"/>
        <v>0</v>
      </c>
      <c r="BJ101" s="5">
        <f t="shared" si="193"/>
        <v>0</v>
      </c>
      <c r="BK101" s="5">
        <f t="shared" si="193"/>
        <v>0</v>
      </c>
      <c r="BL101" s="5">
        <f t="shared" si="193"/>
        <v>0</v>
      </c>
      <c r="BM101" s="5">
        <f t="shared" si="193"/>
        <v>0</v>
      </c>
      <c r="BN101" s="5">
        <f t="shared" si="193"/>
        <v>0</v>
      </c>
      <c r="BO101" s="5">
        <f t="shared" si="193"/>
        <v>0</v>
      </c>
      <c r="BP101" s="5">
        <f t="shared" si="193"/>
        <v>0</v>
      </c>
      <c r="BQ101" s="5">
        <f t="shared" si="193"/>
        <v>0</v>
      </c>
      <c r="BR101" s="5">
        <f t="shared" si="193"/>
        <v>0</v>
      </c>
      <c r="BS101" s="5">
        <f t="shared" si="193"/>
        <v>0</v>
      </c>
      <c r="BT101" s="5">
        <f t="shared" si="193"/>
        <v>0</v>
      </c>
      <c r="BU101" s="5">
        <f t="shared" si="193"/>
        <v>0</v>
      </c>
      <c r="BV101" s="5">
        <f t="shared" si="193"/>
        <v>0</v>
      </c>
      <c r="BW101" s="5">
        <f t="shared" si="193"/>
        <v>0</v>
      </c>
      <c r="BX101" s="5">
        <f t="shared" si="193"/>
        <v>0</v>
      </c>
      <c r="BY101" s="5">
        <f t="shared" si="193"/>
        <v>0</v>
      </c>
      <c r="BZ101" s="5">
        <f t="shared" si="193"/>
        <v>0</v>
      </c>
      <c r="CA101" s="5">
        <f t="shared" si="193"/>
        <v>0</v>
      </c>
      <c r="CB101" s="5">
        <f t="shared" si="193"/>
        <v>0</v>
      </c>
      <c r="CC101" s="5">
        <f t="shared" si="193"/>
        <v>0</v>
      </c>
      <c r="CD101" s="5">
        <f t="shared" si="193"/>
        <v>0</v>
      </c>
      <c r="CE101" s="5">
        <f t="shared" si="193"/>
        <v>0</v>
      </c>
      <c r="CF101" s="5">
        <f t="shared" ref="CF101:CF113" si="194">(CF10/1000000)/$A101</f>
        <v>0</v>
      </c>
      <c r="CG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20"/>
      <c r="FU101" s="11"/>
      <c r="FV101" s="11"/>
      <c r="FW101" s="11"/>
    </row>
    <row r="102" spans="1:179" x14ac:dyDescent="0.25">
      <c r="A102">
        <v>30</v>
      </c>
      <c r="B102" s="2">
        <v>34578</v>
      </c>
      <c r="C102" s="5">
        <f t="shared" ref="C102:R102" si="195">(C11/1000000)/$A102</f>
        <v>2.4869186666666669</v>
      </c>
      <c r="D102" s="5">
        <f t="shared" si="195"/>
        <v>4.846806666666667E-2</v>
      </c>
      <c r="E102" s="5">
        <f t="shared" si="195"/>
        <v>3.287636666666667E-2</v>
      </c>
      <c r="F102" s="5">
        <f t="shared" si="195"/>
        <v>4.6652866666666667E-2</v>
      </c>
      <c r="G102" s="5">
        <f t="shared" si="195"/>
        <v>3.6993499999999999E-2</v>
      </c>
      <c r="H102" s="5">
        <f t="shared" si="195"/>
        <v>4.7203966666666666E-2</v>
      </c>
      <c r="I102" s="5">
        <f t="shared" si="195"/>
        <v>6.447526666666667E-2</v>
      </c>
      <c r="J102" s="5">
        <f t="shared" si="195"/>
        <v>6.9922033333333328E-2</v>
      </c>
      <c r="K102" s="5">
        <f t="shared" si="195"/>
        <v>5.9679900000000001E-2</v>
      </c>
      <c r="L102" s="5">
        <f t="shared" si="195"/>
        <v>3.3543866666666665E-2</v>
      </c>
      <c r="M102" s="5">
        <f t="shared" si="195"/>
        <v>0</v>
      </c>
      <c r="N102" s="5">
        <f t="shared" si="195"/>
        <v>0</v>
      </c>
      <c r="O102" s="5">
        <f t="shared" si="195"/>
        <v>0</v>
      </c>
      <c r="P102" s="5">
        <f t="shared" si="195"/>
        <v>0</v>
      </c>
      <c r="Q102" s="5">
        <f t="shared" si="195"/>
        <v>0</v>
      </c>
      <c r="R102" s="5">
        <f t="shared" si="195"/>
        <v>0</v>
      </c>
      <c r="S102" s="5">
        <f t="shared" ref="S102:CD102" si="196">(S11/1000000)/$A102</f>
        <v>0</v>
      </c>
      <c r="T102" s="5">
        <f t="shared" si="196"/>
        <v>0</v>
      </c>
      <c r="U102" s="5">
        <f t="shared" si="196"/>
        <v>0</v>
      </c>
      <c r="V102" s="5">
        <f t="shared" si="196"/>
        <v>0</v>
      </c>
      <c r="W102" s="5">
        <f t="shared" si="196"/>
        <v>0</v>
      </c>
      <c r="X102" s="5">
        <f t="shared" si="196"/>
        <v>0</v>
      </c>
      <c r="Y102" s="5">
        <f t="shared" si="196"/>
        <v>0</v>
      </c>
      <c r="Z102" s="5">
        <f t="shared" si="196"/>
        <v>0</v>
      </c>
      <c r="AA102" s="5">
        <f t="shared" si="196"/>
        <v>0</v>
      </c>
      <c r="AB102" s="5">
        <f t="shared" si="196"/>
        <v>0</v>
      </c>
      <c r="AC102" s="5">
        <f t="shared" si="196"/>
        <v>0</v>
      </c>
      <c r="AD102" s="5">
        <f t="shared" si="196"/>
        <v>0</v>
      </c>
      <c r="AE102" s="5">
        <f t="shared" si="196"/>
        <v>0</v>
      </c>
      <c r="AF102" s="5">
        <f t="shared" si="196"/>
        <v>0</v>
      </c>
      <c r="AG102" s="5">
        <f t="shared" si="196"/>
        <v>0</v>
      </c>
      <c r="AH102" s="5">
        <f t="shared" si="196"/>
        <v>0</v>
      </c>
      <c r="AI102" s="5">
        <f t="shared" si="196"/>
        <v>0</v>
      </c>
      <c r="AJ102" s="5">
        <f t="shared" si="196"/>
        <v>0</v>
      </c>
      <c r="AK102" s="5">
        <f t="shared" si="196"/>
        <v>0</v>
      </c>
      <c r="AL102" s="5">
        <f t="shared" si="196"/>
        <v>0</v>
      </c>
      <c r="AM102" s="5">
        <f t="shared" si="196"/>
        <v>0</v>
      </c>
      <c r="AN102" s="5">
        <f t="shared" si="196"/>
        <v>0</v>
      </c>
      <c r="AO102" s="5">
        <f t="shared" si="196"/>
        <v>0</v>
      </c>
      <c r="AP102" s="5">
        <f t="shared" si="196"/>
        <v>0</v>
      </c>
      <c r="AQ102" s="5">
        <f t="shared" si="196"/>
        <v>0</v>
      </c>
      <c r="AR102" s="5">
        <f t="shared" si="196"/>
        <v>0</v>
      </c>
      <c r="AS102" s="5">
        <f t="shared" si="196"/>
        <v>0</v>
      </c>
      <c r="AT102" s="5">
        <f t="shared" si="196"/>
        <v>0</v>
      </c>
      <c r="AU102" s="5">
        <f t="shared" si="196"/>
        <v>0</v>
      </c>
      <c r="AV102" s="5">
        <f t="shared" si="196"/>
        <v>0</v>
      </c>
      <c r="AW102" s="5">
        <f t="shared" si="196"/>
        <v>0</v>
      </c>
      <c r="AX102" s="5">
        <f t="shared" si="196"/>
        <v>0</v>
      </c>
      <c r="AY102" s="5">
        <f t="shared" si="196"/>
        <v>0</v>
      </c>
      <c r="AZ102" s="5">
        <f t="shared" si="196"/>
        <v>0</v>
      </c>
      <c r="BA102" s="5">
        <f t="shared" si="196"/>
        <v>0</v>
      </c>
      <c r="BB102" s="5">
        <f t="shared" si="196"/>
        <v>0</v>
      </c>
      <c r="BC102" s="5">
        <f t="shared" si="196"/>
        <v>0</v>
      </c>
      <c r="BD102" s="5">
        <f t="shared" si="196"/>
        <v>0</v>
      </c>
      <c r="BE102" s="5">
        <f t="shared" si="196"/>
        <v>0</v>
      </c>
      <c r="BF102" s="5">
        <f t="shared" si="196"/>
        <v>0</v>
      </c>
      <c r="BG102" s="5">
        <f t="shared" si="196"/>
        <v>0</v>
      </c>
      <c r="BH102" s="5">
        <f t="shared" si="196"/>
        <v>0</v>
      </c>
      <c r="BI102" s="5">
        <f t="shared" si="196"/>
        <v>0</v>
      </c>
      <c r="BJ102" s="5">
        <f t="shared" si="196"/>
        <v>0</v>
      </c>
      <c r="BK102" s="5">
        <f t="shared" si="196"/>
        <v>0</v>
      </c>
      <c r="BL102" s="5">
        <f t="shared" si="196"/>
        <v>0</v>
      </c>
      <c r="BM102" s="5">
        <f t="shared" si="196"/>
        <v>0</v>
      </c>
      <c r="BN102" s="5">
        <f t="shared" si="196"/>
        <v>0</v>
      </c>
      <c r="BO102" s="5">
        <f t="shared" si="196"/>
        <v>0</v>
      </c>
      <c r="BP102" s="5">
        <f t="shared" si="196"/>
        <v>0</v>
      </c>
      <c r="BQ102" s="5">
        <f t="shared" si="196"/>
        <v>0</v>
      </c>
      <c r="BR102" s="5">
        <f t="shared" si="196"/>
        <v>0</v>
      </c>
      <c r="BS102" s="5">
        <f t="shared" si="196"/>
        <v>0</v>
      </c>
      <c r="BT102" s="5">
        <f t="shared" si="196"/>
        <v>0</v>
      </c>
      <c r="BU102" s="5">
        <f t="shared" si="196"/>
        <v>0</v>
      </c>
      <c r="BV102" s="5">
        <f t="shared" si="196"/>
        <v>0</v>
      </c>
      <c r="BW102" s="5">
        <f t="shared" si="196"/>
        <v>0</v>
      </c>
      <c r="BX102" s="5">
        <f t="shared" si="196"/>
        <v>0</v>
      </c>
      <c r="BY102" s="5">
        <f t="shared" si="196"/>
        <v>0</v>
      </c>
      <c r="BZ102" s="5">
        <f t="shared" si="196"/>
        <v>0</v>
      </c>
      <c r="CA102" s="5">
        <f t="shared" si="196"/>
        <v>0</v>
      </c>
      <c r="CB102" s="5">
        <f t="shared" si="196"/>
        <v>0</v>
      </c>
      <c r="CC102" s="5">
        <f t="shared" si="196"/>
        <v>0</v>
      </c>
      <c r="CD102" s="5">
        <f t="shared" si="196"/>
        <v>0</v>
      </c>
      <c r="CE102" s="5">
        <f t="shared" ref="CE102:CE113" si="197">(CE11/1000000)/$A102</f>
        <v>0</v>
      </c>
      <c r="CF102" s="5">
        <f t="shared" si="194"/>
        <v>0</v>
      </c>
      <c r="CG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20"/>
      <c r="FU102" s="11"/>
      <c r="FV102" s="11"/>
      <c r="FW102" s="11"/>
    </row>
    <row r="103" spans="1:179" x14ac:dyDescent="0.25">
      <c r="A103">
        <v>31</v>
      </c>
      <c r="B103" s="2">
        <v>34608</v>
      </c>
      <c r="C103" s="5">
        <f t="shared" ref="C103:R103" si="198">(C12/1000000)/$A103</f>
        <v>2.4180426774193546</v>
      </c>
      <c r="D103" s="5">
        <f t="shared" si="198"/>
        <v>4.3430483870967741E-2</v>
      </c>
      <c r="E103" s="5">
        <f t="shared" si="198"/>
        <v>3.0328193548387096E-2</v>
      </c>
      <c r="F103" s="5">
        <f t="shared" si="198"/>
        <v>4.1263290322580644E-2</v>
      </c>
      <c r="G103" s="5">
        <f t="shared" si="198"/>
        <v>3.5521741935483873E-2</v>
      </c>
      <c r="H103" s="5">
        <f t="shared" si="198"/>
        <v>4.4512645161290318E-2</v>
      </c>
      <c r="I103" s="5">
        <f t="shared" si="198"/>
        <v>5.3130806451612902E-2</v>
      </c>
      <c r="J103" s="5">
        <f t="shared" si="198"/>
        <v>6.2460000000000002E-2</v>
      </c>
      <c r="K103" s="5">
        <f t="shared" si="198"/>
        <v>5.1821290322580642E-2</v>
      </c>
      <c r="L103" s="5">
        <f t="shared" si="198"/>
        <v>6.3843451612903224E-2</v>
      </c>
      <c r="M103" s="5">
        <f t="shared" si="198"/>
        <v>3.1667322580645162E-2</v>
      </c>
      <c r="N103" s="5">
        <f t="shared" si="198"/>
        <v>0</v>
      </c>
      <c r="O103" s="5">
        <f t="shared" si="198"/>
        <v>0</v>
      </c>
      <c r="P103" s="5">
        <f t="shared" si="198"/>
        <v>0</v>
      </c>
      <c r="Q103" s="5">
        <f t="shared" si="198"/>
        <v>0</v>
      </c>
      <c r="R103" s="5">
        <f t="shared" si="198"/>
        <v>0</v>
      </c>
      <c r="S103" s="5">
        <f t="shared" ref="S103:CD103" si="199">(S12/1000000)/$A103</f>
        <v>0</v>
      </c>
      <c r="T103" s="5">
        <f t="shared" si="199"/>
        <v>0</v>
      </c>
      <c r="U103" s="5">
        <f t="shared" si="199"/>
        <v>0</v>
      </c>
      <c r="V103" s="5">
        <f t="shared" si="199"/>
        <v>0</v>
      </c>
      <c r="W103" s="5">
        <f t="shared" si="199"/>
        <v>0</v>
      </c>
      <c r="X103" s="5">
        <f t="shared" si="199"/>
        <v>0</v>
      </c>
      <c r="Y103" s="5">
        <f t="shared" si="199"/>
        <v>0</v>
      </c>
      <c r="Z103" s="5">
        <f t="shared" si="199"/>
        <v>0</v>
      </c>
      <c r="AA103" s="5">
        <f t="shared" si="199"/>
        <v>0</v>
      </c>
      <c r="AB103" s="5">
        <f t="shared" si="199"/>
        <v>0</v>
      </c>
      <c r="AC103" s="5">
        <f t="shared" si="199"/>
        <v>0</v>
      </c>
      <c r="AD103" s="5">
        <f t="shared" si="199"/>
        <v>0</v>
      </c>
      <c r="AE103" s="5">
        <f t="shared" si="199"/>
        <v>0</v>
      </c>
      <c r="AF103" s="5">
        <f t="shared" si="199"/>
        <v>0</v>
      </c>
      <c r="AG103" s="5">
        <f t="shared" si="199"/>
        <v>0</v>
      </c>
      <c r="AH103" s="5">
        <f t="shared" si="199"/>
        <v>0</v>
      </c>
      <c r="AI103" s="5">
        <f t="shared" si="199"/>
        <v>0</v>
      </c>
      <c r="AJ103" s="5">
        <f t="shared" si="199"/>
        <v>0</v>
      </c>
      <c r="AK103" s="5">
        <f t="shared" si="199"/>
        <v>0</v>
      </c>
      <c r="AL103" s="5">
        <f t="shared" si="199"/>
        <v>0</v>
      </c>
      <c r="AM103" s="5">
        <f t="shared" si="199"/>
        <v>0</v>
      </c>
      <c r="AN103" s="5">
        <f t="shared" si="199"/>
        <v>0</v>
      </c>
      <c r="AO103" s="5">
        <f t="shared" si="199"/>
        <v>0</v>
      </c>
      <c r="AP103" s="5">
        <f t="shared" si="199"/>
        <v>0</v>
      </c>
      <c r="AQ103" s="5">
        <f t="shared" si="199"/>
        <v>0</v>
      </c>
      <c r="AR103" s="5">
        <f t="shared" si="199"/>
        <v>0</v>
      </c>
      <c r="AS103" s="5">
        <f t="shared" si="199"/>
        <v>0</v>
      </c>
      <c r="AT103" s="5">
        <f t="shared" si="199"/>
        <v>0</v>
      </c>
      <c r="AU103" s="5">
        <f t="shared" si="199"/>
        <v>0</v>
      </c>
      <c r="AV103" s="5">
        <f t="shared" si="199"/>
        <v>0</v>
      </c>
      <c r="AW103" s="5">
        <f t="shared" si="199"/>
        <v>0</v>
      </c>
      <c r="AX103" s="5">
        <f t="shared" si="199"/>
        <v>0</v>
      </c>
      <c r="AY103" s="5">
        <f t="shared" si="199"/>
        <v>0</v>
      </c>
      <c r="AZ103" s="5">
        <f t="shared" si="199"/>
        <v>0</v>
      </c>
      <c r="BA103" s="5">
        <f t="shared" si="199"/>
        <v>0</v>
      </c>
      <c r="BB103" s="5">
        <f t="shared" si="199"/>
        <v>0</v>
      </c>
      <c r="BC103" s="5">
        <f t="shared" si="199"/>
        <v>0</v>
      </c>
      <c r="BD103" s="5">
        <f t="shared" si="199"/>
        <v>0</v>
      </c>
      <c r="BE103" s="5">
        <f t="shared" si="199"/>
        <v>0</v>
      </c>
      <c r="BF103" s="5">
        <f t="shared" si="199"/>
        <v>0</v>
      </c>
      <c r="BG103" s="5">
        <f t="shared" si="199"/>
        <v>0</v>
      </c>
      <c r="BH103" s="5">
        <f t="shared" si="199"/>
        <v>0</v>
      </c>
      <c r="BI103" s="5">
        <f t="shared" si="199"/>
        <v>0</v>
      </c>
      <c r="BJ103" s="5">
        <f t="shared" si="199"/>
        <v>0</v>
      </c>
      <c r="BK103" s="5">
        <f t="shared" si="199"/>
        <v>0</v>
      </c>
      <c r="BL103" s="5">
        <f t="shared" si="199"/>
        <v>0</v>
      </c>
      <c r="BM103" s="5">
        <f t="shared" si="199"/>
        <v>0</v>
      </c>
      <c r="BN103" s="5">
        <f t="shared" si="199"/>
        <v>0</v>
      </c>
      <c r="BO103" s="5">
        <f t="shared" si="199"/>
        <v>0</v>
      </c>
      <c r="BP103" s="5">
        <f t="shared" si="199"/>
        <v>0</v>
      </c>
      <c r="BQ103" s="5">
        <f t="shared" si="199"/>
        <v>0</v>
      </c>
      <c r="BR103" s="5">
        <f t="shared" si="199"/>
        <v>0</v>
      </c>
      <c r="BS103" s="5">
        <f t="shared" si="199"/>
        <v>0</v>
      </c>
      <c r="BT103" s="5">
        <f t="shared" si="199"/>
        <v>0</v>
      </c>
      <c r="BU103" s="5">
        <f t="shared" si="199"/>
        <v>0</v>
      </c>
      <c r="BV103" s="5">
        <f t="shared" si="199"/>
        <v>0</v>
      </c>
      <c r="BW103" s="5">
        <f t="shared" si="199"/>
        <v>0</v>
      </c>
      <c r="BX103" s="5">
        <f t="shared" si="199"/>
        <v>0</v>
      </c>
      <c r="BY103" s="5">
        <f t="shared" si="199"/>
        <v>0</v>
      </c>
      <c r="BZ103" s="5">
        <f t="shared" si="199"/>
        <v>0</v>
      </c>
      <c r="CA103" s="5">
        <f t="shared" si="199"/>
        <v>0</v>
      </c>
      <c r="CB103" s="5">
        <f t="shared" si="199"/>
        <v>0</v>
      </c>
      <c r="CC103" s="5">
        <f t="shared" si="199"/>
        <v>0</v>
      </c>
      <c r="CD103" s="5">
        <f t="shared" si="199"/>
        <v>0</v>
      </c>
      <c r="CE103" s="5">
        <f t="shared" si="197"/>
        <v>0</v>
      </c>
      <c r="CF103" s="5">
        <f t="shared" si="194"/>
        <v>0</v>
      </c>
      <c r="CG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20"/>
      <c r="FU103" s="11"/>
      <c r="FV103" s="11"/>
      <c r="FW103" s="11"/>
    </row>
    <row r="104" spans="1:179" x14ac:dyDescent="0.25">
      <c r="A104">
        <v>30</v>
      </c>
      <c r="B104" s="2">
        <v>34639</v>
      </c>
      <c r="C104" s="5">
        <f t="shared" ref="C104:R104" si="200">(C13/1000000)/$A104</f>
        <v>2.4067051666666668</v>
      </c>
      <c r="D104" s="5">
        <f t="shared" si="200"/>
        <v>4.5909066666666672E-2</v>
      </c>
      <c r="E104" s="5">
        <f t="shared" si="200"/>
        <v>2.9145566666666668E-2</v>
      </c>
      <c r="F104" s="5">
        <f t="shared" si="200"/>
        <v>3.8687233333333335E-2</v>
      </c>
      <c r="G104" s="5">
        <f t="shared" si="200"/>
        <v>3.6898866666666662E-2</v>
      </c>
      <c r="H104" s="5">
        <f t="shared" si="200"/>
        <v>4.1746499999999999E-2</v>
      </c>
      <c r="I104" s="5">
        <f t="shared" si="200"/>
        <v>5.2804966666666668E-2</v>
      </c>
      <c r="J104" s="5">
        <f t="shared" si="200"/>
        <v>5.6647766666666668E-2</v>
      </c>
      <c r="K104" s="5">
        <f t="shared" si="200"/>
        <v>4.7689100000000005E-2</v>
      </c>
      <c r="L104" s="5">
        <f t="shared" si="200"/>
        <v>5.7728700000000001E-2</v>
      </c>
      <c r="M104" s="5">
        <f t="shared" si="200"/>
        <v>5.5066533333333334E-2</v>
      </c>
      <c r="N104" s="5">
        <f t="shared" si="200"/>
        <v>3.5987366666666666E-2</v>
      </c>
      <c r="O104" s="5">
        <f t="shared" si="200"/>
        <v>0</v>
      </c>
      <c r="P104" s="5">
        <f t="shared" si="200"/>
        <v>0</v>
      </c>
      <c r="Q104" s="5">
        <f t="shared" si="200"/>
        <v>0</v>
      </c>
      <c r="R104" s="5">
        <f t="shared" si="200"/>
        <v>0</v>
      </c>
      <c r="S104" s="5">
        <f t="shared" ref="S104:CD104" si="201">(S13/1000000)/$A104</f>
        <v>0</v>
      </c>
      <c r="T104" s="5">
        <f t="shared" si="201"/>
        <v>0</v>
      </c>
      <c r="U104" s="5">
        <f t="shared" si="201"/>
        <v>0</v>
      </c>
      <c r="V104" s="5">
        <f t="shared" si="201"/>
        <v>0</v>
      </c>
      <c r="W104" s="5">
        <f t="shared" si="201"/>
        <v>0</v>
      </c>
      <c r="X104" s="5">
        <f t="shared" si="201"/>
        <v>0</v>
      </c>
      <c r="Y104" s="5">
        <f t="shared" si="201"/>
        <v>0</v>
      </c>
      <c r="Z104" s="5">
        <f t="shared" si="201"/>
        <v>0</v>
      </c>
      <c r="AA104" s="5">
        <f t="shared" si="201"/>
        <v>0</v>
      </c>
      <c r="AB104" s="5">
        <f t="shared" si="201"/>
        <v>0</v>
      </c>
      <c r="AC104" s="5">
        <f t="shared" si="201"/>
        <v>0</v>
      </c>
      <c r="AD104" s="5">
        <f t="shared" si="201"/>
        <v>0</v>
      </c>
      <c r="AE104" s="5">
        <f t="shared" si="201"/>
        <v>0</v>
      </c>
      <c r="AF104" s="5">
        <f t="shared" si="201"/>
        <v>0</v>
      </c>
      <c r="AG104" s="5">
        <f t="shared" si="201"/>
        <v>0</v>
      </c>
      <c r="AH104" s="5">
        <f t="shared" si="201"/>
        <v>0</v>
      </c>
      <c r="AI104" s="5">
        <f t="shared" si="201"/>
        <v>0</v>
      </c>
      <c r="AJ104" s="5">
        <f t="shared" si="201"/>
        <v>0</v>
      </c>
      <c r="AK104" s="5">
        <f t="shared" si="201"/>
        <v>0</v>
      </c>
      <c r="AL104" s="5">
        <f t="shared" si="201"/>
        <v>0</v>
      </c>
      <c r="AM104" s="5">
        <f t="shared" si="201"/>
        <v>0</v>
      </c>
      <c r="AN104" s="5">
        <f t="shared" si="201"/>
        <v>0</v>
      </c>
      <c r="AO104" s="5">
        <f t="shared" si="201"/>
        <v>0</v>
      </c>
      <c r="AP104" s="5">
        <f t="shared" si="201"/>
        <v>0</v>
      </c>
      <c r="AQ104" s="5">
        <f t="shared" si="201"/>
        <v>0</v>
      </c>
      <c r="AR104" s="5">
        <f t="shared" si="201"/>
        <v>0</v>
      </c>
      <c r="AS104" s="5">
        <f t="shared" si="201"/>
        <v>0</v>
      </c>
      <c r="AT104" s="5">
        <f t="shared" si="201"/>
        <v>0</v>
      </c>
      <c r="AU104" s="5">
        <f t="shared" si="201"/>
        <v>0</v>
      </c>
      <c r="AV104" s="5">
        <f t="shared" si="201"/>
        <v>0</v>
      </c>
      <c r="AW104" s="5">
        <f t="shared" si="201"/>
        <v>0</v>
      </c>
      <c r="AX104" s="5">
        <f t="shared" si="201"/>
        <v>0</v>
      </c>
      <c r="AY104" s="5">
        <f t="shared" si="201"/>
        <v>0</v>
      </c>
      <c r="AZ104" s="5">
        <f t="shared" si="201"/>
        <v>0</v>
      </c>
      <c r="BA104" s="5">
        <f t="shared" si="201"/>
        <v>0</v>
      </c>
      <c r="BB104" s="5">
        <f t="shared" si="201"/>
        <v>0</v>
      </c>
      <c r="BC104" s="5">
        <f t="shared" si="201"/>
        <v>0</v>
      </c>
      <c r="BD104" s="5">
        <f t="shared" si="201"/>
        <v>0</v>
      </c>
      <c r="BE104" s="5">
        <f t="shared" si="201"/>
        <v>0</v>
      </c>
      <c r="BF104" s="5">
        <f t="shared" si="201"/>
        <v>0</v>
      </c>
      <c r="BG104" s="5">
        <f t="shared" si="201"/>
        <v>0</v>
      </c>
      <c r="BH104" s="5">
        <f t="shared" si="201"/>
        <v>0</v>
      </c>
      <c r="BI104" s="5">
        <f t="shared" si="201"/>
        <v>0</v>
      </c>
      <c r="BJ104" s="5">
        <f t="shared" si="201"/>
        <v>0</v>
      </c>
      <c r="BK104" s="5">
        <f t="shared" si="201"/>
        <v>0</v>
      </c>
      <c r="BL104" s="5">
        <f t="shared" si="201"/>
        <v>0</v>
      </c>
      <c r="BM104" s="5">
        <f t="shared" si="201"/>
        <v>0</v>
      </c>
      <c r="BN104" s="5">
        <f t="shared" si="201"/>
        <v>0</v>
      </c>
      <c r="BO104" s="5">
        <f t="shared" si="201"/>
        <v>0</v>
      </c>
      <c r="BP104" s="5">
        <f t="shared" si="201"/>
        <v>0</v>
      </c>
      <c r="BQ104" s="5">
        <f t="shared" si="201"/>
        <v>0</v>
      </c>
      <c r="BR104" s="5">
        <f t="shared" si="201"/>
        <v>0</v>
      </c>
      <c r="BS104" s="5">
        <f t="shared" si="201"/>
        <v>0</v>
      </c>
      <c r="BT104" s="5">
        <f t="shared" si="201"/>
        <v>0</v>
      </c>
      <c r="BU104" s="5">
        <f t="shared" si="201"/>
        <v>0</v>
      </c>
      <c r="BV104" s="5">
        <f t="shared" si="201"/>
        <v>0</v>
      </c>
      <c r="BW104" s="5">
        <f t="shared" si="201"/>
        <v>0</v>
      </c>
      <c r="BX104" s="5">
        <f t="shared" si="201"/>
        <v>0</v>
      </c>
      <c r="BY104" s="5">
        <f t="shared" si="201"/>
        <v>0</v>
      </c>
      <c r="BZ104" s="5">
        <f t="shared" si="201"/>
        <v>0</v>
      </c>
      <c r="CA104" s="5">
        <f t="shared" si="201"/>
        <v>0</v>
      </c>
      <c r="CB104" s="5">
        <f t="shared" si="201"/>
        <v>0</v>
      </c>
      <c r="CC104" s="5">
        <f t="shared" si="201"/>
        <v>0</v>
      </c>
      <c r="CD104" s="5">
        <f t="shared" si="201"/>
        <v>0</v>
      </c>
      <c r="CE104" s="5">
        <f t="shared" si="197"/>
        <v>0</v>
      </c>
      <c r="CF104" s="5">
        <f t="shared" si="194"/>
        <v>0</v>
      </c>
      <c r="CG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20"/>
      <c r="FU104" s="11"/>
      <c r="FV104" s="11"/>
      <c r="FW104" s="11"/>
    </row>
    <row r="105" spans="1:179" x14ac:dyDescent="0.25">
      <c r="A105">
        <v>31</v>
      </c>
      <c r="B105" s="2">
        <v>34669</v>
      </c>
      <c r="C105" s="5">
        <f t="shared" ref="C105:R105" si="202">(C14/1000000)/$A105</f>
        <v>2.4304935806451615</v>
      </c>
      <c r="D105" s="5">
        <f t="shared" si="202"/>
        <v>4.7005193548387093E-2</v>
      </c>
      <c r="E105" s="5">
        <f t="shared" si="202"/>
        <v>3.173877419354839E-2</v>
      </c>
      <c r="F105" s="5">
        <f t="shared" si="202"/>
        <v>3.9959225806451615E-2</v>
      </c>
      <c r="G105" s="5">
        <f t="shared" si="202"/>
        <v>3.7599516129032264E-2</v>
      </c>
      <c r="H105" s="5">
        <f t="shared" si="202"/>
        <v>3.765925806451613E-2</v>
      </c>
      <c r="I105" s="5">
        <f t="shared" si="202"/>
        <v>5.0264451612903223E-2</v>
      </c>
      <c r="J105" s="5">
        <f t="shared" si="202"/>
        <v>5.1686645161290325E-2</v>
      </c>
      <c r="K105" s="5">
        <f t="shared" si="202"/>
        <v>3.7295870967741937E-2</v>
      </c>
      <c r="L105" s="5">
        <f t="shared" si="202"/>
        <v>5.5981999999999997E-2</v>
      </c>
      <c r="M105" s="5">
        <f t="shared" si="202"/>
        <v>5.0783806451612901E-2</v>
      </c>
      <c r="N105" s="5">
        <f t="shared" si="202"/>
        <v>6.1988516129032258E-2</v>
      </c>
      <c r="O105" s="5">
        <f t="shared" si="202"/>
        <v>3.0725580645161291E-2</v>
      </c>
      <c r="P105" s="5">
        <f t="shared" si="202"/>
        <v>0</v>
      </c>
      <c r="Q105" s="5">
        <f t="shared" si="202"/>
        <v>0</v>
      </c>
      <c r="R105" s="5">
        <f t="shared" si="202"/>
        <v>0</v>
      </c>
      <c r="S105" s="5">
        <f t="shared" ref="S105:CD105" si="203">(S14/1000000)/$A105</f>
        <v>0</v>
      </c>
      <c r="T105" s="5">
        <f t="shared" si="203"/>
        <v>0</v>
      </c>
      <c r="U105" s="5">
        <f t="shared" si="203"/>
        <v>0</v>
      </c>
      <c r="V105" s="5">
        <f t="shared" si="203"/>
        <v>0</v>
      </c>
      <c r="W105" s="5">
        <f t="shared" si="203"/>
        <v>0</v>
      </c>
      <c r="X105" s="5">
        <f t="shared" si="203"/>
        <v>0</v>
      </c>
      <c r="Y105" s="5">
        <f t="shared" si="203"/>
        <v>0</v>
      </c>
      <c r="Z105" s="5">
        <f t="shared" si="203"/>
        <v>0</v>
      </c>
      <c r="AA105" s="5">
        <f t="shared" si="203"/>
        <v>0</v>
      </c>
      <c r="AB105" s="5">
        <f t="shared" si="203"/>
        <v>0</v>
      </c>
      <c r="AC105" s="5">
        <f t="shared" si="203"/>
        <v>0</v>
      </c>
      <c r="AD105" s="5">
        <f t="shared" si="203"/>
        <v>0</v>
      </c>
      <c r="AE105" s="5">
        <f t="shared" si="203"/>
        <v>0</v>
      </c>
      <c r="AF105" s="5">
        <f t="shared" si="203"/>
        <v>0</v>
      </c>
      <c r="AG105" s="5">
        <f t="shared" si="203"/>
        <v>0</v>
      </c>
      <c r="AH105" s="5">
        <f t="shared" si="203"/>
        <v>0</v>
      </c>
      <c r="AI105" s="5">
        <f t="shared" si="203"/>
        <v>0</v>
      </c>
      <c r="AJ105" s="5">
        <f t="shared" si="203"/>
        <v>0</v>
      </c>
      <c r="AK105" s="5">
        <f t="shared" si="203"/>
        <v>0</v>
      </c>
      <c r="AL105" s="5">
        <f t="shared" si="203"/>
        <v>0</v>
      </c>
      <c r="AM105" s="5">
        <f t="shared" si="203"/>
        <v>0</v>
      </c>
      <c r="AN105" s="5">
        <f t="shared" si="203"/>
        <v>0</v>
      </c>
      <c r="AO105" s="5">
        <f t="shared" si="203"/>
        <v>0</v>
      </c>
      <c r="AP105" s="5">
        <f t="shared" si="203"/>
        <v>0</v>
      </c>
      <c r="AQ105" s="5">
        <f t="shared" si="203"/>
        <v>0</v>
      </c>
      <c r="AR105" s="5">
        <f t="shared" si="203"/>
        <v>0</v>
      </c>
      <c r="AS105" s="5">
        <f t="shared" si="203"/>
        <v>0</v>
      </c>
      <c r="AT105" s="5">
        <f t="shared" si="203"/>
        <v>0</v>
      </c>
      <c r="AU105" s="5">
        <f t="shared" si="203"/>
        <v>0</v>
      </c>
      <c r="AV105" s="5">
        <f t="shared" si="203"/>
        <v>0</v>
      </c>
      <c r="AW105" s="5">
        <f t="shared" si="203"/>
        <v>0</v>
      </c>
      <c r="AX105" s="5">
        <f t="shared" si="203"/>
        <v>0</v>
      </c>
      <c r="AY105" s="5">
        <f t="shared" si="203"/>
        <v>0</v>
      </c>
      <c r="AZ105" s="5">
        <f t="shared" si="203"/>
        <v>0</v>
      </c>
      <c r="BA105" s="5">
        <f t="shared" si="203"/>
        <v>0</v>
      </c>
      <c r="BB105" s="5">
        <f t="shared" si="203"/>
        <v>0</v>
      </c>
      <c r="BC105" s="5">
        <f t="shared" si="203"/>
        <v>0</v>
      </c>
      <c r="BD105" s="5">
        <f t="shared" si="203"/>
        <v>0</v>
      </c>
      <c r="BE105" s="5">
        <f t="shared" si="203"/>
        <v>0</v>
      </c>
      <c r="BF105" s="5">
        <f t="shared" si="203"/>
        <v>0</v>
      </c>
      <c r="BG105" s="5">
        <f t="shared" si="203"/>
        <v>0</v>
      </c>
      <c r="BH105" s="5">
        <f t="shared" si="203"/>
        <v>0</v>
      </c>
      <c r="BI105" s="5">
        <f t="shared" si="203"/>
        <v>0</v>
      </c>
      <c r="BJ105" s="5">
        <f t="shared" si="203"/>
        <v>0</v>
      </c>
      <c r="BK105" s="5">
        <f t="shared" si="203"/>
        <v>0</v>
      </c>
      <c r="BL105" s="5">
        <f t="shared" si="203"/>
        <v>0</v>
      </c>
      <c r="BM105" s="5">
        <f t="shared" si="203"/>
        <v>0</v>
      </c>
      <c r="BN105" s="5">
        <f t="shared" si="203"/>
        <v>0</v>
      </c>
      <c r="BO105" s="5">
        <f t="shared" si="203"/>
        <v>0</v>
      </c>
      <c r="BP105" s="5">
        <f t="shared" si="203"/>
        <v>0</v>
      </c>
      <c r="BQ105" s="5">
        <f t="shared" si="203"/>
        <v>0</v>
      </c>
      <c r="BR105" s="5">
        <f t="shared" si="203"/>
        <v>0</v>
      </c>
      <c r="BS105" s="5">
        <f t="shared" si="203"/>
        <v>0</v>
      </c>
      <c r="BT105" s="5">
        <f t="shared" si="203"/>
        <v>0</v>
      </c>
      <c r="BU105" s="5">
        <f t="shared" si="203"/>
        <v>0</v>
      </c>
      <c r="BV105" s="5">
        <f t="shared" si="203"/>
        <v>0</v>
      </c>
      <c r="BW105" s="5">
        <f t="shared" si="203"/>
        <v>0</v>
      </c>
      <c r="BX105" s="5">
        <f t="shared" si="203"/>
        <v>0</v>
      </c>
      <c r="BY105" s="5">
        <f t="shared" si="203"/>
        <v>0</v>
      </c>
      <c r="BZ105" s="5">
        <f t="shared" si="203"/>
        <v>0</v>
      </c>
      <c r="CA105" s="5">
        <f t="shared" si="203"/>
        <v>0</v>
      </c>
      <c r="CB105" s="5">
        <f t="shared" si="203"/>
        <v>0</v>
      </c>
      <c r="CC105" s="5">
        <f t="shared" si="203"/>
        <v>0</v>
      </c>
      <c r="CD105" s="5">
        <f t="shared" si="203"/>
        <v>0</v>
      </c>
      <c r="CE105" s="5">
        <f t="shared" si="197"/>
        <v>0</v>
      </c>
      <c r="CF105" s="5">
        <f t="shared" si="194"/>
        <v>0</v>
      </c>
      <c r="CG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20"/>
      <c r="FU105" s="11"/>
      <c r="FV105" s="11"/>
      <c r="FW105" s="11"/>
    </row>
    <row r="106" spans="1:179" x14ac:dyDescent="0.25">
      <c r="A106">
        <v>31</v>
      </c>
      <c r="B106" s="2">
        <v>34700</v>
      </c>
      <c r="C106" s="5">
        <f t="shared" ref="C106:R106" si="204">(C15/1000000)/$A106</f>
        <v>2.3120911612903225</v>
      </c>
      <c r="D106" s="5">
        <f t="shared" si="204"/>
        <v>4.3095806451612907E-2</v>
      </c>
      <c r="E106" s="5">
        <f t="shared" si="204"/>
        <v>2.9716419354838708E-2</v>
      </c>
      <c r="F106" s="5">
        <f t="shared" si="204"/>
        <v>3.8034741935483868E-2</v>
      </c>
      <c r="G106" s="5">
        <f t="shared" si="204"/>
        <v>3.579929032258064E-2</v>
      </c>
      <c r="H106" s="5">
        <f t="shared" si="204"/>
        <v>3.5910483870967742E-2</v>
      </c>
      <c r="I106" s="5">
        <f t="shared" si="204"/>
        <v>4.5112096774193547E-2</v>
      </c>
      <c r="J106" s="5">
        <f t="shared" si="204"/>
        <v>4.6896129032258066E-2</v>
      </c>
      <c r="K106" s="5">
        <f t="shared" si="204"/>
        <v>3.7074290322580646E-2</v>
      </c>
      <c r="L106" s="5">
        <f t="shared" si="204"/>
        <v>4.8838225806451613E-2</v>
      </c>
      <c r="M106" s="5">
        <f t="shared" si="204"/>
        <v>4.7567225806451612E-2</v>
      </c>
      <c r="N106" s="5">
        <f t="shared" si="204"/>
        <v>5.3328225806451614E-2</v>
      </c>
      <c r="O106" s="5">
        <f t="shared" si="204"/>
        <v>5.2987225806451613E-2</v>
      </c>
      <c r="P106" s="5">
        <f t="shared" si="204"/>
        <v>4.2369096774193551E-2</v>
      </c>
      <c r="Q106" s="5">
        <f t="shared" si="204"/>
        <v>0</v>
      </c>
      <c r="R106" s="5">
        <f t="shared" si="204"/>
        <v>0</v>
      </c>
      <c r="S106" s="5">
        <f t="shared" ref="S106:CD106" si="205">(S15/1000000)/$A106</f>
        <v>0</v>
      </c>
      <c r="T106" s="5">
        <f t="shared" si="205"/>
        <v>0</v>
      </c>
      <c r="U106" s="5">
        <f t="shared" si="205"/>
        <v>0</v>
      </c>
      <c r="V106" s="5">
        <f t="shared" si="205"/>
        <v>0</v>
      </c>
      <c r="W106" s="5">
        <f t="shared" si="205"/>
        <v>0</v>
      </c>
      <c r="X106" s="5">
        <f t="shared" si="205"/>
        <v>0</v>
      </c>
      <c r="Y106" s="5">
        <f t="shared" si="205"/>
        <v>0</v>
      </c>
      <c r="Z106" s="5">
        <f t="shared" si="205"/>
        <v>0</v>
      </c>
      <c r="AA106" s="5">
        <f t="shared" si="205"/>
        <v>0</v>
      </c>
      <c r="AB106" s="5">
        <f t="shared" si="205"/>
        <v>0</v>
      </c>
      <c r="AC106" s="5">
        <f t="shared" si="205"/>
        <v>0</v>
      </c>
      <c r="AD106" s="5">
        <f t="shared" si="205"/>
        <v>0</v>
      </c>
      <c r="AE106" s="5">
        <f t="shared" si="205"/>
        <v>0</v>
      </c>
      <c r="AF106" s="5">
        <f t="shared" si="205"/>
        <v>0</v>
      </c>
      <c r="AG106" s="5">
        <f t="shared" si="205"/>
        <v>0</v>
      </c>
      <c r="AH106" s="5">
        <f t="shared" si="205"/>
        <v>0</v>
      </c>
      <c r="AI106" s="5">
        <f t="shared" si="205"/>
        <v>0</v>
      </c>
      <c r="AJ106" s="5">
        <f t="shared" si="205"/>
        <v>0</v>
      </c>
      <c r="AK106" s="5">
        <f t="shared" si="205"/>
        <v>0</v>
      </c>
      <c r="AL106" s="5">
        <f t="shared" si="205"/>
        <v>0</v>
      </c>
      <c r="AM106" s="5">
        <f t="shared" si="205"/>
        <v>0</v>
      </c>
      <c r="AN106" s="5">
        <f t="shared" si="205"/>
        <v>0</v>
      </c>
      <c r="AO106" s="5">
        <f t="shared" si="205"/>
        <v>0</v>
      </c>
      <c r="AP106" s="5">
        <f t="shared" si="205"/>
        <v>0</v>
      </c>
      <c r="AQ106" s="5">
        <f t="shared" si="205"/>
        <v>0</v>
      </c>
      <c r="AR106" s="5">
        <f t="shared" si="205"/>
        <v>0</v>
      </c>
      <c r="AS106" s="5">
        <f t="shared" si="205"/>
        <v>0</v>
      </c>
      <c r="AT106" s="5">
        <f t="shared" si="205"/>
        <v>0</v>
      </c>
      <c r="AU106" s="5">
        <f t="shared" si="205"/>
        <v>0</v>
      </c>
      <c r="AV106" s="5">
        <f t="shared" si="205"/>
        <v>0</v>
      </c>
      <c r="AW106" s="5">
        <f t="shared" si="205"/>
        <v>0</v>
      </c>
      <c r="AX106" s="5">
        <f t="shared" si="205"/>
        <v>0</v>
      </c>
      <c r="AY106" s="5">
        <f t="shared" si="205"/>
        <v>0</v>
      </c>
      <c r="AZ106" s="5">
        <f t="shared" si="205"/>
        <v>0</v>
      </c>
      <c r="BA106" s="5">
        <f t="shared" si="205"/>
        <v>0</v>
      </c>
      <c r="BB106" s="5">
        <f t="shared" si="205"/>
        <v>0</v>
      </c>
      <c r="BC106" s="5">
        <f t="shared" si="205"/>
        <v>0</v>
      </c>
      <c r="BD106" s="5">
        <f t="shared" si="205"/>
        <v>0</v>
      </c>
      <c r="BE106" s="5">
        <f t="shared" si="205"/>
        <v>0</v>
      </c>
      <c r="BF106" s="5">
        <f t="shared" si="205"/>
        <v>0</v>
      </c>
      <c r="BG106" s="5">
        <f t="shared" si="205"/>
        <v>0</v>
      </c>
      <c r="BH106" s="5">
        <f t="shared" si="205"/>
        <v>0</v>
      </c>
      <c r="BI106" s="5">
        <f t="shared" si="205"/>
        <v>0</v>
      </c>
      <c r="BJ106" s="5">
        <f t="shared" si="205"/>
        <v>0</v>
      </c>
      <c r="BK106" s="5">
        <f t="shared" si="205"/>
        <v>0</v>
      </c>
      <c r="BL106" s="5">
        <f t="shared" si="205"/>
        <v>0</v>
      </c>
      <c r="BM106" s="5">
        <f t="shared" si="205"/>
        <v>0</v>
      </c>
      <c r="BN106" s="5">
        <f t="shared" si="205"/>
        <v>0</v>
      </c>
      <c r="BO106" s="5">
        <f t="shared" si="205"/>
        <v>0</v>
      </c>
      <c r="BP106" s="5">
        <f t="shared" si="205"/>
        <v>0</v>
      </c>
      <c r="BQ106" s="5">
        <f t="shared" si="205"/>
        <v>0</v>
      </c>
      <c r="BR106" s="5">
        <f t="shared" si="205"/>
        <v>0</v>
      </c>
      <c r="BS106" s="5">
        <f t="shared" si="205"/>
        <v>0</v>
      </c>
      <c r="BT106" s="5">
        <f t="shared" si="205"/>
        <v>0</v>
      </c>
      <c r="BU106" s="5">
        <f t="shared" si="205"/>
        <v>0</v>
      </c>
      <c r="BV106" s="5">
        <f t="shared" si="205"/>
        <v>0</v>
      </c>
      <c r="BW106" s="5">
        <f t="shared" si="205"/>
        <v>0</v>
      </c>
      <c r="BX106" s="5">
        <f t="shared" si="205"/>
        <v>0</v>
      </c>
      <c r="BY106" s="5">
        <f t="shared" si="205"/>
        <v>0</v>
      </c>
      <c r="BZ106" s="5">
        <f t="shared" si="205"/>
        <v>0</v>
      </c>
      <c r="CA106" s="5">
        <f t="shared" si="205"/>
        <v>0</v>
      </c>
      <c r="CB106" s="5">
        <f t="shared" si="205"/>
        <v>0</v>
      </c>
      <c r="CC106" s="5">
        <f t="shared" si="205"/>
        <v>0</v>
      </c>
      <c r="CD106" s="5">
        <f t="shared" si="205"/>
        <v>0</v>
      </c>
      <c r="CE106" s="5">
        <f t="shared" si="197"/>
        <v>0</v>
      </c>
      <c r="CF106" s="5">
        <f t="shared" si="194"/>
        <v>0</v>
      </c>
      <c r="CG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20"/>
      <c r="FU106" s="11"/>
      <c r="FV106" s="11"/>
      <c r="FW106" s="11"/>
    </row>
    <row r="107" spans="1:179" x14ac:dyDescent="0.25">
      <c r="A107">
        <v>28</v>
      </c>
      <c r="B107" s="2">
        <v>34731</v>
      </c>
      <c r="C107" s="5">
        <f t="shared" ref="C107:R107" si="206">(C16/1000000)/$A107</f>
        <v>2.3080638928571426</v>
      </c>
      <c r="D107" s="5">
        <f t="shared" si="206"/>
        <v>4.1824214285714291E-2</v>
      </c>
      <c r="E107" s="5">
        <f t="shared" si="206"/>
        <v>2.9254071428571428E-2</v>
      </c>
      <c r="F107" s="5">
        <f t="shared" si="206"/>
        <v>3.8593250000000003E-2</v>
      </c>
      <c r="G107" s="5">
        <f t="shared" si="206"/>
        <v>3.2668642857142861E-2</v>
      </c>
      <c r="H107" s="5">
        <f t="shared" si="206"/>
        <v>3.4695178571428571E-2</v>
      </c>
      <c r="I107" s="5">
        <f t="shared" si="206"/>
        <v>4.3014392857142855E-2</v>
      </c>
      <c r="J107" s="5">
        <f t="shared" si="206"/>
        <v>4.5018785714285713E-2</v>
      </c>
      <c r="K107" s="5">
        <f t="shared" si="206"/>
        <v>3.4430464285714286E-2</v>
      </c>
      <c r="L107" s="5">
        <f t="shared" si="206"/>
        <v>4.3769642857142854E-2</v>
      </c>
      <c r="M107" s="5">
        <f t="shared" si="206"/>
        <v>4.5865035714285719E-2</v>
      </c>
      <c r="N107" s="5">
        <f t="shared" si="206"/>
        <v>4.6000392857142858E-2</v>
      </c>
      <c r="O107" s="5">
        <f t="shared" si="206"/>
        <v>4.7535464285714292E-2</v>
      </c>
      <c r="P107" s="5">
        <f t="shared" si="206"/>
        <v>7.1242714285714284E-2</v>
      </c>
      <c r="Q107" s="5">
        <f t="shared" si="206"/>
        <v>3.1872142857142856E-2</v>
      </c>
      <c r="R107" s="5">
        <f t="shared" si="206"/>
        <v>0</v>
      </c>
      <c r="S107" s="5">
        <f t="shared" ref="S107:CD107" si="207">(S16/1000000)/$A107</f>
        <v>0</v>
      </c>
      <c r="T107" s="5">
        <f t="shared" si="207"/>
        <v>0</v>
      </c>
      <c r="U107" s="5">
        <f t="shared" si="207"/>
        <v>0</v>
      </c>
      <c r="V107" s="5">
        <f t="shared" si="207"/>
        <v>0</v>
      </c>
      <c r="W107" s="5">
        <f t="shared" si="207"/>
        <v>0</v>
      </c>
      <c r="X107" s="5">
        <f t="shared" si="207"/>
        <v>0</v>
      </c>
      <c r="Y107" s="5">
        <f t="shared" si="207"/>
        <v>0</v>
      </c>
      <c r="Z107" s="5">
        <f t="shared" si="207"/>
        <v>0</v>
      </c>
      <c r="AA107" s="5">
        <f t="shared" si="207"/>
        <v>0</v>
      </c>
      <c r="AB107" s="5">
        <f t="shared" si="207"/>
        <v>0</v>
      </c>
      <c r="AC107" s="5">
        <f t="shared" si="207"/>
        <v>0</v>
      </c>
      <c r="AD107" s="5">
        <f t="shared" si="207"/>
        <v>0</v>
      </c>
      <c r="AE107" s="5">
        <f t="shared" si="207"/>
        <v>0</v>
      </c>
      <c r="AF107" s="5">
        <f t="shared" si="207"/>
        <v>0</v>
      </c>
      <c r="AG107" s="5">
        <f t="shared" si="207"/>
        <v>0</v>
      </c>
      <c r="AH107" s="5">
        <f t="shared" si="207"/>
        <v>0</v>
      </c>
      <c r="AI107" s="5">
        <f t="shared" si="207"/>
        <v>0</v>
      </c>
      <c r="AJ107" s="5">
        <f t="shared" si="207"/>
        <v>0</v>
      </c>
      <c r="AK107" s="5">
        <f t="shared" si="207"/>
        <v>0</v>
      </c>
      <c r="AL107" s="5">
        <f t="shared" si="207"/>
        <v>0</v>
      </c>
      <c r="AM107" s="5">
        <f t="shared" si="207"/>
        <v>0</v>
      </c>
      <c r="AN107" s="5">
        <f t="shared" si="207"/>
        <v>0</v>
      </c>
      <c r="AO107" s="5">
        <f t="shared" si="207"/>
        <v>0</v>
      </c>
      <c r="AP107" s="5">
        <f t="shared" si="207"/>
        <v>0</v>
      </c>
      <c r="AQ107" s="5">
        <f t="shared" si="207"/>
        <v>0</v>
      </c>
      <c r="AR107" s="5">
        <f t="shared" si="207"/>
        <v>0</v>
      </c>
      <c r="AS107" s="5">
        <f t="shared" si="207"/>
        <v>0</v>
      </c>
      <c r="AT107" s="5">
        <f t="shared" si="207"/>
        <v>0</v>
      </c>
      <c r="AU107" s="5">
        <f t="shared" si="207"/>
        <v>0</v>
      </c>
      <c r="AV107" s="5">
        <f t="shared" si="207"/>
        <v>0</v>
      </c>
      <c r="AW107" s="5">
        <f t="shared" si="207"/>
        <v>0</v>
      </c>
      <c r="AX107" s="5">
        <f t="shared" si="207"/>
        <v>0</v>
      </c>
      <c r="AY107" s="5">
        <f t="shared" si="207"/>
        <v>0</v>
      </c>
      <c r="AZ107" s="5">
        <f t="shared" si="207"/>
        <v>0</v>
      </c>
      <c r="BA107" s="5">
        <f t="shared" si="207"/>
        <v>0</v>
      </c>
      <c r="BB107" s="5">
        <f t="shared" si="207"/>
        <v>0</v>
      </c>
      <c r="BC107" s="5">
        <f t="shared" si="207"/>
        <v>0</v>
      </c>
      <c r="BD107" s="5">
        <f t="shared" si="207"/>
        <v>0</v>
      </c>
      <c r="BE107" s="5">
        <f t="shared" si="207"/>
        <v>0</v>
      </c>
      <c r="BF107" s="5">
        <f t="shared" si="207"/>
        <v>0</v>
      </c>
      <c r="BG107" s="5">
        <f t="shared" si="207"/>
        <v>0</v>
      </c>
      <c r="BH107" s="5">
        <f t="shared" si="207"/>
        <v>0</v>
      </c>
      <c r="BI107" s="5">
        <f t="shared" si="207"/>
        <v>0</v>
      </c>
      <c r="BJ107" s="5">
        <f t="shared" si="207"/>
        <v>0</v>
      </c>
      <c r="BK107" s="5">
        <f t="shared" si="207"/>
        <v>0</v>
      </c>
      <c r="BL107" s="5">
        <f t="shared" si="207"/>
        <v>0</v>
      </c>
      <c r="BM107" s="5">
        <f t="shared" si="207"/>
        <v>0</v>
      </c>
      <c r="BN107" s="5">
        <f t="shared" si="207"/>
        <v>0</v>
      </c>
      <c r="BO107" s="5">
        <f t="shared" si="207"/>
        <v>0</v>
      </c>
      <c r="BP107" s="5">
        <f t="shared" si="207"/>
        <v>0</v>
      </c>
      <c r="BQ107" s="5">
        <f t="shared" si="207"/>
        <v>0</v>
      </c>
      <c r="BR107" s="5">
        <f t="shared" si="207"/>
        <v>0</v>
      </c>
      <c r="BS107" s="5">
        <f t="shared" si="207"/>
        <v>0</v>
      </c>
      <c r="BT107" s="5">
        <f t="shared" si="207"/>
        <v>0</v>
      </c>
      <c r="BU107" s="5">
        <f t="shared" si="207"/>
        <v>0</v>
      </c>
      <c r="BV107" s="5">
        <f t="shared" si="207"/>
        <v>0</v>
      </c>
      <c r="BW107" s="5">
        <f t="shared" si="207"/>
        <v>0</v>
      </c>
      <c r="BX107" s="5">
        <f t="shared" si="207"/>
        <v>0</v>
      </c>
      <c r="BY107" s="5">
        <f t="shared" si="207"/>
        <v>0</v>
      </c>
      <c r="BZ107" s="5">
        <f t="shared" si="207"/>
        <v>0</v>
      </c>
      <c r="CA107" s="5">
        <f t="shared" si="207"/>
        <v>0</v>
      </c>
      <c r="CB107" s="5">
        <f t="shared" si="207"/>
        <v>0</v>
      </c>
      <c r="CC107" s="5">
        <f t="shared" si="207"/>
        <v>0</v>
      </c>
      <c r="CD107" s="5">
        <f t="shared" si="207"/>
        <v>0</v>
      </c>
      <c r="CE107" s="5">
        <f t="shared" si="197"/>
        <v>0</v>
      </c>
      <c r="CF107" s="5">
        <f t="shared" si="194"/>
        <v>0</v>
      </c>
      <c r="CG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20"/>
      <c r="FU107" s="11"/>
      <c r="FV107" s="11"/>
      <c r="FW107" s="11"/>
    </row>
    <row r="108" spans="1:179" x14ac:dyDescent="0.25">
      <c r="A108">
        <v>31</v>
      </c>
      <c r="B108" s="2">
        <v>34759</v>
      </c>
      <c r="C108" s="5">
        <f t="shared" ref="C108:R108" si="208">(C17/1000000)/$A108</f>
        <v>2.2768279677419354</v>
      </c>
      <c r="D108" s="5">
        <f t="shared" si="208"/>
        <v>4.1557096774193551E-2</v>
      </c>
      <c r="E108" s="5">
        <f t="shared" si="208"/>
        <v>2.8592354838709678E-2</v>
      </c>
      <c r="F108" s="5">
        <f t="shared" si="208"/>
        <v>3.7458387096774196E-2</v>
      </c>
      <c r="G108" s="5">
        <f t="shared" si="208"/>
        <v>3.0850000000000002E-2</v>
      </c>
      <c r="H108" s="5">
        <f t="shared" si="208"/>
        <v>3.3132645161290324E-2</v>
      </c>
      <c r="I108" s="5">
        <f t="shared" si="208"/>
        <v>4.189293548387097E-2</v>
      </c>
      <c r="J108" s="5">
        <f t="shared" si="208"/>
        <v>4.3586096774193547E-2</v>
      </c>
      <c r="K108" s="5">
        <f t="shared" si="208"/>
        <v>3.2296322580645159E-2</v>
      </c>
      <c r="L108" s="5">
        <f t="shared" si="208"/>
        <v>4.2961193548387094E-2</v>
      </c>
      <c r="M108" s="5">
        <f t="shared" si="208"/>
        <v>4.0951645161290323E-2</v>
      </c>
      <c r="N108" s="5">
        <f t="shared" si="208"/>
        <v>4.6092161290322585E-2</v>
      </c>
      <c r="O108" s="5">
        <f t="shared" si="208"/>
        <v>4.306877419354839E-2</v>
      </c>
      <c r="P108" s="5">
        <f t="shared" si="208"/>
        <v>6.3468967741935486E-2</v>
      </c>
      <c r="Q108" s="5">
        <f t="shared" si="208"/>
        <v>4.5684645161290317E-2</v>
      </c>
      <c r="R108" s="5">
        <f t="shared" si="208"/>
        <v>2.4193967741935486E-2</v>
      </c>
      <c r="S108" s="5">
        <f t="shared" ref="S108:CD108" si="209">(S17/1000000)/$A108</f>
        <v>0</v>
      </c>
      <c r="T108" s="5">
        <f t="shared" si="209"/>
        <v>0</v>
      </c>
      <c r="U108" s="5">
        <f t="shared" si="209"/>
        <v>0</v>
      </c>
      <c r="V108" s="5">
        <f t="shared" si="209"/>
        <v>0</v>
      </c>
      <c r="W108" s="5">
        <f t="shared" si="209"/>
        <v>0</v>
      </c>
      <c r="X108" s="5">
        <f t="shared" si="209"/>
        <v>0</v>
      </c>
      <c r="Y108" s="5">
        <f t="shared" si="209"/>
        <v>0</v>
      </c>
      <c r="Z108" s="5">
        <f t="shared" si="209"/>
        <v>0</v>
      </c>
      <c r="AA108" s="5">
        <f t="shared" si="209"/>
        <v>0</v>
      </c>
      <c r="AB108" s="5">
        <f t="shared" si="209"/>
        <v>0</v>
      </c>
      <c r="AC108" s="5">
        <f t="shared" si="209"/>
        <v>0</v>
      </c>
      <c r="AD108" s="5">
        <f t="shared" si="209"/>
        <v>0</v>
      </c>
      <c r="AE108" s="5">
        <f t="shared" si="209"/>
        <v>0</v>
      </c>
      <c r="AF108" s="5">
        <f t="shared" si="209"/>
        <v>0</v>
      </c>
      <c r="AG108" s="5">
        <f t="shared" si="209"/>
        <v>0</v>
      </c>
      <c r="AH108" s="5">
        <f t="shared" si="209"/>
        <v>0</v>
      </c>
      <c r="AI108" s="5">
        <f t="shared" si="209"/>
        <v>0</v>
      </c>
      <c r="AJ108" s="5">
        <f t="shared" si="209"/>
        <v>0</v>
      </c>
      <c r="AK108" s="5">
        <f t="shared" si="209"/>
        <v>0</v>
      </c>
      <c r="AL108" s="5">
        <f t="shared" si="209"/>
        <v>0</v>
      </c>
      <c r="AM108" s="5">
        <f t="shared" si="209"/>
        <v>0</v>
      </c>
      <c r="AN108" s="5">
        <f t="shared" si="209"/>
        <v>0</v>
      </c>
      <c r="AO108" s="5">
        <f t="shared" si="209"/>
        <v>0</v>
      </c>
      <c r="AP108" s="5">
        <f t="shared" si="209"/>
        <v>0</v>
      </c>
      <c r="AQ108" s="5">
        <f t="shared" si="209"/>
        <v>0</v>
      </c>
      <c r="AR108" s="5">
        <f t="shared" si="209"/>
        <v>0</v>
      </c>
      <c r="AS108" s="5">
        <f t="shared" si="209"/>
        <v>0</v>
      </c>
      <c r="AT108" s="5">
        <f t="shared" si="209"/>
        <v>0</v>
      </c>
      <c r="AU108" s="5">
        <f t="shared" si="209"/>
        <v>0</v>
      </c>
      <c r="AV108" s="5">
        <f t="shared" si="209"/>
        <v>0</v>
      </c>
      <c r="AW108" s="5">
        <f t="shared" si="209"/>
        <v>0</v>
      </c>
      <c r="AX108" s="5">
        <f t="shared" si="209"/>
        <v>0</v>
      </c>
      <c r="AY108" s="5">
        <f t="shared" si="209"/>
        <v>0</v>
      </c>
      <c r="AZ108" s="5">
        <f t="shared" si="209"/>
        <v>0</v>
      </c>
      <c r="BA108" s="5">
        <f t="shared" si="209"/>
        <v>0</v>
      </c>
      <c r="BB108" s="5">
        <f t="shared" si="209"/>
        <v>0</v>
      </c>
      <c r="BC108" s="5">
        <f t="shared" si="209"/>
        <v>0</v>
      </c>
      <c r="BD108" s="5">
        <f t="shared" si="209"/>
        <v>0</v>
      </c>
      <c r="BE108" s="5">
        <f t="shared" si="209"/>
        <v>0</v>
      </c>
      <c r="BF108" s="5">
        <f t="shared" si="209"/>
        <v>0</v>
      </c>
      <c r="BG108" s="5">
        <f t="shared" si="209"/>
        <v>0</v>
      </c>
      <c r="BH108" s="5">
        <f t="shared" si="209"/>
        <v>0</v>
      </c>
      <c r="BI108" s="5">
        <f t="shared" si="209"/>
        <v>0</v>
      </c>
      <c r="BJ108" s="5">
        <f t="shared" si="209"/>
        <v>0</v>
      </c>
      <c r="BK108" s="5">
        <f t="shared" si="209"/>
        <v>0</v>
      </c>
      <c r="BL108" s="5">
        <f t="shared" si="209"/>
        <v>0</v>
      </c>
      <c r="BM108" s="5">
        <f t="shared" si="209"/>
        <v>0</v>
      </c>
      <c r="BN108" s="5">
        <f t="shared" si="209"/>
        <v>0</v>
      </c>
      <c r="BO108" s="5">
        <f t="shared" si="209"/>
        <v>0</v>
      </c>
      <c r="BP108" s="5">
        <f t="shared" si="209"/>
        <v>0</v>
      </c>
      <c r="BQ108" s="5">
        <f t="shared" si="209"/>
        <v>0</v>
      </c>
      <c r="BR108" s="5">
        <f t="shared" si="209"/>
        <v>0</v>
      </c>
      <c r="BS108" s="5">
        <f t="shared" si="209"/>
        <v>0</v>
      </c>
      <c r="BT108" s="5">
        <f t="shared" si="209"/>
        <v>0</v>
      </c>
      <c r="BU108" s="5">
        <f t="shared" si="209"/>
        <v>0</v>
      </c>
      <c r="BV108" s="5">
        <f t="shared" si="209"/>
        <v>0</v>
      </c>
      <c r="BW108" s="5">
        <f t="shared" si="209"/>
        <v>0</v>
      </c>
      <c r="BX108" s="5">
        <f t="shared" si="209"/>
        <v>0</v>
      </c>
      <c r="BY108" s="5">
        <f t="shared" si="209"/>
        <v>0</v>
      </c>
      <c r="BZ108" s="5">
        <f t="shared" si="209"/>
        <v>0</v>
      </c>
      <c r="CA108" s="5">
        <f t="shared" si="209"/>
        <v>0</v>
      </c>
      <c r="CB108" s="5">
        <f t="shared" si="209"/>
        <v>0</v>
      </c>
      <c r="CC108" s="5">
        <f t="shared" si="209"/>
        <v>0</v>
      </c>
      <c r="CD108" s="5">
        <f t="shared" si="209"/>
        <v>0</v>
      </c>
      <c r="CE108" s="5">
        <f t="shared" si="197"/>
        <v>0</v>
      </c>
      <c r="CF108" s="5">
        <f t="shared" si="194"/>
        <v>0</v>
      </c>
      <c r="CG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20"/>
      <c r="FU108" s="11"/>
      <c r="FV108" s="11"/>
      <c r="FW108" s="11"/>
    </row>
    <row r="109" spans="1:179" x14ac:dyDescent="0.25">
      <c r="A109">
        <v>30</v>
      </c>
      <c r="B109" s="2">
        <v>34790</v>
      </c>
      <c r="C109" s="5">
        <f t="shared" ref="C109:R109" si="210">(C18/1000000)/$A109</f>
        <v>2.2241324333333332</v>
      </c>
      <c r="D109" s="5">
        <f t="shared" si="210"/>
        <v>4.1458033333333331E-2</v>
      </c>
      <c r="E109" s="5">
        <f t="shared" si="210"/>
        <v>2.8042000000000001E-2</v>
      </c>
      <c r="F109" s="5">
        <f t="shared" si="210"/>
        <v>3.3396166666666664E-2</v>
      </c>
      <c r="G109" s="5">
        <f t="shared" si="210"/>
        <v>2.7526166666666668E-2</v>
      </c>
      <c r="H109" s="5">
        <f t="shared" si="210"/>
        <v>3.0306266666666668E-2</v>
      </c>
      <c r="I109" s="5">
        <f t="shared" si="210"/>
        <v>3.7510666666666671E-2</v>
      </c>
      <c r="J109" s="5">
        <f t="shared" si="210"/>
        <v>3.9277066666666666E-2</v>
      </c>
      <c r="K109" s="5">
        <f t="shared" si="210"/>
        <v>2.9702433333333333E-2</v>
      </c>
      <c r="L109" s="5">
        <f t="shared" si="210"/>
        <v>3.9579933333333331E-2</v>
      </c>
      <c r="M109" s="5">
        <f t="shared" si="210"/>
        <v>4.0874266666666673E-2</v>
      </c>
      <c r="N109" s="5">
        <f t="shared" si="210"/>
        <v>4.1393300000000001E-2</v>
      </c>
      <c r="O109" s="5">
        <f t="shared" si="210"/>
        <v>4.0680433333333335E-2</v>
      </c>
      <c r="P109" s="5">
        <f t="shared" si="210"/>
        <v>5.8310366666666669E-2</v>
      </c>
      <c r="Q109" s="5">
        <f t="shared" si="210"/>
        <v>4.1480133333333336E-2</v>
      </c>
      <c r="R109" s="5">
        <f t="shared" si="210"/>
        <v>5.3360566666666664E-2</v>
      </c>
      <c r="S109" s="5">
        <f t="shared" ref="S109:CD109" si="211">(S18/1000000)/$A109</f>
        <v>2.6911233333333333E-2</v>
      </c>
      <c r="T109" s="5">
        <f t="shared" si="211"/>
        <v>0</v>
      </c>
      <c r="U109" s="5">
        <f t="shared" si="211"/>
        <v>0</v>
      </c>
      <c r="V109" s="5">
        <f t="shared" si="211"/>
        <v>0</v>
      </c>
      <c r="W109" s="5">
        <f t="shared" si="211"/>
        <v>0</v>
      </c>
      <c r="X109" s="5">
        <f t="shared" si="211"/>
        <v>0</v>
      </c>
      <c r="Y109" s="5">
        <f t="shared" si="211"/>
        <v>0</v>
      </c>
      <c r="Z109" s="5">
        <f t="shared" si="211"/>
        <v>0</v>
      </c>
      <c r="AA109" s="5">
        <f t="shared" si="211"/>
        <v>0</v>
      </c>
      <c r="AB109" s="5">
        <f t="shared" si="211"/>
        <v>0</v>
      </c>
      <c r="AC109" s="5">
        <f t="shared" si="211"/>
        <v>0</v>
      </c>
      <c r="AD109" s="5">
        <f t="shared" si="211"/>
        <v>0</v>
      </c>
      <c r="AE109" s="5">
        <f t="shared" si="211"/>
        <v>0</v>
      </c>
      <c r="AF109" s="5">
        <f t="shared" si="211"/>
        <v>0</v>
      </c>
      <c r="AG109" s="5">
        <f t="shared" si="211"/>
        <v>0</v>
      </c>
      <c r="AH109" s="5">
        <f t="shared" si="211"/>
        <v>0</v>
      </c>
      <c r="AI109" s="5">
        <f t="shared" si="211"/>
        <v>0</v>
      </c>
      <c r="AJ109" s="5">
        <f t="shared" si="211"/>
        <v>0</v>
      </c>
      <c r="AK109" s="5">
        <f t="shared" si="211"/>
        <v>0</v>
      </c>
      <c r="AL109" s="5">
        <f t="shared" si="211"/>
        <v>0</v>
      </c>
      <c r="AM109" s="5">
        <f t="shared" si="211"/>
        <v>0</v>
      </c>
      <c r="AN109" s="5">
        <f t="shared" si="211"/>
        <v>0</v>
      </c>
      <c r="AO109" s="5">
        <f t="shared" si="211"/>
        <v>0</v>
      </c>
      <c r="AP109" s="5">
        <f t="shared" si="211"/>
        <v>0</v>
      </c>
      <c r="AQ109" s="5">
        <f t="shared" si="211"/>
        <v>0</v>
      </c>
      <c r="AR109" s="5">
        <f t="shared" si="211"/>
        <v>0</v>
      </c>
      <c r="AS109" s="5">
        <f t="shared" si="211"/>
        <v>0</v>
      </c>
      <c r="AT109" s="5">
        <f t="shared" si="211"/>
        <v>0</v>
      </c>
      <c r="AU109" s="5">
        <f t="shared" si="211"/>
        <v>0</v>
      </c>
      <c r="AV109" s="5">
        <f t="shared" si="211"/>
        <v>0</v>
      </c>
      <c r="AW109" s="5">
        <f t="shared" si="211"/>
        <v>0</v>
      </c>
      <c r="AX109" s="5">
        <f t="shared" si="211"/>
        <v>0</v>
      </c>
      <c r="AY109" s="5">
        <f t="shared" si="211"/>
        <v>0</v>
      </c>
      <c r="AZ109" s="5">
        <f t="shared" si="211"/>
        <v>0</v>
      </c>
      <c r="BA109" s="5">
        <f t="shared" si="211"/>
        <v>0</v>
      </c>
      <c r="BB109" s="5">
        <f t="shared" si="211"/>
        <v>0</v>
      </c>
      <c r="BC109" s="5">
        <f t="shared" si="211"/>
        <v>0</v>
      </c>
      <c r="BD109" s="5">
        <f t="shared" si="211"/>
        <v>0</v>
      </c>
      <c r="BE109" s="5">
        <f t="shared" si="211"/>
        <v>0</v>
      </c>
      <c r="BF109" s="5">
        <f t="shared" si="211"/>
        <v>0</v>
      </c>
      <c r="BG109" s="5">
        <f t="shared" si="211"/>
        <v>0</v>
      </c>
      <c r="BH109" s="5">
        <f t="shared" si="211"/>
        <v>0</v>
      </c>
      <c r="BI109" s="5">
        <f t="shared" si="211"/>
        <v>0</v>
      </c>
      <c r="BJ109" s="5">
        <f t="shared" si="211"/>
        <v>0</v>
      </c>
      <c r="BK109" s="5">
        <f t="shared" si="211"/>
        <v>0</v>
      </c>
      <c r="BL109" s="5">
        <f t="shared" si="211"/>
        <v>0</v>
      </c>
      <c r="BM109" s="5">
        <f t="shared" si="211"/>
        <v>0</v>
      </c>
      <c r="BN109" s="5">
        <f t="shared" si="211"/>
        <v>0</v>
      </c>
      <c r="BO109" s="5">
        <f t="shared" si="211"/>
        <v>0</v>
      </c>
      <c r="BP109" s="5">
        <f t="shared" si="211"/>
        <v>0</v>
      </c>
      <c r="BQ109" s="5">
        <f t="shared" si="211"/>
        <v>0</v>
      </c>
      <c r="BR109" s="5">
        <f t="shared" si="211"/>
        <v>0</v>
      </c>
      <c r="BS109" s="5">
        <f t="shared" si="211"/>
        <v>0</v>
      </c>
      <c r="BT109" s="5">
        <f t="shared" si="211"/>
        <v>0</v>
      </c>
      <c r="BU109" s="5">
        <f t="shared" si="211"/>
        <v>0</v>
      </c>
      <c r="BV109" s="5">
        <f t="shared" si="211"/>
        <v>0</v>
      </c>
      <c r="BW109" s="5">
        <f t="shared" si="211"/>
        <v>0</v>
      </c>
      <c r="BX109" s="5">
        <f t="shared" si="211"/>
        <v>0</v>
      </c>
      <c r="BY109" s="5">
        <f t="shared" si="211"/>
        <v>0</v>
      </c>
      <c r="BZ109" s="5">
        <f t="shared" si="211"/>
        <v>0</v>
      </c>
      <c r="CA109" s="5">
        <f t="shared" si="211"/>
        <v>0</v>
      </c>
      <c r="CB109" s="5">
        <f t="shared" si="211"/>
        <v>0</v>
      </c>
      <c r="CC109" s="5">
        <f t="shared" si="211"/>
        <v>0</v>
      </c>
      <c r="CD109" s="5">
        <f t="shared" si="211"/>
        <v>0</v>
      </c>
      <c r="CE109" s="5">
        <f t="shared" si="197"/>
        <v>0</v>
      </c>
      <c r="CF109" s="5">
        <f t="shared" si="194"/>
        <v>0</v>
      </c>
      <c r="CG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20"/>
      <c r="FU109" s="11"/>
      <c r="FV109" s="11"/>
      <c r="FW109" s="11"/>
    </row>
    <row r="110" spans="1:179" x14ac:dyDescent="0.25">
      <c r="A110">
        <v>31</v>
      </c>
      <c r="B110" s="2">
        <v>34820</v>
      </c>
      <c r="C110" s="5">
        <f t="shared" ref="C110:R110" si="212">(C19/1000000)/$A110</f>
        <v>2.265559612903226</v>
      </c>
      <c r="D110" s="5">
        <f t="shared" si="212"/>
        <v>3.9524645161290319E-2</v>
      </c>
      <c r="E110" s="5">
        <f t="shared" si="212"/>
        <v>2.7124193548387097E-2</v>
      </c>
      <c r="F110" s="5">
        <f t="shared" si="212"/>
        <v>2.8296516129032258E-2</v>
      </c>
      <c r="G110" s="5">
        <f t="shared" si="212"/>
        <v>2.7620677419354839E-2</v>
      </c>
      <c r="H110" s="5">
        <f t="shared" si="212"/>
        <v>2.8646838709677418E-2</v>
      </c>
      <c r="I110" s="5">
        <f t="shared" si="212"/>
        <v>3.3114129032258063E-2</v>
      </c>
      <c r="J110" s="5">
        <f t="shared" si="212"/>
        <v>3.9361967741935483E-2</v>
      </c>
      <c r="K110" s="5">
        <f t="shared" si="212"/>
        <v>2.9107774193548385E-2</v>
      </c>
      <c r="L110" s="5">
        <f t="shared" si="212"/>
        <v>3.6050322580645167E-2</v>
      </c>
      <c r="M110" s="5">
        <f t="shared" si="212"/>
        <v>3.5866419354838711E-2</v>
      </c>
      <c r="N110" s="5">
        <f t="shared" si="212"/>
        <v>3.7769096774193545E-2</v>
      </c>
      <c r="O110" s="5">
        <f t="shared" si="212"/>
        <v>3.7921322580645164E-2</v>
      </c>
      <c r="P110" s="5">
        <f t="shared" si="212"/>
        <v>5.4145225806451612E-2</v>
      </c>
      <c r="Q110" s="5">
        <f t="shared" si="212"/>
        <v>3.9015741935483871E-2</v>
      </c>
      <c r="R110" s="5">
        <f t="shared" si="212"/>
        <v>4.8817225806451613E-2</v>
      </c>
      <c r="S110" s="5">
        <f t="shared" ref="S110:CD110" si="213">(S19/1000000)/$A110</f>
        <v>4.4982258064516126E-2</v>
      </c>
      <c r="T110" s="5">
        <f t="shared" si="213"/>
        <v>4.1872580645161285E-2</v>
      </c>
      <c r="U110" s="5">
        <f t="shared" si="213"/>
        <v>0</v>
      </c>
      <c r="V110" s="5">
        <f t="shared" si="213"/>
        <v>0</v>
      </c>
      <c r="W110" s="5">
        <f t="shared" si="213"/>
        <v>0</v>
      </c>
      <c r="X110" s="5">
        <f t="shared" si="213"/>
        <v>0</v>
      </c>
      <c r="Y110" s="5">
        <f t="shared" si="213"/>
        <v>0</v>
      </c>
      <c r="Z110" s="5">
        <f t="shared" si="213"/>
        <v>0</v>
      </c>
      <c r="AA110" s="5">
        <f t="shared" si="213"/>
        <v>0</v>
      </c>
      <c r="AB110" s="5">
        <f t="shared" si="213"/>
        <v>0</v>
      </c>
      <c r="AC110" s="5">
        <f t="shared" si="213"/>
        <v>0</v>
      </c>
      <c r="AD110" s="5">
        <f t="shared" si="213"/>
        <v>0</v>
      </c>
      <c r="AE110" s="5">
        <f t="shared" si="213"/>
        <v>0</v>
      </c>
      <c r="AF110" s="5">
        <f t="shared" si="213"/>
        <v>0</v>
      </c>
      <c r="AG110" s="5">
        <f t="shared" si="213"/>
        <v>0</v>
      </c>
      <c r="AH110" s="5">
        <f t="shared" si="213"/>
        <v>0</v>
      </c>
      <c r="AI110" s="5">
        <f t="shared" si="213"/>
        <v>0</v>
      </c>
      <c r="AJ110" s="5">
        <f t="shared" si="213"/>
        <v>0</v>
      </c>
      <c r="AK110" s="5">
        <f t="shared" si="213"/>
        <v>0</v>
      </c>
      <c r="AL110" s="5">
        <f t="shared" si="213"/>
        <v>0</v>
      </c>
      <c r="AM110" s="5">
        <f t="shared" si="213"/>
        <v>0</v>
      </c>
      <c r="AN110" s="5">
        <f t="shared" si="213"/>
        <v>0</v>
      </c>
      <c r="AO110" s="5">
        <f t="shared" si="213"/>
        <v>0</v>
      </c>
      <c r="AP110" s="5">
        <f t="shared" si="213"/>
        <v>0</v>
      </c>
      <c r="AQ110" s="5">
        <f t="shared" si="213"/>
        <v>0</v>
      </c>
      <c r="AR110" s="5">
        <f t="shared" si="213"/>
        <v>0</v>
      </c>
      <c r="AS110" s="5">
        <f t="shared" si="213"/>
        <v>0</v>
      </c>
      <c r="AT110" s="5">
        <f t="shared" si="213"/>
        <v>0</v>
      </c>
      <c r="AU110" s="5">
        <f t="shared" si="213"/>
        <v>0</v>
      </c>
      <c r="AV110" s="5">
        <f t="shared" si="213"/>
        <v>0</v>
      </c>
      <c r="AW110" s="5">
        <f t="shared" si="213"/>
        <v>0</v>
      </c>
      <c r="AX110" s="5">
        <f t="shared" si="213"/>
        <v>0</v>
      </c>
      <c r="AY110" s="5">
        <f t="shared" si="213"/>
        <v>0</v>
      </c>
      <c r="AZ110" s="5">
        <f t="shared" si="213"/>
        <v>0</v>
      </c>
      <c r="BA110" s="5">
        <f t="shared" si="213"/>
        <v>0</v>
      </c>
      <c r="BB110" s="5">
        <f t="shared" si="213"/>
        <v>0</v>
      </c>
      <c r="BC110" s="5">
        <f t="shared" si="213"/>
        <v>0</v>
      </c>
      <c r="BD110" s="5">
        <f t="shared" si="213"/>
        <v>0</v>
      </c>
      <c r="BE110" s="5">
        <f t="shared" si="213"/>
        <v>0</v>
      </c>
      <c r="BF110" s="5">
        <f t="shared" si="213"/>
        <v>0</v>
      </c>
      <c r="BG110" s="5">
        <f t="shared" si="213"/>
        <v>0</v>
      </c>
      <c r="BH110" s="5">
        <f t="shared" si="213"/>
        <v>0</v>
      </c>
      <c r="BI110" s="5">
        <f t="shared" si="213"/>
        <v>0</v>
      </c>
      <c r="BJ110" s="5">
        <f t="shared" si="213"/>
        <v>0</v>
      </c>
      <c r="BK110" s="5">
        <f t="shared" si="213"/>
        <v>0</v>
      </c>
      <c r="BL110" s="5">
        <f t="shared" si="213"/>
        <v>0</v>
      </c>
      <c r="BM110" s="5">
        <f t="shared" si="213"/>
        <v>0</v>
      </c>
      <c r="BN110" s="5">
        <f t="shared" si="213"/>
        <v>0</v>
      </c>
      <c r="BO110" s="5">
        <f t="shared" si="213"/>
        <v>0</v>
      </c>
      <c r="BP110" s="5">
        <f t="shared" si="213"/>
        <v>0</v>
      </c>
      <c r="BQ110" s="5">
        <f t="shared" si="213"/>
        <v>0</v>
      </c>
      <c r="BR110" s="5">
        <f t="shared" si="213"/>
        <v>0</v>
      </c>
      <c r="BS110" s="5">
        <f t="shared" si="213"/>
        <v>0</v>
      </c>
      <c r="BT110" s="5">
        <f t="shared" si="213"/>
        <v>0</v>
      </c>
      <c r="BU110" s="5">
        <f t="shared" si="213"/>
        <v>0</v>
      </c>
      <c r="BV110" s="5">
        <f t="shared" si="213"/>
        <v>0</v>
      </c>
      <c r="BW110" s="5">
        <f t="shared" si="213"/>
        <v>0</v>
      </c>
      <c r="BX110" s="5">
        <f t="shared" si="213"/>
        <v>0</v>
      </c>
      <c r="BY110" s="5">
        <f t="shared" si="213"/>
        <v>0</v>
      </c>
      <c r="BZ110" s="5">
        <f t="shared" si="213"/>
        <v>0</v>
      </c>
      <c r="CA110" s="5">
        <f t="shared" si="213"/>
        <v>0</v>
      </c>
      <c r="CB110" s="5">
        <f t="shared" si="213"/>
        <v>0</v>
      </c>
      <c r="CC110" s="5">
        <f t="shared" si="213"/>
        <v>0</v>
      </c>
      <c r="CD110" s="5">
        <f t="shared" si="213"/>
        <v>0</v>
      </c>
      <c r="CE110" s="5">
        <f t="shared" si="197"/>
        <v>0</v>
      </c>
      <c r="CF110" s="5">
        <f t="shared" si="194"/>
        <v>0</v>
      </c>
      <c r="CG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20"/>
      <c r="FU110" s="11"/>
      <c r="FV110" s="11"/>
      <c r="FW110" s="11"/>
    </row>
    <row r="111" spans="1:179" x14ac:dyDescent="0.25">
      <c r="A111">
        <v>30</v>
      </c>
      <c r="B111" s="2">
        <v>34851</v>
      </c>
      <c r="C111" s="5">
        <f t="shared" ref="C111:R111" si="214">(C20/1000000)/$A111</f>
        <v>2.2260458000000001</v>
      </c>
      <c r="D111" s="5">
        <f t="shared" si="214"/>
        <v>3.7762333333333335E-2</v>
      </c>
      <c r="E111" s="5">
        <f t="shared" si="214"/>
        <v>2.6145999999999999E-2</v>
      </c>
      <c r="F111" s="5">
        <f t="shared" si="214"/>
        <v>3.0653933333333334E-2</v>
      </c>
      <c r="G111" s="5">
        <f t="shared" si="214"/>
        <v>2.7153833333333332E-2</v>
      </c>
      <c r="H111" s="5">
        <f t="shared" si="214"/>
        <v>2.8251266666666667E-2</v>
      </c>
      <c r="I111" s="5">
        <f t="shared" si="214"/>
        <v>3.1892799999999999E-2</v>
      </c>
      <c r="J111" s="5">
        <f t="shared" si="214"/>
        <v>3.7152866666666666E-2</v>
      </c>
      <c r="K111" s="5">
        <f t="shared" si="214"/>
        <v>2.9345799999999998E-2</v>
      </c>
      <c r="L111" s="5">
        <f t="shared" si="214"/>
        <v>3.6530166666666662E-2</v>
      </c>
      <c r="M111" s="5">
        <f t="shared" si="214"/>
        <v>3.2459599999999998E-2</v>
      </c>
      <c r="N111" s="5">
        <f t="shared" si="214"/>
        <v>3.2670400000000002E-2</v>
      </c>
      <c r="O111" s="5">
        <f t="shared" si="214"/>
        <v>3.4129933333333334E-2</v>
      </c>
      <c r="P111" s="5">
        <f t="shared" si="214"/>
        <v>5.1803633333333335E-2</v>
      </c>
      <c r="Q111" s="5">
        <f t="shared" si="214"/>
        <v>3.5250133333333336E-2</v>
      </c>
      <c r="R111" s="5">
        <f t="shared" si="214"/>
        <v>4.4336533333333331E-2</v>
      </c>
      <c r="S111" s="5">
        <f t="shared" ref="S111:CD111" si="215">(S20/1000000)/$A111</f>
        <v>4.4255466666666667E-2</v>
      </c>
      <c r="T111" s="5">
        <f t="shared" si="215"/>
        <v>6.9925000000000001E-2</v>
      </c>
      <c r="U111" s="5">
        <f t="shared" si="215"/>
        <v>3.7728400000000002E-2</v>
      </c>
      <c r="V111" s="5">
        <f t="shared" si="215"/>
        <v>0</v>
      </c>
      <c r="W111" s="5">
        <f t="shared" si="215"/>
        <v>0</v>
      </c>
      <c r="X111" s="5">
        <f t="shared" si="215"/>
        <v>0</v>
      </c>
      <c r="Y111" s="5">
        <f t="shared" si="215"/>
        <v>0</v>
      </c>
      <c r="Z111" s="5">
        <f t="shared" si="215"/>
        <v>0</v>
      </c>
      <c r="AA111" s="5">
        <f t="shared" si="215"/>
        <v>0</v>
      </c>
      <c r="AB111" s="5">
        <f t="shared" si="215"/>
        <v>0</v>
      </c>
      <c r="AC111" s="5">
        <f t="shared" si="215"/>
        <v>0</v>
      </c>
      <c r="AD111" s="5">
        <f t="shared" si="215"/>
        <v>0</v>
      </c>
      <c r="AE111" s="5">
        <f t="shared" si="215"/>
        <v>0</v>
      </c>
      <c r="AF111" s="5">
        <f t="shared" si="215"/>
        <v>0</v>
      </c>
      <c r="AG111" s="5">
        <f t="shared" si="215"/>
        <v>0</v>
      </c>
      <c r="AH111" s="5">
        <f t="shared" si="215"/>
        <v>0</v>
      </c>
      <c r="AI111" s="5">
        <f t="shared" si="215"/>
        <v>0</v>
      </c>
      <c r="AJ111" s="5">
        <f t="shared" si="215"/>
        <v>0</v>
      </c>
      <c r="AK111" s="5">
        <f t="shared" si="215"/>
        <v>0</v>
      </c>
      <c r="AL111" s="5">
        <f t="shared" si="215"/>
        <v>0</v>
      </c>
      <c r="AM111" s="5">
        <f t="shared" si="215"/>
        <v>0</v>
      </c>
      <c r="AN111" s="5">
        <f t="shared" si="215"/>
        <v>0</v>
      </c>
      <c r="AO111" s="5">
        <f t="shared" si="215"/>
        <v>0</v>
      </c>
      <c r="AP111" s="5">
        <f t="shared" si="215"/>
        <v>0</v>
      </c>
      <c r="AQ111" s="5">
        <f t="shared" si="215"/>
        <v>0</v>
      </c>
      <c r="AR111" s="5">
        <f t="shared" si="215"/>
        <v>0</v>
      </c>
      <c r="AS111" s="5">
        <f t="shared" si="215"/>
        <v>0</v>
      </c>
      <c r="AT111" s="5">
        <f t="shared" si="215"/>
        <v>0</v>
      </c>
      <c r="AU111" s="5">
        <f t="shared" si="215"/>
        <v>0</v>
      </c>
      <c r="AV111" s="5">
        <f t="shared" si="215"/>
        <v>0</v>
      </c>
      <c r="AW111" s="5">
        <f t="shared" si="215"/>
        <v>0</v>
      </c>
      <c r="AX111" s="5">
        <f t="shared" si="215"/>
        <v>0</v>
      </c>
      <c r="AY111" s="5">
        <f t="shared" si="215"/>
        <v>0</v>
      </c>
      <c r="AZ111" s="5">
        <f t="shared" si="215"/>
        <v>0</v>
      </c>
      <c r="BA111" s="5">
        <f t="shared" si="215"/>
        <v>0</v>
      </c>
      <c r="BB111" s="5">
        <f t="shared" si="215"/>
        <v>0</v>
      </c>
      <c r="BC111" s="5">
        <f t="shared" si="215"/>
        <v>0</v>
      </c>
      <c r="BD111" s="5">
        <f t="shared" si="215"/>
        <v>0</v>
      </c>
      <c r="BE111" s="5">
        <f t="shared" si="215"/>
        <v>0</v>
      </c>
      <c r="BF111" s="5">
        <f t="shared" si="215"/>
        <v>0</v>
      </c>
      <c r="BG111" s="5">
        <f t="shared" si="215"/>
        <v>0</v>
      </c>
      <c r="BH111" s="5">
        <f t="shared" si="215"/>
        <v>0</v>
      </c>
      <c r="BI111" s="5">
        <f t="shared" si="215"/>
        <v>0</v>
      </c>
      <c r="BJ111" s="5">
        <f t="shared" si="215"/>
        <v>0</v>
      </c>
      <c r="BK111" s="5">
        <f t="shared" si="215"/>
        <v>0</v>
      </c>
      <c r="BL111" s="5">
        <f t="shared" si="215"/>
        <v>0</v>
      </c>
      <c r="BM111" s="5">
        <f t="shared" si="215"/>
        <v>0</v>
      </c>
      <c r="BN111" s="5">
        <f t="shared" si="215"/>
        <v>0</v>
      </c>
      <c r="BO111" s="5">
        <f t="shared" si="215"/>
        <v>0</v>
      </c>
      <c r="BP111" s="5">
        <f t="shared" si="215"/>
        <v>0</v>
      </c>
      <c r="BQ111" s="5">
        <f t="shared" si="215"/>
        <v>0</v>
      </c>
      <c r="BR111" s="5">
        <f t="shared" si="215"/>
        <v>0</v>
      </c>
      <c r="BS111" s="5">
        <f t="shared" si="215"/>
        <v>0</v>
      </c>
      <c r="BT111" s="5">
        <f t="shared" si="215"/>
        <v>0</v>
      </c>
      <c r="BU111" s="5">
        <f t="shared" si="215"/>
        <v>0</v>
      </c>
      <c r="BV111" s="5">
        <f t="shared" si="215"/>
        <v>0</v>
      </c>
      <c r="BW111" s="5">
        <f t="shared" si="215"/>
        <v>0</v>
      </c>
      <c r="BX111" s="5">
        <f t="shared" si="215"/>
        <v>0</v>
      </c>
      <c r="BY111" s="5">
        <f t="shared" si="215"/>
        <v>0</v>
      </c>
      <c r="BZ111" s="5">
        <f t="shared" si="215"/>
        <v>0</v>
      </c>
      <c r="CA111" s="5">
        <f t="shared" si="215"/>
        <v>0</v>
      </c>
      <c r="CB111" s="5">
        <f t="shared" si="215"/>
        <v>0</v>
      </c>
      <c r="CC111" s="5">
        <f t="shared" si="215"/>
        <v>0</v>
      </c>
      <c r="CD111" s="5">
        <f t="shared" si="215"/>
        <v>0</v>
      </c>
      <c r="CE111" s="5">
        <f t="shared" si="197"/>
        <v>0</v>
      </c>
      <c r="CF111" s="5">
        <f t="shared" si="194"/>
        <v>0</v>
      </c>
      <c r="CG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20"/>
      <c r="FU111" s="11"/>
      <c r="FV111" s="11"/>
      <c r="FW111" s="11"/>
    </row>
    <row r="112" spans="1:179" x14ac:dyDescent="0.25">
      <c r="A112">
        <v>31</v>
      </c>
      <c r="B112" s="2">
        <v>34881</v>
      </c>
      <c r="C112" s="5">
        <f t="shared" ref="C112:R112" si="216">(C21/1000000)/$A112</f>
        <v>2.1561880967741933</v>
      </c>
      <c r="D112" s="5">
        <f t="shared" si="216"/>
        <v>3.6642161290322578E-2</v>
      </c>
      <c r="E112" s="5">
        <f t="shared" si="216"/>
        <v>2.441877419354839E-2</v>
      </c>
      <c r="F112" s="5">
        <f t="shared" si="216"/>
        <v>2.9104935483870966E-2</v>
      </c>
      <c r="G112" s="5">
        <f t="shared" si="216"/>
        <v>2.7235645161290321E-2</v>
      </c>
      <c r="H112" s="5">
        <f t="shared" si="216"/>
        <v>2.5804000000000001E-2</v>
      </c>
      <c r="I112" s="5">
        <f t="shared" si="216"/>
        <v>3.0723129032258063E-2</v>
      </c>
      <c r="J112" s="5">
        <f t="shared" si="216"/>
        <v>3.3804516129032264E-2</v>
      </c>
      <c r="K112" s="5">
        <f t="shared" si="216"/>
        <v>2.904558064516129E-2</v>
      </c>
      <c r="L112" s="5">
        <f t="shared" si="216"/>
        <v>3.5310193548387096E-2</v>
      </c>
      <c r="M112" s="5">
        <f t="shared" si="216"/>
        <v>3.213167741935484E-2</v>
      </c>
      <c r="N112" s="5">
        <f t="shared" si="216"/>
        <v>3.2515258064516127E-2</v>
      </c>
      <c r="O112" s="5">
        <f t="shared" si="216"/>
        <v>3.1839870967741934E-2</v>
      </c>
      <c r="P112" s="5">
        <f t="shared" si="216"/>
        <v>4.8867322580645162E-2</v>
      </c>
      <c r="Q112" s="5">
        <f t="shared" si="216"/>
        <v>3.258583870967742E-2</v>
      </c>
      <c r="R112" s="5">
        <f t="shared" si="216"/>
        <v>3.8616483870967742E-2</v>
      </c>
      <c r="S112" s="5">
        <f t="shared" ref="S112:CD112" si="217">(S21/1000000)/$A112</f>
        <v>3.7985419354838713E-2</v>
      </c>
      <c r="T112" s="5">
        <f t="shared" si="217"/>
        <v>5.8863096774193553E-2</v>
      </c>
      <c r="U112" s="5">
        <f t="shared" si="217"/>
        <v>5.5632580645161286E-2</v>
      </c>
      <c r="V112" s="5">
        <f t="shared" si="217"/>
        <v>3.3999677419354842E-2</v>
      </c>
      <c r="W112" s="5">
        <f t="shared" si="217"/>
        <v>0</v>
      </c>
      <c r="X112" s="5">
        <f t="shared" si="217"/>
        <v>0</v>
      </c>
      <c r="Y112" s="5">
        <f t="shared" si="217"/>
        <v>0</v>
      </c>
      <c r="Z112" s="5">
        <f t="shared" si="217"/>
        <v>0</v>
      </c>
      <c r="AA112" s="5">
        <f t="shared" si="217"/>
        <v>0</v>
      </c>
      <c r="AB112" s="5">
        <f t="shared" si="217"/>
        <v>0</v>
      </c>
      <c r="AC112" s="5">
        <f t="shared" si="217"/>
        <v>0</v>
      </c>
      <c r="AD112" s="5">
        <f t="shared" si="217"/>
        <v>0</v>
      </c>
      <c r="AE112" s="5">
        <f t="shared" si="217"/>
        <v>0</v>
      </c>
      <c r="AF112" s="5">
        <f t="shared" si="217"/>
        <v>0</v>
      </c>
      <c r="AG112" s="5">
        <f t="shared" si="217"/>
        <v>0</v>
      </c>
      <c r="AH112" s="5">
        <f t="shared" si="217"/>
        <v>0</v>
      </c>
      <c r="AI112" s="5">
        <f t="shared" si="217"/>
        <v>0</v>
      </c>
      <c r="AJ112" s="5">
        <f t="shared" si="217"/>
        <v>0</v>
      </c>
      <c r="AK112" s="5">
        <f t="shared" si="217"/>
        <v>0</v>
      </c>
      <c r="AL112" s="5">
        <f t="shared" si="217"/>
        <v>0</v>
      </c>
      <c r="AM112" s="5">
        <f t="shared" si="217"/>
        <v>0</v>
      </c>
      <c r="AN112" s="5">
        <f t="shared" si="217"/>
        <v>0</v>
      </c>
      <c r="AO112" s="5">
        <f t="shared" si="217"/>
        <v>0</v>
      </c>
      <c r="AP112" s="5">
        <f t="shared" si="217"/>
        <v>0</v>
      </c>
      <c r="AQ112" s="5">
        <f t="shared" si="217"/>
        <v>0</v>
      </c>
      <c r="AR112" s="5">
        <f t="shared" si="217"/>
        <v>0</v>
      </c>
      <c r="AS112" s="5">
        <f t="shared" si="217"/>
        <v>0</v>
      </c>
      <c r="AT112" s="5">
        <f t="shared" si="217"/>
        <v>0</v>
      </c>
      <c r="AU112" s="5">
        <f t="shared" si="217"/>
        <v>0</v>
      </c>
      <c r="AV112" s="5">
        <f t="shared" si="217"/>
        <v>0</v>
      </c>
      <c r="AW112" s="5">
        <f t="shared" si="217"/>
        <v>0</v>
      </c>
      <c r="AX112" s="5">
        <f t="shared" si="217"/>
        <v>0</v>
      </c>
      <c r="AY112" s="5">
        <f t="shared" si="217"/>
        <v>0</v>
      </c>
      <c r="AZ112" s="5">
        <f t="shared" si="217"/>
        <v>0</v>
      </c>
      <c r="BA112" s="5">
        <f t="shared" si="217"/>
        <v>0</v>
      </c>
      <c r="BB112" s="5">
        <f t="shared" si="217"/>
        <v>0</v>
      </c>
      <c r="BC112" s="5">
        <f t="shared" si="217"/>
        <v>0</v>
      </c>
      <c r="BD112" s="5">
        <f t="shared" si="217"/>
        <v>0</v>
      </c>
      <c r="BE112" s="5">
        <f t="shared" si="217"/>
        <v>0</v>
      </c>
      <c r="BF112" s="5">
        <f t="shared" si="217"/>
        <v>0</v>
      </c>
      <c r="BG112" s="5">
        <f t="shared" si="217"/>
        <v>0</v>
      </c>
      <c r="BH112" s="5">
        <f t="shared" si="217"/>
        <v>0</v>
      </c>
      <c r="BI112" s="5">
        <f t="shared" si="217"/>
        <v>0</v>
      </c>
      <c r="BJ112" s="5">
        <f t="shared" si="217"/>
        <v>0</v>
      </c>
      <c r="BK112" s="5">
        <f t="shared" si="217"/>
        <v>0</v>
      </c>
      <c r="BL112" s="5">
        <f t="shared" si="217"/>
        <v>0</v>
      </c>
      <c r="BM112" s="5">
        <f t="shared" si="217"/>
        <v>0</v>
      </c>
      <c r="BN112" s="5">
        <f t="shared" si="217"/>
        <v>0</v>
      </c>
      <c r="BO112" s="5">
        <f t="shared" si="217"/>
        <v>0</v>
      </c>
      <c r="BP112" s="5">
        <f t="shared" si="217"/>
        <v>0</v>
      </c>
      <c r="BQ112" s="5">
        <f t="shared" si="217"/>
        <v>0</v>
      </c>
      <c r="BR112" s="5">
        <f t="shared" si="217"/>
        <v>0</v>
      </c>
      <c r="BS112" s="5">
        <f t="shared" si="217"/>
        <v>0</v>
      </c>
      <c r="BT112" s="5">
        <f t="shared" si="217"/>
        <v>0</v>
      </c>
      <c r="BU112" s="5">
        <f t="shared" si="217"/>
        <v>0</v>
      </c>
      <c r="BV112" s="5">
        <f t="shared" si="217"/>
        <v>0</v>
      </c>
      <c r="BW112" s="5">
        <f t="shared" si="217"/>
        <v>0</v>
      </c>
      <c r="BX112" s="5">
        <f t="shared" si="217"/>
        <v>0</v>
      </c>
      <c r="BY112" s="5">
        <f t="shared" si="217"/>
        <v>0</v>
      </c>
      <c r="BZ112" s="5">
        <f t="shared" si="217"/>
        <v>0</v>
      </c>
      <c r="CA112" s="5">
        <f t="shared" si="217"/>
        <v>0</v>
      </c>
      <c r="CB112" s="5">
        <f t="shared" si="217"/>
        <v>0</v>
      </c>
      <c r="CC112" s="5">
        <f t="shared" si="217"/>
        <v>0</v>
      </c>
      <c r="CD112" s="5">
        <f t="shared" si="217"/>
        <v>0</v>
      </c>
      <c r="CE112" s="5">
        <f t="shared" si="197"/>
        <v>0</v>
      </c>
      <c r="CF112" s="5">
        <f t="shared" si="194"/>
        <v>0</v>
      </c>
      <c r="CG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20"/>
      <c r="FU112" s="11"/>
      <c r="FV112" s="11"/>
      <c r="FW112" s="11"/>
    </row>
    <row r="113" spans="1:179" x14ac:dyDescent="0.25">
      <c r="A113">
        <v>31</v>
      </c>
      <c r="B113" s="2">
        <v>34912</v>
      </c>
      <c r="C113" s="5">
        <f t="shared" ref="C113:R113" si="218">(C22/1000000)/$A113</f>
        <v>2.1603020000000002</v>
      </c>
      <c r="D113" s="5">
        <f t="shared" si="218"/>
        <v>3.4624645161290324E-2</v>
      </c>
      <c r="E113" s="5">
        <f t="shared" si="218"/>
        <v>2.2666580645161288E-2</v>
      </c>
      <c r="F113" s="5">
        <f t="shared" si="218"/>
        <v>2.8228580645161292E-2</v>
      </c>
      <c r="G113" s="5">
        <f t="shared" si="218"/>
        <v>2.5790612903225808E-2</v>
      </c>
      <c r="H113" s="5">
        <f t="shared" si="218"/>
        <v>2.4936290322580643E-2</v>
      </c>
      <c r="I113" s="5">
        <f t="shared" si="218"/>
        <v>2.7768129032258067E-2</v>
      </c>
      <c r="J113" s="5">
        <f t="shared" si="218"/>
        <v>3.2189516129032258E-2</v>
      </c>
      <c r="K113" s="5">
        <f t="shared" si="218"/>
        <v>2.7384967741935481E-2</v>
      </c>
      <c r="L113" s="5">
        <f t="shared" si="218"/>
        <v>3.5354225806451617E-2</v>
      </c>
      <c r="M113" s="5">
        <f t="shared" si="218"/>
        <v>2.953616129032258E-2</v>
      </c>
      <c r="N113" s="5">
        <f t="shared" si="218"/>
        <v>3.0775967741935483E-2</v>
      </c>
      <c r="O113" s="5">
        <f t="shared" si="218"/>
        <v>3.1002387096774192E-2</v>
      </c>
      <c r="P113" s="5">
        <f t="shared" si="218"/>
        <v>4.5076548387096772E-2</v>
      </c>
      <c r="Q113" s="5">
        <f t="shared" si="218"/>
        <v>2.9997000000000003E-2</v>
      </c>
      <c r="R113" s="5">
        <f t="shared" si="218"/>
        <v>3.6386806451612901E-2</v>
      </c>
      <c r="S113" s="5">
        <f t="shared" ref="S113:CD113" si="219">(S22/1000000)/$A113</f>
        <v>3.4984387096774192E-2</v>
      </c>
      <c r="T113" s="5">
        <f t="shared" si="219"/>
        <v>5.4701483870967745E-2</v>
      </c>
      <c r="U113" s="5">
        <f t="shared" si="219"/>
        <v>4.8101451612903225E-2</v>
      </c>
      <c r="V113" s="5">
        <f t="shared" si="219"/>
        <v>5.7678419354838709E-2</v>
      </c>
      <c r="W113" s="5">
        <f t="shared" si="219"/>
        <v>4.1444999999999996E-2</v>
      </c>
      <c r="X113" s="5">
        <f t="shared" si="219"/>
        <v>0</v>
      </c>
      <c r="Y113" s="5">
        <f t="shared" si="219"/>
        <v>0</v>
      </c>
      <c r="Z113" s="5">
        <f t="shared" si="219"/>
        <v>0</v>
      </c>
      <c r="AA113" s="5">
        <f t="shared" si="219"/>
        <v>0</v>
      </c>
      <c r="AB113" s="5">
        <f t="shared" si="219"/>
        <v>0</v>
      </c>
      <c r="AC113" s="5">
        <f t="shared" si="219"/>
        <v>0</v>
      </c>
      <c r="AD113" s="5">
        <f t="shared" si="219"/>
        <v>0</v>
      </c>
      <c r="AE113" s="5">
        <f t="shared" si="219"/>
        <v>0</v>
      </c>
      <c r="AF113" s="5">
        <f t="shared" si="219"/>
        <v>0</v>
      </c>
      <c r="AG113" s="5">
        <f t="shared" si="219"/>
        <v>0</v>
      </c>
      <c r="AH113" s="5">
        <f t="shared" si="219"/>
        <v>0</v>
      </c>
      <c r="AI113" s="5">
        <f t="shared" si="219"/>
        <v>0</v>
      </c>
      <c r="AJ113" s="5">
        <f t="shared" si="219"/>
        <v>0</v>
      </c>
      <c r="AK113" s="5">
        <f t="shared" si="219"/>
        <v>0</v>
      </c>
      <c r="AL113" s="5">
        <f t="shared" si="219"/>
        <v>0</v>
      </c>
      <c r="AM113" s="5">
        <f t="shared" si="219"/>
        <v>0</v>
      </c>
      <c r="AN113" s="5">
        <f t="shared" si="219"/>
        <v>0</v>
      </c>
      <c r="AO113" s="5">
        <f t="shared" si="219"/>
        <v>0</v>
      </c>
      <c r="AP113" s="5">
        <f t="shared" si="219"/>
        <v>0</v>
      </c>
      <c r="AQ113" s="5">
        <f t="shared" si="219"/>
        <v>0</v>
      </c>
      <c r="AR113" s="5">
        <f t="shared" si="219"/>
        <v>0</v>
      </c>
      <c r="AS113" s="5">
        <f t="shared" si="219"/>
        <v>0</v>
      </c>
      <c r="AT113" s="5">
        <f t="shared" si="219"/>
        <v>0</v>
      </c>
      <c r="AU113" s="5">
        <f t="shared" si="219"/>
        <v>0</v>
      </c>
      <c r="AV113" s="5">
        <f t="shared" si="219"/>
        <v>0</v>
      </c>
      <c r="AW113" s="5">
        <f t="shared" si="219"/>
        <v>0</v>
      </c>
      <c r="AX113" s="5">
        <f t="shared" si="219"/>
        <v>0</v>
      </c>
      <c r="AY113" s="5">
        <f t="shared" si="219"/>
        <v>0</v>
      </c>
      <c r="AZ113" s="5">
        <f t="shared" si="219"/>
        <v>0</v>
      </c>
      <c r="BA113" s="5">
        <f t="shared" si="219"/>
        <v>0</v>
      </c>
      <c r="BB113" s="5">
        <f t="shared" si="219"/>
        <v>0</v>
      </c>
      <c r="BC113" s="5">
        <f t="shared" si="219"/>
        <v>0</v>
      </c>
      <c r="BD113" s="5">
        <f t="shared" si="219"/>
        <v>0</v>
      </c>
      <c r="BE113" s="5">
        <f t="shared" si="219"/>
        <v>0</v>
      </c>
      <c r="BF113" s="5">
        <f t="shared" si="219"/>
        <v>0</v>
      </c>
      <c r="BG113" s="5">
        <f t="shared" si="219"/>
        <v>0</v>
      </c>
      <c r="BH113" s="5">
        <f t="shared" si="219"/>
        <v>0</v>
      </c>
      <c r="BI113" s="5">
        <f t="shared" si="219"/>
        <v>0</v>
      </c>
      <c r="BJ113" s="5">
        <f t="shared" si="219"/>
        <v>0</v>
      </c>
      <c r="BK113" s="5">
        <f t="shared" si="219"/>
        <v>0</v>
      </c>
      <c r="BL113" s="5">
        <f t="shared" si="219"/>
        <v>0</v>
      </c>
      <c r="BM113" s="5">
        <f t="shared" si="219"/>
        <v>0</v>
      </c>
      <c r="BN113" s="5">
        <f t="shared" si="219"/>
        <v>0</v>
      </c>
      <c r="BO113" s="5">
        <f t="shared" si="219"/>
        <v>0</v>
      </c>
      <c r="BP113" s="5">
        <f t="shared" si="219"/>
        <v>0</v>
      </c>
      <c r="BQ113" s="5">
        <f t="shared" si="219"/>
        <v>0</v>
      </c>
      <c r="BR113" s="5">
        <f t="shared" si="219"/>
        <v>0</v>
      </c>
      <c r="BS113" s="5">
        <f t="shared" si="219"/>
        <v>0</v>
      </c>
      <c r="BT113" s="5">
        <f t="shared" si="219"/>
        <v>0</v>
      </c>
      <c r="BU113" s="5">
        <f t="shared" si="219"/>
        <v>0</v>
      </c>
      <c r="BV113" s="5">
        <f t="shared" si="219"/>
        <v>0</v>
      </c>
      <c r="BW113" s="5">
        <f t="shared" si="219"/>
        <v>0</v>
      </c>
      <c r="BX113" s="5">
        <f t="shared" si="219"/>
        <v>0</v>
      </c>
      <c r="BY113" s="5">
        <f t="shared" si="219"/>
        <v>0</v>
      </c>
      <c r="BZ113" s="5">
        <f t="shared" si="219"/>
        <v>0</v>
      </c>
      <c r="CA113" s="5">
        <f t="shared" si="219"/>
        <v>0</v>
      </c>
      <c r="CB113" s="5">
        <f t="shared" si="219"/>
        <v>0</v>
      </c>
      <c r="CC113" s="5">
        <f t="shared" si="219"/>
        <v>0</v>
      </c>
      <c r="CD113" s="5">
        <f t="shared" si="219"/>
        <v>0</v>
      </c>
      <c r="CE113" s="5">
        <f t="shared" si="197"/>
        <v>0</v>
      </c>
      <c r="CF113" s="5">
        <f t="shared" si="194"/>
        <v>0</v>
      </c>
      <c r="CG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20"/>
      <c r="FU113" s="11"/>
      <c r="FV113" s="11"/>
      <c r="FW113" s="11"/>
    </row>
    <row r="114" spans="1:179" x14ac:dyDescent="0.25">
      <c r="A114">
        <v>30</v>
      </c>
      <c r="B114" s="2">
        <v>34943</v>
      </c>
      <c r="C114" s="5">
        <f t="shared" ref="C114:L114" si="220">(C23/1000000)/$A114</f>
        <v>2.1496416666666667</v>
      </c>
      <c r="D114" s="5">
        <f t="shared" si="220"/>
        <v>3.3521800000000004E-2</v>
      </c>
      <c r="E114" s="5">
        <f t="shared" si="220"/>
        <v>2.1636833333333334E-2</v>
      </c>
      <c r="F114" s="5">
        <f t="shared" si="220"/>
        <v>2.8799399999999999E-2</v>
      </c>
      <c r="G114" s="5">
        <f t="shared" si="220"/>
        <v>2.4242699999999999E-2</v>
      </c>
      <c r="H114" s="5">
        <f t="shared" si="220"/>
        <v>2.49471E-2</v>
      </c>
      <c r="I114" s="5">
        <f t="shared" si="220"/>
        <v>2.6059333333333334E-2</v>
      </c>
      <c r="J114" s="5">
        <f t="shared" si="220"/>
        <v>3.2520366666666668E-2</v>
      </c>
      <c r="K114" s="5">
        <f t="shared" si="220"/>
        <v>2.7776766666666668E-2</v>
      </c>
      <c r="L114" s="5">
        <f t="shared" si="220"/>
        <v>3.4579966666666663E-2</v>
      </c>
      <c r="M114" s="5">
        <f t="shared" ref="M114:BX114" si="221">(M23/1000000)/$A114</f>
        <v>2.9326499999999998E-2</v>
      </c>
      <c r="N114" s="5">
        <f t="shared" si="221"/>
        <v>2.8435066666666668E-2</v>
      </c>
      <c r="O114" s="5">
        <f t="shared" si="221"/>
        <v>2.8971966666666668E-2</v>
      </c>
      <c r="P114" s="5">
        <f t="shared" si="221"/>
        <v>4.2339033333333331E-2</v>
      </c>
      <c r="Q114" s="5">
        <f t="shared" si="221"/>
        <v>3.1518266666666669E-2</v>
      </c>
      <c r="R114" s="5">
        <f t="shared" si="221"/>
        <v>3.3568833333333339E-2</v>
      </c>
      <c r="S114" s="5">
        <f t="shared" si="221"/>
        <v>3.1756933333333334E-2</v>
      </c>
      <c r="T114" s="5">
        <f t="shared" si="221"/>
        <v>4.8114966666666668E-2</v>
      </c>
      <c r="U114" s="5">
        <f t="shared" si="221"/>
        <v>4.2676466666666669E-2</v>
      </c>
      <c r="V114" s="5">
        <f t="shared" si="221"/>
        <v>4.8687433333333335E-2</v>
      </c>
      <c r="W114" s="5">
        <f t="shared" si="221"/>
        <v>7.2799866666666671E-2</v>
      </c>
      <c r="X114" s="5">
        <f t="shared" si="221"/>
        <v>2.5937333333333333E-2</v>
      </c>
      <c r="Y114" s="5">
        <f t="shared" si="221"/>
        <v>0</v>
      </c>
      <c r="Z114" s="5">
        <f t="shared" si="221"/>
        <v>0</v>
      </c>
      <c r="AA114" s="5">
        <f t="shared" si="221"/>
        <v>0</v>
      </c>
      <c r="AB114" s="5">
        <f t="shared" si="221"/>
        <v>0</v>
      </c>
      <c r="AC114" s="5">
        <f t="shared" si="221"/>
        <v>0</v>
      </c>
      <c r="AD114" s="5">
        <f t="shared" si="221"/>
        <v>0</v>
      </c>
      <c r="AE114" s="5">
        <f t="shared" si="221"/>
        <v>0</v>
      </c>
      <c r="AF114" s="5">
        <f t="shared" si="221"/>
        <v>0</v>
      </c>
      <c r="AG114" s="5">
        <f t="shared" si="221"/>
        <v>0</v>
      </c>
      <c r="AH114" s="5">
        <f t="shared" si="221"/>
        <v>0</v>
      </c>
      <c r="AI114" s="5">
        <f t="shared" si="221"/>
        <v>0</v>
      </c>
      <c r="AJ114" s="5">
        <f t="shared" si="221"/>
        <v>0</v>
      </c>
      <c r="AK114" s="5">
        <f t="shared" si="221"/>
        <v>0</v>
      </c>
      <c r="AL114" s="5">
        <f t="shared" si="221"/>
        <v>0</v>
      </c>
      <c r="AM114" s="5">
        <f t="shared" si="221"/>
        <v>0</v>
      </c>
      <c r="AN114" s="5">
        <f t="shared" si="221"/>
        <v>0</v>
      </c>
      <c r="AO114" s="5">
        <f t="shared" si="221"/>
        <v>0</v>
      </c>
      <c r="AP114" s="5">
        <f t="shared" si="221"/>
        <v>0</v>
      </c>
      <c r="AQ114" s="5">
        <f t="shared" si="221"/>
        <v>0</v>
      </c>
      <c r="AR114" s="5">
        <f t="shared" si="221"/>
        <v>0</v>
      </c>
      <c r="AS114" s="5">
        <f t="shared" si="221"/>
        <v>0</v>
      </c>
      <c r="AT114" s="5">
        <f t="shared" si="221"/>
        <v>0</v>
      </c>
      <c r="AU114" s="5">
        <f t="shared" si="221"/>
        <v>0</v>
      </c>
      <c r="AV114" s="5">
        <f t="shared" si="221"/>
        <v>0</v>
      </c>
      <c r="AW114" s="5">
        <f t="shared" si="221"/>
        <v>0</v>
      </c>
      <c r="AX114" s="5">
        <f t="shared" si="221"/>
        <v>0</v>
      </c>
      <c r="AY114" s="5">
        <f t="shared" si="221"/>
        <v>0</v>
      </c>
      <c r="AZ114" s="5">
        <f t="shared" si="221"/>
        <v>0</v>
      </c>
      <c r="BA114" s="5">
        <f t="shared" si="221"/>
        <v>0</v>
      </c>
      <c r="BB114" s="5">
        <f t="shared" si="221"/>
        <v>0</v>
      </c>
      <c r="BC114" s="5">
        <f t="shared" si="221"/>
        <v>0</v>
      </c>
      <c r="BD114" s="5">
        <f t="shared" si="221"/>
        <v>0</v>
      </c>
      <c r="BE114" s="5">
        <f t="shared" si="221"/>
        <v>0</v>
      </c>
      <c r="BF114" s="5">
        <f t="shared" si="221"/>
        <v>0</v>
      </c>
      <c r="BG114" s="5">
        <f t="shared" si="221"/>
        <v>0</v>
      </c>
      <c r="BH114" s="5">
        <f t="shared" si="221"/>
        <v>0</v>
      </c>
      <c r="BI114" s="5">
        <f t="shared" si="221"/>
        <v>0</v>
      </c>
      <c r="BJ114" s="5">
        <f t="shared" si="221"/>
        <v>0</v>
      </c>
      <c r="BK114" s="5">
        <f t="shared" si="221"/>
        <v>0</v>
      </c>
      <c r="BL114" s="5">
        <f t="shared" si="221"/>
        <v>0</v>
      </c>
      <c r="BM114" s="5">
        <f t="shared" si="221"/>
        <v>0</v>
      </c>
      <c r="BN114" s="5">
        <f t="shared" si="221"/>
        <v>0</v>
      </c>
      <c r="BO114" s="5">
        <f t="shared" si="221"/>
        <v>0</v>
      </c>
      <c r="BP114" s="5">
        <f t="shared" si="221"/>
        <v>0</v>
      </c>
      <c r="BQ114" s="5">
        <f t="shared" si="221"/>
        <v>0</v>
      </c>
      <c r="BR114" s="5">
        <f t="shared" si="221"/>
        <v>0</v>
      </c>
      <c r="BS114" s="5">
        <f t="shared" si="221"/>
        <v>0</v>
      </c>
      <c r="BT114" s="5">
        <f t="shared" si="221"/>
        <v>0</v>
      </c>
      <c r="BU114" s="5">
        <f t="shared" si="221"/>
        <v>0</v>
      </c>
      <c r="BV114" s="5">
        <f t="shared" si="221"/>
        <v>0</v>
      </c>
      <c r="BW114" s="5">
        <f t="shared" si="221"/>
        <v>0</v>
      </c>
      <c r="BX114" s="5">
        <f t="shared" si="221"/>
        <v>0</v>
      </c>
      <c r="BY114" s="5">
        <f t="shared" ref="BY114:CF114" si="222">(BY23/1000000)/$A114</f>
        <v>0</v>
      </c>
      <c r="BZ114" s="5">
        <f t="shared" si="222"/>
        <v>0</v>
      </c>
      <c r="CA114" s="5">
        <f t="shared" si="222"/>
        <v>0</v>
      </c>
      <c r="CB114" s="5">
        <f t="shared" si="222"/>
        <v>0</v>
      </c>
      <c r="CC114" s="5">
        <f t="shared" si="222"/>
        <v>0</v>
      </c>
      <c r="CD114" s="5">
        <f t="shared" si="222"/>
        <v>0</v>
      </c>
      <c r="CE114" s="5">
        <f t="shared" si="222"/>
        <v>0</v>
      </c>
      <c r="CF114" s="5">
        <f t="shared" si="222"/>
        <v>0</v>
      </c>
      <c r="CG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20"/>
      <c r="FU114" s="11"/>
      <c r="FV114" s="11"/>
      <c r="FW114" s="11"/>
    </row>
    <row r="115" spans="1:179" x14ac:dyDescent="0.25">
      <c r="A115">
        <v>31</v>
      </c>
      <c r="B115" s="2">
        <v>34973</v>
      </c>
      <c r="C115" s="5">
        <f t="shared" ref="C115:L115" si="223">(C24/1000000)/$A115</f>
        <v>2.0427165161290324</v>
      </c>
      <c r="D115" s="5">
        <f t="shared" si="223"/>
        <v>3.0082806451612903E-2</v>
      </c>
      <c r="E115" s="5">
        <f t="shared" si="223"/>
        <v>2.0237032258064516E-2</v>
      </c>
      <c r="F115" s="5">
        <f t="shared" si="223"/>
        <v>2.7525000000000001E-2</v>
      </c>
      <c r="G115" s="5">
        <f t="shared" si="223"/>
        <v>2.2189129032258066E-2</v>
      </c>
      <c r="H115" s="5">
        <f t="shared" si="223"/>
        <v>2.169141935483871E-2</v>
      </c>
      <c r="I115" s="5">
        <f t="shared" si="223"/>
        <v>2.5050548387096774E-2</v>
      </c>
      <c r="J115" s="5">
        <f t="shared" si="223"/>
        <v>3.0991225806451615E-2</v>
      </c>
      <c r="K115" s="5">
        <f t="shared" si="223"/>
        <v>2.4192322580645163E-2</v>
      </c>
      <c r="L115" s="5">
        <f t="shared" si="223"/>
        <v>3.0331483870967742E-2</v>
      </c>
      <c r="M115" s="5">
        <f t="shared" ref="M115:S124" si="224">(M24/1000000)/$A115</f>
        <v>2.5531999999999999E-2</v>
      </c>
      <c r="N115" s="5">
        <f t="shared" si="224"/>
        <v>2.5684354838709678E-2</v>
      </c>
      <c r="O115" s="5">
        <f t="shared" si="224"/>
        <v>2.782825806451613E-2</v>
      </c>
      <c r="P115" s="5">
        <f t="shared" si="224"/>
        <v>3.8012419354838713E-2</v>
      </c>
      <c r="Q115" s="5">
        <f t="shared" si="224"/>
        <v>2.7371096774193551E-2</v>
      </c>
      <c r="R115" s="5">
        <f t="shared" si="224"/>
        <v>3.2176967741935486E-2</v>
      </c>
      <c r="S115" s="5">
        <f t="shared" si="224"/>
        <v>3.0802903225806453E-2</v>
      </c>
      <c r="T115" s="5">
        <f t="shared" ref="T115:CE115" si="225">(T24/1000000)/$A115</f>
        <v>4.3938677419354838E-2</v>
      </c>
      <c r="U115" s="5">
        <f t="shared" si="225"/>
        <v>3.3962741935483869E-2</v>
      </c>
      <c r="V115" s="5">
        <f t="shared" si="225"/>
        <v>4.507693548387097E-2</v>
      </c>
      <c r="W115" s="5">
        <f t="shared" si="225"/>
        <v>6.7409419354838712E-2</v>
      </c>
      <c r="X115" s="5">
        <f t="shared" si="225"/>
        <v>4.225677419354839E-2</v>
      </c>
      <c r="Y115" s="5">
        <f t="shared" si="225"/>
        <v>4.0482548387096771E-2</v>
      </c>
      <c r="Z115" s="5">
        <f t="shared" si="225"/>
        <v>0</v>
      </c>
      <c r="AA115" s="5">
        <f t="shared" si="225"/>
        <v>0</v>
      </c>
      <c r="AB115" s="5">
        <f t="shared" si="225"/>
        <v>0</v>
      </c>
      <c r="AC115" s="5">
        <f t="shared" si="225"/>
        <v>0</v>
      </c>
      <c r="AD115" s="5">
        <f t="shared" si="225"/>
        <v>0</v>
      </c>
      <c r="AE115" s="5">
        <f t="shared" si="225"/>
        <v>0</v>
      </c>
      <c r="AF115" s="5">
        <f t="shared" si="225"/>
        <v>0</v>
      </c>
      <c r="AG115" s="5">
        <f t="shared" si="225"/>
        <v>0</v>
      </c>
      <c r="AH115" s="5">
        <f t="shared" si="225"/>
        <v>0</v>
      </c>
      <c r="AI115" s="5">
        <f t="shared" si="225"/>
        <v>0</v>
      </c>
      <c r="AJ115" s="5">
        <f t="shared" si="225"/>
        <v>0</v>
      </c>
      <c r="AK115" s="5">
        <f t="shared" si="225"/>
        <v>0</v>
      </c>
      <c r="AL115" s="5">
        <f t="shared" si="225"/>
        <v>0</v>
      </c>
      <c r="AM115" s="5">
        <f t="shared" si="225"/>
        <v>0</v>
      </c>
      <c r="AN115" s="5">
        <f t="shared" si="225"/>
        <v>0</v>
      </c>
      <c r="AO115" s="5">
        <f t="shared" si="225"/>
        <v>0</v>
      </c>
      <c r="AP115" s="5">
        <f t="shared" si="225"/>
        <v>0</v>
      </c>
      <c r="AQ115" s="5">
        <f t="shared" si="225"/>
        <v>0</v>
      </c>
      <c r="AR115" s="5">
        <f t="shared" si="225"/>
        <v>0</v>
      </c>
      <c r="AS115" s="5">
        <f t="shared" si="225"/>
        <v>0</v>
      </c>
      <c r="AT115" s="5">
        <f t="shared" si="225"/>
        <v>0</v>
      </c>
      <c r="AU115" s="5">
        <f t="shared" si="225"/>
        <v>0</v>
      </c>
      <c r="AV115" s="5">
        <f t="shared" si="225"/>
        <v>0</v>
      </c>
      <c r="AW115" s="5">
        <f t="shared" si="225"/>
        <v>0</v>
      </c>
      <c r="AX115" s="5">
        <f t="shared" si="225"/>
        <v>0</v>
      </c>
      <c r="AY115" s="5">
        <f t="shared" si="225"/>
        <v>0</v>
      </c>
      <c r="AZ115" s="5">
        <f t="shared" si="225"/>
        <v>0</v>
      </c>
      <c r="BA115" s="5">
        <f t="shared" si="225"/>
        <v>0</v>
      </c>
      <c r="BB115" s="5">
        <f t="shared" si="225"/>
        <v>0</v>
      </c>
      <c r="BC115" s="5">
        <f t="shared" si="225"/>
        <v>0</v>
      </c>
      <c r="BD115" s="5">
        <f t="shared" si="225"/>
        <v>0</v>
      </c>
      <c r="BE115" s="5">
        <f t="shared" si="225"/>
        <v>0</v>
      </c>
      <c r="BF115" s="5">
        <f t="shared" si="225"/>
        <v>0</v>
      </c>
      <c r="BG115" s="5">
        <f t="shared" si="225"/>
        <v>0</v>
      </c>
      <c r="BH115" s="5">
        <f t="shared" si="225"/>
        <v>0</v>
      </c>
      <c r="BI115" s="5">
        <f t="shared" si="225"/>
        <v>0</v>
      </c>
      <c r="BJ115" s="5">
        <f t="shared" si="225"/>
        <v>0</v>
      </c>
      <c r="BK115" s="5">
        <f t="shared" si="225"/>
        <v>0</v>
      </c>
      <c r="BL115" s="5">
        <f t="shared" si="225"/>
        <v>0</v>
      </c>
      <c r="BM115" s="5">
        <f t="shared" si="225"/>
        <v>0</v>
      </c>
      <c r="BN115" s="5">
        <f t="shared" si="225"/>
        <v>0</v>
      </c>
      <c r="BO115" s="5">
        <f t="shared" si="225"/>
        <v>0</v>
      </c>
      <c r="BP115" s="5">
        <f t="shared" si="225"/>
        <v>0</v>
      </c>
      <c r="BQ115" s="5">
        <f t="shared" si="225"/>
        <v>0</v>
      </c>
      <c r="BR115" s="5">
        <f t="shared" si="225"/>
        <v>0</v>
      </c>
      <c r="BS115" s="5">
        <f t="shared" si="225"/>
        <v>0</v>
      </c>
      <c r="BT115" s="5">
        <f t="shared" si="225"/>
        <v>0</v>
      </c>
      <c r="BU115" s="5">
        <f t="shared" si="225"/>
        <v>0</v>
      </c>
      <c r="BV115" s="5">
        <f t="shared" si="225"/>
        <v>0</v>
      </c>
      <c r="BW115" s="5">
        <f t="shared" si="225"/>
        <v>0</v>
      </c>
      <c r="BX115" s="5">
        <f t="shared" si="225"/>
        <v>0</v>
      </c>
      <c r="BY115" s="5">
        <f t="shared" si="225"/>
        <v>0</v>
      </c>
      <c r="BZ115" s="5">
        <f t="shared" si="225"/>
        <v>0</v>
      </c>
      <c r="CA115" s="5">
        <f t="shared" si="225"/>
        <v>0</v>
      </c>
      <c r="CB115" s="5">
        <f t="shared" si="225"/>
        <v>0</v>
      </c>
      <c r="CC115" s="5">
        <f t="shared" si="225"/>
        <v>0</v>
      </c>
      <c r="CD115" s="5">
        <f t="shared" si="225"/>
        <v>0</v>
      </c>
      <c r="CE115" s="5">
        <f t="shared" si="225"/>
        <v>0</v>
      </c>
      <c r="CF115" s="5">
        <f t="shared" ref="CF115:CF146" si="226">(CF24/1000000)/$A115</f>
        <v>0</v>
      </c>
      <c r="CG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20"/>
      <c r="FU115" s="11"/>
      <c r="FV115" s="11"/>
      <c r="FW115" s="11"/>
    </row>
    <row r="116" spans="1:179" x14ac:dyDescent="0.25">
      <c r="A116">
        <v>30</v>
      </c>
      <c r="B116" s="2">
        <v>35004</v>
      </c>
      <c r="C116" s="5">
        <f t="shared" ref="C116:L116" si="227">(C25/1000000)/$A116</f>
        <v>2.1188161000000001</v>
      </c>
      <c r="D116" s="5">
        <f t="shared" si="227"/>
        <v>3.1052233333333335E-2</v>
      </c>
      <c r="E116" s="5">
        <f t="shared" si="227"/>
        <v>2.0321633333333332E-2</v>
      </c>
      <c r="F116" s="5">
        <f t="shared" si="227"/>
        <v>2.6418733333333333E-2</v>
      </c>
      <c r="G116" s="5">
        <f t="shared" si="227"/>
        <v>2.4204666666666666E-2</v>
      </c>
      <c r="H116" s="5">
        <f t="shared" si="227"/>
        <v>2.1266200000000002E-2</v>
      </c>
      <c r="I116" s="5">
        <f t="shared" si="227"/>
        <v>2.4461866666666665E-2</v>
      </c>
      <c r="J116" s="5">
        <f t="shared" si="227"/>
        <v>3.2486266666666666E-2</v>
      </c>
      <c r="K116" s="5">
        <f t="shared" si="227"/>
        <v>2.5974500000000001E-2</v>
      </c>
      <c r="L116" s="5">
        <f t="shared" si="227"/>
        <v>2.8669266666666669E-2</v>
      </c>
      <c r="M116" s="5">
        <f t="shared" si="224"/>
        <v>2.4622366666666666E-2</v>
      </c>
      <c r="N116" s="5">
        <f t="shared" si="224"/>
        <v>2.6866666666666667E-2</v>
      </c>
      <c r="O116" s="5">
        <f t="shared" si="224"/>
        <v>2.6653400000000001E-2</v>
      </c>
      <c r="P116" s="5">
        <f t="shared" si="224"/>
        <v>3.74916E-2</v>
      </c>
      <c r="Q116" s="5">
        <f t="shared" si="224"/>
        <v>2.7281866666666665E-2</v>
      </c>
      <c r="R116" s="5">
        <f t="shared" si="224"/>
        <v>3.1972833333333332E-2</v>
      </c>
      <c r="S116" s="5">
        <f t="shared" si="224"/>
        <v>2.9483433333333333E-2</v>
      </c>
      <c r="T116" s="5">
        <f t="shared" ref="T116:CE116" si="228">(T25/1000000)/$A116</f>
        <v>4.0279633333333328E-2</v>
      </c>
      <c r="U116" s="5">
        <f t="shared" si="228"/>
        <v>3.3187833333333333E-2</v>
      </c>
      <c r="V116" s="5">
        <f t="shared" si="228"/>
        <v>4.0469266666666663E-2</v>
      </c>
      <c r="W116" s="5">
        <f t="shared" si="228"/>
        <v>6.6119899999999995E-2</v>
      </c>
      <c r="X116" s="5">
        <f t="shared" si="228"/>
        <v>4.2092933333333332E-2</v>
      </c>
      <c r="Y116" s="5">
        <f t="shared" si="228"/>
        <v>9.4168933333333329E-2</v>
      </c>
      <c r="Z116" s="5">
        <f t="shared" si="228"/>
        <v>3.591303333333333E-2</v>
      </c>
      <c r="AA116" s="5">
        <f t="shared" si="228"/>
        <v>0</v>
      </c>
      <c r="AB116" s="5">
        <f t="shared" si="228"/>
        <v>0</v>
      </c>
      <c r="AC116" s="5">
        <f t="shared" si="228"/>
        <v>0</v>
      </c>
      <c r="AD116" s="5">
        <f t="shared" si="228"/>
        <v>0</v>
      </c>
      <c r="AE116" s="5">
        <f t="shared" si="228"/>
        <v>0</v>
      </c>
      <c r="AF116" s="5">
        <f t="shared" si="228"/>
        <v>0</v>
      </c>
      <c r="AG116" s="5">
        <f t="shared" si="228"/>
        <v>0</v>
      </c>
      <c r="AH116" s="5">
        <f t="shared" si="228"/>
        <v>0</v>
      </c>
      <c r="AI116" s="5">
        <f t="shared" si="228"/>
        <v>0</v>
      </c>
      <c r="AJ116" s="5">
        <f t="shared" si="228"/>
        <v>0</v>
      </c>
      <c r="AK116" s="5">
        <f t="shared" si="228"/>
        <v>0</v>
      </c>
      <c r="AL116" s="5">
        <f t="shared" si="228"/>
        <v>0</v>
      </c>
      <c r="AM116" s="5">
        <f t="shared" si="228"/>
        <v>0</v>
      </c>
      <c r="AN116" s="5">
        <f t="shared" si="228"/>
        <v>0</v>
      </c>
      <c r="AO116" s="5">
        <f t="shared" si="228"/>
        <v>0</v>
      </c>
      <c r="AP116" s="5">
        <f t="shared" si="228"/>
        <v>0</v>
      </c>
      <c r="AQ116" s="5">
        <f t="shared" si="228"/>
        <v>0</v>
      </c>
      <c r="AR116" s="5">
        <f t="shared" si="228"/>
        <v>0</v>
      </c>
      <c r="AS116" s="5">
        <f t="shared" si="228"/>
        <v>0</v>
      </c>
      <c r="AT116" s="5">
        <f t="shared" si="228"/>
        <v>0</v>
      </c>
      <c r="AU116" s="5">
        <f t="shared" si="228"/>
        <v>0</v>
      </c>
      <c r="AV116" s="5">
        <f t="shared" si="228"/>
        <v>0</v>
      </c>
      <c r="AW116" s="5">
        <f t="shared" si="228"/>
        <v>0</v>
      </c>
      <c r="AX116" s="5">
        <f t="shared" si="228"/>
        <v>0</v>
      </c>
      <c r="AY116" s="5">
        <f t="shared" si="228"/>
        <v>0</v>
      </c>
      <c r="AZ116" s="5">
        <f t="shared" si="228"/>
        <v>0</v>
      </c>
      <c r="BA116" s="5">
        <f t="shared" si="228"/>
        <v>0</v>
      </c>
      <c r="BB116" s="5">
        <f t="shared" si="228"/>
        <v>0</v>
      </c>
      <c r="BC116" s="5">
        <f t="shared" si="228"/>
        <v>0</v>
      </c>
      <c r="BD116" s="5">
        <f t="shared" si="228"/>
        <v>0</v>
      </c>
      <c r="BE116" s="5">
        <f t="shared" si="228"/>
        <v>0</v>
      </c>
      <c r="BF116" s="5">
        <f t="shared" si="228"/>
        <v>0</v>
      </c>
      <c r="BG116" s="5">
        <f t="shared" si="228"/>
        <v>0</v>
      </c>
      <c r="BH116" s="5">
        <f t="shared" si="228"/>
        <v>0</v>
      </c>
      <c r="BI116" s="5">
        <f t="shared" si="228"/>
        <v>0</v>
      </c>
      <c r="BJ116" s="5">
        <f t="shared" si="228"/>
        <v>0</v>
      </c>
      <c r="BK116" s="5">
        <f t="shared" si="228"/>
        <v>0</v>
      </c>
      <c r="BL116" s="5">
        <f t="shared" si="228"/>
        <v>0</v>
      </c>
      <c r="BM116" s="5">
        <f t="shared" si="228"/>
        <v>0</v>
      </c>
      <c r="BN116" s="5">
        <f t="shared" si="228"/>
        <v>0</v>
      </c>
      <c r="BO116" s="5">
        <f t="shared" si="228"/>
        <v>0</v>
      </c>
      <c r="BP116" s="5">
        <f t="shared" si="228"/>
        <v>0</v>
      </c>
      <c r="BQ116" s="5">
        <f t="shared" si="228"/>
        <v>0</v>
      </c>
      <c r="BR116" s="5">
        <f t="shared" si="228"/>
        <v>0</v>
      </c>
      <c r="BS116" s="5">
        <f t="shared" si="228"/>
        <v>0</v>
      </c>
      <c r="BT116" s="5">
        <f t="shared" si="228"/>
        <v>0</v>
      </c>
      <c r="BU116" s="5">
        <f t="shared" si="228"/>
        <v>0</v>
      </c>
      <c r="BV116" s="5">
        <f t="shared" si="228"/>
        <v>0</v>
      </c>
      <c r="BW116" s="5">
        <f t="shared" si="228"/>
        <v>0</v>
      </c>
      <c r="BX116" s="5">
        <f t="shared" si="228"/>
        <v>0</v>
      </c>
      <c r="BY116" s="5">
        <f t="shared" si="228"/>
        <v>0</v>
      </c>
      <c r="BZ116" s="5">
        <f t="shared" si="228"/>
        <v>0</v>
      </c>
      <c r="CA116" s="5">
        <f t="shared" si="228"/>
        <v>0</v>
      </c>
      <c r="CB116" s="5">
        <f t="shared" si="228"/>
        <v>0</v>
      </c>
      <c r="CC116" s="5">
        <f t="shared" si="228"/>
        <v>0</v>
      </c>
      <c r="CD116" s="5">
        <f t="shared" si="228"/>
        <v>0</v>
      </c>
      <c r="CE116" s="5">
        <f t="shared" si="228"/>
        <v>0</v>
      </c>
      <c r="CF116" s="5">
        <f t="shared" si="226"/>
        <v>0</v>
      </c>
      <c r="CG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20"/>
      <c r="FU116" s="11"/>
      <c r="FV116" s="11"/>
      <c r="FW116" s="11"/>
    </row>
    <row r="117" spans="1:179" x14ac:dyDescent="0.25">
      <c r="A117">
        <v>31</v>
      </c>
      <c r="B117" s="2">
        <v>35034</v>
      </c>
      <c r="C117" s="5">
        <f t="shared" ref="C117:L117" si="229">(C26/1000000)/$A117</f>
        <v>2.0489055483870966</v>
      </c>
      <c r="D117" s="5">
        <f t="shared" si="229"/>
        <v>3.0523290322580644E-2</v>
      </c>
      <c r="E117" s="5">
        <f t="shared" si="229"/>
        <v>2.0755903225806453E-2</v>
      </c>
      <c r="F117" s="5">
        <f t="shared" si="229"/>
        <v>2.4743548387096775E-2</v>
      </c>
      <c r="G117" s="5">
        <f t="shared" si="229"/>
        <v>2.3857258064516128E-2</v>
      </c>
      <c r="H117" s="5">
        <f t="shared" si="229"/>
        <v>2.1307483870967741E-2</v>
      </c>
      <c r="I117" s="5">
        <f t="shared" si="229"/>
        <v>2.5417516129032255E-2</v>
      </c>
      <c r="J117" s="5">
        <f t="shared" si="229"/>
        <v>3.0558032258064517E-2</v>
      </c>
      <c r="K117" s="5">
        <f t="shared" si="229"/>
        <v>2.3067548387096775E-2</v>
      </c>
      <c r="L117" s="5">
        <f t="shared" si="229"/>
        <v>2.6390838709677417E-2</v>
      </c>
      <c r="M117" s="5">
        <f t="shared" si="224"/>
        <v>2.2852322580645162E-2</v>
      </c>
      <c r="N117" s="5">
        <f t="shared" si="224"/>
        <v>2.6182548387096775E-2</v>
      </c>
      <c r="O117" s="5">
        <f t="shared" si="224"/>
        <v>2.4691741935483871E-2</v>
      </c>
      <c r="P117" s="5">
        <f t="shared" si="224"/>
        <v>3.5923838709677421E-2</v>
      </c>
      <c r="Q117" s="5">
        <f t="shared" si="224"/>
        <v>2.6042129032258065E-2</v>
      </c>
      <c r="R117" s="5">
        <f t="shared" si="224"/>
        <v>3.0505709677419356E-2</v>
      </c>
      <c r="S117" s="5">
        <f t="shared" si="224"/>
        <v>2.8309870967741936E-2</v>
      </c>
      <c r="T117" s="5">
        <f t="shared" ref="T117:CE117" si="230">(T26/1000000)/$A117</f>
        <v>3.7791580645161291E-2</v>
      </c>
      <c r="U117" s="5">
        <f t="shared" si="230"/>
        <v>3.3280612903225801E-2</v>
      </c>
      <c r="V117" s="5">
        <f t="shared" si="230"/>
        <v>3.8245161290322578E-2</v>
      </c>
      <c r="W117" s="5">
        <f t="shared" si="230"/>
        <v>5.5638580645161292E-2</v>
      </c>
      <c r="X117" s="5">
        <f t="shared" si="230"/>
        <v>4.2282032258064518E-2</v>
      </c>
      <c r="Y117" s="5">
        <f t="shared" si="230"/>
        <v>9.1819193548387093E-2</v>
      </c>
      <c r="Z117" s="5">
        <f t="shared" si="230"/>
        <v>8.5253064516129032E-2</v>
      </c>
      <c r="AA117" s="5">
        <f t="shared" si="230"/>
        <v>2.925358064516129E-2</v>
      </c>
      <c r="AB117" s="5">
        <f t="shared" si="230"/>
        <v>0</v>
      </c>
      <c r="AC117" s="5">
        <f t="shared" si="230"/>
        <v>0</v>
      </c>
      <c r="AD117" s="5">
        <f t="shared" si="230"/>
        <v>0</v>
      </c>
      <c r="AE117" s="5">
        <f t="shared" si="230"/>
        <v>0</v>
      </c>
      <c r="AF117" s="5">
        <f t="shared" si="230"/>
        <v>0</v>
      </c>
      <c r="AG117" s="5">
        <f t="shared" si="230"/>
        <v>0</v>
      </c>
      <c r="AH117" s="5">
        <f t="shared" si="230"/>
        <v>0</v>
      </c>
      <c r="AI117" s="5">
        <f t="shared" si="230"/>
        <v>0</v>
      </c>
      <c r="AJ117" s="5">
        <f t="shared" si="230"/>
        <v>0</v>
      </c>
      <c r="AK117" s="5">
        <f t="shared" si="230"/>
        <v>0</v>
      </c>
      <c r="AL117" s="5">
        <f t="shared" si="230"/>
        <v>0</v>
      </c>
      <c r="AM117" s="5">
        <f t="shared" si="230"/>
        <v>0</v>
      </c>
      <c r="AN117" s="5">
        <f t="shared" si="230"/>
        <v>0</v>
      </c>
      <c r="AO117" s="5">
        <f t="shared" si="230"/>
        <v>0</v>
      </c>
      <c r="AP117" s="5">
        <f t="shared" si="230"/>
        <v>0</v>
      </c>
      <c r="AQ117" s="5">
        <f t="shared" si="230"/>
        <v>0</v>
      </c>
      <c r="AR117" s="5">
        <f t="shared" si="230"/>
        <v>0</v>
      </c>
      <c r="AS117" s="5">
        <f t="shared" si="230"/>
        <v>0</v>
      </c>
      <c r="AT117" s="5">
        <f t="shared" si="230"/>
        <v>0</v>
      </c>
      <c r="AU117" s="5">
        <f t="shared" si="230"/>
        <v>0</v>
      </c>
      <c r="AV117" s="5">
        <f t="shared" si="230"/>
        <v>0</v>
      </c>
      <c r="AW117" s="5">
        <f t="shared" si="230"/>
        <v>0</v>
      </c>
      <c r="AX117" s="5">
        <f t="shared" si="230"/>
        <v>0</v>
      </c>
      <c r="AY117" s="5">
        <f t="shared" si="230"/>
        <v>0</v>
      </c>
      <c r="AZ117" s="5">
        <f t="shared" si="230"/>
        <v>0</v>
      </c>
      <c r="BA117" s="5">
        <f t="shared" si="230"/>
        <v>0</v>
      </c>
      <c r="BB117" s="5">
        <f t="shared" si="230"/>
        <v>0</v>
      </c>
      <c r="BC117" s="5">
        <f t="shared" si="230"/>
        <v>0</v>
      </c>
      <c r="BD117" s="5">
        <f t="shared" si="230"/>
        <v>0</v>
      </c>
      <c r="BE117" s="5">
        <f t="shared" si="230"/>
        <v>0</v>
      </c>
      <c r="BF117" s="5">
        <f t="shared" si="230"/>
        <v>0</v>
      </c>
      <c r="BG117" s="5">
        <f t="shared" si="230"/>
        <v>0</v>
      </c>
      <c r="BH117" s="5">
        <f t="shared" si="230"/>
        <v>0</v>
      </c>
      <c r="BI117" s="5">
        <f t="shared" si="230"/>
        <v>0</v>
      </c>
      <c r="BJ117" s="5">
        <f t="shared" si="230"/>
        <v>0</v>
      </c>
      <c r="BK117" s="5">
        <f t="shared" si="230"/>
        <v>0</v>
      </c>
      <c r="BL117" s="5">
        <f t="shared" si="230"/>
        <v>0</v>
      </c>
      <c r="BM117" s="5">
        <f t="shared" si="230"/>
        <v>0</v>
      </c>
      <c r="BN117" s="5">
        <f t="shared" si="230"/>
        <v>0</v>
      </c>
      <c r="BO117" s="5">
        <f t="shared" si="230"/>
        <v>0</v>
      </c>
      <c r="BP117" s="5">
        <f t="shared" si="230"/>
        <v>0</v>
      </c>
      <c r="BQ117" s="5">
        <f t="shared" si="230"/>
        <v>0</v>
      </c>
      <c r="BR117" s="5">
        <f t="shared" si="230"/>
        <v>0</v>
      </c>
      <c r="BS117" s="5">
        <f t="shared" si="230"/>
        <v>0</v>
      </c>
      <c r="BT117" s="5">
        <f t="shared" si="230"/>
        <v>0</v>
      </c>
      <c r="BU117" s="5">
        <f t="shared" si="230"/>
        <v>0</v>
      </c>
      <c r="BV117" s="5">
        <f t="shared" si="230"/>
        <v>0</v>
      </c>
      <c r="BW117" s="5">
        <f t="shared" si="230"/>
        <v>0</v>
      </c>
      <c r="BX117" s="5">
        <f t="shared" si="230"/>
        <v>0</v>
      </c>
      <c r="BY117" s="5">
        <f t="shared" si="230"/>
        <v>0</v>
      </c>
      <c r="BZ117" s="5">
        <f t="shared" si="230"/>
        <v>0</v>
      </c>
      <c r="CA117" s="5">
        <f t="shared" si="230"/>
        <v>0</v>
      </c>
      <c r="CB117" s="5">
        <f t="shared" si="230"/>
        <v>0</v>
      </c>
      <c r="CC117" s="5">
        <f t="shared" si="230"/>
        <v>0</v>
      </c>
      <c r="CD117" s="5">
        <f t="shared" si="230"/>
        <v>0</v>
      </c>
      <c r="CE117" s="5">
        <f t="shared" si="230"/>
        <v>0</v>
      </c>
      <c r="CF117" s="5">
        <f t="shared" si="226"/>
        <v>0</v>
      </c>
      <c r="CG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20"/>
      <c r="FU117" s="11"/>
      <c r="FV117" s="11"/>
      <c r="FW117" s="11"/>
    </row>
    <row r="118" spans="1:179" x14ac:dyDescent="0.25">
      <c r="A118">
        <v>31</v>
      </c>
      <c r="B118" s="2">
        <v>35065</v>
      </c>
      <c r="C118" s="5">
        <f t="shared" ref="C118:L118" si="231">(C27/1000000)/$A118</f>
        <v>2.0490222903225805</v>
      </c>
      <c r="D118" s="5">
        <f t="shared" si="231"/>
        <v>3.0483548387096774E-2</v>
      </c>
      <c r="E118" s="5">
        <f t="shared" si="231"/>
        <v>1.9081967741935484E-2</v>
      </c>
      <c r="F118" s="5">
        <f t="shared" si="231"/>
        <v>2.6986774193548384E-2</v>
      </c>
      <c r="G118" s="5">
        <f t="shared" si="231"/>
        <v>2.2111580645161291E-2</v>
      </c>
      <c r="H118" s="5">
        <f t="shared" si="231"/>
        <v>2.109125806451613E-2</v>
      </c>
      <c r="I118" s="5">
        <f t="shared" si="231"/>
        <v>2.3966322580645159E-2</v>
      </c>
      <c r="J118" s="5">
        <f t="shared" si="231"/>
        <v>2.8779258064516127E-2</v>
      </c>
      <c r="K118" s="5">
        <f t="shared" si="231"/>
        <v>2.307632258064516E-2</v>
      </c>
      <c r="L118" s="5">
        <f t="shared" si="231"/>
        <v>3.0444870967741938E-2</v>
      </c>
      <c r="M118" s="5">
        <f t="shared" si="224"/>
        <v>2.2032225806451613E-2</v>
      </c>
      <c r="N118" s="5">
        <f t="shared" si="224"/>
        <v>2.4810774193548386E-2</v>
      </c>
      <c r="O118" s="5">
        <f t="shared" si="224"/>
        <v>2.280841935483871E-2</v>
      </c>
      <c r="P118" s="5">
        <f t="shared" si="224"/>
        <v>3.3718967741935481E-2</v>
      </c>
      <c r="Q118" s="5">
        <f t="shared" si="224"/>
        <v>2.5633935483870968E-2</v>
      </c>
      <c r="R118" s="5">
        <f t="shared" si="224"/>
        <v>2.7135290322580646E-2</v>
      </c>
      <c r="S118" s="5">
        <f t="shared" si="224"/>
        <v>2.8026677419354839E-2</v>
      </c>
      <c r="T118" s="5">
        <f t="shared" ref="T118:CE118" si="232">(T27/1000000)/$A118</f>
        <v>3.6173193548387099E-2</v>
      </c>
      <c r="U118" s="5">
        <f t="shared" si="232"/>
        <v>3.0780870967741937E-2</v>
      </c>
      <c r="V118" s="5">
        <f t="shared" si="232"/>
        <v>3.6155225806451613E-2</v>
      </c>
      <c r="W118" s="5">
        <f t="shared" si="232"/>
        <v>5.0559548387096774E-2</v>
      </c>
      <c r="X118" s="5">
        <f t="shared" si="232"/>
        <v>3.5045419354838708E-2</v>
      </c>
      <c r="Y118" s="5">
        <f t="shared" si="232"/>
        <v>8.1068225806451608E-2</v>
      </c>
      <c r="Z118" s="5">
        <f t="shared" si="232"/>
        <v>8.0930580645161287E-2</v>
      </c>
      <c r="AA118" s="5">
        <f t="shared" si="232"/>
        <v>4.5468032258064513E-2</v>
      </c>
      <c r="AB118" s="5">
        <f t="shared" si="232"/>
        <v>3.973012903225806E-2</v>
      </c>
      <c r="AC118" s="5">
        <f t="shared" si="232"/>
        <v>0</v>
      </c>
      <c r="AD118" s="5">
        <f t="shared" si="232"/>
        <v>0</v>
      </c>
      <c r="AE118" s="5">
        <f t="shared" si="232"/>
        <v>0</v>
      </c>
      <c r="AF118" s="5">
        <f t="shared" si="232"/>
        <v>0</v>
      </c>
      <c r="AG118" s="5">
        <f t="shared" si="232"/>
        <v>0</v>
      </c>
      <c r="AH118" s="5">
        <f t="shared" si="232"/>
        <v>0</v>
      </c>
      <c r="AI118" s="5">
        <f t="shared" si="232"/>
        <v>0</v>
      </c>
      <c r="AJ118" s="5">
        <f t="shared" si="232"/>
        <v>0</v>
      </c>
      <c r="AK118" s="5">
        <f t="shared" si="232"/>
        <v>0</v>
      </c>
      <c r="AL118" s="5">
        <f t="shared" si="232"/>
        <v>0</v>
      </c>
      <c r="AM118" s="5">
        <f t="shared" si="232"/>
        <v>0</v>
      </c>
      <c r="AN118" s="5">
        <f t="shared" si="232"/>
        <v>0</v>
      </c>
      <c r="AO118" s="5">
        <f t="shared" si="232"/>
        <v>0</v>
      </c>
      <c r="AP118" s="5">
        <f t="shared" si="232"/>
        <v>0</v>
      </c>
      <c r="AQ118" s="5">
        <f t="shared" si="232"/>
        <v>0</v>
      </c>
      <c r="AR118" s="5">
        <f t="shared" si="232"/>
        <v>0</v>
      </c>
      <c r="AS118" s="5">
        <f t="shared" si="232"/>
        <v>0</v>
      </c>
      <c r="AT118" s="5">
        <f t="shared" si="232"/>
        <v>0</v>
      </c>
      <c r="AU118" s="5">
        <f t="shared" si="232"/>
        <v>0</v>
      </c>
      <c r="AV118" s="5">
        <f t="shared" si="232"/>
        <v>0</v>
      </c>
      <c r="AW118" s="5">
        <f t="shared" si="232"/>
        <v>0</v>
      </c>
      <c r="AX118" s="5">
        <f t="shared" si="232"/>
        <v>0</v>
      </c>
      <c r="AY118" s="5">
        <f t="shared" si="232"/>
        <v>0</v>
      </c>
      <c r="AZ118" s="5">
        <f t="shared" si="232"/>
        <v>0</v>
      </c>
      <c r="BA118" s="5">
        <f t="shared" si="232"/>
        <v>0</v>
      </c>
      <c r="BB118" s="5">
        <f t="shared" si="232"/>
        <v>0</v>
      </c>
      <c r="BC118" s="5">
        <f t="shared" si="232"/>
        <v>0</v>
      </c>
      <c r="BD118" s="5">
        <f t="shared" si="232"/>
        <v>0</v>
      </c>
      <c r="BE118" s="5">
        <f t="shared" si="232"/>
        <v>0</v>
      </c>
      <c r="BF118" s="5">
        <f t="shared" si="232"/>
        <v>0</v>
      </c>
      <c r="BG118" s="5">
        <f t="shared" si="232"/>
        <v>0</v>
      </c>
      <c r="BH118" s="5">
        <f t="shared" si="232"/>
        <v>0</v>
      </c>
      <c r="BI118" s="5">
        <f t="shared" si="232"/>
        <v>0</v>
      </c>
      <c r="BJ118" s="5">
        <f t="shared" si="232"/>
        <v>0</v>
      </c>
      <c r="BK118" s="5">
        <f t="shared" si="232"/>
        <v>0</v>
      </c>
      <c r="BL118" s="5">
        <f t="shared" si="232"/>
        <v>0</v>
      </c>
      <c r="BM118" s="5">
        <f t="shared" si="232"/>
        <v>0</v>
      </c>
      <c r="BN118" s="5">
        <f t="shared" si="232"/>
        <v>0</v>
      </c>
      <c r="BO118" s="5">
        <f t="shared" si="232"/>
        <v>0</v>
      </c>
      <c r="BP118" s="5">
        <f t="shared" si="232"/>
        <v>0</v>
      </c>
      <c r="BQ118" s="5">
        <f t="shared" si="232"/>
        <v>0</v>
      </c>
      <c r="BR118" s="5">
        <f t="shared" si="232"/>
        <v>0</v>
      </c>
      <c r="BS118" s="5">
        <f t="shared" si="232"/>
        <v>0</v>
      </c>
      <c r="BT118" s="5">
        <f t="shared" si="232"/>
        <v>0</v>
      </c>
      <c r="BU118" s="5">
        <f t="shared" si="232"/>
        <v>0</v>
      </c>
      <c r="BV118" s="5">
        <f t="shared" si="232"/>
        <v>0</v>
      </c>
      <c r="BW118" s="5">
        <f t="shared" si="232"/>
        <v>0</v>
      </c>
      <c r="BX118" s="5">
        <f t="shared" si="232"/>
        <v>0</v>
      </c>
      <c r="BY118" s="5">
        <f t="shared" si="232"/>
        <v>0</v>
      </c>
      <c r="BZ118" s="5">
        <f t="shared" si="232"/>
        <v>0</v>
      </c>
      <c r="CA118" s="5">
        <f t="shared" si="232"/>
        <v>0</v>
      </c>
      <c r="CB118" s="5">
        <f t="shared" si="232"/>
        <v>0</v>
      </c>
      <c r="CC118" s="5">
        <f t="shared" si="232"/>
        <v>0</v>
      </c>
      <c r="CD118" s="5">
        <f t="shared" si="232"/>
        <v>0</v>
      </c>
      <c r="CE118" s="5">
        <f t="shared" si="232"/>
        <v>0</v>
      </c>
      <c r="CF118" s="5">
        <f t="shared" si="226"/>
        <v>0</v>
      </c>
      <c r="CG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20"/>
      <c r="FU118" s="11"/>
      <c r="FV118" s="11"/>
      <c r="FW118" s="11"/>
    </row>
    <row r="119" spans="1:179" x14ac:dyDescent="0.25">
      <c r="A119">
        <v>29</v>
      </c>
      <c r="B119" s="2">
        <v>35096</v>
      </c>
      <c r="C119" s="5">
        <f t="shared" ref="C119:L119" si="233">(C28/1000000)/$A119</f>
        <v>2.0474274137931032</v>
      </c>
      <c r="D119" s="5">
        <f t="shared" si="233"/>
        <v>2.8886413793103447E-2</v>
      </c>
      <c r="E119" s="5">
        <f t="shared" si="233"/>
        <v>1.9751103448275863E-2</v>
      </c>
      <c r="F119" s="5">
        <f t="shared" si="233"/>
        <v>2.6808206896551723E-2</v>
      </c>
      <c r="G119" s="5">
        <f t="shared" si="233"/>
        <v>2.0572551724137932E-2</v>
      </c>
      <c r="H119" s="5">
        <f t="shared" si="233"/>
        <v>2.0262689655172413E-2</v>
      </c>
      <c r="I119" s="5">
        <f t="shared" si="233"/>
        <v>2.1598517241379313E-2</v>
      </c>
      <c r="J119" s="5">
        <f t="shared" si="233"/>
        <v>2.9309586206896551E-2</v>
      </c>
      <c r="K119" s="5">
        <f t="shared" si="233"/>
        <v>2.1405793103448277E-2</v>
      </c>
      <c r="L119" s="5">
        <f t="shared" si="233"/>
        <v>2.959596551724138E-2</v>
      </c>
      <c r="M119" s="5">
        <f t="shared" si="224"/>
        <v>2.0234931034482758E-2</v>
      </c>
      <c r="N119" s="5">
        <f t="shared" si="224"/>
        <v>2.5266103448275859E-2</v>
      </c>
      <c r="O119" s="5">
        <f t="shared" si="224"/>
        <v>2.3313413793103449E-2</v>
      </c>
      <c r="P119" s="5">
        <f t="shared" si="224"/>
        <v>3.4423965517241382E-2</v>
      </c>
      <c r="Q119" s="5">
        <f t="shared" si="224"/>
        <v>2.4228379310344828E-2</v>
      </c>
      <c r="R119" s="5">
        <f t="shared" si="224"/>
        <v>2.648541379310345E-2</v>
      </c>
      <c r="S119" s="5">
        <f t="shared" si="224"/>
        <v>2.6872793103448277E-2</v>
      </c>
      <c r="T119" s="5">
        <f t="shared" ref="T119:CE119" si="234">(T28/1000000)/$A119</f>
        <v>3.4811137931034478E-2</v>
      </c>
      <c r="U119" s="5">
        <f t="shared" si="234"/>
        <v>3.1053241379310346E-2</v>
      </c>
      <c r="V119" s="5">
        <f t="shared" si="234"/>
        <v>3.3032586206896551E-2</v>
      </c>
      <c r="W119" s="5">
        <f t="shared" si="234"/>
        <v>5.0154758620689653E-2</v>
      </c>
      <c r="X119" s="5">
        <f t="shared" si="234"/>
        <v>3.2924793103448272E-2</v>
      </c>
      <c r="Y119" s="5">
        <f t="shared" si="234"/>
        <v>7.4094758620689649E-2</v>
      </c>
      <c r="Z119" s="5">
        <f t="shared" si="234"/>
        <v>7.6025862068965527E-2</v>
      </c>
      <c r="AA119" s="5">
        <f t="shared" si="234"/>
        <v>4.1650413793103448E-2</v>
      </c>
      <c r="AB119" s="5">
        <f t="shared" si="234"/>
        <v>6.8109862068965521E-2</v>
      </c>
      <c r="AC119" s="5">
        <f t="shared" si="234"/>
        <v>4.0617172413793097E-2</v>
      </c>
      <c r="AD119" s="5">
        <f t="shared" si="234"/>
        <v>0</v>
      </c>
      <c r="AE119" s="5">
        <f t="shared" si="234"/>
        <v>0</v>
      </c>
      <c r="AF119" s="5">
        <f t="shared" si="234"/>
        <v>0</v>
      </c>
      <c r="AG119" s="5">
        <f t="shared" si="234"/>
        <v>0</v>
      </c>
      <c r="AH119" s="5">
        <f t="shared" si="234"/>
        <v>0</v>
      </c>
      <c r="AI119" s="5">
        <f t="shared" si="234"/>
        <v>0</v>
      </c>
      <c r="AJ119" s="5">
        <f t="shared" si="234"/>
        <v>0</v>
      </c>
      <c r="AK119" s="5">
        <f t="shared" si="234"/>
        <v>0</v>
      </c>
      <c r="AL119" s="5">
        <f t="shared" si="234"/>
        <v>0</v>
      </c>
      <c r="AM119" s="5">
        <f t="shared" si="234"/>
        <v>0</v>
      </c>
      <c r="AN119" s="5">
        <f t="shared" si="234"/>
        <v>0</v>
      </c>
      <c r="AO119" s="5">
        <f t="shared" si="234"/>
        <v>0</v>
      </c>
      <c r="AP119" s="5">
        <f t="shared" si="234"/>
        <v>0</v>
      </c>
      <c r="AQ119" s="5">
        <f t="shared" si="234"/>
        <v>0</v>
      </c>
      <c r="AR119" s="5">
        <f t="shared" si="234"/>
        <v>0</v>
      </c>
      <c r="AS119" s="5">
        <f t="shared" si="234"/>
        <v>0</v>
      </c>
      <c r="AT119" s="5">
        <f t="shared" si="234"/>
        <v>0</v>
      </c>
      <c r="AU119" s="5">
        <f t="shared" si="234"/>
        <v>0</v>
      </c>
      <c r="AV119" s="5">
        <f t="shared" si="234"/>
        <v>0</v>
      </c>
      <c r="AW119" s="5">
        <f t="shared" si="234"/>
        <v>0</v>
      </c>
      <c r="AX119" s="5">
        <f t="shared" si="234"/>
        <v>0</v>
      </c>
      <c r="AY119" s="5">
        <f t="shared" si="234"/>
        <v>0</v>
      </c>
      <c r="AZ119" s="5">
        <f t="shared" si="234"/>
        <v>0</v>
      </c>
      <c r="BA119" s="5">
        <f t="shared" si="234"/>
        <v>0</v>
      </c>
      <c r="BB119" s="5">
        <f t="shared" si="234"/>
        <v>0</v>
      </c>
      <c r="BC119" s="5">
        <f t="shared" si="234"/>
        <v>0</v>
      </c>
      <c r="BD119" s="5">
        <f t="shared" si="234"/>
        <v>0</v>
      </c>
      <c r="BE119" s="5">
        <f t="shared" si="234"/>
        <v>0</v>
      </c>
      <c r="BF119" s="5">
        <f t="shared" si="234"/>
        <v>0</v>
      </c>
      <c r="BG119" s="5">
        <f t="shared" si="234"/>
        <v>0</v>
      </c>
      <c r="BH119" s="5">
        <f t="shared" si="234"/>
        <v>0</v>
      </c>
      <c r="BI119" s="5">
        <f t="shared" si="234"/>
        <v>0</v>
      </c>
      <c r="BJ119" s="5">
        <f t="shared" si="234"/>
        <v>0</v>
      </c>
      <c r="BK119" s="5">
        <f t="shared" si="234"/>
        <v>0</v>
      </c>
      <c r="BL119" s="5">
        <f t="shared" si="234"/>
        <v>0</v>
      </c>
      <c r="BM119" s="5">
        <f t="shared" si="234"/>
        <v>0</v>
      </c>
      <c r="BN119" s="5">
        <f t="shared" si="234"/>
        <v>0</v>
      </c>
      <c r="BO119" s="5">
        <f t="shared" si="234"/>
        <v>0</v>
      </c>
      <c r="BP119" s="5">
        <f t="shared" si="234"/>
        <v>0</v>
      </c>
      <c r="BQ119" s="5">
        <f t="shared" si="234"/>
        <v>0</v>
      </c>
      <c r="BR119" s="5">
        <f t="shared" si="234"/>
        <v>0</v>
      </c>
      <c r="BS119" s="5">
        <f t="shared" si="234"/>
        <v>0</v>
      </c>
      <c r="BT119" s="5">
        <f t="shared" si="234"/>
        <v>0</v>
      </c>
      <c r="BU119" s="5">
        <f t="shared" si="234"/>
        <v>0</v>
      </c>
      <c r="BV119" s="5">
        <f t="shared" si="234"/>
        <v>0</v>
      </c>
      <c r="BW119" s="5">
        <f t="shared" si="234"/>
        <v>0</v>
      </c>
      <c r="BX119" s="5">
        <f t="shared" si="234"/>
        <v>0</v>
      </c>
      <c r="BY119" s="5">
        <f t="shared" si="234"/>
        <v>0</v>
      </c>
      <c r="BZ119" s="5">
        <f t="shared" si="234"/>
        <v>0</v>
      </c>
      <c r="CA119" s="5">
        <f t="shared" si="234"/>
        <v>0</v>
      </c>
      <c r="CB119" s="5">
        <f t="shared" si="234"/>
        <v>0</v>
      </c>
      <c r="CC119" s="5">
        <f t="shared" si="234"/>
        <v>0</v>
      </c>
      <c r="CD119" s="5">
        <f t="shared" si="234"/>
        <v>0</v>
      </c>
      <c r="CE119" s="5">
        <f t="shared" si="234"/>
        <v>0</v>
      </c>
      <c r="CF119" s="5">
        <f t="shared" si="226"/>
        <v>0</v>
      </c>
      <c r="CG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20"/>
      <c r="FU119" s="11"/>
      <c r="FV119" s="11"/>
      <c r="FW119" s="11"/>
    </row>
    <row r="120" spans="1:179" x14ac:dyDescent="0.25">
      <c r="A120">
        <v>31</v>
      </c>
      <c r="B120" s="2">
        <v>35125</v>
      </c>
      <c r="C120" s="5">
        <f t="shared" ref="C120:L120" si="235">(C29/1000000)/$A120</f>
        <v>2.0587788709677417</v>
      </c>
      <c r="D120" s="5">
        <f t="shared" si="235"/>
        <v>2.8551E-2</v>
      </c>
      <c r="E120" s="5">
        <f t="shared" si="235"/>
        <v>1.9588064516129034E-2</v>
      </c>
      <c r="F120" s="5">
        <f t="shared" si="235"/>
        <v>2.5414516129032259E-2</v>
      </c>
      <c r="G120" s="5">
        <f t="shared" si="235"/>
        <v>2.0141580645161288E-2</v>
      </c>
      <c r="H120" s="5">
        <f t="shared" si="235"/>
        <v>1.9540741935483871E-2</v>
      </c>
      <c r="I120" s="5">
        <f t="shared" si="235"/>
        <v>2.1392612903225805E-2</v>
      </c>
      <c r="J120" s="5">
        <f t="shared" si="235"/>
        <v>2.7910645161290323E-2</v>
      </c>
      <c r="K120" s="5">
        <f t="shared" si="235"/>
        <v>2.0769000000000003E-2</v>
      </c>
      <c r="L120" s="5">
        <f t="shared" si="235"/>
        <v>2.783916129032258E-2</v>
      </c>
      <c r="M120" s="5">
        <f t="shared" si="224"/>
        <v>2.1083548387096775E-2</v>
      </c>
      <c r="N120" s="5">
        <f t="shared" si="224"/>
        <v>2.3666774193548387E-2</v>
      </c>
      <c r="O120" s="5">
        <f t="shared" si="224"/>
        <v>2.3061677419354838E-2</v>
      </c>
      <c r="P120" s="5">
        <f t="shared" si="224"/>
        <v>3.4374096774193542E-2</v>
      </c>
      <c r="Q120" s="5">
        <f t="shared" si="224"/>
        <v>2.2652580645161291E-2</v>
      </c>
      <c r="R120" s="5">
        <f t="shared" si="224"/>
        <v>2.5940645161290323E-2</v>
      </c>
      <c r="S120" s="5">
        <f t="shared" si="224"/>
        <v>2.5367870967741936E-2</v>
      </c>
      <c r="T120" s="5">
        <f t="shared" ref="T120:CE120" si="236">(T29/1000000)/$A120</f>
        <v>3.2874419354838709E-2</v>
      </c>
      <c r="U120" s="5">
        <f t="shared" si="236"/>
        <v>2.8852516129032259E-2</v>
      </c>
      <c r="V120" s="5">
        <f t="shared" si="236"/>
        <v>3.2242322580645161E-2</v>
      </c>
      <c r="W120" s="5">
        <f t="shared" si="236"/>
        <v>4.8843129032258063E-2</v>
      </c>
      <c r="X120" s="5">
        <f t="shared" si="236"/>
        <v>3.0329870967741937E-2</v>
      </c>
      <c r="Y120" s="5">
        <f t="shared" si="236"/>
        <v>7.0042806451612899E-2</v>
      </c>
      <c r="Z120" s="5">
        <f t="shared" si="236"/>
        <v>6.5897967741935487E-2</v>
      </c>
      <c r="AA120" s="5">
        <f t="shared" si="236"/>
        <v>3.7518419354838711E-2</v>
      </c>
      <c r="AB120" s="5">
        <f t="shared" si="236"/>
        <v>5.7824548387096775E-2</v>
      </c>
      <c r="AC120" s="5">
        <f t="shared" si="236"/>
        <v>7.3962548387096774E-2</v>
      </c>
      <c r="AD120" s="5">
        <f t="shared" si="236"/>
        <v>3.1926129032258062E-2</v>
      </c>
      <c r="AE120" s="5">
        <f t="shared" si="236"/>
        <v>0</v>
      </c>
      <c r="AF120" s="5">
        <f t="shared" si="236"/>
        <v>0</v>
      </c>
      <c r="AG120" s="5">
        <f t="shared" si="236"/>
        <v>0</v>
      </c>
      <c r="AH120" s="5">
        <f t="shared" si="236"/>
        <v>0</v>
      </c>
      <c r="AI120" s="5">
        <f t="shared" si="236"/>
        <v>0</v>
      </c>
      <c r="AJ120" s="5">
        <f t="shared" si="236"/>
        <v>0</v>
      </c>
      <c r="AK120" s="5">
        <f t="shared" si="236"/>
        <v>0</v>
      </c>
      <c r="AL120" s="5">
        <f t="shared" si="236"/>
        <v>0</v>
      </c>
      <c r="AM120" s="5">
        <f t="shared" si="236"/>
        <v>0</v>
      </c>
      <c r="AN120" s="5">
        <f t="shared" si="236"/>
        <v>0</v>
      </c>
      <c r="AO120" s="5">
        <f t="shared" si="236"/>
        <v>0</v>
      </c>
      <c r="AP120" s="5">
        <f t="shared" si="236"/>
        <v>0</v>
      </c>
      <c r="AQ120" s="5">
        <f t="shared" si="236"/>
        <v>0</v>
      </c>
      <c r="AR120" s="5">
        <f t="shared" si="236"/>
        <v>0</v>
      </c>
      <c r="AS120" s="5">
        <f t="shared" si="236"/>
        <v>0</v>
      </c>
      <c r="AT120" s="5">
        <f t="shared" si="236"/>
        <v>0</v>
      </c>
      <c r="AU120" s="5">
        <f t="shared" si="236"/>
        <v>0</v>
      </c>
      <c r="AV120" s="5">
        <f t="shared" si="236"/>
        <v>0</v>
      </c>
      <c r="AW120" s="5">
        <f t="shared" si="236"/>
        <v>0</v>
      </c>
      <c r="AX120" s="5">
        <f t="shared" si="236"/>
        <v>0</v>
      </c>
      <c r="AY120" s="5">
        <f t="shared" si="236"/>
        <v>0</v>
      </c>
      <c r="AZ120" s="5">
        <f t="shared" si="236"/>
        <v>0</v>
      </c>
      <c r="BA120" s="5">
        <f t="shared" si="236"/>
        <v>0</v>
      </c>
      <c r="BB120" s="5">
        <f t="shared" si="236"/>
        <v>0</v>
      </c>
      <c r="BC120" s="5">
        <f t="shared" si="236"/>
        <v>0</v>
      </c>
      <c r="BD120" s="5">
        <f t="shared" si="236"/>
        <v>0</v>
      </c>
      <c r="BE120" s="5">
        <f t="shared" si="236"/>
        <v>0</v>
      </c>
      <c r="BF120" s="5">
        <f t="shared" si="236"/>
        <v>0</v>
      </c>
      <c r="BG120" s="5">
        <f t="shared" si="236"/>
        <v>0</v>
      </c>
      <c r="BH120" s="5">
        <f t="shared" si="236"/>
        <v>0</v>
      </c>
      <c r="BI120" s="5">
        <f t="shared" si="236"/>
        <v>0</v>
      </c>
      <c r="BJ120" s="5">
        <f t="shared" si="236"/>
        <v>0</v>
      </c>
      <c r="BK120" s="5">
        <f t="shared" si="236"/>
        <v>0</v>
      </c>
      <c r="BL120" s="5">
        <f t="shared" si="236"/>
        <v>0</v>
      </c>
      <c r="BM120" s="5">
        <f t="shared" si="236"/>
        <v>0</v>
      </c>
      <c r="BN120" s="5">
        <f t="shared" si="236"/>
        <v>0</v>
      </c>
      <c r="BO120" s="5">
        <f t="shared" si="236"/>
        <v>0</v>
      </c>
      <c r="BP120" s="5">
        <f t="shared" si="236"/>
        <v>0</v>
      </c>
      <c r="BQ120" s="5">
        <f t="shared" si="236"/>
        <v>0</v>
      </c>
      <c r="BR120" s="5">
        <f t="shared" si="236"/>
        <v>0</v>
      </c>
      <c r="BS120" s="5">
        <f t="shared" si="236"/>
        <v>0</v>
      </c>
      <c r="BT120" s="5">
        <f t="shared" si="236"/>
        <v>0</v>
      </c>
      <c r="BU120" s="5">
        <f t="shared" si="236"/>
        <v>0</v>
      </c>
      <c r="BV120" s="5">
        <f t="shared" si="236"/>
        <v>0</v>
      </c>
      <c r="BW120" s="5">
        <f t="shared" si="236"/>
        <v>0</v>
      </c>
      <c r="BX120" s="5">
        <f t="shared" si="236"/>
        <v>0</v>
      </c>
      <c r="BY120" s="5">
        <f t="shared" si="236"/>
        <v>0</v>
      </c>
      <c r="BZ120" s="5">
        <f t="shared" si="236"/>
        <v>0</v>
      </c>
      <c r="CA120" s="5">
        <f t="shared" si="236"/>
        <v>0</v>
      </c>
      <c r="CB120" s="5">
        <f t="shared" si="236"/>
        <v>0</v>
      </c>
      <c r="CC120" s="5">
        <f t="shared" si="236"/>
        <v>0</v>
      </c>
      <c r="CD120" s="5">
        <f t="shared" si="236"/>
        <v>0</v>
      </c>
      <c r="CE120" s="5">
        <f t="shared" si="236"/>
        <v>0</v>
      </c>
      <c r="CF120" s="5">
        <f t="shared" si="226"/>
        <v>0</v>
      </c>
      <c r="CG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20"/>
      <c r="FU120" s="11"/>
      <c r="FV120" s="11"/>
      <c r="FW120" s="11"/>
    </row>
    <row r="121" spans="1:179" x14ac:dyDescent="0.25">
      <c r="A121">
        <v>30</v>
      </c>
      <c r="B121" s="2">
        <v>35156</v>
      </c>
      <c r="C121" s="5">
        <f t="shared" ref="C121:L121" si="237">(C30/1000000)/$A121</f>
        <v>2.0329369000000002</v>
      </c>
      <c r="D121" s="5">
        <f t="shared" si="237"/>
        <v>2.7386133333333333E-2</v>
      </c>
      <c r="E121" s="5">
        <f t="shared" si="237"/>
        <v>1.8355933333333335E-2</v>
      </c>
      <c r="F121" s="5">
        <f t="shared" si="237"/>
        <v>2.4208233333333332E-2</v>
      </c>
      <c r="G121" s="5">
        <f t="shared" si="237"/>
        <v>2.0724200000000002E-2</v>
      </c>
      <c r="H121" s="5">
        <f t="shared" si="237"/>
        <v>1.9024633333333332E-2</v>
      </c>
      <c r="I121" s="5">
        <f t="shared" si="237"/>
        <v>1.9458400000000001E-2</v>
      </c>
      <c r="J121" s="5">
        <f t="shared" si="237"/>
        <v>2.4000666666666667E-2</v>
      </c>
      <c r="K121" s="5">
        <f t="shared" si="237"/>
        <v>1.91734E-2</v>
      </c>
      <c r="L121" s="5">
        <f t="shared" si="237"/>
        <v>2.8558766666666669E-2</v>
      </c>
      <c r="M121" s="5">
        <f t="shared" si="224"/>
        <v>2.0724599999999999E-2</v>
      </c>
      <c r="N121" s="5">
        <f t="shared" si="224"/>
        <v>2.3409133333333332E-2</v>
      </c>
      <c r="O121" s="5">
        <f t="shared" si="224"/>
        <v>2.2447833333333334E-2</v>
      </c>
      <c r="P121" s="5">
        <f t="shared" si="224"/>
        <v>3.1794033333333332E-2</v>
      </c>
      <c r="Q121" s="5">
        <f t="shared" si="224"/>
        <v>2.1594133333333331E-2</v>
      </c>
      <c r="R121" s="5">
        <f t="shared" si="224"/>
        <v>2.3801900000000001E-2</v>
      </c>
      <c r="S121" s="5">
        <f t="shared" si="224"/>
        <v>2.3938300000000003E-2</v>
      </c>
      <c r="T121" s="5">
        <f t="shared" ref="T121:CE121" si="238">(T30/1000000)/$A121</f>
        <v>3.1455400000000001E-2</v>
      </c>
      <c r="U121" s="5">
        <f t="shared" si="238"/>
        <v>2.5527899999999999E-2</v>
      </c>
      <c r="V121" s="5">
        <f t="shared" si="238"/>
        <v>2.9166533333333335E-2</v>
      </c>
      <c r="W121" s="5">
        <f t="shared" si="238"/>
        <v>4.7514133333333333E-2</v>
      </c>
      <c r="X121" s="5">
        <f t="shared" si="238"/>
        <v>2.870406666666667E-2</v>
      </c>
      <c r="Y121" s="5">
        <f t="shared" si="238"/>
        <v>6.0393866666666671E-2</v>
      </c>
      <c r="Z121" s="5">
        <f t="shared" si="238"/>
        <v>6.8880366666666665E-2</v>
      </c>
      <c r="AA121" s="5">
        <f t="shared" si="238"/>
        <v>3.481533333333333E-2</v>
      </c>
      <c r="AB121" s="5">
        <f t="shared" si="238"/>
        <v>5.0492100000000005E-2</v>
      </c>
      <c r="AC121" s="5">
        <f t="shared" si="238"/>
        <v>6.3421166666666667E-2</v>
      </c>
      <c r="AD121" s="5">
        <f t="shared" si="238"/>
        <v>5.7543733333333333E-2</v>
      </c>
      <c r="AE121" s="5">
        <f t="shared" si="238"/>
        <v>3.6925199999999998E-2</v>
      </c>
      <c r="AF121" s="5">
        <f t="shared" si="238"/>
        <v>0</v>
      </c>
      <c r="AG121" s="5">
        <f t="shared" si="238"/>
        <v>0</v>
      </c>
      <c r="AH121" s="5">
        <f t="shared" si="238"/>
        <v>0</v>
      </c>
      <c r="AI121" s="5">
        <f t="shared" si="238"/>
        <v>0</v>
      </c>
      <c r="AJ121" s="5">
        <f t="shared" si="238"/>
        <v>0</v>
      </c>
      <c r="AK121" s="5">
        <f t="shared" si="238"/>
        <v>0</v>
      </c>
      <c r="AL121" s="5">
        <f t="shared" si="238"/>
        <v>0</v>
      </c>
      <c r="AM121" s="5">
        <f t="shared" si="238"/>
        <v>0</v>
      </c>
      <c r="AN121" s="5">
        <f t="shared" si="238"/>
        <v>0</v>
      </c>
      <c r="AO121" s="5">
        <f t="shared" si="238"/>
        <v>0</v>
      </c>
      <c r="AP121" s="5">
        <f t="shared" si="238"/>
        <v>0</v>
      </c>
      <c r="AQ121" s="5">
        <f t="shared" si="238"/>
        <v>0</v>
      </c>
      <c r="AR121" s="5">
        <f t="shared" si="238"/>
        <v>0</v>
      </c>
      <c r="AS121" s="5">
        <f t="shared" si="238"/>
        <v>0</v>
      </c>
      <c r="AT121" s="5">
        <f t="shared" si="238"/>
        <v>0</v>
      </c>
      <c r="AU121" s="5">
        <f t="shared" si="238"/>
        <v>0</v>
      </c>
      <c r="AV121" s="5">
        <f t="shared" si="238"/>
        <v>0</v>
      </c>
      <c r="AW121" s="5">
        <f t="shared" si="238"/>
        <v>0</v>
      </c>
      <c r="AX121" s="5">
        <f t="shared" si="238"/>
        <v>0</v>
      </c>
      <c r="AY121" s="5">
        <f t="shared" si="238"/>
        <v>0</v>
      </c>
      <c r="AZ121" s="5">
        <f t="shared" si="238"/>
        <v>0</v>
      </c>
      <c r="BA121" s="5">
        <f t="shared" si="238"/>
        <v>0</v>
      </c>
      <c r="BB121" s="5">
        <f t="shared" si="238"/>
        <v>0</v>
      </c>
      <c r="BC121" s="5">
        <f t="shared" si="238"/>
        <v>0</v>
      </c>
      <c r="BD121" s="5">
        <f t="shared" si="238"/>
        <v>0</v>
      </c>
      <c r="BE121" s="5">
        <f t="shared" si="238"/>
        <v>0</v>
      </c>
      <c r="BF121" s="5">
        <f t="shared" si="238"/>
        <v>0</v>
      </c>
      <c r="BG121" s="5">
        <f t="shared" si="238"/>
        <v>0</v>
      </c>
      <c r="BH121" s="5">
        <f t="shared" si="238"/>
        <v>0</v>
      </c>
      <c r="BI121" s="5">
        <f t="shared" si="238"/>
        <v>0</v>
      </c>
      <c r="BJ121" s="5">
        <f t="shared" si="238"/>
        <v>0</v>
      </c>
      <c r="BK121" s="5">
        <f t="shared" si="238"/>
        <v>0</v>
      </c>
      <c r="BL121" s="5">
        <f t="shared" si="238"/>
        <v>0</v>
      </c>
      <c r="BM121" s="5">
        <f t="shared" si="238"/>
        <v>0</v>
      </c>
      <c r="BN121" s="5">
        <f t="shared" si="238"/>
        <v>0</v>
      </c>
      <c r="BO121" s="5">
        <f t="shared" si="238"/>
        <v>0</v>
      </c>
      <c r="BP121" s="5">
        <f t="shared" si="238"/>
        <v>0</v>
      </c>
      <c r="BQ121" s="5">
        <f t="shared" si="238"/>
        <v>0</v>
      </c>
      <c r="BR121" s="5">
        <f t="shared" si="238"/>
        <v>0</v>
      </c>
      <c r="BS121" s="5">
        <f t="shared" si="238"/>
        <v>0</v>
      </c>
      <c r="BT121" s="5">
        <f t="shared" si="238"/>
        <v>0</v>
      </c>
      <c r="BU121" s="5">
        <f t="shared" si="238"/>
        <v>0</v>
      </c>
      <c r="BV121" s="5">
        <f t="shared" si="238"/>
        <v>0</v>
      </c>
      <c r="BW121" s="5">
        <f t="shared" si="238"/>
        <v>0</v>
      </c>
      <c r="BX121" s="5">
        <f t="shared" si="238"/>
        <v>0</v>
      </c>
      <c r="BY121" s="5">
        <f t="shared" si="238"/>
        <v>0</v>
      </c>
      <c r="BZ121" s="5">
        <f t="shared" si="238"/>
        <v>0</v>
      </c>
      <c r="CA121" s="5">
        <f t="shared" si="238"/>
        <v>0</v>
      </c>
      <c r="CB121" s="5">
        <f t="shared" si="238"/>
        <v>0</v>
      </c>
      <c r="CC121" s="5">
        <f t="shared" si="238"/>
        <v>0</v>
      </c>
      <c r="CD121" s="5">
        <f t="shared" si="238"/>
        <v>0</v>
      </c>
      <c r="CE121" s="5">
        <f t="shared" si="238"/>
        <v>0</v>
      </c>
      <c r="CF121" s="5">
        <f t="shared" si="226"/>
        <v>0</v>
      </c>
      <c r="CG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20"/>
      <c r="FU121" s="11"/>
      <c r="FV121" s="11"/>
      <c r="FW121" s="11"/>
    </row>
    <row r="122" spans="1:179" x14ac:dyDescent="0.25">
      <c r="A122">
        <v>31</v>
      </c>
      <c r="B122" s="2">
        <v>35186</v>
      </c>
      <c r="C122" s="5">
        <f t="shared" ref="C122:L122" si="239">(C31/1000000)/$A122</f>
        <v>2.0062678709677422</v>
      </c>
      <c r="D122" s="5">
        <f t="shared" si="239"/>
        <v>2.5331419354838711E-2</v>
      </c>
      <c r="E122" s="5">
        <f t="shared" si="239"/>
        <v>1.6811064516129032E-2</v>
      </c>
      <c r="F122" s="5">
        <f t="shared" si="239"/>
        <v>2.4599419354838708E-2</v>
      </c>
      <c r="G122" s="5">
        <f t="shared" si="239"/>
        <v>1.9407806451612903E-2</v>
      </c>
      <c r="H122" s="5">
        <f t="shared" si="239"/>
        <v>1.8851064516129033E-2</v>
      </c>
      <c r="I122" s="5">
        <f t="shared" si="239"/>
        <v>1.978483870967742E-2</v>
      </c>
      <c r="J122" s="5">
        <f t="shared" si="239"/>
        <v>2.3905806451612902E-2</v>
      </c>
      <c r="K122" s="5">
        <f t="shared" si="239"/>
        <v>1.9325000000000002E-2</v>
      </c>
      <c r="L122" s="5">
        <f t="shared" si="239"/>
        <v>2.754883870967742E-2</v>
      </c>
      <c r="M122" s="5">
        <f t="shared" si="224"/>
        <v>1.9202419354838709E-2</v>
      </c>
      <c r="N122" s="5">
        <f t="shared" si="224"/>
        <v>2.3862612903225805E-2</v>
      </c>
      <c r="O122" s="5">
        <f t="shared" si="224"/>
        <v>2.3261870967741936E-2</v>
      </c>
      <c r="P122" s="5">
        <f t="shared" si="224"/>
        <v>3.0622774193548388E-2</v>
      </c>
      <c r="Q122" s="5">
        <f t="shared" si="224"/>
        <v>2.1889870967741937E-2</v>
      </c>
      <c r="R122" s="5">
        <f t="shared" si="224"/>
        <v>2.3424322580645161E-2</v>
      </c>
      <c r="S122" s="5">
        <f t="shared" si="224"/>
        <v>2.2813903225806453E-2</v>
      </c>
      <c r="T122" s="5">
        <f t="shared" ref="T122:CE122" si="240">(T31/1000000)/$A122</f>
        <v>2.9773516129032257E-2</v>
      </c>
      <c r="U122" s="5">
        <f t="shared" si="240"/>
        <v>2.4536451612903225E-2</v>
      </c>
      <c r="V122" s="5">
        <f t="shared" si="240"/>
        <v>2.6728580645161291E-2</v>
      </c>
      <c r="W122" s="5">
        <f t="shared" si="240"/>
        <v>4.4329645161290322E-2</v>
      </c>
      <c r="X122" s="5">
        <f t="shared" si="240"/>
        <v>2.5741419354838712E-2</v>
      </c>
      <c r="Y122" s="5">
        <f t="shared" si="240"/>
        <v>5.5860322580645161E-2</v>
      </c>
      <c r="Z122" s="5">
        <f t="shared" si="240"/>
        <v>5.8678032258064512E-2</v>
      </c>
      <c r="AA122" s="5">
        <f t="shared" si="240"/>
        <v>3.2796032258064517E-2</v>
      </c>
      <c r="AB122" s="5">
        <f t="shared" si="240"/>
        <v>4.4159290322580647E-2</v>
      </c>
      <c r="AC122" s="5">
        <f t="shared" si="240"/>
        <v>5.4959096774193548E-2</v>
      </c>
      <c r="AD122" s="5">
        <f t="shared" si="240"/>
        <v>4.9496612903225802E-2</v>
      </c>
      <c r="AE122" s="5">
        <f t="shared" si="240"/>
        <v>7.9420290322580633E-2</v>
      </c>
      <c r="AF122" s="5">
        <f t="shared" si="240"/>
        <v>3.7005612903225807E-2</v>
      </c>
      <c r="AG122" s="5">
        <f t="shared" si="240"/>
        <v>0</v>
      </c>
      <c r="AH122" s="5">
        <f t="shared" si="240"/>
        <v>0</v>
      </c>
      <c r="AI122" s="5">
        <f t="shared" si="240"/>
        <v>0</v>
      </c>
      <c r="AJ122" s="5">
        <f t="shared" si="240"/>
        <v>0</v>
      </c>
      <c r="AK122" s="5">
        <f t="shared" si="240"/>
        <v>0</v>
      </c>
      <c r="AL122" s="5">
        <f t="shared" si="240"/>
        <v>0</v>
      </c>
      <c r="AM122" s="5">
        <f t="shared" si="240"/>
        <v>0</v>
      </c>
      <c r="AN122" s="5">
        <f t="shared" si="240"/>
        <v>0</v>
      </c>
      <c r="AO122" s="5">
        <f t="shared" si="240"/>
        <v>0</v>
      </c>
      <c r="AP122" s="5">
        <f t="shared" si="240"/>
        <v>0</v>
      </c>
      <c r="AQ122" s="5">
        <f t="shared" si="240"/>
        <v>0</v>
      </c>
      <c r="AR122" s="5">
        <f t="shared" si="240"/>
        <v>0</v>
      </c>
      <c r="AS122" s="5">
        <f t="shared" si="240"/>
        <v>0</v>
      </c>
      <c r="AT122" s="5">
        <f t="shared" si="240"/>
        <v>0</v>
      </c>
      <c r="AU122" s="5">
        <f t="shared" si="240"/>
        <v>0</v>
      </c>
      <c r="AV122" s="5">
        <f t="shared" si="240"/>
        <v>0</v>
      </c>
      <c r="AW122" s="5">
        <f t="shared" si="240"/>
        <v>0</v>
      </c>
      <c r="AX122" s="5">
        <f t="shared" si="240"/>
        <v>0</v>
      </c>
      <c r="AY122" s="5">
        <f t="shared" si="240"/>
        <v>0</v>
      </c>
      <c r="AZ122" s="5">
        <f t="shared" si="240"/>
        <v>0</v>
      </c>
      <c r="BA122" s="5">
        <f t="shared" si="240"/>
        <v>0</v>
      </c>
      <c r="BB122" s="5">
        <f t="shared" si="240"/>
        <v>0</v>
      </c>
      <c r="BC122" s="5">
        <f t="shared" si="240"/>
        <v>0</v>
      </c>
      <c r="BD122" s="5">
        <f t="shared" si="240"/>
        <v>0</v>
      </c>
      <c r="BE122" s="5">
        <f t="shared" si="240"/>
        <v>0</v>
      </c>
      <c r="BF122" s="5">
        <f t="shared" si="240"/>
        <v>0</v>
      </c>
      <c r="BG122" s="5">
        <f t="shared" si="240"/>
        <v>0</v>
      </c>
      <c r="BH122" s="5">
        <f t="shared" si="240"/>
        <v>0</v>
      </c>
      <c r="BI122" s="5">
        <f t="shared" si="240"/>
        <v>0</v>
      </c>
      <c r="BJ122" s="5">
        <f t="shared" si="240"/>
        <v>0</v>
      </c>
      <c r="BK122" s="5">
        <f t="shared" si="240"/>
        <v>0</v>
      </c>
      <c r="BL122" s="5">
        <f t="shared" si="240"/>
        <v>0</v>
      </c>
      <c r="BM122" s="5">
        <f t="shared" si="240"/>
        <v>0</v>
      </c>
      <c r="BN122" s="5">
        <f t="shared" si="240"/>
        <v>0</v>
      </c>
      <c r="BO122" s="5">
        <f t="shared" si="240"/>
        <v>0</v>
      </c>
      <c r="BP122" s="5">
        <f t="shared" si="240"/>
        <v>0</v>
      </c>
      <c r="BQ122" s="5">
        <f t="shared" si="240"/>
        <v>0</v>
      </c>
      <c r="BR122" s="5">
        <f t="shared" si="240"/>
        <v>0</v>
      </c>
      <c r="BS122" s="5">
        <f t="shared" si="240"/>
        <v>0</v>
      </c>
      <c r="BT122" s="5">
        <f t="shared" si="240"/>
        <v>0</v>
      </c>
      <c r="BU122" s="5">
        <f t="shared" si="240"/>
        <v>0</v>
      </c>
      <c r="BV122" s="5">
        <f t="shared" si="240"/>
        <v>0</v>
      </c>
      <c r="BW122" s="5">
        <f t="shared" si="240"/>
        <v>0</v>
      </c>
      <c r="BX122" s="5">
        <f t="shared" si="240"/>
        <v>0</v>
      </c>
      <c r="BY122" s="5">
        <f t="shared" si="240"/>
        <v>0</v>
      </c>
      <c r="BZ122" s="5">
        <f t="shared" si="240"/>
        <v>0</v>
      </c>
      <c r="CA122" s="5">
        <f t="shared" si="240"/>
        <v>0</v>
      </c>
      <c r="CB122" s="5">
        <f t="shared" si="240"/>
        <v>0</v>
      </c>
      <c r="CC122" s="5">
        <f t="shared" si="240"/>
        <v>0</v>
      </c>
      <c r="CD122" s="5">
        <f t="shared" si="240"/>
        <v>0</v>
      </c>
      <c r="CE122" s="5">
        <f t="shared" si="240"/>
        <v>0</v>
      </c>
      <c r="CF122" s="5">
        <f t="shared" si="226"/>
        <v>0</v>
      </c>
      <c r="CG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20"/>
      <c r="FU122" s="11"/>
      <c r="FV122" s="11"/>
      <c r="FW122" s="11"/>
    </row>
    <row r="123" spans="1:179" x14ac:dyDescent="0.25">
      <c r="A123">
        <v>30</v>
      </c>
      <c r="B123" s="2">
        <v>35217</v>
      </c>
      <c r="C123" s="5">
        <f t="shared" ref="C123:L123" si="241">(C32/1000000)/$A123</f>
        <v>1.9859566000000002</v>
      </c>
      <c r="D123" s="5">
        <f t="shared" si="241"/>
        <v>2.4831499999999999E-2</v>
      </c>
      <c r="E123" s="5">
        <f t="shared" si="241"/>
        <v>1.5908666666666668E-2</v>
      </c>
      <c r="F123" s="5">
        <f t="shared" si="241"/>
        <v>2.5089899999999998E-2</v>
      </c>
      <c r="G123" s="5">
        <f t="shared" si="241"/>
        <v>1.7993666666666668E-2</v>
      </c>
      <c r="H123" s="5">
        <f t="shared" si="241"/>
        <v>1.7861800000000001E-2</v>
      </c>
      <c r="I123" s="5">
        <f t="shared" si="241"/>
        <v>1.8421E-2</v>
      </c>
      <c r="J123" s="5">
        <f t="shared" si="241"/>
        <v>2.5096233333333332E-2</v>
      </c>
      <c r="K123" s="5">
        <f t="shared" si="241"/>
        <v>1.9655499999999999E-2</v>
      </c>
      <c r="L123" s="5">
        <f t="shared" si="241"/>
        <v>2.5987166666666665E-2</v>
      </c>
      <c r="M123" s="5">
        <f t="shared" si="224"/>
        <v>1.8094666666666665E-2</v>
      </c>
      <c r="N123" s="5">
        <f t="shared" si="224"/>
        <v>2.2818700000000001E-2</v>
      </c>
      <c r="O123" s="5">
        <f t="shared" si="224"/>
        <v>2.1740366666666667E-2</v>
      </c>
      <c r="P123" s="5">
        <f t="shared" si="224"/>
        <v>2.8780533333333334E-2</v>
      </c>
      <c r="Q123" s="5">
        <f t="shared" si="224"/>
        <v>2.0886233333333334E-2</v>
      </c>
      <c r="R123" s="5">
        <f t="shared" si="224"/>
        <v>2.1785966666666667E-2</v>
      </c>
      <c r="S123" s="5">
        <f t="shared" si="224"/>
        <v>2.0812733333333333E-2</v>
      </c>
      <c r="T123" s="5">
        <f t="shared" ref="T123:CE123" si="242">(T32/1000000)/$A123</f>
        <v>2.8280033333333333E-2</v>
      </c>
      <c r="U123" s="5">
        <f t="shared" si="242"/>
        <v>2.3878099999999999E-2</v>
      </c>
      <c r="V123" s="5">
        <f t="shared" si="242"/>
        <v>2.6231600000000001E-2</v>
      </c>
      <c r="W123" s="5">
        <f t="shared" si="242"/>
        <v>4.1769166666666663E-2</v>
      </c>
      <c r="X123" s="5">
        <f t="shared" si="242"/>
        <v>2.3053333333333332E-2</v>
      </c>
      <c r="Y123" s="5">
        <f t="shared" si="242"/>
        <v>6.6540299999999997E-2</v>
      </c>
      <c r="Z123" s="5">
        <f t="shared" si="242"/>
        <v>4.3656400000000005E-2</v>
      </c>
      <c r="AA123" s="5">
        <f t="shared" si="242"/>
        <v>2.9743499999999999E-2</v>
      </c>
      <c r="AB123" s="5">
        <f t="shared" si="242"/>
        <v>3.7866666666666667E-2</v>
      </c>
      <c r="AC123" s="5">
        <f t="shared" si="242"/>
        <v>4.8425700000000002E-2</v>
      </c>
      <c r="AD123" s="5">
        <f t="shared" si="242"/>
        <v>4.2403333333333335E-2</v>
      </c>
      <c r="AE123" s="5">
        <f t="shared" si="242"/>
        <v>6.9863066666666668E-2</v>
      </c>
      <c r="AF123" s="5">
        <f t="shared" si="242"/>
        <v>6.1277433333333332E-2</v>
      </c>
      <c r="AG123" s="5">
        <f t="shared" si="242"/>
        <v>3.2972399999999999E-2</v>
      </c>
      <c r="AH123" s="5">
        <f t="shared" si="242"/>
        <v>0</v>
      </c>
      <c r="AI123" s="5">
        <f t="shared" si="242"/>
        <v>0</v>
      </c>
      <c r="AJ123" s="5">
        <f t="shared" si="242"/>
        <v>0</v>
      </c>
      <c r="AK123" s="5">
        <f t="shared" si="242"/>
        <v>0</v>
      </c>
      <c r="AL123" s="5">
        <f t="shared" si="242"/>
        <v>0</v>
      </c>
      <c r="AM123" s="5">
        <f t="shared" si="242"/>
        <v>0</v>
      </c>
      <c r="AN123" s="5">
        <f t="shared" si="242"/>
        <v>0</v>
      </c>
      <c r="AO123" s="5">
        <f t="shared" si="242"/>
        <v>0</v>
      </c>
      <c r="AP123" s="5">
        <f t="shared" si="242"/>
        <v>0</v>
      </c>
      <c r="AQ123" s="5">
        <f t="shared" si="242"/>
        <v>0</v>
      </c>
      <c r="AR123" s="5">
        <f t="shared" si="242"/>
        <v>0</v>
      </c>
      <c r="AS123" s="5">
        <f t="shared" si="242"/>
        <v>0</v>
      </c>
      <c r="AT123" s="5">
        <f t="shared" si="242"/>
        <v>0</v>
      </c>
      <c r="AU123" s="5">
        <f t="shared" si="242"/>
        <v>0</v>
      </c>
      <c r="AV123" s="5">
        <f t="shared" si="242"/>
        <v>0</v>
      </c>
      <c r="AW123" s="5">
        <f t="shared" si="242"/>
        <v>0</v>
      </c>
      <c r="AX123" s="5">
        <f t="shared" si="242"/>
        <v>0</v>
      </c>
      <c r="AY123" s="5">
        <f t="shared" si="242"/>
        <v>0</v>
      </c>
      <c r="AZ123" s="5">
        <f t="shared" si="242"/>
        <v>0</v>
      </c>
      <c r="BA123" s="5">
        <f t="shared" si="242"/>
        <v>0</v>
      </c>
      <c r="BB123" s="5">
        <f t="shared" si="242"/>
        <v>0</v>
      </c>
      <c r="BC123" s="5">
        <f t="shared" si="242"/>
        <v>0</v>
      </c>
      <c r="BD123" s="5">
        <f t="shared" si="242"/>
        <v>0</v>
      </c>
      <c r="BE123" s="5">
        <f t="shared" si="242"/>
        <v>0</v>
      </c>
      <c r="BF123" s="5">
        <f t="shared" si="242"/>
        <v>0</v>
      </c>
      <c r="BG123" s="5">
        <f t="shared" si="242"/>
        <v>0</v>
      </c>
      <c r="BH123" s="5">
        <f t="shared" si="242"/>
        <v>0</v>
      </c>
      <c r="BI123" s="5">
        <f t="shared" si="242"/>
        <v>0</v>
      </c>
      <c r="BJ123" s="5">
        <f t="shared" si="242"/>
        <v>0</v>
      </c>
      <c r="BK123" s="5">
        <f t="shared" si="242"/>
        <v>0</v>
      </c>
      <c r="BL123" s="5">
        <f t="shared" si="242"/>
        <v>0</v>
      </c>
      <c r="BM123" s="5">
        <f t="shared" si="242"/>
        <v>0</v>
      </c>
      <c r="BN123" s="5">
        <f t="shared" si="242"/>
        <v>0</v>
      </c>
      <c r="BO123" s="5">
        <f t="shared" si="242"/>
        <v>0</v>
      </c>
      <c r="BP123" s="5">
        <f t="shared" si="242"/>
        <v>0</v>
      </c>
      <c r="BQ123" s="5">
        <f t="shared" si="242"/>
        <v>0</v>
      </c>
      <c r="BR123" s="5">
        <f t="shared" si="242"/>
        <v>0</v>
      </c>
      <c r="BS123" s="5">
        <f t="shared" si="242"/>
        <v>0</v>
      </c>
      <c r="BT123" s="5">
        <f t="shared" si="242"/>
        <v>0</v>
      </c>
      <c r="BU123" s="5">
        <f t="shared" si="242"/>
        <v>0</v>
      </c>
      <c r="BV123" s="5">
        <f t="shared" si="242"/>
        <v>0</v>
      </c>
      <c r="BW123" s="5">
        <f t="shared" si="242"/>
        <v>0</v>
      </c>
      <c r="BX123" s="5">
        <f t="shared" si="242"/>
        <v>0</v>
      </c>
      <c r="BY123" s="5">
        <f t="shared" si="242"/>
        <v>0</v>
      </c>
      <c r="BZ123" s="5">
        <f t="shared" si="242"/>
        <v>0</v>
      </c>
      <c r="CA123" s="5">
        <f t="shared" si="242"/>
        <v>0</v>
      </c>
      <c r="CB123" s="5">
        <f t="shared" si="242"/>
        <v>0</v>
      </c>
      <c r="CC123" s="5">
        <f t="shared" si="242"/>
        <v>0</v>
      </c>
      <c r="CD123" s="5">
        <f t="shared" si="242"/>
        <v>0</v>
      </c>
      <c r="CE123" s="5">
        <f t="shared" si="242"/>
        <v>0</v>
      </c>
      <c r="CF123" s="5">
        <f t="shared" si="226"/>
        <v>0</v>
      </c>
      <c r="CG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20"/>
      <c r="FU123" s="11"/>
      <c r="FV123" s="11"/>
      <c r="FW123" s="11"/>
    </row>
    <row r="124" spans="1:179" x14ac:dyDescent="0.25">
      <c r="A124">
        <v>31</v>
      </c>
      <c r="B124" s="2">
        <v>35247</v>
      </c>
      <c r="C124" s="5">
        <f t="shared" ref="C124:L124" si="243">(C33/1000000)/$A124</f>
        <v>1.9664141290322581</v>
      </c>
      <c r="D124" s="5">
        <f t="shared" si="243"/>
        <v>2.5879193548387098E-2</v>
      </c>
      <c r="E124" s="5">
        <f t="shared" si="243"/>
        <v>1.5742806451612901E-2</v>
      </c>
      <c r="F124" s="5">
        <f t="shared" si="243"/>
        <v>2.4037354838709678E-2</v>
      </c>
      <c r="G124" s="5">
        <f t="shared" si="243"/>
        <v>1.8552677419354839E-2</v>
      </c>
      <c r="H124" s="5">
        <f t="shared" si="243"/>
        <v>1.7803032258064518E-2</v>
      </c>
      <c r="I124" s="5">
        <f t="shared" si="243"/>
        <v>1.9632419354838709E-2</v>
      </c>
      <c r="J124" s="5">
        <f t="shared" si="243"/>
        <v>2.4552451612903224E-2</v>
      </c>
      <c r="K124" s="5">
        <f t="shared" si="243"/>
        <v>1.7751677419354836E-2</v>
      </c>
      <c r="L124" s="5">
        <f t="shared" si="243"/>
        <v>2.479541935483871E-2</v>
      </c>
      <c r="M124" s="5">
        <f t="shared" si="224"/>
        <v>1.7788322580645159E-2</v>
      </c>
      <c r="N124" s="5">
        <f t="shared" si="224"/>
        <v>2.180648387096774E-2</v>
      </c>
      <c r="O124" s="5">
        <f t="shared" si="224"/>
        <v>2.1472129032258064E-2</v>
      </c>
      <c r="P124" s="5">
        <f t="shared" si="224"/>
        <v>2.9682580645161289E-2</v>
      </c>
      <c r="Q124" s="5">
        <f t="shared" si="224"/>
        <v>1.9999870967741935E-2</v>
      </c>
      <c r="R124" s="5">
        <f t="shared" si="224"/>
        <v>2.1329999999999998E-2</v>
      </c>
      <c r="S124" s="5">
        <f t="shared" si="224"/>
        <v>1.9932612903225806E-2</v>
      </c>
      <c r="T124" s="5">
        <f t="shared" ref="T124:CE124" si="244">(T33/1000000)/$A124</f>
        <v>2.7828225806451612E-2</v>
      </c>
      <c r="U124" s="5">
        <f t="shared" si="244"/>
        <v>2.3284806451612905E-2</v>
      </c>
      <c r="V124" s="5">
        <f t="shared" si="244"/>
        <v>2.5408677419354837E-2</v>
      </c>
      <c r="W124" s="5">
        <f t="shared" si="244"/>
        <v>3.8654451612903228E-2</v>
      </c>
      <c r="X124" s="5">
        <f t="shared" si="244"/>
        <v>2.1790741935483873E-2</v>
      </c>
      <c r="Y124" s="5">
        <f t="shared" si="244"/>
        <v>6.9325419354838699E-2</v>
      </c>
      <c r="Z124" s="5">
        <f t="shared" si="244"/>
        <v>5.2599516129032256E-2</v>
      </c>
      <c r="AA124" s="5">
        <f t="shared" si="244"/>
        <v>2.9308774193548388E-2</v>
      </c>
      <c r="AB124" s="5">
        <f t="shared" si="244"/>
        <v>3.8404161290322578E-2</v>
      </c>
      <c r="AC124" s="5">
        <f t="shared" si="244"/>
        <v>4.5521870967741934E-2</v>
      </c>
      <c r="AD124" s="5">
        <f t="shared" si="244"/>
        <v>4.0403870967741937E-2</v>
      </c>
      <c r="AE124" s="5">
        <f t="shared" si="244"/>
        <v>6.5400322580645168E-2</v>
      </c>
      <c r="AF124" s="5">
        <f t="shared" si="244"/>
        <v>5.6006451612903227E-2</v>
      </c>
      <c r="AG124" s="5">
        <f t="shared" si="244"/>
        <v>5.4237E-2</v>
      </c>
      <c r="AH124" s="5">
        <f t="shared" si="244"/>
        <v>4.579164516129032E-2</v>
      </c>
      <c r="AI124" s="5">
        <f t="shared" si="244"/>
        <v>0</v>
      </c>
      <c r="AJ124" s="5">
        <f t="shared" si="244"/>
        <v>0</v>
      </c>
      <c r="AK124" s="5">
        <f t="shared" si="244"/>
        <v>0</v>
      </c>
      <c r="AL124" s="5">
        <f t="shared" si="244"/>
        <v>0</v>
      </c>
      <c r="AM124" s="5">
        <f t="shared" si="244"/>
        <v>0</v>
      </c>
      <c r="AN124" s="5">
        <f t="shared" si="244"/>
        <v>0</v>
      </c>
      <c r="AO124" s="5">
        <f t="shared" si="244"/>
        <v>0</v>
      </c>
      <c r="AP124" s="5">
        <f t="shared" si="244"/>
        <v>0</v>
      </c>
      <c r="AQ124" s="5">
        <f t="shared" si="244"/>
        <v>0</v>
      </c>
      <c r="AR124" s="5">
        <f t="shared" si="244"/>
        <v>0</v>
      </c>
      <c r="AS124" s="5">
        <f t="shared" si="244"/>
        <v>0</v>
      </c>
      <c r="AT124" s="5">
        <f t="shared" si="244"/>
        <v>0</v>
      </c>
      <c r="AU124" s="5">
        <f t="shared" si="244"/>
        <v>0</v>
      </c>
      <c r="AV124" s="5">
        <f t="shared" si="244"/>
        <v>0</v>
      </c>
      <c r="AW124" s="5">
        <f t="shared" si="244"/>
        <v>0</v>
      </c>
      <c r="AX124" s="5">
        <f t="shared" si="244"/>
        <v>0</v>
      </c>
      <c r="AY124" s="5">
        <f t="shared" si="244"/>
        <v>0</v>
      </c>
      <c r="AZ124" s="5">
        <f t="shared" si="244"/>
        <v>0</v>
      </c>
      <c r="BA124" s="5">
        <f t="shared" si="244"/>
        <v>0</v>
      </c>
      <c r="BB124" s="5">
        <f t="shared" si="244"/>
        <v>0</v>
      </c>
      <c r="BC124" s="5">
        <f t="shared" si="244"/>
        <v>0</v>
      </c>
      <c r="BD124" s="5">
        <f t="shared" si="244"/>
        <v>0</v>
      </c>
      <c r="BE124" s="5">
        <f t="shared" si="244"/>
        <v>0</v>
      </c>
      <c r="BF124" s="5">
        <f t="shared" si="244"/>
        <v>0</v>
      </c>
      <c r="BG124" s="5">
        <f t="shared" si="244"/>
        <v>0</v>
      </c>
      <c r="BH124" s="5">
        <f t="shared" si="244"/>
        <v>0</v>
      </c>
      <c r="BI124" s="5">
        <f t="shared" si="244"/>
        <v>0</v>
      </c>
      <c r="BJ124" s="5">
        <f t="shared" si="244"/>
        <v>0</v>
      </c>
      <c r="BK124" s="5">
        <f t="shared" si="244"/>
        <v>0</v>
      </c>
      <c r="BL124" s="5">
        <f t="shared" si="244"/>
        <v>0</v>
      </c>
      <c r="BM124" s="5">
        <f t="shared" si="244"/>
        <v>0</v>
      </c>
      <c r="BN124" s="5">
        <f t="shared" si="244"/>
        <v>0</v>
      </c>
      <c r="BO124" s="5">
        <f t="shared" si="244"/>
        <v>0</v>
      </c>
      <c r="BP124" s="5">
        <f t="shared" si="244"/>
        <v>0</v>
      </c>
      <c r="BQ124" s="5">
        <f t="shared" si="244"/>
        <v>0</v>
      </c>
      <c r="BR124" s="5">
        <f t="shared" si="244"/>
        <v>0</v>
      </c>
      <c r="BS124" s="5">
        <f t="shared" si="244"/>
        <v>0</v>
      </c>
      <c r="BT124" s="5">
        <f t="shared" si="244"/>
        <v>0</v>
      </c>
      <c r="BU124" s="5">
        <f t="shared" si="244"/>
        <v>0</v>
      </c>
      <c r="BV124" s="5">
        <f t="shared" si="244"/>
        <v>0</v>
      </c>
      <c r="BW124" s="5">
        <f t="shared" si="244"/>
        <v>0</v>
      </c>
      <c r="BX124" s="5">
        <f t="shared" si="244"/>
        <v>0</v>
      </c>
      <c r="BY124" s="5">
        <f t="shared" si="244"/>
        <v>0</v>
      </c>
      <c r="BZ124" s="5">
        <f t="shared" si="244"/>
        <v>0</v>
      </c>
      <c r="CA124" s="5">
        <f t="shared" si="244"/>
        <v>0</v>
      </c>
      <c r="CB124" s="5">
        <f t="shared" si="244"/>
        <v>0</v>
      </c>
      <c r="CC124" s="5">
        <f t="shared" si="244"/>
        <v>0</v>
      </c>
      <c r="CD124" s="5">
        <f t="shared" si="244"/>
        <v>0</v>
      </c>
      <c r="CE124" s="5">
        <f t="shared" si="244"/>
        <v>0</v>
      </c>
      <c r="CF124" s="5">
        <f t="shared" si="226"/>
        <v>0</v>
      </c>
      <c r="CG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20"/>
      <c r="FU124" s="11"/>
      <c r="FV124" s="11"/>
      <c r="FW124" s="11"/>
    </row>
    <row r="125" spans="1:179" x14ac:dyDescent="0.25">
      <c r="A125">
        <v>31</v>
      </c>
      <c r="B125" s="2">
        <v>35278</v>
      </c>
      <c r="C125" s="5">
        <f t="shared" ref="C125:L125" si="245">(C34/1000000)/$A125</f>
        <v>1.9624298064516128</v>
      </c>
      <c r="D125" s="5">
        <f t="shared" si="245"/>
        <v>2.5145096774193548E-2</v>
      </c>
      <c r="E125" s="5">
        <f t="shared" si="245"/>
        <v>1.7210483870967744E-2</v>
      </c>
      <c r="F125" s="5">
        <f t="shared" si="245"/>
        <v>2.3461032258064517E-2</v>
      </c>
      <c r="G125" s="5">
        <f t="shared" si="245"/>
        <v>1.9438032258064515E-2</v>
      </c>
      <c r="H125" s="5">
        <f t="shared" si="245"/>
        <v>1.8549774193548387E-2</v>
      </c>
      <c r="I125" s="5">
        <f t="shared" si="245"/>
        <v>1.9170806451612905E-2</v>
      </c>
      <c r="J125" s="5">
        <f t="shared" si="245"/>
        <v>2.3394290322580644E-2</v>
      </c>
      <c r="K125" s="5">
        <f t="shared" si="245"/>
        <v>1.8026806451612903E-2</v>
      </c>
      <c r="L125" s="5">
        <f t="shared" si="245"/>
        <v>2.4630580645161292E-2</v>
      </c>
      <c r="M125" s="5">
        <f t="shared" ref="M125:S134" si="246">(M34/1000000)/$A125</f>
        <v>1.7810419354838711E-2</v>
      </c>
      <c r="N125" s="5">
        <f t="shared" si="246"/>
        <v>2.1318999999999998E-2</v>
      </c>
      <c r="O125" s="5">
        <f t="shared" si="246"/>
        <v>2.0658096774193547E-2</v>
      </c>
      <c r="P125" s="5">
        <f t="shared" si="246"/>
        <v>2.9228000000000001E-2</v>
      </c>
      <c r="Q125" s="5">
        <f t="shared" si="246"/>
        <v>1.9461096774193547E-2</v>
      </c>
      <c r="R125" s="5">
        <f t="shared" si="246"/>
        <v>2.0465032258064515E-2</v>
      </c>
      <c r="S125" s="5">
        <f t="shared" si="246"/>
        <v>2.0226967741935484E-2</v>
      </c>
      <c r="T125" s="5">
        <f t="shared" ref="T125:CE125" si="247">(T34/1000000)/$A125</f>
        <v>2.7322548387096773E-2</v>
      </c>
      <c r="U125" s="5">
        <f t="shared" si="247"/>
        <v>2.2183903225806451E-2</v>
      </c>
      <c r="V125" s="5">
        <f t="shared" si="247"/>
        <v>2.554525806451613E-2</v>
      </c>
      <c r="W125" s="5">
        <f t="shared" si="247"/>
        <v>3.2164322580645159E-2</v>
      </c>
      <c r="X125" s="5">
        <f t="shared" si="247"/>
        <v>2.1913774193548386E-2</v>
      </c>
      <c r="Y125" s="5">
        <f t="shared" si="247"/>
        <v>6.2026322580645166E-2</v>
      </c>
      <c r="Z125" s="5">
        <f t="shared" si="247"/>
        <v>4.2314451612903224E-2</v>
      </c>
      <c r="AA125" s="5">
        <f t="shared" si="247"/>
        <v>2.7716387096774191E-2</v>
      </c>
      <c r="AB125" s="5">
        <f t="shared" si="247"/>
        <v>3.5361161290322581E-2</v>
      </c>
      <c r="AC125" s="5">
        <f t="shared" si="247"/>
        <v>4.1365903225806452E-2</v>
      </c>
      <c r="AD125" s="5">
        <f t="shared" si="247"/>
        <v>3.6766129032258066E-2</v>
      </c>
      <c r="AE125" s="5">
        <f t="shared" si="247"/>
        <v>5.4798516129032263E-2</v>
      </c>
      <c r="AF125" s="5">
        <f t="shared" si="247"/>
        <v>4.9737580645161289E-2</v>
      </c>
      <c r="AG125" s="5">
        <f t="shared" si="247"/>
        <v>5.014367741935484E-2</v>
      </c>
      <c r="AH125" s="5">
        <f t="shared" si="247"/>
        <v>7.5359806451612901E-2</v>
      </c>
      <c r="AI125" s="5">
        <f t="shared" si="247"/>
        <v>4.8502129032258062E-2</v>
      </c>
      <c r="AJ125" s="5">
        <f t="shared" si="247"/>
        <v>0</v>
      </c>
      <c r="AK125" s="5">
        <f t="shared" si="247"/>
        <v>0</v>
      </c>
      <c r="AL125" s="5">
        <f t="shared" si="247"/>
        <v>0</v>
      </c>
      <c r="AM125" s="5">
        <f t="shared" si="247"/>
        <v>0</v>
      </c>
      <c r="AN125" s="5">
        <f t="shared" si="247"/>
        <v>0</v>
      </c>
      <c r="AO125" s="5">
        <f t="shared" si="247"/>
        <v>0</v>
      </c>
      <c r="AP125" s="5">
        <f t="shared" si="247"/>
        <v>0</v>
      </c>
      <c r="AQ125" s="5">
        <f t="shared" si="247"/>
        <v>0</v>
      </c>
      <c r="AR125" s="5">
        <f t="shared" si="247"/>
        <v>0</v>
      </c>
      <c r="AS125" s="5">
        <f t="shared" si="247"/>
        <v>0</v>
      </c>
      <c r="AT125" s="5">
        <f t="shared" si="247"/>
        <v>0</v>
      </c>
      <c r="AU125" s="5">
        <f t="shared" si="247"/>
        <v>0</v>
      </c>
      <c r="AV125" s="5">
        <f t="shared" si="247"/>
        <v>0</v>
      </c>
      <c r="AW125" s="5">
        <f t="shared" si="247"/>
        <v>0</v>
      </c>
      <c r="AX125" s="5">
        <f t="shared" si="247"/>
        <v>0</v>
      </c>
      <c r="AY125" s="5">
        <f t="shared" si="247"/>
        <v>0</v>
      </c>
      <c r="AZ125" s="5">
        <f t="shared" si="247"/>
        <v>0</v>
      </c>
      <c r="BA125" s="5">
        <f t="shared" si="247"/>
        <v>0</v>
      </c>
      <c r="BB125" s="5">
        <f t="shared" si="247"/>
        <v>0</v>
      </c>
      <c r="BC125" s="5">
        <f t="shared" si="247"/>
        <v>0</v>
      </c>
      <c r="BD125" s="5">
        <f t="shared" si="247"/>
        <v>0</v>
      </c>
      <c r="BE125" s="5">
        <f t="shared" si="247"/>
        <v>0</v>
      </c>
      <c r="BF125" s="5">
        <f t="shared" si="247"/>
        <v>0</v>
      </c>
      <c r="BG125" s="5">
        <f t="shared" si="247"/>
        <v>0</v>
      </c>
      <c r="BH125" s="5">
        <f t="shared" si="247"/>
        <v>0</v>
      </c>
      <c r="BI125" s="5">
        <f t="shared" si="247"/>
        <v>0</v>
      </c>
      <c r="BJ125" s="5">
        <f t="shared" si="247"/>
        <v>0</v>
      </c>
      <c r="BK125" s="5">
        <f t="shared" si="247"/>
        <v>0</v>
      </c>
      <c r="BL125" s="5">
        <f t="shared" si="247"/>
        <v>0</v>
      </c>
      <c r="BM125" s="5">
        <f t="shared" si="247"/>
        <v>0</v>
      </c>
      <c r="BN125" s="5">
        <f t="shared" si="247"/>
        <v>0</v>
      </c>
      <c r="BO125" s="5">
        <f t="shared" si="247"/>
        <v>0</v>
      </c>
      <c r="BP125" s="5">
        <f t="shared" si="247"/>
        <v>0</v>
      </c>
      <c r="BQ125" s="5">
        <f t="shared" si="247"/>
        <v>0</v>
      </c>
      <c r="BR125" s="5">
        <f t="shared" si="247"/>
        <v>0</v>
      </c>
      <c r="BS125" s="5">
        <f t="shared" si="247"/>
        <v>0</v>
      </c>
      <c r="BT125" s="5">
        <f t="shared" si="247"/>
        <v>0</v>
      </c>
      <c r="BU125" s="5">
        <f t="shared" si="247"/>
        <v>0</v>
      </c>
      <c r="BV125" s="5">
        <f t="shared" si="247"/>
        <v>0</v>
      </c>
      <c r="BW125" s="5">
        <f t="shared" si="247"/>
        <v>0</v>
      </c>
      <c r="BX125" s="5">
        <f t="shared" si="247"/>
        <v>0</v>
      </c>
      <c r="BY125" s="5">
        <f t="shared" si="247"/>
        <v>0</v>
      </c>
      <c r="BZ125" s="5">
        <f t="shared" si="247"/>
        <v>0</v>
      </c>
      <c r="CA125" s="5">
        <f t="shared" si="247"/>
        <v>0</v>
      </c>
      <c r="CB125" s="5">
        <f t="shared" si="247"/>
        <v>0</v>
      </c>
      <c r="CC125" s="5">
        <f t="shared" si="247"/>
        <v>0</v>
      </c>
      <c r="CD125" s="5">
        <f t="shared" si="247"/>
        <v>0</v>
      </c>
      <c r="CE125" s="5">
        <f t="shared" si="247"/>
        <v>0</v>
      </c>
      <c r="CF125" s="5">
        <f t="shared" si="226"/>
        <v>0</v>
      </c>
      <c r="CG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20"/>
      <c r="FU125" s="11"/>
      <c r="FV125" s="11"/>
      <c r="FW125" s="11"/>
    </row>
    <row r="126" spans="1:179" x14ac:dyDescent="0.25">
      <c r="A126">
        <v>30</v>
      </c>
      <c r="B126" s="2">
        <v>35309</v>
      </c>
      <c r="C126" s="5">
        <f t="shared" ref="C126:L126" si="248">(C35/1000000)/$A126</f>
        <v>1.9351340000000001</v>
      </c>
      <c r="D126" s="5">
        <f t="shared" si="248"/>
        <v>2.6041266666666667E-2</v>
      </c>
      <c r="E126" s="5">
        <f t="shared" si="248"/>
        <v>1.7672366666666665E-2</v>
      </c>
      <c r="F126" s="5">
        <f t="shared" si="248"/>
        <v>2.2594999999999997E-2</v>
      </c>
      <c r="G126" s="5">
        <f t="shared" si="248"/>
        <v>1.7984E-2</v>
      </c>
      <c r="H126" s="5">
        <f t="shared" si="248"/>
        <v>1.8475766666666667E-2</v>
      </c>
      <c r="I126" s="5">
        <f t="shared" si="248"/>
        <v>1.8462466666666667E-2</v>
      </c>
      <c r="J126" s="5">
        <f t="shared" si="248"/>
        <v>2.2871533333333336E-2</v>
      </c>
      <c r="K126" s="5">
        <f t="shared" si="248"/>
        <v>1.7024299999999999E-2</v>
      </c>
      <c r="L126" s="5">
        <f t="shared" si="248"/>
        <v>2.4416500000000001E-2</v>
      </c>
      <c r="M126" s="5">
        <f t="shared" si="246"/>
        <v>1.7224699999999999E-2</v>
      </c>
      <c r="N126" s="5">
        <f t="shared" si="246"/>
        <v>2.1803833333333335E-2</v>
      </c>
      <c r="O126" s="5">
        <f t="shared" si="246"/>
        <v>2.0261133333333334E-2</v>
      </c>
      <c r="P126" s="5">
        <f t="shared" si="246"/>
        <v>2.7637133333333334E-2</v>
      </c>
      <c r="Q126" s="5">
        <f t="shared" si="246"/>
        <v>1.8452799999999998E-2</v>
      </c>
      <c r="R126" s="5">
        <f t="shared" si="246"/>
        <v>1.9673233333333331E-2</v>
      </c>
      <c r="S126" s="5">
        <f t="shared" si="246"/>
        <v>1.9273866666666663E-2</v>
      </c>
      <c r="T126" s="5">
        <f t="shared" ref="T126:CE126" si="249">(T35/1000000)/$A126</f>
        <v>2.7280599999999999E-2</v>
      </c>
      <c r="U126" s="5">
        <f t="shared" si="249"/>
        <v>2.1758266666666668E-2</v>
      </c>
      <c r="V126" s="5">
        <f t="shared" si="249"/>
        <v>2.2995966666666666E-2</v>
      </c>
      <c r="W126" s="5">
        <f t="shared" si="249"/>
        <v>3.4195866666666665E-2</v>
      </c>
      <c r="X126" s="5">
        <f t="shared" si="249"/>
        <v>1.9443499999999999E-2</v>
      </c>
      <c r="Y126" s="5">
        <f t="shared" si="249"/>
        <v>5.97612E-2</v>
      </c>
      <c r="Z126" s="5">
        <f t="shared" si="249"/>
        <v>5.0135866666666667E-2</v>
      </c>
      <c r="AA126" s="5">
        <f t="shared" si="249"/>
        <v>2.5730666666666669E-2</v>
      </c>
      <c r="AB126" s="5">
        <f t="shared" si="249"/>
        <v>3.2036333333333333E-2</v>
      </c>
      <c r="AC126" s="5">
        <f t="shared" si="249"/>
        <v>3.8471900000000003E-2</v>
      </c>
      <c r="AD126" s="5">
        <f t="shared" si="249"/>
        <v>3.7358766666666668E-2</v>
      </c>
      <c r="AE126" s="5">
        <f t="shared" si="249"/>
        <v>5.1615833333333333E-2</v>
      </c>
      <c r="AF126" s="5">
        <f t="shared" si="249"/>
        <v>4.3156433333333334E-2</v>
      </c>
      <c r="AG126" s="5">
        <f t="shared" si="249"/>
        <v>4.1588033333333337E-2</v>
      </c>
      <c r="AH126" s="5">
        <f t="shared" si="249"/>
        <v>6.7724033333333336E-2</v>
      </c>
      <c r="AI126" s="5">
        <f t="shared" si="249"/>
        <v>7.9167899999999999E-2</v>
      </c>
      <c r="AJ126" s="5">
        <f t="shared" si="249"/>
        <v>7.0741200000000004E-2</v>
      </c>
      <c r="AK126" s="5">
        <f t="shared" si="249"/>
        <v>0</v>
      </c>
      <c r="AL126" s="5">
        <f t="shared" si="249"/>
        <v>0</v>
      </c>
      <c r="AM126" s="5">
        <f t="shared" si="249"/>
        <v>0</v>
      </c>
      <c r="AN126" s="5">
        <f t="shared" si="249"/>
        <v>0</v>
      </c>
      <c r="AO126" s="5">
        <f t="shared" si="249"/>
        <v>0</v>
      </c>
      <c r="AP126" s="5">
        <f t="shared" si="249"/>
        <v>0</v>
      </c>
      <c r="AQ126" s="5">
        <f t="shared" si="249"/>
        <v>0</v>
      </c>
      <c r="AR126" s="5">
        <f t="shared" si="249"/>
        <v>0</v>
      </c>
      <c r="AS126" s="5">
        <f t="shared" si="249"/>
        <v>0</v>
      </c>
      <c r="AT126" s="5">
        <f t="shared" si="249"/>
        <v>0</v>
      </c>
      <c r="AU126" s="5">
        <f t="shared" si="249"/>
        <v>0</v>
      </c>
      <c r="AV126" s="5">
        <f t="shared" si="249"/>
        <v>0</v>
      </c>
      <c r="AW126" s="5">
        <f t="shared" si="249"/>
        <v>0</v>
      </c>
      <c r="AX126" s="5">
        <f t="shared" si="249"/>
        <v>0</v>
      </c>
      <c r="AY126" s="5">
        <f t="shared" si="249"/>
        <v>0</v>
      </c>
      <c r="AZ126" s="5">
        <f t="shared" si="249"/>
        <v>0</v>
      </c>
      <c r="BA126" s="5">
        <f t="shared" si="249"/>
        <v>0</v>
      </c>
      <c r="BB126" s="5">
        <f t="shared" si="249"/>
        <v>0</v>
      </c>
      <c r="BC126" s="5">
        <f t="shared" si="249"/>
        <v>0</v>
      </c>
      <c r="BD126" s="5">
        <f t="shared" si="249"/>
        <v>0</v>
      </c>
      <c r="BE126" s="5">
        <f t="shared" si="249"/>
        <v>0</v>
      </c>
      <c r="BF126" s="5">
        <f t="shared" si="249"/>
        <v>0</v>
      </c>
      <c r="BG126" s="5">
        <f t="shared" si="249"/>
        <v>0</v>
      </c>
      <c r="BH126" s="5">
        <f t="shared" si="249"/>
        <v>0</v>
      </c>
      <c r="BI126" s="5">
        <f t="shared" si="249"/>
        <v>0</v>
      </c>
      <c r="BJ126" s="5">
        <f t="shared" si="249"/>
        <v>0</v>
      </c>
      <c r="BK126" s="5">
        <f t="shared" si="249"/>
        <v>0</v>
      </c>
      <c r="BL126" s="5">
        <f t="shared" si="249"/>
        <v>0</v>
      </c>
      <c r="BM126" s="5">
        <f t="shared" si="249"/>
        <v>0</v>
      </c>
      <c r="BN126" s="5">
        <f t="shared" si="249"/>
        <v>0</v>
      </c>
      <c r="BO126" s="5">
        <f t="shared" si="249"/>
        <v>0</v>
      </c>
      <c r="BP126" s="5">
        <f t="shared" si="249"/>
        <v>0</v>
      </c>
      <c r="BQ126" s="5">
        <f t="shared" si="249"/>
        <v>0</v>
      </c>
      <c r="BR126" s="5">
        <f t="shared" si="249"/>
        <v>0</v>
      </c>
      <c r="BS126" s="5">
        <f t="shared" si="249"/>
        <v>0</v>
      </c>
      <c r="BT126" s="5">
        <f t="shared" si="249"/>
        <v>0</v>
      </c>
      <c r="BU126" s="5">
        <f t="shared" si="249"/>
        <v>0</v>
      </c>
      <c r="BV126" s="5">
        <f t="shared" si="249"/>
        <v>0</v>
      </c>
      <c r="BW126" s="5">
        <f t="shared" si="249"/>
        <v>0</v>
      </c>
      <c r="BX126" s="5">
        <f t="shared" si="249"/>
        <v>0</v>
      </c>
      <c r="BY126" s="5">
        <f t="shared" si="249"/>
        <v>0</v>
      </c>
      <c r="BZ126" s="5">
        <f t="shared" si="249"/>
        <v>0</v>
      </c>
      <c r="CA126" s="5">
        <f t="shared" si="249"/>
        <v>0</v>
      </c>
      <c r="CB126" s="5">
        <f t="shared" si="249"/>
        <v>0</v>
      </c>
      <c r="CC126" s="5">
        <f t="shared" si="249"/>
        <v>0</v>
      </c>
      <c r="CD126" s="5">
        <f t="shared" si="249"/>
        <v>0</v>
      </c>
      <c r="CE126" s="5">
        <f t="shared" si="249"/>
        <v>0</v>
      </c>
      <c r="CF126" s="5">
        <f t="shared" si="226"/>
        <v>0</v>
      </c>
      <c r="CG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20"/>
      <c r="FU126" s="11"/>
      <c r="FV126" s="11"/>
      <c r="FW126" s="11"/>
    </row>
    <row r="127" spans="1:179" x14ac:dyDescent="0.25">
      <c r="A127">
        <v>31</v>
      </c>
      <c r="B127" s="2">
        <v>35339</v>
      </c>
      <c r="C127" s="5">
        <f t="shared" ref="C127:L127" si="250">(C36/1000000)/$A127</f>
        <v>1.9210622903225807</v>
      </c>
      <c r="D127" s="5">
        <f t="shared" si="250"/>
        <v>2.6255193548387099E-2</v>
      </c>
      <c r="E127" s="5">
        <f t="shared" si="250"/>
        <v>1.6807645161290321E-2</v>
      </c>
      <c r="F127" s="5">
        <f t="shared" si="250"/>
        <v>2.355148387096774E-2</v>
      </c>
      <c r="G127" s="5">
        <f t="shared" si="250"/>
        <v>1.806016129032258E-2</v>
      </c>
      <c r="H127" s="5">
        <f t="shared" si="250"/>
        <v>1.7546967741935485E-2</v>
      </c>
      <c r="I127" s="5">
        <f t="shared" si="250"/>
        <v>1.7597999999999999E-2</v>
      </c>
      <c r="J127" s="5">
        <f t="shared" si="250"/>
        <v>2.1901354838709679E-2</v>
      </c>
      <c r="K127" s="5">
        <f t="shared" si="250"/>
        <v>1.556532258064516E-2</v>
      </c>
      <c r="L127" s="5">
        <f t="shared" si="250"/>
        <v>2.2286709677419352E-2</v>
      </c>
      <c r="M127" s="5">
        <f t="shared" si="246"/>
        <v>1.7066774193548389E-2</v>
      </c>
      <c r="N127" s="5">
        <f t="shared" si="246"/>
        <v>2.133448387096774E-2</v>
      </c>
      <c r="O127" s="5">
        <f t="shared" si="246"/>
        <v>1.9479064516129033E-2</v>
      </c>
      <c r="P127" s="5">
        <f t="shared" si="246"/>
        <v>2.5907451612903226E-2</v>
      </c>
      <c r="Q127" s="5">
        <f t="shared" si="246"/>
        <v>1.8141709677419356E-2</v>
      </c>
      <c r="R127" s="5">
        <f t="shared" si="246"/>
        <v>1.8588709677419355E-2</v>
      </c>
      <c r="S127" s="5">
        <f t="shared" si="246"/>
        <v>2.033193548387097E-2</v>
      </c>
      <c r="T127" s="5">
        <f t="shared" ref="T127:CE127" si="251">(T36/1000000)/$A127</f>
        <v>2.4263709677419355E-2</v>
      </c>
      <c r="U127" s="5">
        <f t="shared" si="251"/>
        <v>2.3797741935483872E-2</v>
      </c>
      <c r="V127" s="5">
        <f t="shared" si="251"/>
        <v>2.1592354838709679E-2</v>
      </c>
      <c r="W127" s="5">
        <f t="shared" si="251"/>
        <v>3.1456258064516129E-2</v>
      </c>
      <c r="X127" s="5">
        <f t="shared" si="251"/>
        <v>1.979958064516129E-2</v>
      </c>
      <c r="Y127" s="5">
        <f t="shared" si="251"/>
        <v>5.9167419354838706E-2</v>
      </c>
      <c r="Z127" s="5">
        <f t="shared" si="251"/>
        <v>4.8664129032258065E-2</v>
      </c>
      <c r="AA127" s="5">
        <f t="shared" si="251"/>
        <v>2.2745741935483871E-2</v>
      </c>
      <c r="AB127" s="5">
        <f t="shared" si="251"/>
        <v>3.1701483870967745E-2</v>
      </c>
      <c r="AC127" s="5">
        <f t="shared" si="251"/>
        <v>3.7895129032258064E-2</v>
      </c>
      <c r="AD127" s="5">
        <f t="shared" si="251"/>
        <v>3.4195870967741931E-2</v>
      </c>
      <c r="AE127" s="5">
        <f t="shared" si="251"/>
        <v>4.5307322580645161E-2</v>
      </c>
      <c r="AF127" s="5">
        <f t="shared" si="251"/>
        <v>3.8877935483870966E-2</v>
      </c>
      <c r="AG127" s="5">
        <f t="shared" si="251"/>
        <v>3.9109516129032254E-2</v>
      </c>
      <c r="AH127" s="5">
        <f t="shared" si="251"/>
        <v>6.0082838709677421E-2</v>
      </c>
      <c r="AI127" s="5">
        <f t="shared" si="251"/>
        <v>6.5553451612903227E-2</v>
      </c>
      <c r="AJ127" s="5">
        <f t="shared" si="251"/>
        <v>9.9205774193548382E-2</v>
      </c>
      <c r="AK127" s="5">
        <f t="shared" si="251"/>
        <v>5.152090322580645E-2</v>
      </c>
      <c r="AL127" s="5">
        <f t="shared" si="251"/>
        <v>0</v>
      </c>
      <c r="AM127" s="5">
        <f t="shared" si="251"/>
        <v>0</v>
      </c>
      <c r="AN127" s="5">
        <f t="shared" si="251"/>
        <v>0</v>
      </c>
      <c r="AO127" s="5">
        <f t="shared" si="251"/>
        <v>0</v>
      </c>
      <c r="AP127" s="5">
        <f t="shared" si="251"/>
        <v>0</v>
      </c>
      <c r="AQ127" s="5">
        <f t="shared" si="251"/>
        <v>0</v>
      </c>
      <c r="AR127" s="5">
        <f t="shared" si="251"/>
        <v>0</v>
      </c>
      <c r="AS127" s="5">
        <f t="shared" si="251"/>
        <v>0</v>
      </c>
      <c r="AT127" s="5">
        <f t="shared" si="251"/>
        <v>0</v>
      </c>
      <c r="AU127" s="5">
        <f t="shared" si="251"/>
        <v>0</v>
      </c>
      <c r="AV127" s="5">
        <f t="shared" si="251"/>
        <v>0</v>
      </c>
      <c r="AW127" s="5">
        <f t="shared" si="251"/>
        <v>0</v>
      </c>
      <c r="AX127" s="5">
        <f t="shared" si="251"/>
        <v>0</v>
      </c>
      <c r="AY127" s="5">
        <f t="shared" si="251"/>
        <v>0</v>
      </c>
      <c r="AZ127" s="5">
        <f t="shared" si="251"/>
        <v>0</v>
      </c>
      <c r="BA127" s="5">
        <f t="shared" si="251"/>
        <v>0</v>
      </c>
      <c r="BB127" s="5">
        <f t="shared" si="251"/>
        <v>0</v>
      </c>
      <c r="BC127" s="5">
        <f t="shared" si="251"/>
        <v>0</v>
      </c>
      <c r="BD127" s="5">
        <f t="shared" si="251"/>
        <v>0</v>
      </c>
      <c r="BE127" s="5">
        <f t="shared" si="251"/>
        <v>0</v>
      </c>
      <c r="BF127" s="5">
        <f t="shared" si="251"/>
        <v>0</v>
      </c>
      <c r="BG127" s="5">
        <f t="shared" si="251"/>
        <v>0</v>
      </c>
      <c r="BH127" s="5">
        <f t="shared" si="251"/>
        <v>0</v>
      </c>
      <c r="BI127" s="5">
        <f t="shared" si="251"/>
        <v>0</v>
      </c>
      <c r="BJ127" s="5">
        <f t="shared" si="251"/>
        <v>0</v>
      </c>
      <c r="BK127" s="5">
        <f t="shared" si="251"/>
        <v>0</v>
      </c>
      <c r="BL127" s="5">
        <f t="shared" si="251"/>
        <v>0</v>
      </c>
      <c r="BM127" s="5">
        <f t="shared" si="251"/>
        <v>0</v>
      </c>
      <c r="BN127" s="5">
        <f t="shared" si="251"/>
        <v>0</v>
      </c>
      <c r="BO127" s="5">
        <f t="shared" si="251"/>
        <v>0</v>
      </c>
      <c r="BP127" s="5">
        <f t="shared" si="251"/>
        <v>0</v>
      </c>
      <c r="BQ127" s="5">
        <f t="shared" si="251"/>
        <v>0</v>
      </c>
      <c r="BR127" s="5">
        <f t="shared" si="251"/>
        <v>0</v>
      </c>
      <c r="BS127" s="5">
        <f t="shared" si="251"/>
        <v>0</v>
      </c>
      <c r="BT127" s="5">
        <f t="shared" si="251"/>
        <v>0</v>
      </c>
      <c r="BU127" s="5">
        <f t="shared" si="251"/>
        <v>0</v>
      </c>
      <c r="BV127" s="5">
        <f t="shared" si="251"/>
        <v>0</v>
      </c>
      <c r="BW127" s="5">
        <f t="shared" si="251"/>
        <v>0</v>
      </c>
      <c r="BX127" s="5">
        <f t="shared" si="251"/>
        <v>0</v>
      </c>
      <c r="BY127" s="5">
        <f t="shared" si="251"/>
        <v>0</v>
      </c>
      <c r="BZ127" s="5">
        <f t="shared" si="251"/>
        <v>0</v>
      </c>
      <c r="CA127" s="5">
        <f t="shared" si="251"/>
        <v>0</v>
      </c>
      <c r="CB127" s="5">
        <f t="shared" si="251"/>
        <v>0</v>
      </c>
      <c r="CC127" s="5">
        <f t="shared" si="251"/>
        <v>0</v>
      </c>
      <c r="CD127" s="5">
        <f t="shared" si="251"/>
        <v>0</v>
      </c>
      <c r="CE127" s="5">
        <f t="shared" si="251"/>
        <v>0</v>
      </c>
      <c r="CF127" s="5">
        <f t="shared" si="226"/>
        <v>0</v>
      </c>
      <c r="CG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20"/>
      <c r="FU127" s="11"/>
      <c r="FV127" s="11"/>
      <c r="FW127" s="11"/>
    </row>
    <row r="128" spans="1:179" x14ac:dyDescent="0.25">
      <c r="A128">
        <v>30</v>
      </c>
      <c r="B128" s="2">
        <v>35370</v>
      </c>
      <c r="C128" s="5">
        <f t="shared" ref="C128:L128" si="252">(C37/1000000)/$A128</f>
        <v>1.8902883333333333</v>
      </c>
      <c r="D128" s="5">
        <f t="shared" si="252"/>
        <v>2.4986999999999999E-2</v>
      </c>
      <c r="E128" s="5">
        <f t="shared" si="252"/>
        <v>1.5993566666666667E-2</v>
      </c>
      <c r="F128" s="5">
        <f t="shared" si="252"/>
        <v>2.3749100000000002E-2</v>
      </c>
      <c r="G128" s="5">
        <f t="shared" si="252"/>
        <v>1.6366066666666665E-2</v>
      </c>
      <c r="H128" s="5">
        <f t="shared" si="252"/>
        <v>1.6238033333333332E-2</v>
      </c>
      <c r="I128" s="5">
        <f t="shared" si="252"/>
        <v>1.7185366666666667E-2</v>
      </c>
      <c r="J128" s="5">
        <f t="shared" si="252"/>
        <v>2.1595333333333334E-2</v>
      </c>
      <c r="K128" s="5">
        <f t="shared" si="252"/>
        <v>1.5934933333333332E-2</v>
      </c>
      <c r="L128" s="5">
        <f t="shared" si="252"/>
        <v>2.2536733333333333E-2</v>
      </c>
      <c r="M128" s="5">
        <f t="shared" si="246"/>
        <v>1.85379E-2</v>
      </c>
      <c r="N128" s="5">
        <f t="shared" si="246"/>
        <v>1.9987233333333333E-2</v>
      </c>
      <c r="O128" s="5">
        <f t="shared" si="246"/>
        <v>1.8569866666666667E-2</v>
      </c>
      <c r="P128" s="5">
        <f t="shared" si="246"/>
        <v>2.5864433333333332E-2</v>
      </c>
      <c r="Q128" s="5">
        <f t="shared" si="246"/>
        <v>1.7566599999999998E-2</v>
      </c>
      <c r="R128" s="5">
        <f t="shared" si="246"/>
        <v>1.8666566666666665E-2</v>
      </c>
      <c r="S128" s="5">
        <f t="shared" si="246"/>
        <v>2.0592166666666668E-2</v>
      </c>
      <c r="T128" s="5">
        <f t="shared" ref="T128:CE128" si="253">(T37/1000000)/$A128</f>
        <v>2.5533333333333335E-2</v>
      </c>
      <c r="U128" s="5">
        <f t="shared" si="253"/>
        <v>2.23807E-2</v>
      </c>
      <c r="V128" s="5">
        <f t="shared" si="253"/>
        <v>1.9737500000000002E-2</v>
      </c>
      <c r="W128" s="5">
        <f t="shared" si="253"/>
        <v>3.0604399999999997E-2</v>
      </c>
      <c r="X128" s="5">
        <f t="shared" si="253"/>
        <v>1.9707300000000001E-2</v>
      </c>
      <c r="Y128" s="5">
        <f t="shared" si="253"/>
        <v>5.7542766666666668E-2</v>
      </c>
      <c r="Z128" s="5">
        <f t="shared" si="253"/>
        <v>4.8759033333333333E-2</v>
      </c>
      <c r="AA128" s="5">
        <f t="shared" si="253"/>
        <v>2.0434066666666664E-2</v>
      </c>
      <c r="AB128" s="5">
        <f t="shared" si="253"/>
        <v>2.9666599999999998E-2</v>
      </c>
      <c r="AC128" s="5">
        <f t="shared" si="253"/>
        <v>3.5279199999999997E-2</v>
      </c>
      <c r="AD128" s="5">
        <f t="shared" si="253"/>
        <v>3.1255633333333331E-2</v>
      </c>
      <c r="AE128" s="5">
        <f t="shared" si="253"/>
        <v>4.3690933333333327E-2</v>
      </c>
      <c r="AF128" s="5">
        <f t="shared" si="253"/>
        <v>3.6004433333333336E-2</v>
      </c>
      <c r="AG128" s="5">
        <f t="shared" si="253"/>
        <v>3.5496800000000002E-2</v>
      </c>
      <c r="AH128" s="5">
        <f t="shared" si="253"/>
        <v>5.3511366666666664E-2</v>
      </c>
      <c r="AI128" s="5">
        <f t="shared" si="253"/>
        <v>5.6741866666666668E-2</v>
      </c>
      <c r="AJ128" s="5">
        <f t="shared" si="253"/>
        <v>8.8308166666666674E-2</v>
      </c>
      <c r="AK128" s="5">
        <f t="shared" si="253"/>
        <v>7.6228033333333334E-2</v>
      </c>
      <c r="AL128" s="5">
        <f t="shared" si="253"/>
        <v>4.31121E-2</v>
      </c>
      <c r="AM128" s="5">
        <f t="shared" si="253"/>
        <v>0</v>
      </c>
      <c r="AN128" s="5">
        <f t="shared" si="253"/>
        <v>0</v>
      </c>
      <c r="AO128" s="5">
        <f t="shared" si="253"/>
        <v>0</v>
      </c>
      <c r="AP128" s="5">
        <f t="shared" si="253"/>
        <v>0</v>
      </c>
      <c r="AQ128" s="5">
        <f t="shared" si="253"/>
        <v>0</v>
      </c>
      <c r="AR128" s="5">
        <f t="shared" si="253"/>
        <v>0</v>
      </c>
      <c r="AS128" s="5">
        <f t="shared" si="253"/>
        <v>0</v>
      </c>
      <c r="AT128" s="5">
        <f t="shared" si="253"/>
        <v>0</v>
      </c>
      <c r="AU128" s="5">
        <f t="shared" si="253"/>
        <v>0</v>
      </c>
      <c r="AV128" s="5">
        <f t="shared" si="253"/>
        <v>0</v>
      </c>
      <c r="AW128" s="5">
        <f t="shared" si="253"/>
        <v>0</v>
      </c>
      <c r="AX128" s="5">
        <f t="shared" si="253"/>
        <v>0</v>
      </c>
      <c r="AY128" s="5">
        <f t="shared" si="253"/>
        <v>0</v>
      </c>
      <c r="AZ128" s="5">
        <f t="shared" si="253"/>
        <v>0</v>
      </c>
      <c r="BA128" s="5">
        <f t="shared" si="253"/>
        <v>0</v>
      </c>
      <c r="BB128" s="5">
        <f t="shared" si="253"/>
        <v>0</v>
      </c>
      <c r="BC128" s="5">
        <f t="shared" si="253"/>
        <v>0</v>
      </c>
      <c r="BD128" s="5">
        <f t="shared" si="253"/>
        <v>0</v>
      </c>
      <c r="BE128" s="5">
        <f t="shared" si="253"/>
        <v>0</v>
      </c>
      <c r="BF128" s="5">
        <f t="shared" si="253"/>
        <v>0</v>
      </c>
      <c r="BG128" s="5">
        <f t="shared" si="253"/>
        <v>0</v>
      </c>
      <c r="BH128" s="5">
        <f t="shared" si="253"/>
        <v>0</v>
      </c>
      <c r="BI128" s="5">
        <f t="shared" si="253"/>
        <v>0</v>
      </c>
      <c r="BJ128" s="5">
        <f t="shared" si="253"/>
        <v>0</v>
      </c>
      <c r="BK128" s="5">
        <f t="shared" si="253"/>
        <v>0</v>
      </c>
      <c r="BL128" s="5">
        <f t="shared" si="253"/>
        <v>0</v>
      </c>
      <c r="BM128" s="5">
        <f t="shared" si="253"/>
        <v>0</v>
      </c>
      <c r="BN128" s="5">
        <f t="shared" si="253"/>
        <v>0</v>
      </c>
      <c r="BO128" s="5">
        <f t="shared" si="253"/>
        <v>0</v>
      </c>
      <c r="BP128" s="5">
        <f t="shared" si="253"/>
        <v>0</v>
      </c>
      <c r="BQ128" s="5">
        <f t="shared" si="253"/>
        <v>0</v>
      </c>
      <c r="BR128" s="5">
        <f t="shared" si="253"/>
        <v>0</v>
      </c>
      <c r="BS128" s="5">
        <f t="shared" si="253"/>
        <v>0</v>
      </c>
      <c r="BT128" s="5">
        <f t="shared" si="253"/>
        <v>0</v>
      </c>
      <c r="BU128" s="5">
        <f t="shared" si="253"/>
        <v>0</v>
      </c>
      <c r="BV128" s="5">
        <f t="shared" si="253"/>
        <v>0</v>
      </c>
      <c r="BW128" s="5">
        <f t="shared" si="253"/>
        <v>0</v>
      </c>
      <c r="BX128" s="5">
        <f t="shared" si="253"/>
        <v>0</v>
      </c>
      <c r="BY128" s="5">
        <f t="shared" si="253"/>
        <v>0</v>
      </c>
      <c r="BZ128" s="5">
        <f t="shared" si="253"/>
        <v>0</v>
      </c>
      <c r="CA128" s="5">
        <f t="shared" si="253"/>
        <v>0</v>
      </c>
      <c r="CB128" s="5">
        <f t="shared" si="253"/>
        <v>0</v>
      </c>
      <c r="CC128" s="5">
        <f t="shared" si="253"/>
        <v>0</v>
      </c>
      <c r="CD128" s="5">
        <f t="shared" si="253"/>
        <v>0</v>
      </c>
      <c r="CE128" s="5">
        <f t="shared" si="253"/>
        <v>0</v>
      </c>
      <c r="CF128" s="5">
        <f t="shared" si="226"/>
        <v>0</v>
      </c>
      <c r="CG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20"/>
      <c r="FU128" s="11"/>
      <c r="FV128" s="11"/>
      <c r="FW128" s="11"/>
    </row>
    <row r="129" spans="1:179" x14ac:dyDescent="0.25">
      <c r="A129">
        <v>31</v>
      </c>
      <c r="B129" s="2">
        <v>35400</v>
      </c>
      <c r="C129" s="5">
        <f t="shared" ref="C129:L129" si="254">(C38/1000000)/$A129</f>
        <v>1.8803728709677419</v>
      </c>
      <c r="D129" s="5">
        <f t="shared" si="254"/>
        <v>2.3895451612903223E-2</v>
      </c>
      <c r="E129" s="5">
        <f t="shared" si="254"/>
        <v>1.5447967741935483E-2</v>
      </c>
      <c r="F129" s="5">
        <f t="shared" si="254"/>
        <v>2.1293806451612905E-2</v>
      </c>
      <c r="G129" s="5">
        <f t="shared" si="254"/>
        <v>1.6427322580645162E-2</v>
      </c>
      <c r="H129" s="5">
        <f t="shared" si="254"/>
        <v>1.616667741935484E-2</v>
      </c>
      <c r="I129" s="5">
        <f t="shared" si="254"/>
        <v>1.7321967741935486E-2</v>
      </c>
      <c r="J129" s="5">
        <f t="shared" si="254"/>
        <v>2.0166483870967741E-2</v>
      </c>
      <c r="K129" s="5">
        <f t="shared" si="254"/>
        <v>1.5523032258064515E-2</v>
      </c>
      <c r="L129" s="5">
        <f t="shared" si="254"/>
        <v>2.1223225806451612E-2</v>
      </c>
      <c r="M129" s="5">
        <f t="shared" si="246"/>
        <v>1.7125774193548389E-2</v>
      </c>
      <c r="N129" s="5">
        <f t="shared" si="246"/>
        <v>2.0484580645161291E-2</v>
      </c>
      <c r="O129" s="5">
        <f t="shared" si="246"/>
        <v>1.8201419354838707E-2</v>
      </c>
      <c r="P129" s="5">
        <f t="shared" si="246"/>
        <v>2.5991967741935483E-2</v>
      </c>
      <c r="Q129" s="5">
        <f t="shared" si="246"/>
        <v>1.6156322580645161E-2</v>
      </c>
      <c r="R129" s="5">
        <f t="shared" si="246"/>
        <v>1.7976419354838711E-2</v>
      </c>
      <c r="S129" s="5">
        <f t="shared" si="246"/>
        <v>1.9398451612903225E-2</v>
      </c>
      <c r="T129" s="5">
        <f t="shared" ref="T129:CE129" si="255">(T38/1000000)/$A129</f>
        <v>2.3667838709677418E-2</v>
      </c>
      <c r="U129" s="5">
        <f t="shared" si="255"/>
        <v>2.2016322580645158E-2</v>
      </c>
      <c r="V129" s="5">
        <f t="shared" si="255"/>
        <v>2.0499129032258062E-2</v>
      </c>
      <c r="W129" s="5">
        <f t="shared" si="255"/>
        <v>2.9856870967741936E-2</v>
      </c>
      <c r="X129" s="5">
        <f t="shared" si="255"/>
        <v>1.8161580645161289E-2</v>
      </c>
      <c r="Y129" s="5">
        <f t="shared" si="255"/>
        <v>5.4348258064516125E-2</v>
      </c>
      <c r="Z129" s="5">
        <f t="shared" si="255"/>
        <v>4.3206645161290323E-2</v>
      </c>
      <c r="AA129" s="5">
        <f t="shared" si="255"/>
        <v>1.970483870967742E-2</v>
      </c>
      <c r="AB129" s="5">
        <f t="shared" si="255"/>
        <v>2.7195290322580643E-2</v>
      </c>
      <c r="AC129" s="5">
        <f t="shared" si="255"/>
        <v>3.2847483870967746E-2</v>
      </c>
      <c r="AD129" s="5">
        <f t="shared" si="255"/>
        <v>3.0469483870967741E-2</v>
      </c>
      <c r="AE129" s="5">
        <f t="shared" si="255"/>
        <v>3.8415774193548392E-2</v>
      </c>
      <c r="AF129" s="5">
        <f t="shared" si="255"/>
        <v>3.3355935483870967E-2</v>
      </c>
      <c r="AG129" s="5">
        <f t="shared" si="255"/>
        <v>3.4910548387096778E-2</v>
      </c>
      <c r="AH129" s="5">
        <f t="shared" si="255"/>
        <v>4.9206612903225803E-2</v>
      </c>
      <c r="AI129" s="5">
        <f t="shared" si="255"/>
        <v>4.898958064516129E-2</v>
      </c>
      <c r="AJ129" s="5">
        <f t="shared" si="255"/>
        <v>8.0119967741935472E-2</v>
      </c>
      <c r="AK129" s="5">
        <f t="shared" si="255"/>
        <v>7.1364999999999998E-2</v>
      </c>
      <c r="AL129" s="5">
        <f t="shared" si="255"/>
        <v>7.5528064516129034E-2</v>
      </c>
      <c r="AM129" s="5">
        <f t="shared" si="255"/>
        <v>6.8402193548387086E-2</v>
      </c>
      <c r="AN129" s="5">
        <f t="shared" si="255"/>
        <v>0</v>
      </c>
      <c r="AO129" s="5">
        <f t="shared" si="255"/>
        <v>0</v>
      </c>
      <c r="AP129" s="5">
        <f t="shared" si="255"/>
        <v>0</v>
      </c>
      <c r="AQ129" s="5">
        <f t="shared" si="255"/>
        <v>0</v>
      </c>
      <c r="AR129" s="5">
        <f t="shared" si="255"/>
        <v>0</v>
      </c>
      <c r="AS129" s="5">
        <f t="shared" si="255"/>
        <v>0</v>
      </c>
      <c r="AT129" s="5">
        <f t="shared" si="255"/>
        <v>0</v>
      </c>
      <c r="AU129" s="5">
        <f t="shared" si="255"/>
        <v>0</v>
      </c>
      <c r="AV129" s="5">
        <f t="shared" si="255"/>
        <v>0</v>
      </c>
      <c r="AW129" s="5">
        <f t="shared" si="255"/>
        <v>0</v>
      </c>
      <c r="AX129" s="5">
        <f t="shared" si="255"/>
        <v>0</v>
      </c>
      <c r="AY129" s="5">
        <f t="shared" si="255"/>
        <v>0</v>
      </c>
      <c r="AZ129" s="5">
        <f t="shared" si="255"/>
        <v>0</v>
      </c>
      <c r="BA129" s="5">
        <f t="shared" si="255"/>
        <v>0</v>
      </c>
      <c r="BB129" s="5">
        <f t="shared" si="255"/>
        <v>0</v>
      </c>
      <c r="BC129" s="5">
        <f t="shared" si="255"/>
        <v>0</v>
      </c>
      <c r="BD129" s="5">
        <f t="shared" si="255"/>
        <v>0</v>
      </c>
      <c r="BE129" s="5">
        <f t="shared" si="255"/>
        <v>0</v>
      </c>
      <c r="BF129" s="5">
        <f t="shared" si="255"/>
        <v>0</v>
      </c>
      <c r="BG129" s="5">
        <f t="shared" si="255"/>
        <v>0</v>
      </c>
      <c r="BH129" s="5">
        <f t="shared" si="255"/>
        <v>0</v>
      </c>
      <c r="BI129" s="5">
        <f t="shared" si="255"/>
        <v>0</v>
      </c>
      <c r="BJ129" s="5">
        <f t="shared" si="255"/>
        <v>0</v>
      </c>
      <c r="BK129" s="5">
        <f t="shared" si="255"/>
        <v>0</v>
      </c>
      <c r="BL129" s="5">
        <f t="shared" si="255"/>
        <v>0</v>
      </c>
      <c r="BM129" s="5">
        <f t="shared" si="255"/>
        <v>0</v>
      </c>
      <c r="BN129" s="5">
        <f t="shared" si="255"/>
        <v>0</v>
      </c>
      <c r="BO129" s="5">
        <f t="shared" si="255"/>
        <v>0</v>
      </c>
      <c r="BP129" s="5">
        <f t="shared" si="255"/>
        <v>0</v>
      </c>
      <c r="BQ129" s="5">
        <f t="shared" si="255"/>
        <v>0</v>
      </c>
      <c r="BR129" s="5">
        <f t="shared" si="255"/>
        <v>0</v>
      </c>
      <c r="BS129" s="5">
        <f t="shared" si="255"/>
        <v>0</v>
      </c>
      <c r="BT129" s="5">
        <f t="shared" si="255"/>
        <v>0</v>
      </c>
      <c r="BU129" s="5">
        <f t="shared" si="255"/>
        <v>0</v>
      </c>
      <c r="BV129" s="5">
        <f t="shared" si="255"/>
        <v>0</v>
      </c>
      <c r="BW129" s="5">
        <f t="shared" si="255"/>
        <v>0</v>
      </c>
      <c r="BX129" s="5">
        <f t="shared" si="255"/>
        <v>0</v>
      </c>
      <c r="BY129" s="5">
        <f t="shared" si="255"/>
        <v>0</v>
      </c>
      <c r="BZ129" s="5">
        <f t="shared" si="255"/>
        <v>0</v>
      </c>
      <c r="CA129" s="5">
        <f t="shared" si="255"/>
        <v>0</v>
      </c>
      <c r="CB129" s="5">
        <f t="shared" si="255"/>
        <v>0</v>
      </c>
      <c r="CC129" s="5">
        <f t="shared" si="255"/>
        <v>0</v>
      </c>
      <c r="CD129" s="5">
        <f t="shared" si="255"/>
        <v>0</v>
      </c>
      <c r="CE129" s="5">
        <f t="shared" si="255"/>
        <v>0</v>
      </c>
      <c r="CF129" s="5">
        <f t="shared" si="226"/>
        <v>0</v>
      </c>
      <c r="CG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20"/>
      <c r="FU129" s="11"/>
      <c r="FV129" s="11"/>
      <c r="FW129" s="11"/>
    </row>
    <row r="130" spans="1:179" x14ac:dyDescent="0.25">
      <c r="A130">
        <v>31</v>
      </c>
      <c r="B130" s="2">
        <v>35431</v>
      </c>
      <c r="C130" s="5">
        <f t="shared" ref="C130:L130" si="256">(C39/1000000)/$A130</f>
        <v>1.8549620645161291</v>
      </c>
      <c r="D130" s="5">
        <f t="shared" si="256"/>
        <v>2.3656483870967741E-2</v>
      </c>
      <c r="E130" s="5">
        <f t="shared" si="256"/>
        <v>1.4172903225806451E-2</v>
      </c>
      <c r="F130" s="5">
        <f t="shared" si="256"/>
        <v>2.1358322580645163E-2</v>
      </c>
      <c r="G130" s="5">
        <f t="shared" si="256"/>
        <v>1.5833096774193547E-2</v>
      </c>
      <c r="H130" s="5">
        <f t="shared" si="256"/>
        <v>1.5532322580645162E-2</v>
      </c>
      <c r="I130" s="5">
        <f t="shared" si="256"/>
        <v>1.6503354838709676E-2</v>
      </c>
      <c r="J130" s="5">
        <f t="shared" si="256"/>
        <v>2.0311129032258065E-2</v>
      </c>
      <c r="K130" s="5">
        <f t="shared" si="256"/>
        <v>1.5505870967741935E-2</v>
      </c>
      <c r="L130" s="5">
        <f t="shared" si="256"/>
        <v>2.0567548387096773E-2</v>
      </c>
      <c r="M130" s="5">
        <f t="shared" si="246"/>
        <v>1.6505709677419357E-2</v>
      </c>
      <c r="N130" s="5">
        <f t="shared" si="246"/>
        <v>1.9488516129032258E-2</v>
      </c>
      <c r="O130" s="5">
        <f t="shared" si="246"/>
        <v>1.7411677419354836E-2</v>
      </c>
      <c r="P130" s="5">
        <f t="shared" si="246"/>
        <v>2.4753483870967742E-2</v>
      </c>
      <c r="Q130" s="5">
        <f t="shared" si="246"/>
        <v>1.5783096774193549E-2</v>
      </c>
      <c r="R130" s="5">
        <f t="shared" si="246"/>
        <v>1.6783612903225806E-2</v>
      </c>
      <c r="S130" s="5">
        <f t="shared" si="246"/>
        <v>1.8624612903225805E-2</v>
      </c>
      <c r="T130" s="5">
        <f t="shared" ref="T130:CE130" si="257">(T39/1000000)/$A130</f>
        <v>2.2141999999999998E-2</v>
      </c>
      <c r="U130" s="5">
        <f t="shared" si="257"/>
        <v>2.0417032258064519E-2</v>
      </c>
      <c r="V130" s="5">
        <f t="shared" si="257"/>
        <v>2.065341935483871E-2</v>
      </c>
      <c r="W130" s="5">
        <f t="shared" si="257"/>
        <v>2.8125419354838709E-2</v>
      </c>
      <c r="X130" s="5">
        <f t="shared" si="257"/>
        <v>1.7754903225806449E-2</v>
      </c>
      <c r="Y130" s="5">
        <f t="shared" si="257"/>
        <v>5.2597677419354838E-2</v>
      </c>
      <c r="Z130" s="5">
        <f t="shared" si="257"/>
        <v>3.992751612903226E-2</v>
      </c>
      <c r="AA130" s="5">
        <f t="shared" si="257"/>
        <v>1.8938129032258066E-2</v>
      </c>
      <c r="AB130" s="5">
        <f t="shared" si="257"/>
        <v>2.5945516129032259E-2</v>
      </c>
      <c r="AC130" s="5">
        <f t="shared" si="257"/>
        <v>5.0083322580645163E-2</v>
      </c>
      <c r="AD130" s="5">
        <f t="shared" si="257"/>
        <v>2.9008419354838708E-2</v>
      </c>
      <c r="AE130" s="5">
        <f t="shared" si="257"/>
        <v>3.8702903225806447E-2</v>
      </c>
      <c r="AF130" s="5">
        <f t="shared" si="257"/>
        <v>3.1655064516129032E-2</v>
      </c>
      <c r="AG130" s="5">
        <f t="shared" si="257"/>
        <v>3.3397064516129032E-2</v>
      </c>
      <c r="AH130" s="5">
        <f t="shared" si="257"/>
        <v>4.6230258064516132E-2</v>
      </c>
      <c r="AI130" s="5">
        <f t="shared" si="257"/>
        <v>4.6144290322580647E-2</v>
      </c>
      <c r="AJ130" s="5">
        <f t="shared" si="257"/>
        <v>7.4619225806451611E-2</v>
      </c>
      <c r="AK130" s="5">
        <f t="shared" si="257"/>
        <v>5.9794838709677417E-2</v>
      </c>
      <c r="AL130" s="5">
        <f t="shared" si="257"/>
        <v>6.7385419354838702E-2</v>
      </c>
      <c r="AM130" s="5">
        <f t="shared" si="257"/>
        <v>8.4030999999999995E-2</v>
      </c>
      <c r="AN130" s="5">
        <f t="shared" si="257"/>
        <v>3.9266838709677419E-2</v>
      </c>
      <c r="AO130" s="5">
        <f t="shared" si="257"/>
        <v>0</v>
      </c>
      <c r="AP130" s="5">
        <f t="shared" si="257"/>
        <v>0</v>
      </c>
      <c r="AQ130" s="5">
        <f t="shared" si="257"/>
        <v>0</v>
      </c>
      <c r="AR130" s="5">
        <f t="shared" si="257"/>
        <v>0</v>
      </c>
      <c r="AS130" s="5">
        <f t="shared" si="257"/>
        <v>0</v>
      </c>
      <c r="AT130" s="5">
        <f t="shared" si="257"/>
        <v>0</v>
      </c>
      <c r="AU130" s="5">
        <f t="shared" si="257"/>
        <v>0</v>
      </c>
      <c r="AV130" s="5">
        <f t="shared" si="257"/>
        <v>0</v>
      </c>
      <c r="AW130" s="5">
        <f t="shared" si="257"/>
        <v>0</v>
      </c>
      <c r="AX130" s="5">
        <f t="shared" si="257"/>
        <v>0</v>
      </c>
      <c r="AY130" s="5">
        <f t="shared" si="257"/>
        <v>0</v>
      </c>
      <c r="AZ130" s="5">
        <f t="shared" si="257"/>
        <v>0</v>
      </c>
      <c r="BA130" s="5">
        <f t="shared" si="257"/>
        <v>0</v>
      </c>
      <c r="BB130" s="5">
        <f t="shared" si="257"/>
        <v>0</v>
      </c>
      <c r="BC130" s="5">
        <f t="shared" si="257"/>
        <v>0</v>
      </c>
      <c r="BD130" s="5">
        <f t="shared" si="257"/>
        <v>0</v>
      </c>
      <c r="BE130" s="5">
        <f t="shared" si="257"/>
        <v>0</v>
      </c>
      <c r="BF130" s="5">
        <f t="shared" si="257"/>
        <v>0</v>
      </c>
      <c r="BG130" s="5">
        <f t="shared" si="257"/>
        <v>0</v>
      </c>
      <c r="BH130" s="5">
        <f t="shared" si="257"/>
        <v>0</v>
      </c>
      <c r="BI130" s="5">
        <f t="shared" si="257"/>
        <v>0</v>
      </c>
      <c r="BJ130" s="5">
        <f t="shared" si="257"/>
        <v>0</v>
      </c>
      <c r="BK130" s="5">
        <f t="shared" si="257"/>
        <v>0</v>
      </c>
      <c r="BL130" s="5">
        <f t="shared" si="257"/>
        <v>0</v>
      </c>
      <c r="BM130" s="5">
        <f t="shared" si="257"/>
        <v>0</v>
      </c>
      <c r="BN130" s="5">
        <f t="shared" si="257"/>
        <v>0</v>
      </c>
      <c r="BO130" s="5">
        <f t="shared" si="257"/>
        <v>0</v>
      </c>
      <c r="BP130" s="5">
        <f t="shared" si="257"/>
        <v>0</v>
      </c>
      <c r="BQ130" s="5">
        <f t="shared" si="257"/>
        <v>0</v>
      </c>
      <c r="BR130" s="5">
        <f t="shared" si="257"/>
        <v>0</v>
      </c>
      <c r="BS130" s="5">
        <f t="shared" si="257"/>
        <v>0</v>
      </c>
      <c r="BT130" s="5">
        <f t="shared" si="257"/>
        <v>0</v>
      </c>
      <c r="BU130" s="5">
        <f t="shared" si="257"/>
        <v>0</v>
      </c>
      <c r="BV130" s="5">
        <f t="shared" si="257"/>
        <v>0</v>
      </c>
      <c r="BW130" s="5">
        <f t="shared" si="257"/>
        <v>0</v>
      </c>
      <c r="BX130" s="5">
        <f t="shared" si="257"/>
        <v>0</v>
      </c>
      <c r="BY130" s="5">
        <f t="shared" si="257"/>
        <v>0</v>
      </c>
      <c r="BZ130" s="5">
        <f t="shared" si="257"/>
        <v>0</v>
      </c>
      <c r="CA130" s="5">
        <f t="shared" si="257"/>
        <v>0</v>
      </c>
      <c r="CB130" s="5">
        <f t="shared" si="257"/>
        <v>0</v>
      </c>
      <c r="CC130" s="5">
        <f t="shared" si="257"/>
        <v>0</v>
      </c>
      <c r="CD130" s="5">
        <f t="shared" si="257"/>
        <v>0</v>
      </c>
      <c r="CE130" s="5">
        <f t="shared" si="257"/>
        <v>0</v>
      </c>
      <c r="CF130" s="5">
        <f t="shared" si="226"/>
        <v>0</v>
      </c>
      <c r="CG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20"/>
      <c r="FU130" s="11"/>
      <c r="FV130" s="11"/>
      <c r="FW130" s="11"/>
    </row>
    <row r="131" spans="1:179" x14ac:dyDescent="0.25">
      <c r="A131">
        <v>28</v>
      </c>
      <c r="B131" s="2">
        <v>35462</v>
      </c>
      <c r="C131" s="5">
        <f t="shared" ref="C131:L131" si="258">(C40/1000000)/$A131</f>
        <v>1.8557550714285715</v>
      </c>
      <c r="D131" s="5">
        <f t="shared" si="258"/>
        <v>2.3536428571428573E-2</v>
      </c>
      <c r="E131" s="5">
        <f t="shared" si="258"/>
        <v>1.4065821428571429E-2</v>
      </c>
      <c r="F131" s="5">
        <f t="shared" si="258"/>
        <v>2.1907857142857142E-2</v>
      </c>
      <c r="G131" s="5">
        <f t="shared" si="258"/>
        <v>1.5651642857142857E-2</v>
      </c>
      <c r="H131" s="5">
        <f t="shared" si="258"/>
        <v>1.5299428571428571E-2</v>
      </c>
      <c r="I131" s="5">
        <f t="shared" si="258"/>
        <v>1.6175892857142857E-2</v>
      </c>
      <c r="J131" s="5">
        <f t="shared" si="258"/>
        <v>1.9136678571428572E-2</v>
      </c>
      <c r="K131" s="5">
        <f t="shared" si="258"/>
        <v>1.4912035714285714E-2</v>
      </c>
      <c r="L131" s="5">
        <f t="shared" si="258"/>
        <v>2.1053499999999999E-2</v>
      </c>
      <c r="M131" s="5">
        <f t="shared" si="246"/>
        <v>1.6704285714285717E-2</v>
      </c>
      <c r="N131" s="5">
        <f t="shared" si="246"/>
        <v>1.8546750000000001E-2</v>
      </c>
      <c r="O131" s="5">
        <f t="shared" si="246"/>
        <v>1.7891571428571427E-2</v>
      </c>
      <c r="P131" s="5">
        <f t="shared" si="246"/>
        <v>2.412557142857143E-2</v>
      </c>
      <c r="Q131" s="5">
        <f t="shared" si="246"/>
        <v>1.5453285714285715E-2</v>
      </c>
      <c r="R131" s="5">
        <f t="shared" si="246"/>
        <v>1.6240464285714285E-2</v>
      </c>
      <c r="S131" s="5">
        <f t="shared" si="246"/>
        <v>1.7856750000000001E-2</v>
      </c>
      <c r="T131" s="5">
        <f t="shared" ref="T131:CE131" si="259">(T40/1000000)/$A131</f>
        <v>2.1293285714285713E-2</v>
      </c>
      <c r="U131" s="5">
        <f t="shared" si="259"/>
        <v>1.9480821428571431E-2</v>
      </c>
      <c r="V131" s="5">
        <f t="shared" si="259"/>
        <v>2.084817857142857E-2</v>
      </c>
      <c r="W131" s="5">
        <f t="shared" si="259"/>
        <v>2.786807142857143E-2</v>
      </c>
      <c r="X131" s="5">
        <f t="shared" si="259"/>
        <v>1.6732285714285713E-2</v>
      </c>
      <c r="Y131" s="5">
        <f t="shared" si="259"/>
        <v>4.879753571428571E-2</v>
      </c>
      <c r="Z131" s="5">
        <f t="shared" si="259"/>
        <v>3.9604464285714285E-2</v>
      </c>
      <c r="AA131" s="5">
        <f t="shared" si="259"/>
        <v>1.7228392857142859E-2</v>
      </c>
      <c r="AB131" s="5">
        <f t="shared" si="259"/>
        <v>2.4388749999999997E-2</v>
      </c>
      <c r="AC131" s="5">
        <f t="shared" si="259"/>
        <v>5.2551678571428569E-2</v>
      </c>
      <c r="AD131" s="5">
        <f t="shared" si="259"/>
        <v>2.7219964285714288E-2</v>
      </c>
      <c r="AE131" s="5">
        <f t="shared" si="259"/>
        <v>3.5630035714285711E-2</v>
      </c>
      <c r="AF131" s="5">
        <f t="shared" si="259"/>
        <v>3.0290249999999998E-2</v>
      </c>
      <c r="AG131" s="5">
        <f t="shared" si="259"/>
        <v>3.0908500000000002E-2</v>
      </c>
      <c r="AH131" s="5">
        <f t="shared" si="259"/>
        <v>4.3201964285714281E-2</v>
      </c>
      <c r="AI131" s="5">
        <f t="shared" si="259"/>
        <v>4.3606142857142857E-2</v>
      </c>
      <c r="AJ131" s="5">
        <f t="shared" si="259"/>
        <v>6.6360357142857138E-2</v>
      </c>
      <c r="AK131" s="5">
        <f t="shared" si="259"/>
        <v>4.9254964285714284E-2</v>
      </c>
      <c r="AL131" s="5">
        <f t="shared" si="259"/>
        <v>6.0453892857142859E-2</v>
      </c>
      <c r="AM131" s="5">
        <f t="shared" si="259"/>
        <v>7.1136785714285708E-2</v>
      </c>
      <c r="AN131" s="5">
        <f t="shared" si="259"/>
        <v>6.3070928571428569E-2</v>
      </c>
      <c r="AO131" s="5">
        <f t="shared" si="259"/>
        <v>3.7601357142857138E-2</v>
      </c>
      <c r="AP131" s="5">
        <f t="shared" si="259"/>
        <v>0</v>
      </c>
      <c r="AQ131" s="5">
        <f t="shared" si="259"/>
        <v>0</v>
      </c>
      <c r="AR131" s="5">
        <f t="shared" si="259"/>
        <v>0</v>
      </c>
      <c r="AS131" s="5">
        <f t="shared" si="259"/>
        <v>0</v>
      </c>
      <c r="AT131" s="5">
        <f t="shared" si="259"/>
        <v>0</v>
      </c>
      <c r="AU131" s="5">
        <f t="shared" si="259"/>
        <v>0</v>
      </c>
      <c r="AV131" s="5">
        <f t="shared" si="259"/>
        <v>0</v>
      </c>
      <c r="AW131" s="5">
        <f t="shared" si="259"/>
        <v>0</v>
      </c>
      <c r="AX131" s="5">
        <f t="shared" si="259"/>
        <v>0</v>
      </c>
      <c r="AY131" s="5">
        <f t="shared" si="259"/>
        <v>0</v>
      </c>
      <c r="AZ131" s="5">
        <f t="shared" si="259"/>
        <v>0</v>
      </c>
      <c r="BA131" s="5">
        <f t="shared" si="259"/>
        <v>0</v>
      </c>
      <c r="BB131" s="5">
        <f t="shared" si="259"/>
        <v>0</v>
      </c>
      <c r="BC131" s="5">
        <f t="shared" si="259"/>
        <v>0</v>
      </c>
      <c r="BD131" s="5">
        <f t="shared" si="259"/>
        <v>0</v>
      </c>
      <c r="BE131" s="5">
        <f t="shared" si="259"/>
        <v>0</v>
      </c>
      <c r="BF131" s="5">
        <f t="shared" si="259"/>
        <v>0</v>
      </c>
      <c r="BG131" s="5">
        <f t="shared" si="259"/>
        <v>0</v>
      </c>
      <c r="BH131" s="5">
        <f t="shared" si="259"/>
        <v>0</v>
      </c>
      <c r="BI131" s="5">
        <f t="shared" si="259"/>
        <v>0</v>
      </c>
      <c r="BJ131" s="5">
        <f t="shared" si="259"/>
        <v>0</v>
      </c>
      <c r="BK131" s="5">
        <f t="shared" si="259"/>
        <v>0</v>
      </c>
      <c r="BL131" s="5">
        <f t="shared" si="259"/>
        <v>0</v>
      </c>
      <c r="BM131" s="5">
        <f t="shared" si="259"/>
        <v>0</v>
      </c>
      <c r="BN131" s="5">
        <f t="shared" si="259"/>
        <v>0</v>
      </c>
      <c r="BO131" s="5">
        <f t="shared" si="259"/>
        <v>0</v>
      </c>
      <c r="BP131" s="5">
        <f t="shared" si="259"/>
        <v>0</v>
      </c>
      <c r="BQ131" s="5">
        <f t="shared" si="259"/>
        <v>0</v>
      </c>
      <c r="BR131" s="5">
        <f t="shared" si="259"/>
        <v>0</v>
      </c>
      <c r="BS131" s="5">
        <f t="shared" si="259"/>
        <v>0</v>
      </c>
      <c r="BT131" s="5">
        <f t="shared" si="259"/>
        <v>0</v>
      </c>
      <c r="BU131" s="5">
        <f t="shared" si="259"/>
        <v>0</v>
      </c>
      <c r="BV131" s="5">
        <f t="shared" si="259"/>
        <v>0</v>
      </c>
      <c r="BW131" s="5">
        <f t="shared" si="259"/>
        <v>0</v>
      </c>
      <c r="BX131" s="5">
        <f t="shared" si="259"/>
        <v>0</v>
      </c>
      <c r="BY131" s="5">
        <f t="shared" si="259"/>
        <v>0</v>
      </c>
      <c r="BZ131" s="5">
        <f t="shared" si="259"/>
        <v>0</v>
      </c>
      <c r="CA131" s="5">
        <f t="shared" si="259"/>
        <v>0</v>
      </c>
      <c r="CB131" s="5">
        <f t="shared" si="259"/>
        <v>0</v>
      </c>
      <c r="CC131" s="5">
        <f t="shared" si="259"/>
        <v>0</v>
      </c>
      <c r="CD131" s="5">
        <f t="shared" si="259"/>
        <v>0</v>
      </c>
      <c r="CE131" s="5">
        <f t="shared" si="259"/>
        <v>0</v>
      </c>
      <c r="CF131" s="5">
        <f t="shared" si="226"/>
        <v>0</v>
      </c>
      <c r="CG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20"/>
      <c r="FU131" s="11"/>
      <c r="FV131" s="11"/>
      <c r="FW131" s="11"/>
    </row>
    <row r="132" spans="1:179" x14ac:dyDescent="0.25">
      <c r="A132">
        <v>31</v>
      </c>
      <c r="B132" s="2">
        <v>35490</v>
      </c>
      <c r="C132" s="5">
        <f t="shared" ref="C132:L132" si="260">(C41/1000000)/$A132</f>
        <v>1.8303066451612904</v>
      </c>
      <c r="D132" s="5">
        <f t="shared" si="260"/>
        <v>2.2386483870967741E-2</v>
      </c>
      <c r="E132" s="5">
        <f t="shared" si="260"/>
        <v>1.460525806451613E-2</v>
      </c>
      <c r="F132" s="5">
        <f t="shared" si="260"/>
        <v>2.0993806451612904E-2</v>
      </c>
      <c r="G132" s="5">
        <f t="shared" si="260"/>
        <v>1.5230129032258065E-2</v>
      </c>
      <c r="H132" s="5">
        <f t="shared" si="260"/>
        <v>1.6030225806451612E-2</v>
      </c>
      <c r="I132" s="5">
        <f t="shared" si="260"/>
        <v>1.5631774193548387E-2</v>
      </c>
      <c r="J132" s="5">
        <f t="shared" si="260"/>
        <v>1.8073451612903225E-2</v>
      </c>
      <c r="K132" s="5">
        <f t="shared" si="260"/>
        <v>1.5250064516129033E-2</v>
      </c>
      <c r="L132" s="5">
        <f t="shared" si="260"/>
        <v>1.9998645161290324E-2</v>
      </c>
      <c r="M132" s="5">
        <f t="shared" si="246"/>
        <v>1.5126645161290322E-2</v>
      </c>
      <c r="N132" s="5">
        <f t="shared" si="246"/>
        <v>1.8983645161290325E-2</v>
      </c>
      <c r="O132" s="5">
        <f t="shared" si="246"/>
        <v>1.6773999999999997E-2</v>
      </c>
      <c r="P132" s="5">
        <f t="shared" si="246"/>
        <v>2.5021645161290323E-2</v>
      </c>
      <c r="Q132" s="5">
        <f t="shared" si="246"/>
        <v>1.5514612903225807E-2</v>
      </c>
      <c r="R132" s="5">
        <f t="shared" si="246"/>
        <v>1.5693935483870967E-2</v>
      </c>
      <c r="S132" s="5">
        <f t="shared" si="246"/>
        <v>1.7397741935483869E-2</v>
      </c>
      <c r="T132" s="5">
        <f t="shared" ref="T132:CE132" si="261">(T41/1000000)/$A132</f>
        <v>2.207867741935484E-2</v>
      </c>
      <c r="U132" s="5">
        <f t="shared" si="261"/>
        <v>1.9035290322580646E-2</v>
      </c>
      <c r="V132" s="5">
        <f t="shared" si="261"/>
        <v>2.0441258064516129E-2</v>
      </c>
      <c r="W132" s="5">
        <f t="shared" si="261"/>
        <v>2.7892935483870968E-2</v>
      </c>
      <c r="X132" s="5">
        <f t="shared" si="261"/>
        <v>1.5509E-2</v>
      </c>
      <c r="Y132" s="5">
        <f t="shared" si="261"/>
        <v>4.9463193548387095E-2</v>
      </c>
      <c r="Z132" s="5">
        <f t="shared" si="261"/>
        <v>3.9406387096774194E-2</v>
      </c>
      <c r="AA132" s="5">
        <f t="shared" si="261"/>
        <v>1.6394967741935485E-2</v>
      </c>
      <c r="AB132" s="5">
        <f t="shared" si="261"/>
        <v>2.3744387096774192E-2</v>
      </c>
      <c r="AC132" s="5">
        <f t="shared" si="261"/>
        <v>6.2281741935483872E-2</v>
      </c>
      <c r="AD132" s="5">
        <f t="shared" si="261"/>
        <v>2.6341258064516131E-2</v>
      </c>
      <c r="AE132" s="5">
        <f t="shared" si="261"/>
        <v>4.2011806451612899E-2</v>
      </c>
      <c r="AF132" s="5">
        <f t="shared" si="261"/>
        <v>2.8216096774193549E-2</v>
      </c>
      <c r="AG132" s="5">
        <f t="shared" si="261"/>
        <v>2.9674709677419354E-2</v>
      </c>
      <c r="AH132" s="5">
        <f t="shared" si="261"/>
        <v>4.1109258064516124E-2</v>
      </c>
      <c r="AI132" s="5">
        <f t="shared" si="261"/>
        <v>4.040454838709677E-2</v>
      </c>
      <c r="AJ132" s="5">
        <f t="shared" si="261"/>
        <v>6.8991774193548391E-2</v>
      </c>
      <c r="AK132" s="5">
        <f t="shared" si="261"/>
        <v>4.652445161290323E-2</v>
      </c>
      <c r="AL132" s="5">
        <f t="shared" si="261"/>
        <v>5.3416225806451612E-2</v>
      </c>
      <c r="AM132" s="5">
        <f t="shared" si="261"/>
        <v>6.4924677419354843E-2</v>
      </c>
      <c r="AN132" s="5">
        <f t="shared" si="261"/>
        <v>5.4714709677419357E-2</v>
      </c>
      <c r="AO132" s="5">
        <f t="shared" si="261"/>
        <v>8.2824806451612915E-2</v>
      </c>
      <c r="AP132" s="5">
        <f t="shared" si="261"/>
        <v>3.3411806451612902E-2</v>
      </c>
      <c r="AQ132" s="5">
        <f t="shared" si="261"/>
        <v>0</v>
      </c>
      <c r="AR132" s="5">
        <f t="shared" si="261"/>
        <v>0</v>
      </c>
      <c r="AS132" s="5">
        <f t="shared" si="261"/>
        <v>0</v>
      </c>
      <c r="AT132" s="5">
        <f t="shared" si="261"/>
        <v>0</v>
      </c>
      <c r="AU132" s="5">
        <f t="shared" si="261"/>
        <v>0</v>
      </c>
      <c r="AV132" s="5">
        <f t="shared" si="261"/>
        <v>0</v>
      </c>
      <c r="AW132" s="5">
        <f t="shared" si="261"/>
        <v>0</v>
      </c>
      <c r="AX132" s="5">
        <f t="shared" si="261"/>
        <v>0</v>
      </c>
      <c r="AY132" s="5">
        <f t="shared" si="261"/>
        <v>0</v>
      </c>
      <c r="AZ132" s="5">
        <f t="shared" si="261"/>
        <v>0</v>
      </c>
      <c r="BA132" s="5">
        <f t="shared" si="261"/>
        <v>0</v>
      </c>
      <c r="BB132" s="5">
        <f t="shared" si="261"/>
        <v>0</v>
      </c>
      <c r="BC132" s="5">
        <f t="shared" si="261"/>
        <v>0</v>
      </c>
      <c r="BD132" s="5">
        <f t="shared" si="261"/>
        <v>0</v>
      </c>
      <c r="BE132" s="5">
        <f t="shared" si="261"/>
        <v>0</v>
      </c>
      <c r="BF132" s="5">
        <f t="shared" si="261"/>
        <v>0</v>
      </c>
      <c r="BG132" s="5">
        <f t="shared" si="261"/>
        <v>0</v>
      </c>
      <c r="BH132" s="5">
        <f t="shared" si="261"/>
        <v>0</v>
      </c>
      <c r="BI132" s="5">
        <f t="shared" si="261"/>
        <v>0</v>
      </c>
      <c r="BJ132" s="5">
        <f t="shared" si="261"/>
        <v>0</v>
      </c>
      <c r="BK132" s="5">
        <f t="shared" si="261"/>
        <v>0</v>
      </c>
      <c r="BL132" s="5">
        <f t="shared" si="261"/>
        <v>0</v>
      </c>
      <c r="BM132" s="5">
        <f t="shared" si="261"/>
        <v>0</v>
      </c>
      <c r="BN132" s="5">
        <f t="shared" si="261"/>
        <v>0</v>
      </c>
      <c r="BO132" s="5">
        <f t="shared" si="261"/>
        <v>0</v>
      </c>
      <c r="BP132" s="5">
        <f t="shared" si="261"/>
        <v>0</v>
      </c>
      <c r="BQ132" s="5">
        <f t="shared" si="261"/>
        <v>0</v>
      </c>
      <c r="BR132" s="5">
        <f t="shared" si="261"/>
        <v>0</v>
      </c>
      <c r="BS132" s="5">
        <f t="shared" si="261"/>
        <v>0</v>
      </c>
      <c r="BT132" s="5">
        <f t="shared" si="261"/>
        <v>0</v>
      </c>
      <c r="BU132" s="5">
        <f t="shared" si="261"/>
        <v>0</v>
      </c>
      <c r="BV132" s="5">
        <f t="shared" si="261"/>
        <v>0</v>
      </c>
      <c r="BW132" s="5">
        <f t="shared" si="261"/>
        <v>0</v>
      </c>
      <c r="BX132" s="5">
        <f t="shared" si="261"/>
        <v>0</v>
      </c>
      <c r="BY132" s="5">
        <f t="shared" si="261"/>
        <v>0</v>
      </c>
      <c r="BZ132" s="5">
        <f t="shared" si="261"/>
        <v>0</v>
      </c>
      <c r="CA132" s="5">
        <f t="shared" si="261"/>
        <v>0</v>
      </c>
      <c r="CB132" s="5">
        <f t="shared" si="261"/>
        <v>0</v>
      </c>
      <c r="CC132" s="5">
        <f t="shared" si="261"/>
        <v>0</v>
      </c>
      <c r="CD132" s="5">
        <f t="shared" si="261"/>
        <v>0</v>
      </c>
      <c r="CE132" s="5">
        <f t="shared" si="261"/>
        <v>0</v>
      </c>
      <c r="CF132" s="5">
        <f t="shared" si="226"/>
        <v>0</v>
      </c>
      <c r="CG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20"/>
      <c r="FU132" s="11"/>
      <c r="FV132" s="11"/>
      <c r="FW132" s="11"/>
    </row>
    <row r="133" spans="1:179" x14ac:dyDescent="0.25">
      <c r="A133">
        <v>30</v>
      </c>
      <c r="B133" s="2">
        <v>35521</v>
      </c>
      <c r="C133" s="5">
        <f t="shared" ref="C133:L133" si="262">(C42/1000000)/$A133</f>
        <v>1.7785287999999999</v>
      </c>
      <c r="D133" s="5">
        <f t="shared" si="262"/>
        <v>2.1780299999999999E-2</v>
      </c>
      <c r="E133" s="5">
        <f t="shared" si="262"/>
        <v>1.4878300000000001E-2</v>
      </c>
      <c r="F133" s="5">
        <f t="shared" si="262"/>
        <v>2.1366266666666668E-2</v>
      </c>
      <c r="G133" s="5">
        <f t="shared" si="262"/>
        <v>1.4268933333333334E-2</v>
      </c>
      <c r="H133" s="5">
        <f t="shared" si="262"/>
        <v>1.4933366666666666E-2</v>
      </c>
      <c r="I133" s="5">
        <f t="shared" si="262"/>
        <v>1.5106566666666666E-2</v>
      </c>
      <c r="J133" s="5">
        <f t="shared" si="262"/>
        <v>1.7748266666666668E-2</v>
      </c>
      <c r="K133" s="5">
        <f t="shared" si="262"/>
        <v>1.5060199999999999E-2</v>
      </c>
      <c r="L133" s="5">
        <f t="shared" si="262"/>
        <v>1.8814299999999999E-2</v>
      </c>
      <c r="M133" s="5">
        <f t="shared" si="246"/>
        <v>1.4704699999999999E-2</v>
      </c>
      <c r="N133" s="5">
        <f t="shared" si="246"/>
        <v>1.8460533333333331E-2</v>
      </c>
      <c r="O133" s="5">
        <f t="shared" si="246"/>
        <v>1.5857966666666667E-2</v>
      </c>
      <c r="P133" s="5">
        <f t="shared" si="246"/>
        <v>2.3068933333333333E-2</v>
      </c>
      <c r="Q133" s="5">
        <f t="shared" si="246"/>
        <v>1.5438333333333333E-2</v>
      </c>
      <c r="R133" s="5">
        <f t="shared" si="246"/>
        <v>1.5430133333333334E-2</v>
      </c>
      <c r="S133" s="5">
        <f t="shared" si="246"/>
        <v>1.7407433333333333E-2</v>
      </c>
      <c r="T133" s="5">
        <f t="shared" ref="T133:CE133" si="263">(T42/1000000)/$A133</f>
        <v>2.049556666666667E-2</v>
      </c>
      <c r="U133" s="5">
        <f t="shared" si="263"/>
        <v>1.8000933333333333E-2</v>
      </c>
      <c r="V133" s="5">
        <f t="shared" si="263"/>
        <v>1.9581533333333335E-2</v>
      </c>
      <c r="W133" s="5">
        <f t="shared" si="263"/>
        <v>2.6143133333333336E-2</v>
      </c>
      <c r="X133" s="5">
        <f t="shared" si="263"/>
        <v>1.4544733333333334E-2</v>
      </c>
      <c r="Y133" s="5">
        <f t="shared" si="263"/>
        <v>4.6245766666666667E-2</v>
      </c>
      <c r="Z133" s="5">
        <f t="shared" si="263"/>
        <v>3.7731833333333333E-2</v>
      </c>
      <c r="AA133" s="5">
        <f t="shared" si="263"/>
        <v>1.5614466666666667E-2</v>
      </c>
      <c r="AB133" s="5">
        <f t="shared" si="263"/>
        <v>2.2444666666666668E-2</v>
      </c>
      <c r="AC133" s="5">
        <f t="shared" si="263"/>
        <v>5.8336133333333332E-2</v>
      </c>
      <c r="AD133" s="5">
        <f t="shared" si="263"/>
        <v>2.5773366666666669E-2</v>
      </c>
      <c r="AE133" s="5">
        <f t="shared" si="263"/>
        <v>3.8136566666666663E-2</v>
      </c>
      <c r="AF133" s="5">
        <f t="shared" si="263"/>
        <v>2.5837933333333334E-2</v>
      </c>
      <c r="AG133" s="5">
        <f t="shared" si="263"/>
        <v>2.8327133333333331E-2</v>
      </c>
      <c r="AH133" s="5">
        <f t="shared" si="263"/>
        <v>4.0381966666666672E-2</v>
      </c>
      <c r="AI133" s="5">
        <f t="shared" si="263"/>
        <v>3.6149266666666666E-2</v>
      </c>
      <c r="AJ133" s="5">
        <f t="shared" si="263"/>
        <v>6.3192766666666664E-2</v>
      </c>
      <c r="AK133" s="5">
        <f t="shared" si="263"/>
        <v>4.2117399999999999E-2</v>
      </c>
      <c r="AL133" s="5">
        <f t="shared" si="263"/>
        <v>5.0752033333333335E-2</v>
      </c>
      <c r="AM133" s="5">
        <f t="shared" si="263"/>
        <v>5.5362000000000001E-2</v>
      </c>
      <c r="AN133" s="5">
        <f t="shared" si="263"/>
        <v>4.83192E-2</v>
      </c>
      <c r="AO133" s="5">
        <f t="shared" si="263"/>
        <v>7.1528500000000009E-2</v>
      </c>
      <c r="AP133" s="5">
        <f t="shared" si="263"/>
        <v>6.0801800000000003E-2</v>
      </c>
      <c r="AQ133" s="5">
        <f t="shared" si="263"/>
        <v>5.2863666666666663E-2</v>
      </c>
      <c r="AR133" s="5">
        <f t="shared" si="263"/>
        <v>0</v>
      </c>
      <c r="AS133" s="5">
        <f t="shared" si="263"/>
        <v>0</v>
      </c>
      <c r="AT133" s="5">
        <f t="shared" si="263"/>
        <v>0</v>
      </c>
      <c r="AU133" s="5">
        <f t="shared" si="263"/>
        <v>0</v>
      </c>
      <c r="AV133" s="5">
        <f t="shared" si="263"/>
        <v>0</v>
      </c>
      <c r="AW133" s="5">
        <f t="shared" si="263"/>
        <v>0</v>
      </c>
      <c r="AX133" s="5">
        <f t="shared" si="263"/>
        <v>0</v>
      </c>
      <c r="AY133" s="5">
        <f t="shared" si="263"/>
        <v>0</v>
      </c>
      <c r="AZ133" s="5">
        <f t="shared" si="263"/>
        <v>0</v>
      </c>
      <c r="BA133" s="5">
        <f t="shared" si="263"/>
        <v>0</v>
      </c>
      <c r="BB133" s="5">
        <f t="shared" si="263"/>
        <v>0</v>
      </c>
      <c r="BC133" s="5">
        <f t="shared" si="263"/>
        <v>0</v>
      </c>
      <c r="BD133" s="5">
        <f t="shared" si="263"/>
        <v>0</v>
      </c>
      <c r="BE133" s="5">
        <f t="shared" si="263"/>
        <v>0</v>
      </c>
      <c r="BF133" s="5">
        <f t="shared" si="263"/>
        <v>0</v>
      </c>
      <c r="BG133" s="5">
        <f t="shared" si="263"/>
        <v>0</v>
      </c>
      <c r="BH133" s="5">
        <f t="shared" si="263"/>
        <v>0</v>
      </c>
      <c r="BI133" s="5">
        <f t="shared" si="263"/>
        <v>0</v>
      </c>
      <c r="BJ133" s="5">
        <f t="shared" si="263"/>
        <v>0</v>
      </c>
      <c r="BK133" s="5">
        <f t="shared" si="263"/>
        <v>0</v>
      </c>
      <c r="BL133" s="5">
        <f t="shared" si="263"/>
        <v>0</v>
      </c>
      <c r="BM133" s="5">
        <f t="shared" si="263"/>
        <v>0</v>
      </c>
      <c r="BN133" s="5">
        <f t="shared" si="263"/>
        <v>0</v>
      </c>
      <c r="BO133" s="5">
        <f t="shared" si="263"/>
        <v>0</v>
      </c>
      <c r="BP133" s="5">
        <f t="shared" si="263"/>
        <v>0</v>
      </c>
      <c r="BQ133" s="5">
        <f t="shared" si="263"/>
        <v>0</v>
      </c>
      <c r="BR133" s="5">
        <f t="shared" si="263"/>
        <v>0</v>
      </c>
      <c r="BS133" s="5">
        <f t="shared" si="263"/>
        <v>0</v>
      </c>
      <c r="BT133" s="5">
        <f t="shared" si="263"/>
        <v>0</v>
      </c>
      <c r="BU133" s="5">
        <f t="shared" si="263"/>
        <v>0</v>
      </c>
      <c r="BV133" s="5">
        <f t="shared" si="263"/>
        <v>0</v>
      </c>
      <c r="BW133" s="5">
        <f t="shared" si="263"/>
        <v>0</v>
      </c>
      <c r="BX133" s="5">
        <f t="shared" si="263"/>
        <v>0</v>
      </c>
      <c r="BY133" s="5">
        <f t="shared" si="263"/>
        <v>0</v>
      </c>
      <c r="BZ133" s="5">
        <f t="shared" si="263"/>
        <v>0</v>
      </c>
      <c r="CA133" s="5">
        <f t="shared" si="263"/>
        <v>0</v>
      </c>
      <c r="CB133" s="5">
        <f t="shared" si="263"/>
        <v>0</v>
      </c>
      <c r="CC133" s="5">
        <f t="shared" si="263"/>
        <v>0</v>
      </c>
      <c r="CD133" s="5">
        <f t="shared" si="263"/>
        <v>0</v>
      </c>
      <c r="CE133" s="5">
        <f t="shared" si="263"/>
        <v>0</v>
      </c>
      <c r="CF133" s="5">
        <f t="shared" si="226"/>
        <v>0</v>
      </c>
      <c r="CG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20"/>
      <c r="FU133" s="11"/>
      <c r="FV133" s="11"/>
      <c r="FW133" s="11"/>
    </row>
    <row r="134" spans="1:179" x14ac:dyDescent="0.25">
      <c r="A134">
        <v>31</v>
      </c>
      <c r="B134" s="2">
        <v>35551</v>
      </c>
      <c r="C134" s="5">
        <f t="shared" ref="C134:L134" si="264">(C43/1000000)/$A134</f>
        <v>1.7949414516129034</v>
      </c>
      <c r="D134" s="5">
        <f t="shared" si="264"/>
        <v>2.1061548387096774E-2</v>
      </c>
      <c r="E134" s="5">
        <f t="shared" si="264"/>
        <v>1.3075322580645161E-2</v>
      </c>
      <c r="F134" s="5">
        <f t="shared" si="264"/>
        <v>2.1345870967741938E-2</v>
      </c>
      <c r="G134" s="5">
        <f t="shared" si="264"/>
        <v>1.4205225806451612E-2</v>
      </c>
      <c r="H134" s="5">
        <f t="shared" si="264"/>
        <v>1.4425354838709676E-2</v>
      </c>
      <c r="I134" s="5">
        <f t="shared" si="264"/>
        <v>1.5705774193548388E-2</v>
      </c>
      <c r="J134" s="5">
        <f t="shared" si="264"/>
        <v>1.6827741935483871E-2</v>
      </c>
      <c r="K134" s="5">
        <f t="shared" si="264"/>
        <v>1.4373548387096773E-2</v>
      </c>
      <c r="L134" s="5">
        <f t="shared" si="264"/>
        <v>2.5458354838709681E-2</v>
      </c>
      <c r="M134" s="5">
        <f t="shared" si="246"/>
        <v>1.3909806451612902E-2</v>
      </c>
      <c r="N134" s="5">
        <f t="shared" si="246"/>
        <v>1.693916129032258E-2</v>
      </c>
      <c r="O134" s="5">
        <f t="shared" si="246"/>
        <v>1.6316870967741936E-2</v>
      </c>
      <c r="P134" s="5">
        <f t="shared" si="246"/>
        <v>2.2120032258064515E-2</v>
      </c>
      <c r="Q134" s="5">
        <f t="shared" si="246"/>
        <v>1.4781032258064517E-2</v>
      </c>
      <c r="R134" s="5">
        <f t="shared" si="246"/>
        <v>1.5351483870967741E-2</v>
      </c>
      <c r="S134" s="5">
        <f t="shared" si="246"/>
        <v>1.6937806451612903E-2</v>
      </c>
      <c r="T134" s="5">
        <f t="shared" ref="T134:CE134" si="265">(T43/1000000)/$A134</f>
        <v>2.061716129032258E-2</v>
      </c>
      <c r="U134" s="5">
        <f t="shared" si="265"/>
        <v>1.7867709677419356E-2</v>
      </c>
      <c r="V134" s="5">
        <f t="shared" si="265"/>
        <v>1.9199903225806451E-2</v>
      </c>
      <c r="W134" s="5">
        <f t="shared" si="265"/>
        <v>2.869609677419355E-2</v>
      </c>
      <c r="X134" s="5">
        <f t="shared" si="265"/>
        <v>1.4400903225806451E-2</v>
      </c>
      <c r="Y134" s="5">
        <f t="shared" si="265"/>
        <v>4.7608483870967742E-2</v>
      </c>
      <c r="Z134" s="5">
        <f t="shared" si="265"/>
        <v>3.6647774193548387E-2</v>
      </c>
      <c r="AA134" s="5">
        <f t="shared" si="265"/>
        <v>1.4716354838709677E-2</v>
      </c>
      <c r="AB134" s="5">
        <f t="shared" si="265"/>
        <v>2.2750000000000003E-2</v>
      </c>
      <c r="AC134" s="5">
        <f t="shared" si="265"/>
        <v>5.8983193548387096E-2</v>
      </c>
      <c r="AD134" s="5">
        <f t="shared" si="265"/>
        <v>2.5569677419354838E-2</v>
      </c>
      <c r="AE134" s="5">
        <f t="shared" si="265"/>
        <v>3.7441290322580645E-2</v>
      </c>
      <c r="AF134" s="5">
        <f t="shared" si="265"/>
        <v>2.4266387096774193E-2</v>
      </c>
      <c r="AG134" s="5">
        <f t="shared" si="265"/>
        <v>2.6737354838709676E-2</v>
      </c>
      <c r="AH134" s="5">
        <f t="shared" si="265"/>
        <v>3.6326129032258063E-2</v>
      </c>
      <c r="AI134" s="5">
        <f t="shared" si="265"/>
        <v>3.406903225806452E-2</v>
      </c>
      <c r="AJ134" s="5">
        <f t="shared" si="265"/>
        <v>6.0882225806451612E-2</v>
      </c>
      <c r="AK134" s="5">
        <f t="shared" si="265"/>
        <v>3.8638774193548386E-2</v>
      </c>
      <c r="AL134" s="5">
        <f t="shared" si="265"/>
        <v>4.7881838709677417E-2</v>
      </c>
      <c r="AM134" s="5">
        <f t="shared" si="265"/>
        <v>4.4369903225806452E-2</v>
      </c>
      <c r="AN134" s="5">
        <f t="shared" si="265"/>
        <v>4.4099064516129029E-2</v>
      </c>
      <c r="AO134" s="5">
        <f t="shared" si="265"/>
        <v>5.7615451612903226E-2</v>
      </c>
      <c r="AP134" s="5">
        <f t="shared" si="265"/>
        <v>5.5530225806451616E-2</v>
      </c>
      <c r="AQ134" s="5">
        <f t="shared" si="265"/>
        <v>8.1677806451612905E-2</v>
      </c>
      <c r="AR134" s="5">
        <f t="shared" si="265"/>
        <v>4.8108645161290327E-2</v>
      </c>
      <c r="AS134" s="5">
        <f t="shared" si="265"/>
        <v>0</v>
      </c>
      <c r="AT134" s="5">
        <f t="shared" si="265"/>
        <v>0</v>
      </c>
      <c r="AU134" s="5">
        <f t="shared" si="265"/>
        <v>0</v>
      </c>
      <c r="AV134" s="5">
        <f t="shared" si="265"/>
        <v>0</v>
      </c>
      <c r="AW134" s="5">
        <f t="shared" si="265"/>
        <v>0</v>
      </c>
      <c r="AX134" s="5">
        <f t="shared" si="265"/>
        <v>0</v>
      </c>
      <c r="AY134" s="5">
        <f t="shared" si="265"/>
        <v>0</v>
      </c>
      <c r="AZ134" s="5">
        <f t="shared" si="265"/>
        <v>0</v>
      </c>
      <c r="BA134" s="5">
        <f t="shared" si="265"/>
        <v>0</v>
      </c>
      <c r="BB134" s="5">
        <f t="shared" si="265"/>
        <v>0</v>
      </c>
      <c r="BC134" s="5">
        <f t="shared" si="265"/>
        <v>0</v>
      </c>
      <c r="BD134" s="5">
        <f t="shared" si="265"/>
        <v>0</v>
      </c>
      <c r="BE134" s="5">
        <f t="shared" si="265"/>
        <v>0</v>
      </c>
      <c r="BF134" s="5">
        <f t="shared" si="265"/>
        <v>0</v>
      </c>
      <c r="BG134" s="5">
        <f t="shared" si="265"/>
        <v>0</v>
      </c>
      <c r="BH134" s="5">
        <f t="shared" si="265"/>
        <v>0</v>
      </c>
      <c r="BI134" s="5">
        <f t="shared" si="265"/>
        <v>0</v>
      </c>
      <c r="BJ134" s="5">
        <f t="shared" si="265"/>
        <v>0</v>
      </c>
      <c r="BK134" s="5">
        <f t="shared" si="265"/>
        <v>0</v>
      </c>
      <c r="BL134" s="5">
        <f t="shared" si="265"/>
        <v>0</v>
      </c>
      <c r="BM134" s="5">
        <f t="shared" si="265"/>
        <v>0</v>
      </c>
      <c r="BN134" s="5">
        <f t="shared" si="265"/>
        <v>0</v>
      </c>
      <c r="BO134" s="5">
        <f t="shared" si="265"/>
        <v>0</v>
      </c>
      <c r="BP134" s="5">
        <f t="shared" si="265"/>
        <v>0</v>
      </c>
      <c r="BQ134" s="5">
        <f t="shared" si="265"/>
        <v>0</v>
      </c>
      <c r="BR134" s="5">
        <f t="shared" si="265"/>
        <v>0</v>
      </c>
      <c r="BS134" s="5">
        <f t="shared" si="265"/>
        <v>0</v>
      </c>
      <c r="BT134" s="5">
        <f t="shared" si="265"/>
        <v>0</v>
      </c>
      <c r="BU134" s="5">
        <f t="shared" si="265"/>
        <v>0</v>
      </c>
      <c r="BV134" s="5">
        <f t="shared" si="265"/>
        <v>0</v>
      </c>
      <c r="BW134" s="5">
        <f t="shared" si="265"/>
        <v>0</v>
      </c>
      <c r="BX134" s="5">
        <f t="shared" si="265"/>
        <v>0</v>
      </c>
      <c r="BY134" s="5">
        <f t="shared" si="265"/>
        <v>0</v>
      </c>
      <c r="BZ134" s="5">
        <f t="shared" si="265"/>
        <v>0</v>
      </c>
      <c r="CA134" s="5">
        <f t="shared" si="265"/>
        <v>0</v>
      </c>
      <c r="CB134" s="5">
        <f t="shared" si="265"/>
        <v>0</v>
      </c>
      <c r="CC134" s="5">
        <f t="shared" si="265"/>
        <v>0</v>
      </c>
      <c r="CD134" s="5">
        <f t="shared" si="265"/>
        <v>0</v>
      </c>
      <c r="CE134" s="5">
        <f t="shared" si="265"/>
        <v>0</v>
      </c>
      <c r="CF134" s="5">
        <f t="shared" si="226"/>
        <v>0</v>
      </c>
      <c r="CG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20"/>
      <c r="FU134" s="11"/>
      <c r="FV134" s="11"/>
      <c r="FW134" s="11"/>
    </row>
    <row r="135" spans="1:179" x14ac:dyDescent="0.25">
      <c r="A135">
        <v>30</v>
      </c>
      <c r="B135" s="2">
        <v>35582</v>
      </c>
      <c r="C135" s="5">
        <f t="shared" ref="C135:L135" si="266">(C44/1000000)/$A135</f>
        <v>1.7797528666666667</v>
      </c>
      <c r="D135" s="5">
        <f t="shared" si="266"/>
        <v>1.9916266666666668E-2</v>
      </c>
      <c r="E135" s="5">
        <f t="shared" si="266"/>
        <v>1.2917566666666666E-2</v>
      </c>
      <c r="F135" s="5">
        <f t="shared" si="266"/>
        <v>2.03044E-2</v>
      </c>
      <c r="G135" s="5">
        <f t="shared" si="266"/>
        <v>1.4935933333333333E-2</v>
      </c>
      <c r="H135" s="5">
        <f t="shared" si="266"/>
        <v>1.4317333333333333E-2</v>
      </c>
      <c r="I135" s="5">
        <f t="shared" si="266"/>
        <v>1.5964466666666666E-2</v>
      </c>
      <c r="J135" s="5">
        <f t="shared" si="266"/>
        <v>1.7061133333333332E-2</v>
      </c>
      <c r="K135" s="5">
        <f t="shared" si="266"/>
        <v>1.3461333333333332E-2</v>
      </c>
      <c r="L135" s="5">
        <f t="shared" si="266"/>
        <v>2.0484866666666667E-2</v>
      </c>
      <c r="M135" s="5">
        <f t="shared" ref="M135:S144" si="267">(M44/1000000)/$A135</f>
        <v>1.3852233333333333E-2</v>
      </c>
      <c r="N135" s="5">
        <f t="shared" si="267"/>
        <v>1.6835766666666665E-2</v>
      </c>
      <c r="O135" s="5">
        <f t="shared" si="267"/>
        <v>1.5894366666666666E-2</v>
      </c>
      <c r="P135" s="5">
        <f t="shared" si="267"/>
        <v>2.2146333333333334E-2</v>
      </c>
      <c r="Q135" s="5">
        <f t="shared" si="267"/>
        <v>1.4492266666666666E-2</v>
      </c>
      <c r="R135" s="5">
        <f t="shared" si="267"/>
        <v>1.43725E-2</v>
      </c>
      <c r="S135" s="5">
        <f t="shared" si="267"/>
        <v>1.6086766666666665E-2</v>
      </c>
      <c r="T135" s="5">
        <f t="shared" ref="T135:CE135" si="268">(T44/1000000)/$A135</f>
        <v>2.03483E-2</v>
      </c>
      <c r="U135" s="5">
        <f t="shared" si="268"/>
        <v>1.6756400000000001E-2</v>
      </c>
      <c r="V135" s="5">
        <f t="shared" si="268"/>
        <v>1.8894566666666668E-2</v>
      </c>
      <c r="W135" s="5">
        <f t="shared" si="268"/>
        <v>2.7141199999999997E-2</v>
      </c>
      <c r="X135" s="5">
        <f t="shared" si="268"/>
        <v>1.4291533333333334E-2</v>
      </c>
      <c r="Y135" s="5">
        <f t="shared" si="268"/>
        <v>5.0564566666666665E-2</v>
      </c>
      <c r="Z135" s="5">
        <f t="shared" si="268"/>
        <v>3.5961300000000002E-2</v>
      </c>
      <c r="AA135" s="5">
        <f t="shared" si="268"/>
        <v>1.4155066666666665E-2</v>
      </c>
      <c r="AB135" s="5">
        <f t="shared" si="268"/>
        <v>2.2199066666666666E-2</v>
      </c>
      <c r="AC135" s="5">
        <f t="shared" si="268"/>
        <v>5.7384400000000002E-2</v>
      </c>
      <c r="AD135" s="5">
        <f t="shared" si="268"/>
        <v>2.4882966666666666E-2</v>
      </c>
      <c r="AE135" s="5">
        <f t="shared" si="268"/>
        <v>3.6527400000000002E-2</v>
      </c>
      <c r="AF135" s="5">
        <f t="shared" si="268"/>
        <v>2.3901666666666665E-2</v>
      </c>
      <c r="AG135" s="5">
        <f t="shared" si="268"/>
        <v>2.4678633333333332E-2</v>
      </c>
      <c r="AH135" s="5">
        <f t="shared" si="268"/>
        <v>3.2722999999999995E-2</v>
      </c>
      <c r="AI135" s="5">
        <f t="shared" si="268"/>
        <v>3.3304733333333329E-2</v>
      </c>
      <c r="AJ135" s="5">
        <f t="shared" si="268"/>
        <v>5.4892999999999997E-2</v>
      </c>
      <c r="AK135" s="5">
        <f t="shared" si="268"/>
        <v>3.6282266666666667E-2</v>
      </c>
      <c r="AL135" s="5">
        <f t="shared" si="268"/>
        <v>4.4762033333333333E-2</v>
      </c>
      <c r="AM135" s="5">
        <f t="shared" si="268"/>
        <v>4.0244999999999996E-2</v>
      </c>
      <c r="AN135" s="5">
        <f t="shared" si="268"/>
        <v>3.9501299999999996E-2</v>
      </c>
      <c r="AO135" s="5">
        <f t="shared" si="268"/>
        <v>5.3894866666666666E-2</v>
      </c>
      <c r="AP135" s="5">
        <f t="shared" si="268"/>
        <v>5.0175133333333337E-2</v>
      </c>
      <c r="AQ135" s="5">
        <f t="shared" si="268"/>
        <v>7.4324066666666674E-2</v>
      </c>
      <c r="AR135" s="5">
        <f t="shared" si="268"/>
        <v>6.5764733333333339E-2</v>
      </c>
      <c r="AS135" s="5">
        <f t="shared" si="268"/>
        <v>5.4970366666666666E-2</v>
      </c>
      <c r="AT135" s="5">
        <f t="shared" si="268"/>
        <v>0</v>
      </c>
      <c r="AU135" s="5">
        <f t="shared" si="268"/>
        <v>0</v>
      </c>
      <c r="AV135" s="5">
        <f t="shared" si="268"/>
        <v>0</v>
      </c>
      <c r="AW135" s="5">
        <f t="shared" si="268"/>
        <v>0</v>
      </c>
      <c r="AX135" s="5">
        <f t="shared" si="268"/>
        <v>0</v>
      </c>
      <c r="AY135" s="5">
        <f t="shared" si="268"/>
        <v>0</v>
      </c>
      <c r="AZ135" s="5">
        <f t="shared" si="268"/>
        <v>0</v>
      </c>
      <c r="BA135" s="5">
        <f t="shared" si="268"/>
        <v>0</v>
      </c>
      <c r="BB135" s="5">
        <f t="shared" si="268"/>
        <v>0</v>
      </c>
      <c r="BC135" s="5">
        <f t="shared" si="268"/>
        <v>0</v>
      </c>
      <c r="BD135" s="5">
        <f t="shared" si="268"/>
        <v>0</v>
      </c>
      <c r="BE135" s="5">
        <f t="shared" si="268"/>
        <v>0</v>
      </c>
      <c r="BF135" s="5">
        <f t="shared" si="268"/>
        <v>0</v>
      </c>
      <c r="BG135" s="5">
        <f t="shared" si="268"/>
        <v>0</v>
      </c>
      <c r="BH135" s="5">
        <f t="shared" si="268"/>
        <v>0</v>
      </c>
      <c r="BI135" s="5">
        <f t="shared" si="268"/>
        <v>0</v>
      </c>
      <c r="BJ135" s="5">
        <f t="shared" si="268"/>
        <v>0</v>
      </c>
      <c r="BK135" s="5">
        <f t="shared" si="268"/>
        <v>0</v>
      </c>
      <c r="BL135" s="5">
        <f t="shared" si="268"/>
        <v>0</v>
      </c>
      <c r="BM135" s="5">
        <f t="shared" si="268"/>
        <v>0</v>
      </c>
      <c r="BN135" s="5">
        <f t="shared" si="268"/>
        <v>0</v>
      </c>
      <c r="BO135" s="5">
        <f t="shared" si="268"/>
        <v>0</v>
      </c>
      <c r="BP135" s="5">
        <f t="shared" si="268"/>
        <v>0</v>
      </c>
      <c r="BQ135" s="5">
        <f t="shared" si="268"/>
        <v>0</v>
      </c>
      <c r="BR135" s="5">
        <f t="shared" si="268"/>
        <v>0</v>
      </c>
      <c r="BS135" s="5">
        <f t="shared" si="268"/>
        <v>0</v>
      </c>
      <c r="BT135" s="5">
        <f t="shared" si="268"/>
        <v>0</v>
      </c>
      <c r="BU135" s="5">
        <f t="shared" si="268"/>
        <v>0</v>
      </c>
      <c r="BV135" s="5">
        <f t="shared" si="268"/>
        <v>0</v>
      </c>
      <c r="BW135" s="5">
        <f t="shared" si="268"/>
        <v>0</v>
      </c>
      <c r="BX135" s="5">
        <f t="shared" si="268"/>
        <v>0</v>
      </c>
      <c r="BY135" s="5">
        <f t="shared" si="268"/>
        <v>0</v>
      </c>
      <c r="BZ135" s="5">
        <f t="shared" si="268"/>
        <v>0</v>
      </c>
      <c r="CA135" s="5">
        <f t="shared" si="268"/>
        <v>0</v>
      </c>
      <c r="CB135" s="5">
        <f t="shared" si="268"/>
        <v>0</v>
      </c>
      <c r="CC135" s="5">
        <f t="shared" si="268"/>
        <v>0</v>
      </c>
      <c r="CD135" s="5">
        <f t="shared" si="268"/>
        <v>0</v>
      </c>
      <c r="CE135" s="5">
        <f t="shared" si="268"/>
        <v>0</v>
      </c>
      <c r="CF135" s="5">
        <f t="shared" si="226"/>
        <v>0</v>
      </c>
      <c r="CG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20"/>
      <c r="FU135" s="11"/>
      <c r="FV135" s="11"/>
      <c r="FW135" s="11"/>
    </row>
    <row r="136" spans="1:179" x14ac:dyDescent="0.25">
      <c r="A136">
        <v>31</v>
      </c>
      <c r="B136" s="2">
        <v>35612</v>
      </c>
      <c r="C136" s="5">
        <f t="shared" ref="C136:L136" si="269">(C45/1000000)/$A136</f>
        <v>1.7768104838709677</v>
      </c>
      <c r="D136" s="5">
        <f t="shared" si="269"/>
        <v>2.0070193548387096E-2</v>
      </c>
      <c r="E136" s="5">
        <f t="shared" si="269"/>
        <v>1.3297161290322582E-2</v>
      </c>
      <c r="F136" s="5">
        <f t="shared" si="269"/>
        <v>2.0045290322580643E-2</v>
      </c>
      <c r="G136" s="5">
        <f t="shared" si="269"/>
        <v>1.4807322580645162E-2</v>
      </c>
      <c r="H136" s="5">
        <f t="shared" si="269"/>
        <v>1.3807548387096776E-2</v>
      </c>
      <c r="I136" s="5">
        <f t="shared" si="269"/>
        <v>1.5070967741935485E-2</v>
      </c>
      <c r="J136" s="5">
        <f t="shared" si="269"/>
        <v>1.6919129032258066E-2</v>
      </c>
      <c r="K136" s="5">
        <f t="shared" si="269"/>
        <v>1.2687290322580645E-2</v>
      </c>
      <c r="L136" s="5">
        <f t="shared" si="269"/>
        <v>1.9522387096774195E-2</v>
      </c>
      <c r="M136" s="5">
        <f t="shared" si="267"/>
        <v>1.2950548387096774E-2</v>
      </c>
      <c r="N136" s="5">
        <f t="shared" si="267"/>
        <v>1.6308548387096774E-2</v>
      </c>
      <c r="O136" s="5">
        <f t="shared" si="267"/>
        <v>1.6076258064516128E-2</v>
      </c>
      <c r="P136" s="5">
        <f t="shared" si="267"/>
        <v>2.1015935483870967E-2</v>
      </c>
      <c r="Q136" s="5">
        <f t="shared" si="267"/>
        <v>1.3586548387096773E-2</v>
      </c>
      <c r="R136" s="5">
        <f t="shared" si="267"/>
        <v>1.4773E-2</v>
      </c>
      <c r="S136" s="5">
        <f t="shared" si="267"/>
        <v>1.5340903225806451E-2</v>
      </c>
      <c r="T136" s="5">
        <f t="shared" ref="T136:CE136" si="270">(T45/1000000)/$A136</f>
        <v>1.985767741935484E-2</v>
      </c>
      <c r="U136" s="5">
        <f t="shared" si="270"/>
        <v>1.529016129032258E-2</v>
      </c>
      <c r="V136" s="5">
        <f t="shared" si="270"/>
        <v>1.8120870967741936E-2</v>
      </c>
      <c r="W136" s="5">
        <f t="shared" si="270"/>
        <v>2.715051612903226E-2</v>
      </c>
      <c r="X136" s="5">
        <f t="shared" si="270"/>
        <v>1.3064064516129032E-2</v>
      </c>
      <c r="Y136" s="5">
        <f t="shared" si="270"/>
        <v>4.8294645161290319E-2</v>
      </c>
      <c r="Z136" s="5">
        <f t="shared" si="270"/>
        <v>3.4648387096774196E-2</v>
      </c>
      <c r="AA136" s="5">
        <f t="shared" si="270"/>
        <v>1.4976129032258065E-2</v>
      </c>
      <c r="AB136" s="5">
        <f t="shared" si="270"/>
        <v>2.1635967741935481E-2</v>
      </c>
      <c r="AC136" s="5">
        <f t="shared" si="270"/>
        <v>5.5786806451612901E-2</v>
      </c>
      <c r="AD136" s="5">
        <f t="shared" si="270"/>
        <v>2.4942387096774193E-2</v>
      </c>
      <c r="AE136" s="5">
        <f t="shared" si="270"/>
        <v>3.1866741935483868E-2</v>
      </c>
      <c r="AF136" s="5">
        <f t="shared" si="270"/>
        <v>2.4324064516129031E-2</v>
      </c>
      <c r="AG136" s="5">
        <f t="shared" si="270"/>
        <v>2.3257645161290325E-2</v>
      </c>
      <c r="AH136" s="5">
        <f t="shared" si="270"/>
        <v>3.2792129032258067E-2</v>
      </c>
      <c r="AI136" s="5">
        <f t="shared" si="270"/>
        <v>3.1878419354838712E-2</v>
      </c>
      <c r="AJ136" s="5">
        <f t="shared" si="270"/>
        <v>4.8460806451612909E-2</v>
      </c>
      <c r="AK136" s="5">
        <f t="shared" si="270"/>
        <v>3.5356193548387094E-2</v>
      </c>
      <c r="AL136" s="5">
        <f t="shared" si="270"/>
        <v>4.2184645161290328E-2</v>
      </c>
      <c r="AM136" s="5">
        <f t="shared" si="270"/>
        <v>3.5315741935483876E-2</v>
      </c>
      <c r="AN136" s="5">
        <f t="shared" si="270"/>
        <v>3.6787677419354833E-2</v>
      </c>
      <c r="AO136" s="5">
        <f t="shared" si="270"/>
        <v>5.1182483870967743E-2</v>
      </c>
      <c r="AP136" s="5">
        <f t="shared" si="270"/>
        <v>4.9326387096774192E-2</v>
      </c>
      <c r="AQ136" s="5">
        <f t="shared" si="270"/>
        <v>6.4060645161290328E-2</v>
      </c>
      <c r="AR136" s="5">
        <f t="shared" si="270"/>
        <v>5.6571419354838712E-2</v>
      </c>
      <c r="AS136" s="5">
        <f t="shared" si="270"/>
        <v>8.2180741935483873E-2</v>
      </c>
      <c r="AT136" s="5">
        <f t="shared" si="270"/>
        <v>4.2992645161290324E-2</v>
      </c>
      <c r="AU136" s="5">
        <f t="shared" si="270"/>
        <v>0</v>
      </c>
      <c r="AV136" s="5">
        <f t="shared" si="270"/>
        <v>0</v>
      </c>
      <c r="AW136" s="5">
        <f t="shared" si="270"/>
        <v>0</v>
      </c>
      <c r="AX136" s="5">
        <f t="shared" si="270"/>
        <v>0</v>
      </c>
      <c r="AY136" s="5">
        <f t="shared" si="270"/>
        <v>0</v>
      </c>
      <c r="AZ136" s="5">
        <f t="shared" si="270"/>
        <v>0</v>
      </c>
      <c r="BA136" s="5">
        <f t="shared" si="270"/>
        <v>0</v>
      </c>
      <c r="BB136" s="5">
        <f t="shared" si="270"/>
        <v>0</v>
      </c>
      <c r="BC136" s="5">
        <f t="shared" si="270"/>
        <v>0</v>
      </c>
      <c r="BD136" s="5">
        <f t="shared" si="270"/>
        <v>0</v>
      </c>
      <c r="BE136" s="5">
        <f t="shared" si="270"/>
        <v>0</v>
      </c>
      <c r="BF136" s="5">
        <f t="shared" si="270"/>
        <v>0</v>
      </c>
      <c r="BG136" s="5">
        <f t="shared" si="270"/>
        <v>0</v>
      </c>
      <c r="BH136" s="5">
        <f t="shared" si="270"/>
        <v>0</v>
      </c>
      <c r="BI136" s="5">
        <f t="shared" si="270"/>
        <v>0</v>
      </c>
      <c r="BJ136" s="5">
        <f t="shared" si="270"/>
        <v>0</v>
      </c>
      <c r="BK136" s="5">
        <f t="shared" si="270"/>
        <v>0</v>
      </c>
      <c r="BL136" s="5">
        <f t="shared" si="270"/>
        <v>0</v>
      </c>
      <c r="BM136" s="5">
        <f t="shared" si="270"/>
        <v>0</v>
      </c>
      <c r="BN136" s="5">
        <f t="shared" si="270"/>
        <v>0</v>
      </c>
      <c r="BO136" s="5">
        <f t="shared" si="270"/>
        <v>0</v>
      </c>
      <c r="BP136" s="5">
        <f t="shared" si="270"/>
        <v>0</v>
      </c>
      <c r="BQ136" s="5">
        <f t="shared" si="270"/>
        <v>0</v>
      </c>
      <c r="BR136" s="5">
        <f t="shared" si="270"/>
        <v>0</v>
      </c>
      <c r="BS136" s="5">
        <f t="shared" si="270"/>
        <v>0</v>
      </c>
      <c r="BT136" s="5">
        <f t="shared" si="270"/>
        <v>0</v>
      </c>
      <c r="BU136" s="5">
        <f t="shared" si="270"/>
        <v>0</v>
      </c>
      <c r="BV136" s="5">
        <f t="shared" si="270"/>
        <v>0</v>
      </c>
      <c r="BW136" s="5">
        <f t="shared" si="270"/>
        <v>0</v>
      </c>
      <c r="BX136" s="5">
        <f t="shared" si="270"/>
        <v>0</v>
      </c>
      <c r="BY136" s="5">
        <f t="shared" si="270"/>
        <v>0</v>
      </c>
      <c r="BZ136" s="5">
        <f t="shared" si="270"/>
        <v>0</v>
      </c>
      <c r="CA136" s="5">
        <f t="shared" si="270"/>
        <v>0</v>
      </c>
      <c r="CB136" s="5">
        <f t="shared" si="270"/>
        <v>0</v>
      </c>
      <c r="CC136" s="5">
        <f t="shared" si="270"/>
        <v>0</v>
      </c>
      <c r="CD136" s="5">
        <f t="shared" si="270"/>
        <v>0</v>
      </c>
      <c r="CE136" s="5">
        <f t="shared" si="270"/>
        <v>0</v>
      </c>
      <c r="CF136" s="5">
        <f t="shared" si="226"/>
        <v>0</v>
      </c>
      <c r="CG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20"/>
      <c r="FU136" s="11"/>
      <c r="FV136" s="11"/>
      <c r="FW136" s="11"/>
    </row>
    <row r="137" spans="1:179" x14ac:dyDescent="0.25">
      <c r="A137">
        <v>31</v>
      </c>
      <c r="B137" s="2">
        <v>35643</v>
      </c>
      <c r="C137" s="5">
        <f t="shared" ref="C137:L137" si="271">(C46/1000000)/$A137</f>
        <v>1.767328612903226</v>
      </c>
      <c r="D137" s="5">
        <f t="shared" si="271"/>
        <v>2.0042612903225808E-2</v>
      </c>
      <c r="E137" s="5">
        <f t="shared" si="271"/>
        <v>1.2937903225806452E-2</v>
      </c>
      <c r="F137" s="5">
        <f t="shared" si="271"/>
        <v>1.9403193548387095E-2</v>
      </c>
      <c r="G137" s="5">
        <f t="shared" si="271"/>
        <v>1.4558999999999999E-2</v>
      </c>
      <c r="H137" s="5">
        <f t="shared" si="271"/>
        <v>1.3454903225806451E-2</v>
      </c>
      <c r="I137" s="5">
        <f t="shared" si="271"/>
        <v>1.4839129032258066E-2</v>
      </c>
      <c r="J137" s="5">
        <f t="shared" si="271"/>
        <v>1.614025806451613E-2</v>
      </c>
      <c r="K137" s="5">
        <f t="shared" si="271"/>
        <v>1.282341935483871E-2</v>
      </c>
      <c r="L137" s="5">
        <f t="shared" si="271"/>
        <v>1.8727709677419355E-2</v>
      </c>
      <c r="M137" s="5">
        <f t="shared" si="267"/>
        <v>1.3146193548387097E-2</v>
      </c>
      <c r="N137" s="5">
        <f t="shared" si="267"/>
        <v>1.5836483870967741E-2</v>
      </c>
      <c r="O137" s="5">
        <f t="shared" si="267"/>
        <v>1.5216838709677419E-2</v>
      </c>
      <c r="P137" s="5">
        <f t="shared" si="267"/>
        <v>2.027241935483871E-2</v>
      </c>
      <c r="Q137" s="5">
        <f t="shared" si="267"/>
        <v>1.3334129032258064E-2</v>
      </c>
      <c r="R137" s="5">
        <f t="shared" si="267"/>
        <v>1.4490806451612902E-2</v>
      </c>
      <c r="S137" s="5">
        <f t="shared" si="267"/>
        <v>1.5155258064516128E-2</v>
      </c>
      <c r="T137" s="5">
        <f t="shared" ref="T137:CE137" si="272">(T46/1000000)/$A137</f>
        <v>1.926783870967742E-2</v>
      </c>
      <c r="U137" s="5">
        <f t="shared" si="272"/>
        <v>1.5524806451612904E-2</v>
      </c>
      <c r="V137" s="5">
        <f t="shared" si="272"/>
        <v>1.7596967741935487E-2</v>
      </c>
      <c r="W137" s="5">
        <f t="shared" si="272"/>
        <v>2.6814451612903224E-2</v>
      </c>
      <c r="X137" s="5">
        <f t="shared" si="272"/>
        <v>1.3297774193548387E-2</v>
      </c>
      <c r="Y137" s="5">
        <f t="shared" si="272"/>
        <v>5.1229354838709676E-2</v>
      </c>
      <c r="Z137" s="5">
        <f t="shared" si="272"/>
        <v>3.1538838709677421E-2</v>
      </c>
      <c r="AA137" s="5">
        <f t="shared" si="272"/>
        <v>1.3939870967741937E-2</v>
      </c>
      <c r="AB137" s="5">
        <f t="shared" si="272"/>
        <v>2.1942290322580646E-2</v>
      </c>
      <c r="AC137" s="5">
        <f t="shared" si="272"/>
        <v>5.5315774193548384E-2</v>
      </c>
      <c r="AD137" s="5">
        <f t="shared" si="272"/>
        <v>2.3603258064516131E-2</v>
      </c>
      <c r="AE137" s="5">
        <f t="shared" si="272"/>
        <v>2.2423806451612904E-2</v>
      </c>
      <c r="AF137" s="5">
        <f t="shared" si="272"/>
        <v>2.3757870967741936E-2</v>
      </c>
      <c r="AG137" s="5">
        <f t="shared" si="272"/>
        <v>2.378641935483871E-2</v>
      </c>
      <c r="AH137" s="5">
        <f t="shared" si="272"/>
        <v>3.2693225806451613E-2</v>
      </c>
      <c r="AI137" s="5">
        <f t="shared" si="272"/>
        <v>2.9592967741935487E-2</v>
      </c>
      <c r="AJ137" s="5">
        <f t="shared" si="272"/>
        <v>4.5417580645161292E-2</v>
      </c>
      <c r="AK137" s="5">
        <f t="shared" si="272"/>
        <v>3.2633290322580645E-2</v>
      </c>
      <c r="AL137" s="5">
        <f t="shared" si="272"/>
        <v>4.0652161290322578E-2</v>
      </c>
      <c r="AM137" s="5">
        <f t="shared" si="272"/>
        <v>3.3553548387096774E-2</v>
      </c>
      <c r="AN137" s="5">
        <f t="shared" si="272"/>
        <v>3.3545903225806452E-2</v>
      </c>
      <c r="AO137" s="5">
        <f t="shared" si="272"/>
        <v>4.9389258064516127E-2</v>
      </c>
      <c r="AP137" s="5">
        <f t="shared" si="272"/>
        <v>4.6684387096774194E-2</v>
      </c>
      <c r="AQ137" s="5">
        <f t="shared" si="272"/>
        <v>5.9045032258064511E-2</v>
      </c>
      <c r="AR137" s="5">
        <f t="shared" si="272"/>
        <v>4.832364516129032E-2</v>
      </c>
      <c r="AS137" s="5">
        <f t="shared" si="272"/>
        <v>7.0049645161290322E-2</v>
      </c>
      <c r="AT137" s="5">
        <f t="shared" si="272"/>
        <v>6.7229645161290319E-2</v>
      </c>
      <c r="AU137" s="5">
        <f t="shared" si="272"/>
        <v>5.5317322580645159E-2</v>
      </c>
      <c r="AV137" s="5">
        <f t="shared" si="272"/>
        <v>0</v>
      </c>
      <c r="AW137" s="5">
        <f t="shared" si="272"/>
        <v>0</v>
      </c>
      <c r="AX137" s="5">
        <f t="shared" si="272"/>
        <v>0</v>
      </c>
      <c r="AY137" s="5">
        <f t="shared" si="272"/>
        <v>0</v>
      </c>
      <c r="AZ137" s="5">
        <f t="shared" si="272"/>
        <v>0</v>
      </c>
      <c r="BA137" s="5">
        <f t="shared" si="272"/>
        <v>0</v>
      </c>
      <c r="BB137" s="5">
        <f t="shared" si="272"/>
        <v>0</v>
      </c>
      <c r="BC137" s="5">
        <f t="shared" si="272"/>
        <v>0</v>
      </c>
      <c r="BD137" s="5">
        <f t="shared" si="272"/>
        <v>0</v>
      </c>
      <c r="BE137" s="5">
        <f t="shared" si="272"/>
        <v>0</v>
      </c>
      <c r="BF137" s="5">
        <f t="shared" si="272"/>
        <v>0</v>
      </c>
      <c r="BG137" s="5">
        <f t="shared" si="272"/>
        <v>0</v>
      </c>
      <c r="BH137" s="5">
        <f t="shared" si="272"/>
        <v>0</v>
      </c>
      <c r="BI137" s="5">
        <f t="shared" si="272"/>
        <v>0</v>
      </c>
      <c r="BJ137" s="5">
        <f t="shared" si="272"/>
        <v>0</v>
      </c>
      <c r="BK137" s="5">
        <f t="shared" si="272"/>
        <v>0</v>
      </c>
      <c r="BL137" s="5">
        <f t="shared" si="272"/>
        <v>0</v>
      </c>
      <c r="BM137" s="5">
        <f t="shared" si="272"/>
        <v>0</v>
      </c>
      <c r="BN137" s="5">
        <f t="shared" si="272"/>
        <v>0</v>
      </c>
      <c r="BO137" s="5">
        <f t="shared" si="272"/>
        <v>0</v>
      </c>
      <c r="BP137" s="5">
        <f t="shared" si="272"/>
        <v>0</v>
      </c>
      <c r="BQ137" s="5">
        <f t="shared" si="272"/>
        <v>0</v>
      </c>
      <c r="BR137" s="5">
        <f t="shared" si="272"/>
        <v>0</v>
      </c>
      <c r="BS137" s="5">
        <f t="shared" si="272"/>
        <v>0</v>
      </c>
      <c r="BT137" s="5">
        <f t="shared" si="272"/>
        <v>0</v>
      </c>
      <c r="BU137" s="5">
        <f t="shared" si="272"/>
        <v>0</v>
      </c>
      <c r="BV137" s="5">
        <f t="shared" si="272"/>
        <v>0</v>
      </c>
      <c r="BW137" s="5">
        <f t="shared" si="272"/>
        <v>0</v>
      </c>
      <c r="BX137" s="5">
        <f t="shared" si="272"/>
        <v>0</v>
      </c>
      <c r="BY137" s="5">
        <f t="shared" si="272"/>
        <v>0</v>
      </c>
      <c r="BZ137" s="5">
        <f t="shared" si="272"/>
        <v>0</v>
      </c>
      <c r="CA137" s="5">
        <f t="shared" si="272"/>
        <v>0</v>
      </c>
      <c r="CB137" s="5">
        <f t="shared" si="272"/>
        <v>0</v>
      </c>
      <c r="CC137" s="5">
        <f t="shared" si="272"/>
        <v>0</v>
      </c>
      <c r="CD137" s="5">
        <f t="shared" si="272"/>
        <v>0</v>
      </c>
      <c r="CE137" s="5">
        <f t="shared" si="272"/>
        <v>0</v>
      </c>
      <c r="CF137" s="5">
        <f t="shared" si="226"/>
        <v>0</v>
      </c>
      <c r="CG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20"/>
      <c r="FU137" s="11"/>
      <c r="FV137" s="11"/>
      <c r="FW137" s="11"/>
    </row>
    <row r="138" spans="1:179" x14ac:dyDescent="0.25">
      <c r="A138">
        <v>30</v>
      </c>
      <c r="B138" s="2">
        <v>35674</v>
      </c>
      <c r="C138" s="5">
        <f t="shared" ref="C138:L138" si="273">(C47/1000000)/$A138</f>
        <v>1.7663501666666666</v>
      </c>
      <c r="D138" s="5">
        <f t="shared" si="273"/>
        <v>1.9758100000000001E-2</v>
      </c>
      <c r="E138" s="5">
        <f t="shared" si="273"/>
        <v>1.2746233333333332E-2</v>
      </c>
      <c r="F138" s="5">
        <f t="shared" si="273"/>
        <v>1.92137E-2</v>
      </c>
      <c r="G138" s="5">
        <f t="shared" si="273"/>
        <v>1.3643266666666666E-2</v>
      </c>
      <c r="H138" s="5">
        <f t="shared" si="273"/>
        <v>1.34156E-2</v>
      </c>
      <c r="I138" s="5">
        <f t="shared" si="273"/>
        <v>1.4951466666666666E-2</v>
      </c>
      <c r="J138" s="5">
        <f t="shared" si="273"/>
        <v>1.6012366666666666E-2</v>
      </c>
      <c r="K138" s="5">
        <f t="shared" si="273"/>
        <v>1.2910066666666666E-2</v>
      </c>
      <c r="L138" s="5">
        <f t="shared" si="273"/>
        <v>1.7594433333333333E-2</v>
      </c>
      <c r="M138" s="5">
        <f t="shared" si="267"/>
        <v>1.3251966666666667E-2</v>
      </c>
      <c r="N138" s="5">
        <f t="shared" si="267"/>
        <v>1.6291233333333332E-2</v>
      </c>
      <c r="O138" s="5">
        <f t="shared" si="267"/>
        <v>1.44996E-2</v>
      </c>
      <c r="P138" s="5">
        <f t="shared" si="267"/>
        <v>2.0022033333333335E-2</v>
      </c>
      <c r="Q138" s="5">
        <f t="shared" si="267"/>
        <v>1.33802E-2</v>
      </c>
      <c r="R138" s="5">
        <f t="shared" si="267"/>
        <v>1.4538466666666666E-2</v>
      </c>
      <c r="S138" s="5">
        <f t="shared" si="267"/>
        <v>1.4479199999999999E-2</v>
      </c>
      <c r="T138" s="5">
        <f t="shared" ref="T138:CE138" si="274">(T47/1000000)/$A138</f>
        <v>1.8528433333333334E-2</v>
      </c>
      <c r="U138" s="5">
        <f t="shared" si="274"/>
        <v>1.5958033333333333E-2</v>
      </c>
      <c r="V138" s="5">
        <f t="shared" si="274"/>
        <v>1.7011399999999999E-2</v>
      </c>
      <c r="W138" s="5">
        <f t="shared" si="274"/>
        <v>2.5253499999999998E-2</v>
      </c>
      <c r="X138" s="5">
        <f t="shared" si="274"/>
        <v>1.2733E-2</v>
      </c>
      <c r="Y138" s="5">
        <f t="shared" si="274"/>
        <v>4.7623866666666667E-2</v>
      </c>
      <c r="Z138" s="5">
        <f t="shared" si="274"/>
        <v>3.0468666666666665E-2</v>
      </c>
      <c r="AA138" s="5">
        <f t="shared" si="274"/>
        <v>1.3355200000000001E-2</v>
      </c>
      <c r="AB138" s="5">
        <f t="shared" si="274"/>
        <v>2.1687066666666664E-2</v>
      </c>
      <c r="AC138" s="5">
        <f t="shared" si="274"/>
        <v>5.3230766666666672E-2</v>
      </c>
      <c r="AD138" s="5">
        <f t="shared" si="274"/>
        <v>2.1397066666666669E-2</v>
      </c>
      <c r="AE138" s="5">
        <f t="shared" si="274"/>
        <v>2.7784933333333331E-2</v>
      </c>
      <c r="AF138" s="5">
        <f t="shared" si="274"/>
        <v>2.3230399999999998E-2</v>
      </c>
      <c r="AG138" s="5">
        <f t="shared" si="274"/>
        <v>2.36911E-2</v>
      </c>
      <c r="AH138" s="5">
        <f t="shared" si="274"/>
        <v>3.2547733333333335E-2</v>
      </c>
      <c r="AI138" s="5">
        <f t="shared" si="274"/>
        <v>2.7969666666666667E-2</v>
      </c>
      <c r="AJ138" s="5">
        <f t="shared" si="274"/>
        <v>4.2736633333333336E-2</v>
      </c>
      <c r="AK138" s="5">
        <f t="shared" si="274"/>
        <v>3.182073333333333E-2</v>
      </c>
      <c r="AL138" s="5">
        <f t="shared" si="274"/>
        <v>3.7767966666666666E-2</v>
      </c>
      <c r="AM138" s="5">
        <f t="shared" si="274"/>
        <v>3.2934733333333334E-2</v>
      </c>
      <c r="AN138" s="5">
        <f t="shared" si="274"/>
        <v>3.3335000000000004E-2</v>
      </c>
      <c r="AO138" s="5">
        <f t="shared" si="274"/>
        <v>5.8028033333333333E-2</v>
      </c>
      <c r="AP138" s="5">
        <f t="shared" si="274"/>
        <v>4.4915866666666665E-2</v>
      </c>
      <c r="AQ138" s="5">
        <f t="shared" si="274"/>
        <v>5.4181699999999999E-2</v>
      </c>
      <c r="AR138" s="5">
        <f t="shared" si="274"/>
        <v>4.2508333333333335E-2</v>
      </c>
      <c r="AS138" s="5">
        <f t="shared" si="274"/>
        <v>6.1798766666666664E-2</v>
      </c>
      <c r="AT138" s="5">
        <f t="shared" si="274"/>
        <v>6.0636033333333332E-2</v>
      </c>
      <c r="AU138" s="5">
        <f t="shared" si="274"/>
        <v>7.3399466666666663E-2</v>
      </c>
      <c r="AV138" s="5">
        <f t="shared" si="274"/>
        <v>4.9297133333333333E-2</v>
      </c>
      <c r="AW138" s="5">
        <f t="shared" si="274"/>
        <v>0</v>
      </c>
      <c r="AX138" s="5">
        <f t="shared" si="274"/>
        <v>0</v>
      </c>
      <c r="AY138" s="5">
        <f t="shared" si="274"/>
        <v>0</v>
      </c>
      <c r="AZ138" s="5">
        <f t="shared" si="274"/>
        <v>0</v>
      </c>
      <c r="BA138" s="5">
        <f t="shared" si="274"/>
        <v>0</v>
      </c>
      <c r="BB138" s="5">
        <f t="shared" si="274"/>
        <v>0</v>
      </c>
      <c r="BC138" s="5">
        <f t="shared" si="274"/>
        <v>0</v>
      </c>
      <c r="BD138" s="5">
        <f t="shared" si="274"/>
        <v>0</v>
      </c>
      <c r="BE138" s="5">
        <f t="shared" si="274"/>
        <v>0</v>
      </c>
      <c r="BF138" s="5">
        <f t="shared" si="274"/>
        <v>0</v>
      </c>
      <c r="BG138" s="5">
        <f t="shared" si="274"/>
        <v>0</v>
      </c>
      <c r="BH138" s="5">
        <f t="shared" si="274"/>
        <v>0</v>
      </c>
      <c r="BI138" s="5">
        <f t="shared" si="274"/>
        <v>0</v>
      </c>
      <c r="BJ138" s="5">
        <f t="shared" si="274"/>
        <v>0</v>
      </c>
      <c r="BK138" s="5">
        <f t="shared" si="274"/>
        <v>0</v>
      </c>
      <c r="BL138" s="5">
        <f t="shared" si="274"/>
        <v>0</v>
      </c>
      <c r="BM138" s="5">
        <f t="shared" si="274"/>
        <v>0</v>
      </c>
      <c r="BN138" s="5">
        <f t="shared" si="274"/>
        <v>0</v>
      </c>
      <c r="BO138" s="5">
        <f t="shared" si="274"/>
        <v>0</v>
      </c>
      <c r="BP138" s="5">
        <f t="shared" si="274"/>
        <v>0</v>
      </c>
      <c r="BQ138" s="5">
        <f t="shared" si="274"/>
        <v>0</v>
      </c>
      <c r="BR138" s="5">
        <f t="shared" si="274"/>
        <v>0</v>
      </c>
      <c r="BS138" s="5">
        <f t="shared" si="274"/>
        <v>0</v>
      </c>
      <c r="BT138" s="5">
        <f t="shared" si="274"/>
        <v>0</v>
      </c>
      <c r="BU138" s="5">
        <f t="shared" si="274"/>
        <v>0</v>
      </c>
      <c r="BV138" s="5">
        <f t="shared" si="274"/>
        <v>0</v>
      </c>
      <c r="BW138" s="5">
        <f t="shared" si="274"/>
        <v>0</v>
      </c>
      <c r="BX138" s="5">
        <f t="shared" si="274"/>
        <v>0</v>
      </c>
      <c r="BY138" s="5">
        <f t="shared" si="274"/>
        <v>0</v>
      </c>
      <c r="BZ138" s="5">
        <f t="shared" si="274"/>
        <v>0</v>
      </c>
      <c r="CA138" s="5">
        <f t="shared" si="274"/>
        <v>0</v>
      </c>
      <c r="CB138" s="5">
        <f t="shared" si="274"/>
        <v>0</v>
      </c>
      <c r="CC138" s="5">
        <f t="shared" si="274"/>
        <v>0</v>
      </c>
      <c r="CD138" s="5">
        <f t="shared" si="274"/>
        <v>0</v>
      </c>
      <c r="CE138" s="5">
        <f t="shared" si="274"/>
        <v>0</v>
      </c>
      <c r="CF138" s="5">
        <f t="shared" si="226"/>
        <v>0</v>
      </c>
      <c r="CG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20"/>
      <c r="FU138" s="11"/>
      <c r="FV138" s="11"/>
      <c r="FW138" s="11"/>
    </row>
    <row r="139" spans="1:179" x14ac:dyDescent="0.25">
      <c r="A139">
        <v>31</v>
      </c>
      <c r="B139" s="2">
        <v>35704</v>
      </c>
      <c r="C139" s="5">
        <f t="shared" ref="C139:L139" si="275">(C48/1000000)/$A139</f>
        <v>1.7572289032258066</v>
      </c>
      <c r="D139" s="5">
        <f t="shared" si="275"/>
        <v>1.9904903225806451E-2</v>
      </c>
      <c r="E139" s="5">
        <f t="shared" si="275"/>
        <v>1.2813E-2</v>
      </c>
      <c r="F139" s="5">
        <f t="shared" si="275"/>
        <v>1.8426451612903225E-2</v>
      </c>
      <c r="G139" s="5">
        <f t="shared" si="275"/>
        <v>1.2902709677419355E-2</v>
      </c>
      <c r="H139" s="5">
        <f t="shared" si="275"/>
        <v>1.3568258064516128E-2</v>
      </c>
      <c r="I139" s="5">
        <f t="shared" si="275"/>
        <v>1.5303741935483872E-2</v>
      </c>
      <c r="J139" s="5">
        <f t="shared" si="275"/>
        <v>1.5459838709677419E-2</v>
      </c>
      <c r="K139" s="5">
        <f t="shared" si="275"/>
        <v>1.3324161290322581E-2</v>
      </c>
      <c r="L139" s="5">
        <f t="shared" si="275"/>
        <v>1.771841935483871E-2</v>
      </c>
      <c r="M139" s="5">
        <f t="shared" si="267"/>
        <v>1.2821612903225806E-2</v>
      </c>
      <c r="N139" s="5">
        <f t="shared" si="267"/>
        <v>1.607690322580645E-2</v>
      </c>
      <c r="O139" s="5">
        <f t="shared" si="267"/>
        <v>1.4733612903225805E-2</v>
      </c>
      <c r="P139" s="5">
        <f t="shared" si="267"/>
        <v>1.9700612903225806E-2</v>
      </c>
      <c r="Q139" s="5">
        <f t="shared" si="267"/>
        <v>1.3279064516129032E-2</v>
      </c>
      <c r="R139" s="5">
        <f t="shared" si="267"/>
        <v>1.3689645161290323E-2</v>
      </c>
      <c r="S139" s="5">
        <f t="shared" si="267"/>
        <v>1.461874193548387E-2</v>
      </c>
      <c r="T139" s="5">
        <f t="shared" ref="T139:CE139" si="276">(T48/1000000)/$A139</f>
        <v>1.7643096774193547E-2</v>
      </c>
      <c r="U139" s="5">
        <f t="shared" si="276"/>
        <v>1.4505483870967742E-2</v>
      </c>
      <c r="V139" s="5">
        <f t="shared" si="276"/>
        <v>1.6794387096774194E-2</v>
      </c>
      <c r="W139" s="5">
        <f t="shared" si="276"/>
        <v>2.4150806451612904E-2</v>
      </c>
      <c r="X139" s="5">
        <f t="shared" si="276"/>
        <v>1.2118161290322581E-2</v>
      </c>
      <c r="Y139" s="5">
        <f t="shared" si="276"/>
        <v>4.4783064516129033E-2</v>
      </c>
      <c r="Z139" s="5">
        <f t="shared" si="276"/>
        <v>2.8684290322580647E-2</v>
      </c>
      <c r="AA139" s="5">
        <f t="shared" si="276"/>
        <v>1.137858064516129E-2</v>
      </c>
      <c r="AB139" s="5">
        <f t="shared" si="276"/>
        <v>2.0531032258064515E-2</v>
      </c>
      <c r="AC139" s="5">
        <f t="shared" si="276"/>
        <v>5.1252516129032255E-2</v>
      </c>
      <c r="AD139" s="5">
        <f t="shared" si="276"/>
        <v>2.1525451612903226E-2</v>
      </c>
      <c r="AE139" s="5">
        <f t="shared" si="276"/>
        <v>3.2054096774193547E-2</v>
      </c>
      <c r="AF139" s="5">
        <f t="shared" si="276"/>
        <v>2.2184064516129035E-2</v>
      </c>
      <c r="AG139" s="5">
        <f t="shared" si="276"/>
        <v>2.2121193548387093E-2</v>
      </c>
      <c r="AH139" s="5">
        <f t="shared" si="276"/>
        <v>3.1450354838709678E-2</v>
      </c>
      <c r="AI139" s="5">
        <f t="shared" si="276"/>
        <v>2.7401451612903225E-2</v>
      </c>
      <c r="AJ139" s="5">
        <f t="shared" si="276"/>
        <v>4.3274419354838708E-2</v>
      </c>
      <c r="AK139" s="5">
        <f t="shared" si="276"/>
        <v>2.9905483870967739E-2</v>
      </c>
      <c r="AL139" s="5">
        <f t="shared" si="276"/>
        <v>3.7521645161290321E-2</v>
      </c>
      <c r="AM139" s="5">
        <f t="shared" si="276"/>
        <v>3.2141258064516127E-2</v>
      </c>
      <c r="AN139" s="5">
        <f t="shared" si="276"/>
        <v>3.164464516129032E-2</v>
      </c>
      <c r="AO139" s="5">
        <f t="shared" si="276"/>
        <v>5.3997741935483866E-2</v>
      </c>
      <c r="AP139" s="5">
        <f t="shared" si="276"/>
        <v>4.3567774193548382E-2</v>
      </c>
      <c r="AQ139" s="5">
        <f t="shared" si="276"/>
        <v>5.1846000000000003E-2</v>
      </c>
      <c r="AR139" s="5">
        <f t="shared" si="276"/>
        <v>3.8244483870967738E-2</v>
      </c>
      <c r="AS139" s="5">
        <f t="shared" si="276"/>
        <v>5.5466709677419353E-2</v>
      </c>
      <c r="AT139" s="5">
        <f t="shared" si="276"/>
        <v>5.2972645161290327E-2</v>
      </c>
      <c r="AU139" s="5">
        <f t="shared" si="276"/>
        <v>6.5856322580645152E-2</v>
      </c>
      <c r="AV139" s="5">
        <f t="shared" si="276"/>
        <v>8.1341225806451603E-2</v>
      </c>
      <c r="AW139" s="5">
        <f t="shared" si="276"/>
        <v>9.5092129032258055E-2</v>
      </c>
      <c r="AX139" s="5">
        <f t="shared" si="276"/>
        <v>0</v>
      </c>
      <c r="AY139" s="5">
        <f t="shared" si="276"/>
        <v>0</v>
      </c>
      <c r="AZ139" s="5">
        <f t="shared" si="276"/>
        <v>0</v>
      </c>
      <c r="BA139" s="5">
        <f t="shared" si="276"/>
        <v>0</v>
      </c>
      <c r="BB139" s="5">
        <f t="shared" si="276"/>
        <v>0</v>
      </c>
      <c r="BC139" s="5">
        <f t="shared" si="276"/>
        <v>0</v>
      </c>
      <c r="BD139" s="5">
        <f t="shared" si="276"/>
        <v>0</v>
      </c>
      <c r="BE139" s="5">
        <f t="shared" si="276"/>
        <v>0</v>
      </c>
      <c r="BF139" s="5">
        <f t="shared" si="276"/>
        <v>0</v>
      </c>
      <c r="BG139" s="5">
        <f t="shared" si="276"/>
        <v>0</v>
      </c>
      <c r="BH139" s="5">
        <f t="shared" si="276"/>
        <v>0</v>
      </c>
      <c r="BI139" s="5">
        <f t="shared" si="276"/>
        <v>0</v>
      </c>
      <c r="BJ139" s="5">
        <f t="shared" si="276"/>
        <v>0</v>
      </c>
      <c r="BK139" s="5">
        <f t="shared" si="276"/>
        <v>0</v>
      </c>
      <c r="BL139" s="5">
        <f t="shared" si="276"/>
        <v>0</v>
      </c>
      <c r="BM139" s="5">
        <f t="shared" si="276"/>
        <v>0</v>
      </c>
      <c r="BN139" s="5">
        <f t="shared" si="276"/>
        <v>0</v>
      </c>
      <c r="BO139" s="5">
        <f t="shared" si="276"/>
        <v>0</v>
      </c>
      <c r="BP139" s="5">
        <f t="shared" si="276"/>
        <v>0</v>
      </c>
      <c r="BQ139" s="5">
        <f t="shared" si="276"/>
        <v>0</v>
      </c>
      <c r="BR139" s="5">
        <f t="shared" si="276"/>
        <v>0</v>
      </c>
      <c r="BS139" s="5">
        <f t="shared" si="276"/>
        <v>0</v>
      </c>
      <c r="BT139" s="5">
        <f t="shared" si="276"/>
        <v>0</v>
      </c>
      <c r="BU139" s="5">
        <f t="shared" si="276"/>
        <v>0</v>
      </c>
      <c r="BV139" s="5">
        <f t="shared" si="276"/>
        <v>0</v>
      </c>
      <c r="BW139" s="5">
        <f t="shared" si="276"/>
        <v>0</v>
      </c>
      <c r="BX139" s="5">
        <f t="shared" si="276"/>
        <v>0</v>
      </c>
      <c r="BY139" s="5">
        <f t="shared" si="276"/>
        <v>0</v>
      </c>
      <c r="BZ139" s="5">
        <f t="shared" si="276"/>
        <v>0</v>
      </c>
      <c r="CA139" s="5">
        <f t="shared" si="276"/>
        <v>0</v>
      </c>
      <c r="CB139" s="5">
        <f t="shared" si="276"/>
        <v>0</v>
      </c>
      <c r="CC139" s="5">
        <f t="shared" si="276"/>
        <v>0</v>
      </c>
      <c r="CD139" s="5">
        <f t="shared" si="276"/>
        <v>0</v>
      </c>
      <c r="CE139" s="5">
        <f t="shared" si="276"/>
        <v>0</v>
      </c>
      <c r="CF139" s="5">
        <f t="shared" si="226"/>
        <v>0</v>
      </c>
      <c r="CG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20"/>
      <c r="FU139" s="11"/>
      <c r="FV139" s="11"/>
      <c r="FW139" s="11"/>
    </row>
    <row r="140" spans="1:179" x14ac:dyDescent="0.25">
      <c r="A140">
        <v>30</v>
      </c>
      <c r="B140" s="2">
        <v>35735</v>
      </c>
      <c r="C140" s="5">
        <f t="shared" ref="C140:L140" si="277">(C49/1000000)/$A140</f>
        <v>1.6750180000000001</v>
      </c>
      <c r="D140" s="5">
        <f t="shared" si="277"/>
        <v>1.9930700000000003E-2</v>
      </c>
      <c r="E140" s="5">
        <f t="shared" si="277"/>
        <v>1.2800966666666667E-2</v>
      </c>
      <c r="F140" s="5">
        <f t="shared" si="277"/>
        <v>1.8539900000000002E-2</v>
      </c>
      <c r="G140" s="5">
        <f t="shared" si="277"/>
        <v>1.2415133333333333E-2</v>
      </c>
      <c r="H140" s="5">
        <f t="shared" si="277"/>
        <v>1.2958599999999999E-2</v>
      </c>
      <c r="I140" s="5">
        <f t="shared" si="277"/>
        <v>1.47254E-2</v>
      </c>
      <c r="J140" s="5">
        <f t="shared" si="277"/>
        <v>1.51916E-2</v>
      </c>
      <c r="K140" s="5">
        <f t="shared" si="277"/>
        <v>1.3621266666666666E-2</v>
      </c>
      <c r="L140" s="5">
        <f t="shared" si="277"/>
        <v>1.7933433333333335E-2</v>
      </c>
      <c r="M140" s="5">
        <f t="shared" si="267"/>
        <v>1.2708733333333333E-2</v>
      </c>
      <c r="N140" s="5">
        <f t="shared" si="267"/>
        <v>1.5949833333333333E-2</v>
      </c>
      <c r="O140" s="5">
        <f t="shared" si="267"/>
        <v>1.4238233333333333E-2</v>
      </c>
      <c r="P140" s="5">
        <f t="shared" si="267"/>
        <v>1.96302E-2</v>
      </c>
      <c r="Q140" s="5">
        <f t="shared" si="267"/>
        <v>1.2830066666666667E-2</v>
      </c>
      <c r="R140" s="5">
        <f t="shared" si="267"/>
        <v>1.3114733333333333E-2</v>
      </c>
      <c r="S140" s="5">
        <f t="shared" si="267"/>
        <v>1.4476666666666667E-2</v>
      </c>
      <c r="T140" s="5">
        <f t="shared" ref="T140:CE140" si="278">(T49/1000000)/$A140</f>
        <v>1.7943900000000002E-2</v>
      </c>
      <c r="U140" s="5">
        <f t="shared" si="278"/>
        <v>1.5134033333333333E-2</v>
      </c>
      <c r="V140" s="5">
        <f t="shared" si="278"/>
        <v>1.6961066666666667E-2</v>
      </c>
      <c r="W140" s="5">
        <f t="shared" si="278"/>
        <v>2.3190966666666667E-2</v>
      </c>
      <c r="X140" s="5">
        <f t="shared" si="278"/>
        <v>1.3097266666666666E-2</v>
      </c>
      <c r="Y140" s="5">
        <f t="shared" si="278"/>
        <v>4.5461599999999998E-2</v>
      </c>
      <c r="Z140" s="5">
        <f t="shared" si="278"/>
        <v>2.8753600000000001E-2</v>
      </c>
      <c r="AA140" s="5">
        <f t="shared" si="278"/>
        <v>1.3187566666666668E-2</v>
      </c>
      <c r="AB140" s="5">
        <f t="shared" si="278"/>
        <v>2.0151699999999998E-2</v>
      </c>
      <c r="AC140" s="5">
        <f t="shared" si="278"/>
        <v>5.1783200000000001E-2</v>
      </c>
      <c r="AD140" s="5">
        <f t="shared" si="278"/>
        <v>2.0651266666666668E-2</v>
      </c>
      <c r="AE140" s="5">
        <f t="shared" si="278"/>
        <v>3.6283733333333332E-2</v>
      </c>
      <c r="AF140" s="5">
        <f t="shared" si="278"/>
        <v>2.2634833333333333E-2</v>
      </c>
      <c r="AG140" s="5">
        <f t="shared" si="278"/>
        <v>2.1557199999999999E-2</v>
      </c>
      <c r="AH140" s="5">
        <f t="shared" si="278"/>
        <v>3.0307600000000001E-2</v>
      </c>
      <c r="AI140" s="5">
        <f t="shared" si="278"/>
        <v>2.6225133333333331E-2</v>
      </c>
      <c r="AJ140" s="5">
        <f t="shared" si="278"/>
        <v>4.1185133333333332E-2</v>
      </c>
      <c r="AK140" s="5">
        <f t="shared" si="278"/>
        <v>2.87771E-2</v>
      </c>
      <c r="AL140" s="5">
        <f t="shared" si="278"/>
        <v>3.6106333333333337E-2</v>
      </c>
      <c r="AM140" s="5">
        <f t="shared" si="278"/>
        <v>3.4757966666666668E-2</v>
      </c>
      <c r="AN140" s="5">
        <f t="shared" si="278"/>
        <v>3.0076233333333331E-2</v>
      </c>
      <c r="AO140" s="5">
        <f t="shared" si="278"/>
        <v>5.2130599999999999E-2</v>
      </c>
      <c r="AP140" s="5">
        <f t="shared" si="278"/>
        <v>4.1214500000000001E-2</v>
      </c>
      <c r="AQ140" s="5">
        <f t="shared" si="278"/>
        <v>4.7486433333333335E-2</v>
      </c>
      <c r="AR140" s="5">
        <f t="shared" si="278"/>
        <v>3.5231066666666665E-2</v>
      </c>
      <c r="AS140" s="5">
        <f t="shared" si="278"/>
        <v>4.7807233333333338E-2</v>
      </c>
      <c r="AT140" s="5">
        <f t="shared" si="278"/>
        <v>4.7447000000000003E-2</v>
      </c>
      <c r="AU140" s="5">
        <f t="shared" si="278"/>
        <v>5.9580300000000003E-2</v>
      </c>
      <c r="AV140" s="5">
        <f t="shared" si="278"/>
        <v>9.5428833333333338E-2</v>
      </c>
      <c r="AW140" s="5">
        <f t="shared" si="278"/>
        <v>0.14093410000000001</v>
      </c>
      <c r="AX140" s="5">
        <f t="shared" si="278"/>
        <v>3.6085699999999998E-2</v>
      </c>
      <c r="AY140" s="5">
        <f t="shared" si="278"/>
        <v>0</v>
      </c>
      <c r="AZ140" s="5">
        <f t="shared" si="278"/>
        <v>0</v>
      </c>
      <c r="BA140" s="5">
        <f t="shared" si="278"/>
        <v>0</v>
      </c>
      <c r="BB140" s="5">
        <f t="shared" si="278"/>
        <v>0</v>
      </c>
      <c r="BC140" s="5">
        <f t="shared" si="278"/>
        <v>0</v>
      </c>
      <c r="BD140" s="5">
        <f t="shared" si="278"/>
        <v>0</v>
      </c>
      <c r="BE140" s="5">
        <f t="shared" si="278"/>
        <v>0</v>
      </c>
      <c r="BF140" s="5">
        <f t="shared" si="278"/>
        <v>0</v>
      </c>
      <c r="BG140" s="5">
        <f t="shared" si="278"/>
        <v>0</v>
      </c>
      <c r="BH140" s="5">
        <f t="shared" si="278"/>
        <v>0</v>
      </c>
      <c r="BI140" s="5">
        <f t="shared" si="278"/>
        <v>0</v>
      </c>
      <c r="BJ140" s="5">
        <f t="shared" si="278"/>
        <v>0</v>
      </c>
      <c r="BK140" s="5">
        <f t="shared" si="278"/>
        <v>0</v>
      </c>
      <c r="BL140" s="5">
        <f t="shared" si="278"/>
        <v>0</v>
      </c>
      <c r="BM140" s="5">
        <f t="shared" si="278"/>
        <v>0</v>
      </c>
      <c r="BN140" s="5">
        <f t="shared" si="278"/>
        <v>0</v>
      </c>
      <c r="BO140" s="5">
        <f t="shared" si="278"/>
        <v>0</v>
      </c>
      <c r="BP140" s="5">
        <f t="shared" si="278"/>
        <v>0</v>
      </c>
      <c r="BQ140" s="5">
        <f t="shared" si="278"/>
        <v>0</v>
      </c>
      <c r="BR140" s="5">
        <f t="shared" si="278"/>
        <v>0</v>
      </c>
      <c r="BS140" s="5">
        <f t="shared" si="278"/>
        <v>0</v>
      </c>
      <c r="BT140" s="5">
        <f t="shared" si="278"/>
        <v>0</v>
      </c>
      <c r="BU140" s="5">
        <f t="shared" si="278"/>
        <v>0</v>
      </c>
      <c r="BV140" s="5">
        <f t="shared" si="278"/>
        <v>0</v>
      </c>
      <c r="BW140" s="5">
        <f t="shared" si="278"/>
        <v>0</v>
      </c>
      <c r="BX140" s="5">
        <f t="shared" si="278"/>
        <v>0</v>
      </c>
      <c r="BY140" s="5">
        <f t="shared" si="278"/>
        <v>0</v>
      </c>
      <c r="BZ140" s="5">
        <f t="shared" si="278"/>
        <v>0</v>
      </c>
      <c r="CA140" s="5">
        <f t="shared" si="278"/>
        <v>0</v>
      </c>
      <c r="CB140" s="5">
        <f t="shared" si="278"/>
        <v>0</v>
      </c>
      <c r="CC140" s="5">
        <f t="shared" si="278"/>
        <v>0</v>
      </c>
      <c r="CD140" s="5">
        <f t="shared" si="278"/>
        <v>0</v>
      </c>
      <c r="CE140" s="5">
        <f t="shared" si="278"/>
        <v>0</v>
      </c>
      <c r="CF140" s="5">
        <f t="shared" si="226"/>
        <v>0</v>
      </c>
      <c r="CG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20"/>
      <c r="FU140" s="11"/>
      <c r="FV140" s="11"/>
      <c r="FW140" s="11"/>
    </row>
    <row r="141" spans="1:179" x14ac:dyDescent="0.25">
      <c r="A141">
        <v>31</v>
      </c>
      <c r="B141" s="2">
        <v>35765</v>
      </c>
      <c r="C141" s="5">
        <f t="shared" ref="C141:L141" si="279">(C50/1000000)/$A141</f>
        <v>1.652066129032258</v>
      </c>
      <c r="D141" s="5">
        <f t="shared" si="279"/>
        <v>1.8496516129032258E-2</v>
      </c>
      <c r="E141" s="5">
        <f t="shared" si="279"/>
        <v>1.2593354838709677E-2</v>
      </c>
      <c r="F141" s="5">
        <f t="shared" si="279"/>
        <v>1.7895741935483871E-2</v>
      </c>
      <c r="G141" s="5">
        <f t="shared" si="279"/>
        <v>1.1850000000000001E-2</v>
      </c>
      <c r="H141" s="5">
        <f t="shared" si="279"/>
        <v>1.3077838709677421E-2</v>
      </c>
      <c r="I141" s="5">
        <f t="shared" si="279"/>
        <v>1.3894322580645161E-2</v>
      </c>
      <c r="J141" s="5">
        <f t="shared" si="279"/>
        <v>1.4551967741935483E-2</v>
      </c>
      <c r="K141" s="5">
        <f t="shared" si="279"/>
        <v>1.3829483870967741E-2</v>
      </c>
      <c r="L141" s="5">
        <f t="shared" si="279"/>
        <v>1.6661387096774196E-2</v>
      </c>
      <c r="M141" s="5">
        <f t="shared" si="267"/>
        <v>1.2962193548387098E-2</v>
      </c>
      <c r="N141" s="5">
        <f t="shared" si="267"/>
        <v>1.5127903225806451E-2</v>
      </c>
      <c r="O141" s="5">
        <f t="shared" si="267"/>
        <v>1.3468612903225806E-2</v>
      </c>
      <c r="P141" s="5">
        <f t="shared" si="267"/>
        <v>1.7558806451612903E-2</v>
      </c>
      <c r="Q141" s="5">
        <f t="shared" si="267"/>
        <v>1.2250193548387096E-2</v>
      </c>
      <c r="R141" s="5">
        <f t="shared" si="267"/>
        <v>1.3278225806451613E-2</v>
      </c>
      <c r="S141" s="5">
        <f t="shared" si="267"/>
        <v>1.4835032258064517E-2</v>
      </c>
      <c r="T141" s="5">
        <f t="shared" ref="T141:CE141" si="280">(T50/1000000)/$A141</f>
        <v>1.5511451612903225E-2</v>
      </c>
      <c r="U141" s="5">
        <f t="shared" si="280"/>
        <v>1.4543645161290322E-2</v>
      </c>
      <c r="V141" s="5">
        <f t="shared" si="280"/>
        <v>1.6626322580645159E-2</v>
      </c>
      <c r="W141" s="5">
        <f t="shared" si="280"/>
        <v>2.2948806451612902E-2</v>
      </c>
      <c r="X141" s="5">
        <f t="shared" si="280"/>
        <v>1.3093548387096773E-2</v>
      </c>
      <c r="Y141" s="5">
        <f t="shared" si="280"/>
        <v>4.3628129032258059E-2</v>
      </c>
      <c r="Z141" s="5">
        <f t="shared" si="280"/>
        <v>2.7084483870967742E-2</v>
      </c>
      <c r="AA141" s="5">
        <f t="shared" si="280"/>
        <v>1.2902838709677419E-2</v>
      </c>
      <c r="AB141" s="5">
        <f t="shared" si="280"/>
        <v>1.919025806451613E-2</v>
      </c>
      <c r="AC141" s="5">
        <f t="shared" si="280"/>
        <v>5.0626387096774195E-2</v>
      </c>
      <c r="AD141" s="5">
        <f t="shared" si="280"/>
        <v>2.0053838709677422E-2</v>
      </c>
      <c r="AE141" s="5">
        <f t="shared" si="280"/>
        <v>2.4696709677419354E-2</v>
      </c>
      <c r="AF141" s="5">
        <f t="shared" si="280"/>
        <v>2.525116129032258E-2</v>
      </c>
      <c r="AG141" s="5">
        <f t="shared" si="280"/>
        <v>2.0297548387096773E-2</v>
      </c>
      <c r="AH141" s="5">
        <f t="shared" si="280"/>
        <v>2.9335032258064518E-2</v>
      </c>
      <c r="AI141" s="5">
        <f t="shared" si="280"/>
        <v>2.6356225806451611E-2</v>
      </c>
      <c r="AJ141" s="5">
        <f t="shared" si="280"/>
        <v>3.9535161290322578E-2</v>
      </c>
      <c r="AK141" s="5">
        <f t="shared" si="280"/>
        <v>2.7494096774193549E-2</v>
      </c>
      <c r="AL141" s="5">
        <f t="shared" si="280"/>
        <v>3.4571451612903224E-2</v>
      </c>
      <c r="AM141" s="5">
        <f t="shared" si="280"/>
        <v>3.118258064516129E-2</v>
      </c>
      <c r="AN141" s="5">
        <f t="shared" si="280"/>
        <v>2.782283870967742E-2</v>
      </c>
      <c r="AO141" s="5">
        <f t="shared" si="280"/>
        <v>5.1521806451612903E-2</v>
      </c>
      <c r="AP141" s="5">
        <f t="shared" si="280"/>
        <v>3.796554838709678E-2</v>
      </c>
      <c r="AQ141" s="5">
        <f t="shared" si="280"/>
        <v>4.2912516129032255E-2</v>
      </c>
      <c r="AR141" s="5">
        <f t="shared" si="280"/>
        <v>3.3058290322580647E-2</v>
      </c>
      <c r="AS141" s="5">
        <f t="shared" si="280"/>
        <v>4.347561290322581E-2</v>
      </c>
      <c r="AT141" s="5">
        <f t="shared" si="280"/>
        <v>4.4270838709677421E-2</v>
      </c>
      <c r="AU141" s="5">
        <f t="shared" si="280"/>
        <v>5.3136322580645164E-2</v>
      </c>
      <c r="AV141" s="5">
        <f t="shared" si="280"/>
        <v>9.5368645161290316E-2</v>
      </c>
      <c r="AW141" s="5">
        <f t="shared" si="280"/>
        <v>0.1273124193548387</v>
      </c>
      <c r="AX141" s="5">
        <f t="shared" si="280"/>
        <v>6.8648193548387096E-2</v>
      </c>
      <c r="AY141" s="5">
        <f t="shared" si="280"/>
        <v>3.5831677419354835E-2</v>
      </c>
      <c r="AZ141" s="5">
        <f t="shared" si="280"/>
        <v>0</v>
      </c>
      <c r="BA141" s="5">
        <f t="shared" si="280"/>
        <v>0</v>
      </c>
      <c r="BB141" s="5">
        <f t="shared" si="280"/>
        <v>0</v>
      </c>
      <c r="BC141" s="5">
        <f t="shared" si="280"/>
        <v>0</v>
      </c>
      <c r="BD141" s="5">
        <f t="shared" si="280"/>
        <v>0</v>
      </c>
      <c r="BE141" s="5">
        <f t="shared" si="280"/>
        <v>0</v>
      </c>
      <c r="BF141" s="5">
        <f t="shared" si="280"/>
        <v>0</v>
      </c>
      <c r="BG141" s="5">
        <f t="shared" si="280"/>
        <v>0</v>
      </c>
      <c r="BH141" s="5">
        <f t="shared" si="280"/>
        <v>0</v>
      </c>
      <c r="BI141" s="5">
        <f t="shared" si="280"/>
        <v>0</v>
      </c>
      <c r="BJ141" s="5">
        <f t="shared" si="280"/>
        <v>0</v>
      </c>
      <c r="BK141" s="5">
        <f t="shared" si="280"/>
        <v>0</v>
      </c>
      <c r="BL141" s="5">
        <f t="shared" si="280"/>
        <v>0</v>
      </c>
      <c r="BM141" s="5">
        <f t="shared" si="280"/>
        <v>0</v>
      </c>
      <c r="BN141" s="5">
        <f t="shared" si="280"/>
        <v>0</v>
      </c>
      <c r="BO141" s="5">
        <f t="shared" si="280"/>
        <v>0</v>
      </c>
      <c r="BP141" s="5">
        <f t="shared" si="280"/>
        <v>0</v>
      </c>
      <c r="BQ141" s="5">
        <f t="shared" si="280"/>
        <v>0</v>
      </c>
      <c r="BR141" s="5">
        <f t="shared" si="280"/>
        <v>0</v>
      </c>
      <c r="BS141" s="5">
        <f t="shared" si="280"/>
        <v>0</v>
      </c>
      <c r="BT141" s="5">
        <f t="shared" si="280"/>
        <v>0</v>
      </c>
      <c r="BU141" s="5">
        <f t="shared" si="280"/>
        <v>0</v>
      </c>
      <c r="BV141" s="5">
        <f t="shared" si="280"/>
        <v>0</v>
      </c>
      <c r="BW141" s="5">
        <f t="shared" si="280"/>
        <v>0</v>
      </c>
      <c r="BX141" s="5">
        <f t="shared" si="280"/>
        <v>0</v>
      </c>
      <c r="BY141" s="5">
        <f t="shared" si="280"/>
        <v>0</v>
      </c>
      <c r="BZ141" s="5">
        <f t="shared" si="280"/>
        <v>0</v>
      </c>
      <c r="CA141" s="5">
        <f t="shared" si="280"/>
        <v>0</v>
      </c>
      <c r="CB141" s="5">
        <f t="shared" si="280"/>
        <v>0</v>
      </c>
      <c r="CC141" s="5">
        <f t="shared" si="280"/>
        <v>0</v>
      </c>
      <c r="CD141" s="5">
        <f t="shared" si="280"/>
        <v>0</v>
      </c>
      <c r="CE141" s="5">
        <f t="shared" si="280"/>
        <v>0</v>
      </c>
      <c r="CF141" s="5">
        <f t="shared" si="226"/>
        <v>0</v>
      </c>
      <c r="CG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20"/>
      <c r="FU141" s="11"/>
      <c r="FV141" s="11"/>
      <c r="FW141" s="11"/>
    </row>
    <row r="142" spans="1:179" x14ac:dyDescent="0.25">
      <c r="A142">
        <v>31</v>
      </c>
      <c r="B142" s="2">
        <v>35796</v>
      </c>
      <c r="C142" s="5">
        <f t="shared" ref="C142:L142" si="281">(C51/1000000)/$A142</f>
        <v>1.6466236451612903</v>
      </c>
      <c r="D142" s="5">
        <f t="shared" si="281"/>
        <v>1.8829838709677423E-2</v>
      </c>
      <c r="E142" s="5">
        <f t="shared" si="281"/>
        <v>1.207732258064516E-2</v>
      </c>
      <c r="F142" s="5">
        <f t="shared" si="281"/>
        <v>1.8021741935483872E-2</v>
      </c>
      <c r="G142" s="5">
        <f t="shared" si="281"/>
        <v>1.1831774193548387E-2</v>
      </c>
      <c r="H142" s="5">
        <f t="shared" si="281"/>
        <v>1.3050935483870969E-2</v>
      </c>
      <c r="I142" s="5">
        <f t="shared" si="281"/>
        <v>1.4408580645161291E-2</v>
      </c>
      <c r="J142" s="5">
        <f t="shared" si="281"/>
        <v>1.3089193548387097E-2</v>
      </c>
      <c r="K142" s="5">
        <f t="shared" si="281"/>
        <v>1.2710806451612903E-2</v>
      </c>
      <c r="L142" s="5">
        <f t="shared" si="281"/>
        <v>1.6856032258064518E-2</v>
      </c>
      <c r="M142" s="5">
        <f t="shared" si="267"/>
        <v>1.2628645161290322E-2</v>
      </c>
      <c r="N142" s="5">
        <f t="shared" si="267"/>
        <v>1.3629419354838709E-2</v>
      </c>
      <c r="O142" s="5">
        <f t="shared" si="267"/>
        <v>1.4271451612903226E-2</v>
      </c>
      <c r="P142" s="5">
        <f t="shared" si="267"/>
        <v>1.7582419354838709E-2</v>
      </c>
      <c r="Q142" s="5">
        <f t="shared" si="267"/>
        <v>1.2575161290322582E-2</v>
      </c>
      <c r="R142" s="5">
        <f t="shared" si="267"/>
        <v>1.1929709677419355E-2</v>
      </c>
      <c r="S142" s="5">
        <f t="shared" si="267"/>
        <v>1.440467741935484E-2</v>
      </c>
      <c r="T142" s="5">
        <f t="shared" ref="T142:CE142" si="282">(T51/1000000)/$A142</f>
        <v>1.6224161290322579E-2</v>
      </c>
      <c r="U142" s="5">
        <f t="shared" si="282"/>
        <v>1.4261193548387098E-2</v>
      </c>
      <c r="V142" s="5">
        <f t="shared" si="282"/>
        <v>1.8042225806451612E-2</v>
      </c>
      <c r="W142" s="5">
        <f t="shared" si="282"/>
        <v>2.2229419354838707E-2</v>
      </c>
      <c r="X142" s="5">
        <f t="shared" si="282"/>
        <v>1.2984354838709678E-2</v>
      </c>
      <c r="Y142" s="5">
        <f t="shared" si="282"/>
        <v>4.0881677419354834E-2</v>
      </c>
      <c r="Z142" s="5">
        <f t="shared" si="282"/>
        <v>2.5967870967741936E-2</v>
      </c>
      <c r="AA142" s="5">
        <f t="shared" si="282"/>
        <v>1.253241935483871E-2</v>
      </c>
      <c r="AB142" s="5">
        <f t="shared" si="282"/>
        <v>1.9137645161290323E-2</v>
      </c>
      <c r="AC142" s="5">
        <f t="shared" si="282"/>
        <v>4.7254677419354837E-2</v>
      </c>
      <c r="AD142" s="5">
        <f t="shared" si="282"/>
        <v>2.048267741935484E-2</v>
      </c>
      <c r="AE142" s="5">
        <f t="shared" si="282"/>
        <v>2.2174225806451613E-2</v>
      </c>
      <c r="AF142" s="5">
        <f t="shared" si="282"/>
        <v>2.3879806451612903E-2</v>
      </c>
      <c r="AG142" s="5">
        <f t="shared" si="282"/>
        <v>1.8933612903225806E-2</v>
      </c>
      <c r="AH142" s="5">
        <f t="shared" si="282"/>
        <v>2.8692161290322583E-2</v>
      </c>
      <c r="AI142" s="5">
        <f t="shared" si="282"/>
        <v>2.5384064516129033E-2</v>
      </c>
      <c r="AJ142" s="5">
        <f t="shared" si="282"/>
        <v>3.8124741935483868E-2</v>
      </c>
      <c r="AK142" s="5">
        <f t="shared" si="282"/>
        <v>2.5919258064516129E-2</v>
      </c>
      <c r="AL142" s="5">
        <f t="shared" si="282"/>
        <v>3.3159387096774191E-2</v>
      </c>
      <c r="AM142" s="5">
        <f t="shared" si="282"/>
        <v>3.0140064516129033E-2</v>
      </c>
      <c r="AN142" s="5">
        <f t="shared" si="282"/>
        <v>2.7150935483870965E-2</v>
      </c>
      <c r="AO142" s="5">
        <f t="shared" si="282"/>
        <v>4.4282354838709674E-2</v>
      </c>
      <c r="AP142" s="5">
        <f t="shared" si="282"/>
        <v>3.6986322580645166E-2</v>
      </c>
      <c r="AQ142" s="5">
        <f t="shared" si="282"/>
        <v>4.1226290322580642E-2</v>
      </c>
      <c r="AR142" s="5">
        <f t="shared" si="282"/>
        <v>3.0426129032258064E-2</v>
      </c>
      <c r="AS142" s="5">
        <f t="shared" si="282"/>
        <v>3.9499483870967737E-2</v>
      </c>
      <c r="AT142" s="5">
        <f t="shared" si="282"/>
        <v>4.3024838709677417E-2</v>
      </c>
      <c r="AU142" s="5">
        <f t="shared" si="282"/>
        <v>4.8786516129032252E-2</v>
      </c>
      <c r="AV142" s="5">
        <f t="shared" si="282"/>
        <v>8.4725709677419353E-2</v>
      </c>
      <c r="AW142" s="5">
        <f t="shared" si="282"/>
        <v>0.11843448387096775</v>
      </c>
      <c r="AX142" s="5">
        <f t="shared" si="282"/>
        <v>5.7286774193548384E-2</v>
      </c>
      <c r="AY142" s="5">
        <f t="shared" si="282"/>
        <v>4.7830741935483874E-2</v>
      </c>
      <c r="AZ142" s="5">
        <f t="shared" si="282"/>
        <v>5.9017161290322577E-2</v>
      </c>
      <c r="BA142" s="5">
        <f t="shared" si="282"/>
        <v>0</v>
      </c>
      <c r="BB142" s="5">
        <f t="shared" si="282"/>
        <v>0</v>
      </c>
      <c r="BC142" s="5">
        <f t="shared" si="282"/>
        <v>0</v>
      </c>
      <c r="BD142" s="5">
        <f t="shared" si="282"/>
        <v>0</v>
      </c>
      <c r="BE142" s="5">
        <f t="shared" si="282"/>
        <v>0</v>
      </c>
      <c r="BF142" s="5">
        <f t="shared" si="282"/>
        <v>0</v>
      </c>
      <c r="BG142" s="5">
        <f t="shared" si="282"/>
        <v>0</v>
      </c>
      <c r="BH142" s="5">
        <f t="shared" si="282"/>
        <v>0</v>
      </c>
      <c r="BI142" s="5">
        <f t="shared" si="282"/>
        <v>0</v>
      </c>
      <c r="BJ142" s="5">
        <f t="shared" si="282"/>
        <v>0</v>
      </c>
      <c r="BK142" s="5">
        <f t="shared" si="282"/>
        <v>0</v>
      </c>
      <c r="BL142" s="5">
        <f t="shared" si="282"/>
        <v>0</v>
      </c>
      <c r="BM142" s="5">
        <f t="shared" si="282"/>
        <v>0</v>
      </c>
      <c r="BN142" s="5">
        <f t="shared" si="282"/>
        <v>0</v>
      </c>
      <c r="BO142" s="5">
        <f t="shared" si="282"/>
        <v>0</v>
      </c>
      <c r="BP142" s="5">
        <f t="shared" si="282"/>
        <v>0</v>
      </c>
      <c r="BQ142" s="5">
        <f t="shared" si="282"/>
        <v>0</v>
      </c>
      <c r="BR142" s="5">
        <f t="shared" si="282"/>
        <v>0</v>
      </c>
      <c r="BS142" s="5">
        <f t="shared" si="282"/>
        <v>0</v>
      </c>
      <c r="BT142" s="5">
        <f t="shared" si="282"/>
        <v>0</v>
      </c>
      <c r="BU142" s="5">
        <f t="shared" si="282"/>
        <v>0</v>
      </c>
      <c r="BV142" s="5">
        <f t="shared" si="282"/>
        <v>0</v>
      </c>
      <c r="BW142" s="5">
        <f t="shared" si="282"/>
        <v>0</v>
      </c>
      <c r="BX142" s="5">
        <f t="shared" si="282"/>
        <v>0</v>
      </c>
      <c r="BY142" s="5">
        <f t="shared" si="282"/>
        <v>0</v>
      </c>
      <c r="BZ142" s="5">
        <f t="shared" si="282"/>
        <v>0</v>
      </c>
      <c r="CA142" s="5">
        <f t="shared" si="282"/>
        <v>0</v>
      </c>
      <c r="CB142" s="5">
        <f t="shared" si="282"/>
        <v>0</v>
      </c>
      <c r="CC142" s="5">
        <f t="shared" si="282"/>
        <v>0</v>
      </c>
      <c r="CD142" s="5">
        <f t="shared" si="282"/>
        <v>0</v>
      </c>
      <c r="CE142" s="5">
        <f t="shared" si="282"/>
        <v>0</v>
      </c>
      <c r="CF142" s="5">
        <f t="shared" si="226"/>
        <v>0</v>
      </c>
      <c r="CG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20"/>
      <c r="FU142" s="11"/>
      <c r="FV142" s="11"/>
      <c r="FW142" s="11"/>
    </row>
    <row r="143" spans="1:179" x14ac:dyDescent="0.25">
      <c r="A143">
        <v>28</v>
      </c>
      <c r="B143" s="2">
        <v>35827</v>
      </c>
      <c r="C143" s="5">
        <f t="shared" ref="C143:L143" si="283">(C52/1000000)/$A143</f>
        <v>1.6318805357142858</v>
      </c>
      <c r="D143" s="5">
        <f t="shared" si="283"/>
        <v>1.8465928571428571E-2</v>
      </c>
      <c r="E143" s="5">
        <f t="shared" si="283"/>
        <v>1.2295821428571429E-2</v>
      </c>
      <c r="F143" s="5">
        <f t="shared" si="283"/>
        <v>2.1456785714285716E-2</v>
      </c>
      <c r="G143" s="5">
        <f t="shared" si="283"/>
        <v>1.1742357142857143E-2</v>
      </c>
      <c r="H143" s="5">
        <f t="shared" si="283"/>
        <v>1.3320500000000001E-2</v>
      </c>
      <c r="I143" s="5">
        <f t="shared" si="283"/>
        <v>1.3331571428571429E-2</v>
      </c>
      <c r="J143" s="5">
        <f t="shared" si="283"/>
        <v>1.2685428571428571E-2</v>
      </c>
      <c r="K143" s="5">
        <f t="shared" si="283"/>
        <v>1.3127642857142857E-2</v>
      </c>
      <c r="L143" s="5">
        <f t="shared" si="283"/>
        <v>1.6572642857142859E-2</v>
      </c>
      <c r="M143" s="5">
        <f t="shared" si="267"/>
        <v>1.2068285714285714E-2</v>
      </c>
      <c r="N143" s="5">
        <f t="shared" si="267"/>
        <v>1.300307142857143E-2</v>
      </c>
      <c r="O143" s="5">
        <f t="shared" si="267"/>
        <v>1.4119785714285713E-2</v>
      </c>
      <c r="P143" s="5">
        <f t="shared" si="267"/>
        <v>1.746164285714286E-2</v>
      </c>
      <c r="Q143" s="5">
        <f t="shared" si="267"/>
        <v>1.1001714285714285E-2</v>
      </c>
      <c r="R143" s="5">
        <f t="shared" si="267"/>
        <v>1.169857142857143E-2</v>
      </c>
      <c r="S143" s="5">
        <f t="shared" si="267"/>
        <v>1.3803642857142858E-2</v>
      </c>
      <c r="T143" s="5">
        <f t="shared" ref="T143:CE143" si="284">(T52/1000000)/$A143</f>
        <v>1.5268892857142858E-2</v>
      </c>
      <c r="U143" s="5">
        <f t="shared" si="284"/>
        <v>1.4614678571428572E-2</v>
      </c>
      <c r="V143" s="5">
        <f t="shared" si="284"/>
        <v>1.8324464285714288E-2</v>
      </c>
      <c r="W143" s="5">
        <f t="shared" si="284"/>
        <v>2.1126535714285716E-2</v>
      </c>
      <c r="X143" s="5">
        <f t="shared" si="284"/>
        <v>1.2737E-2</v>
      </c>
      <c r="Y143" s="5">
        <f t="shared" si="284"/>
        <v>3.984892857142857E-2</v>
      </c>
      <c r="Z143" s="5">
        <f t="shared" si="284"/>
        <v>2.6113500000000001E-2</v>
      </c>
      <c r="AA143" s="5">
        <f t="shared" si="284"/>
        <v>1.1662928571428572E-2</v>
      </c>
      <c r="AB143" s="5">
        <f t="shared" si="284"/>
        <v>1.8641428571428569E-2</v>
      </c>
      <c r="AC143" s="5">
        <f t="shared" si="284"/>
        <v>4.5176571428571434E-2</v>
      </c>
      <c r="AD143" s="5">
        <f t="shared" si="284"/>
        <v>2.0134535714285716E-2</v>
      </c>
      <c r="AE143" s="5">
        <f t="shared" si="284"/>
        <v>2.0519535714285716E-2</v>
      </c>
      <c r="AF143" s="5">
        <f t="shared" si="284"/>
        <v>2.1819464285714286E-2</v>
      </c>
      <c r="AG143" s="5">
        <f t="shared" si="284"/>
        <v>1.8240642857142858E-2</v>
      </c>
      <c r="AH143" s="5">
        <f t="shared" si="284"/>
        <v>2.8109035714285715E-2</v>
      </c>
      <c r="AI143" s="5">
        <f t="shared" si="284"/>
        <v>2.3148071428571428E-2</v>
      </c>
      <c r="AJ143" s="5">
        <f t="shared" si="284"/>
        <v>3.6060857142857138E-2</v>
      </c>
      <c r="AK143" s="5">
        <f t="shared" si="284"/>
        <v>2.5002464285714288E-2</v>
      </c>
      <c r="AL143" s="5">
        <f t="shared" si="284"/>
        <v>3.1529857142857144E-2</v>
      </c>
      <c r="AM143" s="5">
        <f t="shared" si="284"/>
        <v>2.7867678571428571E-2</v>
      </c>
      <c r="AN143" s="5">
        <f t="shared" si="284"/>
        <v>2.6770428571428573E-2</v>
      </c>
      <c r="AO143" s="5">
        <f t="shared" si="284"/>
        <v>4.0121821428571423E-2</v>
      </c>
      <c r="AP143" s="5">
        <f t="shared" si="284"/>
        <v>3.5730785714285715E-2</v>
      </c>
      <c r="AQ143" s="5">
        <f t="shared" si="284"/>
        <v>3.9602642857142857E-2</v>
      </c>
      <c r="AR143" s="5">
        <f t="shared" si="284"/>
        <v>2.8478607142857142E-2</v>
      </c>
      <c r="AS143" s="5">
        <f t="shared" si="284"/>
        <v>3.8053678571428572E-2</v>
      </c>
      <c r="AT143" s="5">
        <f t="shared" si="284"/>
        <v>4.0226964285714283E-2</v>
      </c>
      <c r="AU143" s="5">
        <f t="shared" si="284"/>
        <v>4.4377607142857142E-2</v>
      </c>
      <c r="AV143" s="5">
        <f t="shared" si="284"/>
        <v>8.0970214285714284E-2</v>
      </c>
      <c r="AW143" s="5">
        <f t="shared" si="284"/>
        <v>0.10649864285714285</v>
      </c>
      <c r="AX143" s="5">
        <f t="shared" si="284"/>
        <v>4.9888500000000002E-2</v>
      </c>
      <c r="AY143" s="5">
        <f t="shared" si="284"/>
        <v>4.199535714285714E-2</v>
      </c>
      <c r="AZ143" s="5">
        <f t="shared" si="284"/>
        <v>0.12185021428571428</v>
      </c>
      <c r="BA143" s="5">
        <f t="shared" si="284"/>
        <v>7.8345750000000006E-2</v>
      </c>
      <c r="BB143" s="5">
        <f t="shared" si="284"/>
        <v>0</v>
      </c>
      <c r="BC143" s="5">
        <f t="shared" si="284"/>
        <v>0</v>
      </c>
      <c r="BD143" s="5">
        <f t="shared" si="284"/>
        <v>0</v>
      </c>
      <c r="BE143" s="5">
        <f t="shared" si="284"/>
        <v>0</v>
      </c>
      <c r="BF143" s="5">
        <f t="shared" si="284"/>
        <v>0</v>
      </c>
      <c r="BG143" s="5">
        <f t="shared" si="284"/>
        <v>0</v>
      </c>
      <c r="BH143" s="5">
        <f t="shared" si="284"/>
        <v>0</v>
      </c>
      <c r="BI143" s="5">
        <f t="shared" si="284"/>
        <v>0</v>
      </c>
      <c r="BJ143" s="5">
        <f t="shared" si="284"/>
        <v>0</v>
      </c>
      <c r="BK143" s="5">
        <f t="shared" si="284"/>
        <v>0</v>
      </c>
      <c r="BL143" s="5">
        <f t="shared" si="284"/>
        <v>0</v>
      </c>
      <c r="BM143" s="5">
        <f t="shared" si="284"/>
        <v>0</v>
      </c>
      <c r="BN143" s="5">
        <f t="shared" si="284"/>
        <v>0</v>
      </c>
      <c r="BO143" s="5">
        <f t="shared" si="284"/>
        <v>0</v>
      </c>
      <c r="BP143" s="5">
        <f t="shared" si="284"/>
        <v>0</v>
      </c>
      <c r="BQ143" s="5">
        <f t="shared" si="284"/>
        <v>0</v>
      </c>
      <c r="BR143" s="5">
        <f t="shared" si="284"/>
        <v>0</v>
      </c>
      <c r="BS143" s="5">
        <f t="shared" si="284"/>
        <v>0</v>
      </c>
      <c r="BT143" s="5">
        <f t="shared" si="284"/>
        <v>0</v>
      </c>
      <c r="BU143" s="5">
        <f t="shared" si="284"/>
        <v>0</v>
      </c>
      <c r="BV143" s="5">
        <f t="shared" si="284"/>
        <v>0</v>
      </c>
      <c r="BW143" s="5">
        <f t="shared" si="284"/>
        <v>0</v>
      </c>
      <c r="BX143" s="5">
        <f t="shared" si="284"/>
        <v>0</v>
      </c>
      <c r="BY143" s="5">
        <f t="shared" si="284"/>
        <v>0</v>
      </c>
      <c r="BZ143" s="5">
        <f t="shared" si="284"/>
        <v>0</v>
      </c>
      <c r="CA143" s="5">
        <f t="shared" si="284"/>
        <v>0</v>
      </c>
      <c r="CB143" s="5">
        <f t="shared" si="284"/>
        <v>0</v>
      </c>
      <c r="CC143" s="5">
        <f t="shared" si="284"/>
        <v>0</v>
      </c>
      <c r="CD143" s="5">
        <f t="shared" si="284"/>
        <v>0</v>
      </c>
      <c r="CE143" s="5">
        <f t="shared" si="284"/>
        <v>0</v>
      </c>
      <c r="CF143" s="5">
        <f t="shared" si="226"/>
        <v>0</v>
      </c>
      <c r="CG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20"/>
      <c r="FU143" s="11"/>
      <c r="FV143" s="11"/>
      <c r="FW143" s="11"/>
    </row>
    <row r="144" spans="1:179" x14ac:dyDescent="0.25">
      <c r="A144">
        <v>31</v>
      </c>
      <c r="B144" s="2">
        <v>35855</v>
      </c>
      <c r="C144" s="5">
        <f t="shared" ref="C144:L144" si="285">(C53/1000000)/$A144</f>
        <v>1.6169462580645162</v>
      </c>
      <c r="D144" s="5">
        <f t="shared" si="285"/>
        <v>1.8814161290322578E-2</v>
      </c>
      <c r="E144" s="5">
        <f t="shared" si="285"/>
        <v>1.1702516129032258E-2</v>
      </c>
      <c r="F144" s="5">
        <f t="shared" si="285"/>
        <v>1.6398580645161292E-2</v>
      </c>
      <c r="G144" s="5">
        <f t="shared" si="285"/>
        <v>1.1260451612903226E-2</v>
      </c>
      <c r="H144" s="5">
        <f t="shared" si="285"/>
        <v>1.3014870967741936E-2</v>
      </c>
      <c r="I144" s="5">
        <f t="shared" si="285"/>
        <v>1.3143225806451614E-2</v>
      </c>
      <c r="J144" s="5">
        <f t="shared" si="285"/>
        <v>1.2805290322580645E-2</v>
      </c>
      <c r="K144" s="5">
        <f t="shared" si="285"/>
        <v>1.4033387096774194E-2</v>
      </c>
      <c r="L144" s="5">
        <f t="shared" si="285"/>
        <v>1.6100935483870968E-2</v>
      </c>
      <c r="M144" s="5">
        <f t="shared" si="267"/>
        <v>1.1685903225806451E-2</v>
      </c>
      <c r="N144" s="5">
        <f t="shared" si="267"/>
        <v>1.3468290322580645E-2</v>
      </c>
      <c r="O144" s="5">
        <f t="shared" si="267"/>
        <v>1.3771064516129031E-2</v>
      </c>
      <c r="P144" s="5">
        <f t="shared" si="267"/>
        <v>1.7281741935483871E-2</v>
      </c>
      <c r="Q144" s="5">
        <f t="shared" si="267"/>
        <v>1.1664258064516131E-2</v>
      </c>
      <c r="R144" s="5">
        <f t="shared" si="267"/>
        <v>1.2046161290322582E-2</v>
      </c>
      <c r="S144" s="5">
        <f t="shared" si="267"/>
        <v>1.3612774193548387E-2</v>
      </c>
      <c r="T144" s="5">
        <f t="shared" ref="T144:CE144" si="286">(T53/1000000)/$A144</f>
        <v>1.6270225806451613E-2</v>
      </c>
      <c r="U144" s="5">
        <f t="shared" si="286"/>
        <v>1.4340129032258064E-2</v>
      </c>
      <c r="V144" s="5">
        <f t="shared" si="286"/>
        <v>1.6602806451612905E-2</v>
      </c>
      <c r="W144" s="5">
        <f t="shared" si="286"/>
        <v>2.1092225806451613E-2</v>
      </c>
      <c r="X144" s="5">
        <f t="shared" si="286"/>
        <v>1.2229129032258066E-2</v>
      </c>
      <c r="Y144" s="5">
        <f t="shared" si="286"/>
        <v>3.9446129032258068E-2</v>
      </c>
      <c r="Z144" s="5">
        <f t="shared" si="286"/>
        <v>3.2099032258064514E-2</v>
      </c>
      <c r="AA144" s="5">
        <f t="shared" si="286"/>
        <v>1.1548741935483872E-2</v>
      </c>
      <c r="AB144" s="5">
        <f t="shared" si="286"/>
        <v>1.8772322580645161E-2</v>
      </c>
      <c r="AC144" s="5">
        <f t="shared" si="286"/>
        <v>4.4575838709677421E-2</v>
      </c>
      <c r="AD144" s="5">
        <f t="shared" si="286"/>
        <v>1.9222774193548387E-2</v>
      </c>
      <c r="AE144" s="5">
        <f t="shared" si="286"/>
        <v>1.9633387096774195E-2</v>
      </c>
      <c r="AF144" s="5">
        <f t="shared" si="286"/>
        <v>2.1474870967741935E-2</v>
      </c>
      <c r="AG144" s="5">
        <f t="shared" si="286"/>
        <v>1.8106096774193548E-2</v>
      </c>
      <c r="AH144" s="5">
        <f t="shared" si="286"/>
        <v>2.8055709677419355E-2</v>
      </c>
      <c r="AI144" s="5">
        <f t="shared" si="286"/>
        <v>2.180016129032258E-2</v>
      </c>
      <c r="AJ144" s="5">
        <f t="shared" si="286"/>
        <v>3.2080258064516129E-2</v>
      </c>
      <c r="AK144" s="5">
        <f t="shared" si="286"/>
        <v>2.3450774193548386E-2</v>
      </c>
      <c r="AL144" s="5">
        <f t="shared" si="286"/>
        <v>2.9751129032258065E-2</v>
      </c>
      <c r="AM144" s="5">
        <f t="shared" si="286"/>
        <v>2.7083870967741935E-2</v>
      </c>
      <c r="AN144" s="5">
        <f t="shared" si="286"/>
        <v>2.4995258064516128E-2</v>
      </c>
      <c r="AO144" s="5">
        <f t="shared" si="286"/>
        <v>3.641758064516129E-2</v>
      </c>
      <c r="AP144" s="5">
        <f t="shared" si="286"/>
        <v>3.3661322580645164E-2</v>
      </c>
      <c r="AQ144" s="5">
        <f t="shared" si="286"/>
        <v>3.7879741935483872E-2</v>
      </c>
      <c r="AR144" s="5">
        <f t="shared" si="286"/>
        <v>2.5033161290322584E-2</v>
      </c>
      <c r="AS144" s="5">
        <f t="shared" si="286"/>
        <v>3.5450322580645156E-2</v>
      </c>
      <c r="AT144" s="5">
        <f t="shared" si="286"/>
        <v>3.7944483870967743E-2</v>
      </c>
      <c r="AU144" s="5">
        <f t="shared" si="286"/>
        <v>4.1312290322580644E-2</v>
      </c>
      <c r="AV144" s="5">
        <f t="shared" si="286"/>
        <v>7.8593612903225807E-2</v>
      </c>
      <c r="AW144" s="5">
        <f t="shared" si="286"/>
        <v>8.7375677419354841E-2</v>
      </c>
      <c r="AX144" s="5">
        <f t="shared" si="286"/>
        <v>4.5948000000000003E-2</v>
      </c>
      <c r="AY144" s="5">
        <f t="shared" si="286"/>
        <v>4.274429032258064E-2</v>
      </c>
      <c r="AZ144" s="5">
        <f t="shared" si="286"/>
        <v>8.2548290322580653E-2</v>
      </c>
      <c r="BA144" s="5">
        <f t="shared" si="286"/>
        <v>9.7417000000000004E-2</v>
      </c>
      <c r="BB144" s="5">
        <f t="shared" si="286"/>
        <v>5.9683225806451613E-2</v>
      </c>
      <c r="BC144" s="5">
        <f t="shared" si="286"/>
        <v>0</v>
      </c>
      <c r="BD144" s="5">
        <f t="shared" si="286"/>
        <v>0</v>
      </c>
      <c r="BE144" s="5">
        <f t="shared" si="286"/>
        <v>0</v>
      </c>
      <c r="BF144" s="5">
        <f t="shared" si="286"/>
        <v>0</v>
      </c>
      <c r="BG144" s="5">
        <f t="shared" si="286"/>
        <v>0</v>
      </c>
      <c r="BH144" s="5">
        <f t="shared" si="286"/>
        <v>0</v>
      </c>
      <c r="BI144" s="5">
        <f t="shared" si="286"/>
        <v>0</v>
      </c>
      <c r="BJ144" s="5">
        <f t="shared" si="286"/>
        <v>0</v>
      </c>
      <c r="BK144" s="5">
        <f t="shared" si="286"/>
        <v>0</v>
      </c>
      <c r="BL144" s="5">
        <f t="shared" si="286"/>
        <v>0</v>
      </c>
      <c r="BM144" s="5">
        <f t="shared" si="286"/>
        <v>0</v>
      </c>
      <c r="BN144" s="5">
        <f t="shared" si="286"/>
        <v>0</v>
      </c>
      <c r="BO144" s="5">
        <f t="shared" si="286"/>
        <v>0</v>
      </c>
      <c r="BP144" s="5">
        <f t="shared" si="286"/>
        <v>0</v>
      </c>
      <c r="BQ144" s="5">
        <f t="shared" si="286"/>
        <v>0</v>
      </c>
      <c r="BR144" s="5">
        <f t="shared" si="286"/>
        <v>0</v>
      </c>
      <c r="BS144" s="5">
        <f t="shared" si="286"/>
        <v>0</v>
      </c>
      <c r="BT144" s="5">
        <f t="shared" si="286"/>
        <v>0</v>
      </c>
      <c r="BU144" s="5">
        <f t="shared" si="286"/>
        <v>0</v>
      </c>
      <c r="BV144" s="5">
        <f t="shared" si="286"/>
        <v>0</v>
      </c>
      <c r="BW144" s="5">
        <f t="shared" si="286"/>
        <v>0</v>
      </c>
      <c r="BX144" s="5">
        <f t="shared" si="286"/>
        <v>0</v>
      </c>
      <c r="BY144" s="5">
        <f t="shared" si="286"/>
        <v>0</v>
      </c>
      <c r="BZ144" s="5">
        <f t="shared" si="286"/>
        <v>0</v>
      </c>
      <c r="CA144" s="5">
        <f t="shared" si="286"/>
        <v>0</v>
      </c>
      <c r="CB144" s="5">
        <f t="shared" si="286"/>
        <v>0</v>
      </c>
      <c r="CC144" s="5">
        <f t="shared" si="286"/>
        <v>0</v>
      </c>
      <c r="CD144" s="5">
        <f t="shared" si="286"/>
        <v>0</v>
      </c>
      <c r="CE144" s="5">
        <f t="shared" si="286"/>
        <v>0</v>
      </c>
      <c r="CF144" s="5">
        <f t="shared" si="226"/>
        <v>0</v>
      </c>
      <c r="CG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20"/>
      <c r="FU144" s="11"/>
      <c r="FV144" s="11"/>
      <c r="FW144" s="11"/>
    </row>
    <row r="145" spans="1:179" x14ac:dyDescent="0.25">
      <c r="A145">
        <v>30</v>
      </c>
      <c r="B145" s="2">
        <v>35886</v>
      </c>
      <c r="C145" s="5">
        <f t="shared" ref="C145:L145" si="287">(C54/1000000)/$A145</f>
        <v>1.6056042666666668</v>
      </c>
      <c r="D145" s="5">
        <f t="shared" si="287"/>
        <v>1.8524933333333334E-2</v>
      </c>
      <c r="E145" s="5">
        <f t="shared" si="287"/>
        <v>1.2291466666666667E-2</v>
      </c>
      <c r="F145" s="5">
        <f t="shared" si="287"/>
        <v>1.6979233333333333E-2</v>
      </c>
      <c r="G145" s="5">
        <f t="shared" si="287"/>
        <v>1.09395E-2</v>
      </c>
      <c r="H145" s="5">
        <f t="shared" si="287"/>
        <v>1.16723E-2</v>
      </c>
      <c r="I145" s="5">
        <f t="shared" si="287"/>
        <v>1.2717266666666668E-2</v>
      </c>
      <c r="J145" s="5">
        <f t="shared" si="287"/>
        <v>1.3507066666666668E-2</v>
      </c>
      <c r="K145" s="5">
        <f t="shared" si="287"/>
        <v>1.3647866666666668E-2</v>
      </c>
      <c r="L145" s="5">
        <f t="shared" si="287"/>
        <v>1.5632433333333331E-2</v>
      </c>
      <c r="M145" s="5">
        <f t="shared" ref="M145:S154" si="288">(M54/1000000)/$A145</f>
        <v>1.1444866666666666E-2</v>
      </c>
      <c r="N145" s="5">
        <f t="shared" si="288"/>
        <v>1.3485433333333333E-2</v>
      </c>
      <c r="O145" s="5">
        <f t="shared" si="288"/>
        <v>1.3313433333333334E-2</v>
      </c>
      <c r="P145" s="5">
        <f t="shared" si="288"/>
        <v>1.7179166666666669E-2</v>
      </c>
      <c r="Q145" s="5">
        <f t="shared" si="288"/>
        <v>1.14714E-2</v>
      </c>
      <c r="R145" s="5">
        <f t="shared" si="288"/>
        <v>1.1258800000000001E-2</v>
      </c>
      <c r="S145" s="5">
        <f t="shared" si="288"/>
        <v>1.3397466666666667E-2</v>
      </c>
      <c r="T145" s="5">
        <f t="shared" ref="T145:CE145" si="289">(T54/1000000)/$A145</f>
        <v>1.7428200000000001E-2</v>
      </c>
      <c r="U145" s="5">
        <f t="shared" si="289"/>
        <v>1.4069400000000001E-2</v>
      </c>
      <c r="V145" s="5">
        <f t="shared" si="289"/>
        <v>1.68886E-2</v>
      </c>
      <c r="W145" s="5">
        <f t="shared" si="289"/>
        <v>2.4038633333333333E-2</v>
      </c>
      <c r="X145" s="5">
        <f t="shared" si="289"/>
        <v>1.18116E-2</v>
      </c>
      <c r="Y145" s="5">
        <f t="shared" si="289"/>
        <v>3.7422566666666664E-2</v>
      </c>
      <c r="Z145" s="5">
        <f t="shared" si="289"/>
        <v>3.0604133333333335E-2</v>
      </c>
      <c r="AA145" s="5">
        <f t="shared" si="289"/>
        <v>1.1166566666666666E-2</v>
      </c>
      <c r="AB145" s="5">
        <f t="shared" si="289"/>
        <v>1.8232099999999998E-2</v>
      </c>
      <c r="AC145" s="5">
        <f t="shared" si="289"/>
        <v>4.3517966666666665E-2</v>
      </c>
      <c r="AD145" s="5">
        <f t="shared" si="289"/>
        <v>1.8513466666666666E-2</v>
      </c>
      <c r="AE145" s="5">
        <f t="shared" si="289"/>
        <v>1.7830333333333333E-2</v>
      </c>
      <c r="AF145" s="5">
        <f t="shared" si="289"/>
        <v>2.03197E-2</v>
      </c>
      <c r="AG145" s="5">
        <f t="shared" si="289"/>
        <v>1.8404966666666668E-2</v>
      </c>
      <c r="AH145" s="5">
        <f t="shared" si="289"/>
        <v>2.6841033333333333E-2</v>
      </c>
      <c r="AI145" s="5">
        <f t="shared" si="289"/>
        <v>2.2565733333333334E-2</v>
      </c>
      <c r="AJ145" s="5">
        <f t="shared" si="289"/>
        <v>3.0355066666666666E-2</v>
      </c>
      <c r="AK145" s="5">
        <f t="shared" si="289"/>
        <v>2.2950000000000002E-2</v>
      </c>
      <c r="AL145" s="5">
        <f t="shared" si="289"/>
        <v>2.8959366666666667E-2</v>
      </c>
      <c r="AM145" s="5">
        <f t="shared" si="289"/>
        <v>2.5162E-2</v>
      </c>
      <c r="AN145" s="5">
        <f t="shared" si="289"/>
        <v>2.3807933333333333E-2</v>
      </c>
      <c r="AO145" s="5">
        <f t="shared" si="289"/>
        <v>3.2895766666666666E-2</v>
      </c>
      <c r="AP145" s="5">
        <f t="shared" si="289"/>
        <v>3.1574633333333338E-2</v>
      </c>
      <c r="AQ145" s="5">
        <f t="shared" si="289"/>
        <v>3.7365066666666662E-2</v>
      </c>
      <c r="AR145" s="5">
        <f t="shared" si="289"/>
        <v>2.3725533333333333E-2</v>
      </c>
      <c r="AS145" s="5">
        <f t="shared" si="289"/>
        <v>3.5136199999999999E-2</v>
      </c>
      <c r="AT145" s="5">
        <f t="shared" si="289"/>
        <v>3.6209333333333329E-2</v>
      </c>
      <c r="AU145" s="5">
        <f t="shared" si="289"/>
        <v>4.0384899999999994E-2</v>
      </c>
      <c r="AV145" s="5">
        <f t="shared" si="289"/>
        <v>7.8210700000000008E-2</v>
      </c>
      <c r="AW145" s="5">
        <f t="shared" si="289"/>
        <v>7.9501199999999994E-2</v>
      </c>
      <c r="AX145" s="5">
        <f t="shared" si="289"/>
        <v>4.2106299999999999E-2</v>
      </c>
      <c r="AY145" s="5">
        <f t="shared" si="289"/>
        <v>3.8588299999999999E-2</v>
      </c>
      <c r="AZ145" s="5">
        <f t="shared" si="289"/>
        <v>6.9232000000000002E-2</v>
      </c>
      <c r="BA145" s="5">
        <f t="shared" si="289"/>
        <v>7.4161166666666667E-2</v>
      </c>
      <c r="BB145" s="5">
        <f t="shared" si="289"/>
        <v>8.0312700000000001E-2</v>
      </c>
      <c r="BC145" s="5">
        <f t="shared" si="289"/>
        <v>6.8130733333333332E-2</v>
      </c>
      <c r="BD145" s="5">
        <f t="shared" si="289"/>
        <v>0</v>
      </c>
      <c r="BE145" s="5">
        <f t="shared" si="289"/>
        <v>0</v>
      </c>
      <c r="BF145" s="5">
        <f t="shared" si="289"/>
        <v>0</v>
      </c>
      <c r="BG145" s="5">
        <f t="shared" si="289"/>
        <v>0</v>
      </c>
      <c r="BH145" s="5">
        <f t="shared" si="289"/>
        <v>0</v>
      </c>
      <c r="BI145" s="5">
        <f t="shared" si="289"/>
        <v>0</v>
      </c>
      <c r="BJ145" s="5">
        <f t="shared" si="289"/>
        <v>0</v>
      </c>
      <c r="BK145" s="5">
        <f t="shared" si="289"/>
        <v>0</v>
      </c>
      <c r="BL145" s="5">
        <f t="shared" si="289"/>
        <v>0</v>
      </c>
      <c r="BM145" s="5">
        <f t="shared" si="289"/>
        <v>0</v>
      </c>
      <c r="BN145" s="5">
        <f t="shared" si="289"/>
        <v>0</v>
      </c>
      <c r="BO145" s="5">
        <f t="shared" si="289"/>
        <v>0</v>
      </c>
      <c r="BP145" s="5">
        <f t="shared" si="289"/>
        <v>0</v>
      </c>
      <c r="BQ145" s="5">
        <f t="shared" si="289"/>
        <v>0</v>
      </c>
      <c r="BR145" s="5">
        <f t="shared" si="289"/>
        <v>0</v>
      </c>
      <c r="BS145" s="5">
        <f t="shared" si="289"/>
        <v>0</v>
      </c>
      <c r="BT145" s="5">
        <f t="shared" si="289"/>
        <v>0</v>
      </c>
      <c r="BU145" s="5">
        <f t="shared" si="289"/>
        <v>0</v>
      </c>
      <c r="BV145" s="5">
        <f t="shared" si="289"/>
        <v>0</v>
      </c>
      <c r="BW145" s="5">
        <f t="shared" si="289"/>
        <v>0</v>
      </c>
      <c r="BX145" s="5">
        <f t="shared" si="289"/>
        <v>0</v>
      </c>
      <c r="BY145" s="5">
        <f t="shared" si="289"/>
        <v>0</v>
      </c>
      <c r="BZ145" s="5">
        <f t="shared" si="289"/>
        <v>0</v>
      </c>
      <c r="CA145" s="5">
        <f t="shared" si="289"/>
        <v>0</v>
      </c>
      <c r="CB145" s="5">
        <f t="shared" si="289"/>
        <v>0</v>
      </c>
      <c r="CC145" s="5">
        <f t="shared" si="289"/>
        <v>0</v>
      </c>
      <c r="CD145" s="5">
        <f t="shared" si="289"/>
        <v>0</v>
      </c>
      <c r="CE145" s="5">
        <f t="shared" si="289"/>
        <v>0</v>
      </c>
      <c r="CF145" s="5">
        <f t="shared" si="226"/>
        <v>0</v>
      </c>
      <c r="CG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20"/>
      <c r="FU145" s="11"/>
      <c r="FV145" s="11"/>
      <c r="FW145" s="11"/>
    </row>
    <row r="146" spans="1:179" x14ac:dyDescent="0.25">
      <c r="A146">
        <v>31</v>
      </c>
      <c r="B146" s="2">
        <v>35916</v>
      </c>
      <c r="C146" s="5">
        <f t="shared" ref="C146:L146" si="290">(C55/1000000)/$A146</f>
        <v>1.564218193548387</v>
      </c>
      <c r="D146" s="5">
        <f t="shared" si="290"/>
        <v>1.7636322580645163E-2</v>
      </c>
      <c r="E146" s="5">
        <f t="shared" si="290"/>
        <v>1.2069677419354838E-2</v>
      </c>
      <c r="F146" s="5">
        <f t="shared" si="290"/>
        <v>1.5841258064516129E-2</v>
      </c>
      <c r="G146" s="5">
        <f t="shared" si="290"/>
        <v>1.0920387096774193E-2</v>
      </c>
      <c r="H146" s="5">
        <f t="shared" si="290"/>
        <v>1.1439225806451613E-2</v>
      </c>
      <c r="I146" s="5">
        <f t="shared" si="290"/>
        <v>1.2218999999999999E-2</v>
      </c>
      <c r="J146" s="5">
        <f t="shared" si="290"/>
        <v>1.345551612903226E-2</v>
      </c>
      <c r="K146" s="5">
        <f t="shared" si="290"/>
        <v>1.3705064516129031E-2</v>
      </c>
      <c r="L146" s="5">
        <f t="shared" si="290"/>
        <v>1.597816129032258E-2</v>
      </c>
      <c r="M146" s="5">
        <f t="shared" si="288"/>
        <v>1.1205870967741937E-2</v>
      </c>
      <c r="N146" s="5">
        <f t="shared" si="288"/>
        <v>1.3150129032258064E-2</v>
      </c>
      <c r="O146" s="5">
        <f t="shared" si="288"/>
        <v>1.2592741935483872E-2</v>
      </c>
      <c r="P146" s="5">
        <f t="shared" si="288"/>
        <v>1.7316161290322579E-2</v>
      </c>
      <c r="Q146" s="5">
        <f t="shared" si="288"/>
        <v>1.0959483870967741E-2</v>
      </c>
      <c r="R146" s="5">
        <f t="shared" si="288"/>
        <v>1.1220161290322581E-2</v>
      </c>
      <c r="S146" s="5">
        <f t="shared" si="288"/>
        <v>1.2908935483870967E-2</v>
      </c>
      <c r="T146" s="5">
        <f t="shared" ref="T146:CE146" si="291">(T55/1000000)/$A146</f>
        <v>1.7052612903225805E-2</v>
      </c>
      <c r="U146" s="5">
        <f t="shared" si="291"/>
        <v>1.3409419354838709E-2</v>
      </c>
      <c r="V146" s="5">
        <f t="shared" si="291"/>
        <v>1.6410774193548389E-2</v>
      </c>
      <c r="W146" s="5">
        <f t="shared" si="291"/>
        <v>2.3235129032258064E-2</v>
      </c>
      <c r="X146" s="5">
        <f t="shared" si="291"/>
        <v>1.1757354838709677E-2</v>
      </c>
      <c r="Y146" s="5">
        <f t="shared" si="291"/>
        <v>3.6312064516129033E-2</v>
      </c>
      <c r="Z146" s="5">
        <f t="shared" si="291"/>
        <v>2.9594645161290321E-2</v>
      </c>
      <c r="AA146" s="5">
        <f t="shared" si="291"/>
        <v>1.1109967741935485E-2</v>
      </c>
      <c r="AB146" s="5">
        <f t="shared" si="291"/>
        <v>1.751425806451613E-2</v>
      </c>
      <c r="AC146" s="5">
        <f t="shared" si="291"/>
        <v>4.316367741935484E-2</v>
      </c>
      <c r="AD146" s="5">
        <f t="shared" si="291"/>
        <v>1.8562548387096776E-2</v>
      </c>
      <c r="AE146" s="5">
        <f t="shared" si="291"/>
        <v>1.6332387096774193E-2</v>
      </c>
      <c r="AF146" s="5">
        <f t="shared" si="291"/>
        <v>2.0681580645161287E-2</v>
      </c>
      <c r="AG146" s="5">
        <f t="shared" si="291"/>
        <v>1.8608774193548387E-2</v>
      </c>
      <c r="AH146" s="5">
        <f t="shared" si="291"/>
        <v>2.5702096774193547E-2</v>
      </c>
      <c r="AI146" s="5">
        <f t="shared" si="291"/>
        <v>2.201748387096774E-2</v>
      </c>
      <c r="AJ146" s="5">
        <f t="shared" si="291"/>
        <v>2.9426354838709676E-2</v>
      </c>
      <c r="AK146" s="5">
        <f t="shared" si="291"/>
        <v>2.1842612903225804E-2</v>
      </c>
      <c r="AL146" s="5">
        <f t="shared" si="291"/>
        <v>2.8107451612903223E-2</v>
      </c>
      <c r="AM146" s="5">
        <f t="shared" si="291"/>
        <v>2.541641935483871E-2</v>
      </c>
      <c r="AN146" s="5">
        <f t="shared" si="291"/>
        <v>2.3741225806451615E-2</v>
      </c>
      <c r="AO146" s="5">
        <f t="shared" si="291"/>
        <v>3.1244129032258063E-2</v>
      </c>
      <c r="AP146" s="5">
        <f t="shared" si="291"/>
        <v>3.0867193548387097E-2</v>
      </c>
      <c r="AQ146" s="5">
        <f t="shared" si="291"/>
        <v>3.4071096774193545E-2</v>
      </c>
      <c r="AR146" s="5">
        <f t="shared" si="291"/>
        <v>2.2432419354838713E-2</v>
      </c>
      <c r="AS146" s="5">
        <f t="shared" si="291"/>
        <v>3.242864516129032E-2</v>
      </c>
      <c r="AT146" s="5">
        <f t="shared" si="291"/>
        <v>3.2674064516129031E-2</v>
      </c>
      <c r="AU146" s="5">
        <f t="shared" si="291"/>
        <v>3.8514935483870971E-2</v>
      </c>
      <c r="AV146" s="5">
        <f t="shared" si="291"/>
        <v>7.7449419354838706E-2</v>
      </c>
      <c r="AW146" s="5">
        <f t="shared" si="291"/>
        <v>7.1803096774193553E-2</v>
      </c>
      <c r="AX146" s="5">
        <f t="shared" si="291"/>
        <v>4.0679290322580643E-2</v>
      </c>
      <c r="AY146" s="5">
        <f t="shared" si="291"/>
        <v>3.8674096774193555E-2</v>
      </c>
      <c r="AZ146" s="5">
        <f t="shared" si="291"/>
        <v>6.5230935483870961E-2</v>
      </c>
      <c r="BA146" s="5">
        <f t="shared" si="291"/>
        <v>6.2467387096774192E-2</v>
      </c>
      <c r="BB146" s="5">
        <f t="shared" si="291"/>
        <v>6.7359032258064513E-2</v>
      </c>
      <c r="BC146" s="5">
        <f t="shared" si="291"/>
        <v>0.10077635483870968</v>
      </c>
      <c r="BD146" s="5">
        <f t="shared" si="291"/>
        <v>5.2038419354838709E-2</v>
      </c>
      <c r="BE146" s="5">
        <f t="shared" si="291"/>
        <v>0</v>
      </c>
      <c r="BF146" s="5">
        <f t="shared" si="291"/>
        <v>0</v>
      </c>
      <c r="BG146" s="5">
        <f t="shared" si="291"/>
        <v>0</v>
      </c>
      <c r="BH146" s="5">
        <f t="shared" si="291"/>
        <v>0</v>
      </c>
      <c r="BI146" s="5">
        <f t="shared" si="291"/>
        <v>0</v>
      </c>
      <c r="BJ146" s="5">
        <f t="shared" si="291"/>
        <v>0</v>
      </c>
      <c r="BK146" s="5">
        <f t="shared" si="291"/>
        <v>0</v>
      </c>
      <c r="BL146" s="5">
        <f t="shared" si="291"/>
        <v>0</v>
      </c>
      <c r="BM146" s="5">
        <f t="shared" si="291"/>
        <v>0</v>
      </c>
      <c r="BN146" s="5">
        <f t="shared" si="291"/>
        <v>0</v>
      </c>
      <c r="BO146" s="5">
        <f t="shared" si="291"/>
        <v>0</v>
      </c>
      <c r="BP146" s="5">
        <f t="shared" si="291"/>
        <v>0</v>
      </c>
      <c r="BQ146" s="5">
        <f t="shared" si="291"/>
        <v>0</v>
      </c>
      <c r="BR146" s="5">
        <f t="shared" si="291"/>
        <v>0</v>
      </c>
      <c r="BS146" s="5">
        <f t="shared" si="291"/>
        <v>0</v>
      </c>
      <c r="BT146" s="5">
        <f t="shared" si="291"/>
        <v>0</v>
      </c>
      <c r="BU146" s="5">
        <f t="shared" si="291"/>
        <v>0</v>
      </c>
      <c r="BV146" s="5">
        <f t="shared" si="291"/>
        <v>0</v>
      </c>
      <c r="BW146" s="5">
        <f t="shared" si="291"/>
        <v>0</v>
      </c>
      <c r="BX146" s="5">
        <f t="shared" si="291"/>
        <v>0</v>
      </c>
      <c r="BY146" s="5">
        <f t="shared" si="291"/>
        <v>0</v>
      </c>
      <c r="BZ146" s="5">
        <f t="shared" si="291"/>
        <v>0</v>
      </c>
      <c r="CA146" s="5">
        <f t="shared" si="291"/>
        <v>0</v>
      </c>
      <c r="CB146" s="5">
        <f t="shared" si="291"/>
        <v>0</v>
      </c>
      <c r="CC146" s="5">
        <f t="shared" si="291"/>
        <v>0</v>
      </c>
      <c r="CD146" s="5">
        <f t="shared" si="291"/>
        <v>0</v>
      </c>
      <c r="CE146" s="5">
        <f t="shared" si="291"/>
        <v>0</v>
      </c>
      <c r="CF146" s="5">
        <f t="shared" si="226"/>
        <v>0</v>
      </c>
      <c r="CG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20"/>
      <c r="FU146" s="11"/>
      <c r="FV146" s="11"/>
      <c r="FW146" s="11"/>
    </row>
    <row r="147" spans="1:179" x14ac:dyDescent="0.25">
      <c r="A147">
        <v>30</v>
      </c>
      <c r="B147" s="2">
        <v>35947</v>
      </c>
      <c r="C147" s="5">
        <f t="shared" ref="C147:L147" si="292">(C56/1000000)/$A147</f>
        <v>1.5503279333333333</v>
      </c>
      <c r="D147" s="5">
        <f t="shared" si="292"/>
        <v>1.7179766666666665E-2</v>
      </c>
      <c r="E147" s="5">
        <f t="shared" si="292"/>
        <v>1.1607866666666666E-2</v>
      </c>
      <c r="F147" s="5">
        <f t="shared" si="292"/>
        <v>1.5779566666666668E-2</v>
      </c>
      <c r="G147" s="5">
        <f t="shared" si="292"/>
        <v>1.1346966666666668E-2</v>
      </c>
      <c r="H147" s="5">
        <f t="shared" si="292"/>
        <v>1.1077266666666667E-2</v>
      </c>
      <c r="I147" s="5">
        <f t="shared" si="292"/>
        <v>1.1872166666666666E-2</v>
      </c>
      <c r="J147" s="5">
        <f t="shared" si="292"/>
        <v>1.2641266666666668E-2</v>
      </c>
      <c r="K147" s="5">
        <f t="shared" si="292"/>
        <v>1.3852566666666667E-2</v>
      </c>
      <c r="L147" s="5">
        <f t="shared" si="292"/>
        <v>1.5551366666666667E-2</v>
      </c>
      <c r="M147" s="5">
        <f t="shared" si="288"/>
        <v>1.1941499999999999E-2</v>
      </c>
      <c r="N147" s="5">
        <f t="shared" si="288"/>
        <v>1.3038666666666667E-2</v>
      </c>
      <c r="O147" s="5">
        <f t="shared" si="288"/>
        <v>1.2169099999999999E-2</v>
      </c>
      <c r="P147" s="5">
        <f t="shared" si="288"/>
        <v>1.6458999999999998E-2</v>
      </c>
      <c r="Q147" s="5">
        <f t="shared" si="288"/>
        <v>1.0723199999999999E-2</v>
      </c>
      <c r="R147" s="5">
        <f t="shared" si="288"/>
        <v>1.0932300000000001E-2</v>
      </c>
      <c r="S147" s="5">
        <f t="shared" si="288"/>
        <v>1.2704833333333334E-2</v>
      </c>
      <c r="T147" s="5">
        <f t="shared" ref="T147:CE147" si="293">(T56/1000000)/$A147</f>
        <v>1.53261E-2</v>
      </c>
      <c r="U147" s="5">
        <f t="shared" si="293"/>
        <v>1.27534E-2</v>
      </c>
      <c r="V147" s="5">
        <f t="shared" si="293"/>
        <v>1.5796466666666665E-2</v>
      </c>
      <c r="W147" s="5">
        <f t="shared" si="293"/>
        <v>2.131046666666667E-2</v>
      </c>
      <c r="X147" s="5">
        <f t="shared" si="293"/>
        <v>1.1602266666666666E-2</v>
      </c>
      <c r="Y147" s="5">
        <f t="shared" si="293"/>
        <v>3.4252499999999998E-2</v>
      </c>
      <c r="Z147" s="5">
        <f t="shared" si="293"/>
        <v>2.7501333333333332E-2</v>
      </c>
      <c r="AA147" s="5">
        <f t="shared" si="293"/>
        <v>1.0669133333333334E-2</v>
      </c>
      <c r="AB147" s="5">
        <f t="shared" si="293"/>
        <v>1.6908966666666667E-2</v>
      </c>
      <c r="AC147" s="5">
        <f t="shared" si="293"/>
        <v>3.9754999999999999E-2</v>
      </c>
      <c r="AD147" s="5">
        <f t="shared" si="293"/>
        <v>1.7829333333333332E-2</v>
      </c>
      <c r="AE147" s="5">
        <f t="shared" si="293"/>
        <v>1.6523633333333333E-2</v>
      </c>
      <c r="AF147" s="5">
        <f t="shared" si="293"/>
        <v>1.9853533333333333E-2</v>
      </c>
      <c r="AG147" s="5">
        <f t="shared" si="293"/>
        <v>1.8440666666666668E-2</v>
      </c>
      <c r="AH147" s="5">
        <f t="shared" si="293"/>
        <v>2.4573699999999997E-2</v>
      </c>
      <c r="AI147" s="5">
        <f t="shared" si="293"/>
        <v>2.1152266666666666E-2</v>
      </c>
      <c r="AJ147" s="5">
        <f t="shared" si="293"/>
        <v>2.8320599999999998E-2</v>
      </c>
      <c r="AK147" s="5">
        <f t="shared" si="293"/>
        <v>2.0981299999999998E-2</v>
      </c>
      <c r="AL147" s="5">
        <f t="shared" si="293"/>
        <v>2.7508333333333336E-2</v>
      </c>
      <c r="AM147" s="5">
        <f t="shared" si="293"/>
        <v>2.4256466666666664E-2</v>
      </c>
      <c r="AN147" s="5">
        <f t="shared" si="293"/>
        <v>2.1629433333333333E-2</v>
      </c>
      <c r="AO147" s="5">
        <f t="shared" si="293"/>
        <v>2.9384633333333333E-2</v>
      </c>
      <c r="AP147" s="5">
        <f t="shared" si="293"/>
        <v>2.8834533333333336E-2</v>
      </c>
      <c r="AQ147" s="5">
        <f t="shared" si="293"/>
        <v>3.4094533333333336E-2</v>
      </c>
      <c r="AR147" s="5">
        <f t="shared" si="293"/>
        <v>2.0844833333333333E-2</v>
      </c>
      <c r="AS147" s="5">
        <f t="shared" si="293"/>
        <v>3.0279833333333332E-2</v>
      </c>
      <c r="AT147" s="5">
        <f t="shared" si="293"/>
        <v>3.0627466666666665E-2</v>
      </c>
      <c r="AU147" s="5">
        <f t="shared" si="293"/>
        <v>3.711723333333334E-2</v>
      </c>
      <c r="AV147" s="5">
        <f t="shared" si="293"/>
        <v>7.1280533333333326E-2</v>
      </c>
      <c r="AW147" s="5">
        <f t="shared" si="293"/>
        <v>6.06446E-2</v>
      </c>
      <c r="AX147" s="5">
        <f t="shared" si="293"/>
        <v>3.6059500000000001E-2</v>
      </c>
      <c r="AY147" s="5">
        <f t="shared" si="293"/>
        <v>3.6480266666666671E-2</v>
      </c>
      <c r="AZ147" s="5">
        <f t="shared" si="293"/>
        <v>6.0651000000000004E-2</v>
      </c>
      <c r="BA147" s="5">
        <f t="shared" si="293"/>
        <v>5.4986866666666662E-2</v>
      </c>
      <c r="BB147" s="5">
        <f t="shared" si="293"/>
        <v>6.5693933333333329E-2</v>
      </c>
      <c r="BC147" s="5">
        <f t="shared" si="293"/>
        <v>9.1340299999999999E-2</v>
      </c>
      <c r="BD147" s="5">
        <f t="shared" si="293"/>
        <v>7.7907799999999999E-2</v>
      </c>
      <c r="BE147" s="5">
        <f t="shared" si="293"/>
        <v>4.1533899999999999E-2</v>
      </c>
      <c r="BF147" s="5">
        <f t="shared" si="293"/>
        <v>0</v>
      </c>
      <c r="BG147" s="5">
        <f t="shared" si="293"/>
        <v>0</v>
      </c>
      <c r="BH147" s="5">
        <f t="shared" si="293"/>
        <v>0</v>
      </c>
      <c r="BI147" s="5">
        <f t="shared" si="293"/>
        <v>0</v>
      </c>
      <c r="BJ147" s="5">
        <f t="shared" si="293"/>
        <v>0</v>
      </c>
      <c r="BK147" s="5">
        <f t="shared" si="293"/>
        <v>0</v>
      </c>
      <c r="BL147" s="5">
        <f t="shared" si="293"/>
        <v>0</v>
      </c>
      <c r="BM147" s="5">
        <f t="shared" si="293"/>
        <v>0</v>
      </c>
      <c r="BN147" s="5">
        <f t="shared" si="293"/>
        <v>0</v>
      </c>
      <c r="BO147" s="5">
        <f t="shared" si="293"/>
        <v>0</v>
      </c>
      <c r="BP147" s="5">
        <f t="shared" si="293"/>
        <v>0</v>
      </c>
      <c r="BQ147" s="5">
        <f t="shared" si="293"/>
        <v>0</v>
      </c>
      <c r="BR147" s="5">
        <f t="shared" si="293"/>
        <v>0</v>
      </c>
      <c r="BS147" s="5">
        <f t="shared" si="293"/>
        <v>0</v>
      </c>
      <c r="BT147" s="5">
        <f t="shared" si="293"/>
        <v>0</v>
      </c>
      <c r="BU147" s="5">
        <f t="shared" si="293"/>
        <v>0</v>
      </c>
      <c r="BV147" s="5">
        <f t="shared" si="293"/>
        <v>0</v>
      </c>
      <c r="BW147" s="5">
        <f t="shared" si="293"/>
        <v>0</v>
      </c>
      <c r="BX147" s="5">
        <f t="shared" si="293"/>
        <v>0</v>
      </c>
      <c r="BY147" s="5">
        <f t="shared" si="293"/>
        <v>0</v>
      </c>
      <c r="BZ147" s="5">
        <f t="shared" si="293"/>
        <v>0</v>
      </c>
      <c r="CA147" s="5">
        <f t="shared" si="293"/>
        <v>0</v>
      </c>
      <c r="CB147" s="5">
        <f t="shared" si="293"/>
        <v>0</v>
      </c>
      <c r="CC147" s="5">
        <f t="shared" si="293"/>
        <v>0</v>
      </c>
      <c r="CD147" s="5">
        <f t="shared" si="293"/>
        <v>0</v>
      </c>
      <c r="CE147" s="5">
        <f t="shared" si="293"/>
        <v>0</v>
      </c>
      <c r="CF147" s="5">
        <f t="shared" ref="CF147:CF178" si="294">(CF56/1000000)/$A147</f>
        <v>0</v>
      </c>
      <c r="CG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20"/>
      <c r="FU147" s="11"/>
      <c r="FV147" s="11"/>
      <c r="FW147" s="11"/>
    </row>
    <row r="148" spans="1:179" x14ac:dyDescent="0.25">
      <c r="A148">
        <v>31</v>
      </c>
      <c r="B148" s="2">
        <v>35977</v>
      </c>
      <c r="C148" s="5">
        <f t="shared" ref="C148:L148" si="295">(C57/1000000)/$A148</f>
        <v>1.5297179677419355</v>
      </c>
      <c r="D148" s="5">
        <f t="shared" si="295"/>
        <v>1.6896354838709677E-2</v>
      </c>
      <c r="E148" s="5">
        <f t="shared" si="295"/>
        <v>1.1099838709677418E-2</v>
      </c>
      <c r="F148" s="5">
        <f t="shared" si="295"/>
        <v>1.4760161290322581E-2</v>
      </c>
      <c r="G148" s="5">
        <f t="shared" si="295"/>
        <v>9.9872258064516127E-3</v>
      </c>
      <c r="H148" s="5">
        <f t="shared" si="295"/>
        <v>9.9175161290322583E-3</v>
      </c>
      <c r="I148" s="5">
        <f t="shared" si="295"/>
        <v>1.1673870967741935E-2</v>
      </c>
      <c r="J148" s="5">
        <f t="shared" si="295"/>
        <v>1.2698193548387096E-2</v>
      </c>
      <c r="K148" s="5">
        <f t="shared" si="295"/>
        <v>1.3656419354838708E-2</v>
      </c>
      <c r="L148" s="5">
        <f t="shared" si="295"/>
        <v>1.490141935483871E-2</v>
      </c>
      <c r="M148" s="5">
        <f t="shared" si="288"/>
        <v>1.1413870967741935E-2</v>
      </c>
      <c r="N148" s="5">
        <f t="shared" si="288"/>
        <v>1.2649032258064517E-2</v>
      </c>
      <c r="O148" s="5">
        <f t="shared" si="288"/>
        <v>1.2632548387096773E-2</v>
      </c>
      <c r="P148" s="5">
        <f t="shared" si="288"/>
        <v>1.5903419354838709E-2</v>
      </c>
      <c r="Q148" s="5">
        <f t="shared" si="288"/>
        <v>1.0838129032258064E-2</v>
      </c>
      <c r="R148" s="5">
        <f t="shared" si="288"/>
        <v>9.4951612903225804E-3</v>
      </c>
      <c r="S148" s="5">
        <f t="shared" si="288"/>
        <v>1.283241935483871E-2</v>
      </c>
      <c r="T148" s="5">
        <f t="shared" ref="T148:CE148" si="296">(T57/1000000)/$A148</f>
        <v>1.4987483870967743E-2</v>
      </c>
      <c r="U148" s="5">
        <f t="shared" si="296"/>
        <v>1.1683193548387096E-2</v>
      </c>
      <c r="V148" s="5">
        <f t="shared" si="296"/>
        <v>1.5467903225806452E-2</v>
      </c>
      <c r="W148" s="5">
        <f t="shared" si="296"/>
        <v>2.149793548387097E-2</v>
      </c>
      <c r="X148" s="5">
        <f t="shared" si="296"/>
        <v>1.1576096774193547E-2</v>
      </c>
      <c r="Y148" s="5">
        <f t="shared" si="296"/>
        <v>3.4069516129032258E-2</v>
      </c>
      <c r="Z148" s="5">
        <f t="shared" si="296"/>
        <v>2.6379193548387098E-2</v>
      </c>
      <c r="AA148" s="5">
        <f t="shared" si="296"/>
        <v>1.041616129032258E-2</v>
      </c>
      <c r="AB148" s="5">
        <f t="shared" si="296"/>
        <v>1.641074193548387E-2</v>
      </c>
      <c r="AC148" s="5">
        <f t="shared" si="296"/>
        <v>4.0449129032258065E-2</v>
      </c>
      <c r="AD148" s="5">
        <f t="shared" si="296"/>
        <v>1.7126451612903226E-2</v>
      </c>
      <c r="AE148" s="5">
        <f t="shared" si="296"/>
        <v>1.5617806451612905E-2</v>
      </c>
      <c r="AF148" s="5">
        <f t="shared" si="296"/>
        <v>1.9231451612903225E-2</v>
      </c>
      <c r="AG148" s="5">
        <f t="shared" si="296"/>
        <v>1.9046806451612903E-2</v>
      </c>
      <c r="AH148" s="5">
        <f t="shared" si="296"/>
        <v>2.4420387096774195E-2</v>
      </c>
      <c r="AI148" s="5">
        <f t="shared" si="296"/>
        <v>2.1144548387096774E-2</v>
      </c>
      <c r="AJ148" s="5">
        <f t="shared" si="296"/>
        <v>2.7288612903225807E-2</v>
      </c>
      <c r="AK148" s="5">
        <f t="shared" si="296"/>
        <v>2.0276612903225806E-2</v>
      </c>
      <c r="AL148" s="5">
        <f t="shared" si="296"/>
        <v>2.6029741935483873E-2</v>
      </c>
      <c r="AM148" s="5">
        <f t="shared" si="296"/>
        <v>2.41748064516129E-2</v>
      </c>
      <c r="AN148" s="5">
        <f t="shared" si="296"/>
        <v>2.1142129032258067E-2</v>
      </c>
      <c r="AO148" s="5">
        <f t="shared" si="296"/>
        <v>2.6609161290322578E-2</v>
      </c>
      <c r="AP148" s="5">
        <f t="shared" si="296"/>
        <v>2.7871129032258066E-2</v>
      </c>
      <c r="AQ148" s="5">
        <f t="shared" si="296"/>
        <v>3.1989064516129033E-2</v>
      </c>
      <c r="AR148" s="5">
        <f t="shared" si="296"/>
        <v>1.9342193548387097E-2</v>
      </c>
      <c r="AS148" s="5">
        <f t="shared" si="296"/>
        <v>2.9288354838709681E-2</v>
      </c>
      <c r="AT148" s="5">
        <f t="shared" si="296"/>
        <v>2.9291387096774191E-2</v>
      </c>
      <c r="AU148" s="5">
        <f t="shared" si="296"/>
        <v>3.6194387096774194E-2</v>
      </c>
      <c r="AV148" s="5">
        <f t="shared" si="296"/>
        <v>6.8910806451612905E-2</v>
      </c>
      <c r="AW148" s="5">
        <f t="shared" si="296"/>
        <v>5.6763419354838709E-2</v>
      </c>
      <c r="AX148" s="5">
        <f t="shared" si="296"/>
        <v>3.3238290322580646E-2</v>
      </c>
      <c r="AY148" s="5">
        <f t="shared" si="296"/>
        <v>3.2175516129032258E-2</v>
      </c>
      <c r="AZ148" s="5">
        <f t="shared" si="296"/>
        <v>5.5382645161290329E-2</v>
      </c>
      <c r="BA148" s="5">
        <f t="shared" si="296"/>
        <v>5.1033806451612901E-2</v>
      </c>
      <c r="BB148" s="5">
        <f t="shared" si="296"/>
        <v>5.699061290322581E-2</v>
      </c>
      <c r="BC148" s="5">
        <f t="shared" si="296"/>
        <v>7.994645161290323E-2</v>
      </c>
      <c r="BD148" s="5">
        <f t="shared" si="296"/>
        <v>5.7141193548387099E-2</v>
      </c>
      <c r="BE148" s="5">
        <f t="shared" si="296"/>
        <v>7.1715967741935491E-2</v>
      </c>
      <c r="BF148" s="5">
        <f t="shared" si="296"/>
        <v>6.420564516129032E-2</v>
      </c>
      <c r="BG148" s="5">
        <f t="shared" si="296"/>
        <v>0</v>
      </c>
      <c r="BH148" s="5">
        <f t="shared" si="296"/>
        <v>0</v>
      </c>
      <c r="BI148" s="5">
        <f t="shared" si="296"/>
        <v>0</v>
      </c>
      <c r="BJ148" s="5">
        <f t="shared" si="296"/>
        <v>0</v>
      </c>
      <c r="BK148" s="5">
        <f t="shared" si="296"/>
        <v>0</v>
      </c>
      <c r="BL148" s="5">
        <f t="shared" si="296"/>
        <v>0</v>
      </c>
      <c r="BM148" s="5">
        <f t="shared" si="296"/>
        <v>0</v>
      </c>
      <c r="BN148" s="5">
        <f t="shared" si="296"/>
        <v>0</v>
      </c>
      <c r="BO148" s="5">
        <f t="shared" si="296"/>
        <v>0</v>
      </c>
      <c r="BP148" s="5">
        <f t="shared" si="296"/>
        <v>0</v>
      </c>
      <c r="BQ148" s="5">
        <f t="shared" si="296"/>
        <v>0</v>
      </c>
      <c r="BR148" s="5">
        <f t="shared" si="296"/>
        <v>0</v>
      </c>
      <c r="BS148" s="5">
        <f t="shared" si="296"/>
        <v>0</v>
      </c>
      <c r="BT148" s="5">
        <f t="shared" si="296"/>
        <v>0</v>
      </c>
      <c r="BU148" s="5">
        <f t="shared" si="296"/>
        <v>0</v>
      </c>
      <c r="BV148" s="5">
        <f t="shared" si="296"/>
        <v>0</v>
      </c>
      <c r="BW148" s="5">
        <f t="shared" si="296"/>
        <v>0</v>
      </c>
      <c r="BX148" s="5">
        <f t="shared" si="296"/>
        <v>0</v>
      </c>
      <c r="BY148" s="5">
        <f t="shared" si="296"/>
        <v>0</v>
      </c>
      <c r="BZ148" s="5">
        <f t="shared" si="296"/>
        <v>0</v>
      </c>
      <c r="CA148" s="5">
        <f t="shared" si="296"/>
        <v>0</v>
      </c>
      <c r="CB148" s="5">
        <f t="shared" si="296"/>
        <v>0</v>
      </c>
      <c r="CC148" s="5">
        <f t="shared" si="296"/>
        <v>0</v>
      </c>
      <c r="CD148" s="5">
        <f t="shared" si="296"/>
        <v>0</v>
      </c>
      <c r="CE148" s="5">
        <f t="shared" si="296"/>
        <v>0</v>
      </c>
      <c r="CF148" s="5">
        <f t="shared" si="294"/>
        <v>0</v>
      </c>
      <c r="CG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20"/>
      <c r="FU148" s="11"/>
      <c r="FV148" s="11"/>
      <c r="FW148" s="11"/>
    </row>
    <row r="149" spans="1:179" x14ac:dyDescent="0.25">
      <c r="A149">
        <v>31</v>
      </c>
      <c r="B149" s="2">
        <v>36008</v>
      </c>
      <c r="C149" s="5">
        <f t="shared" ref="C149:L149" si="297">(C58/1000000)/$A149</f>
        <v>1.529566935483871</v>
      </c>
      <c r="D149" s="5">
        <f t="shared" si="297"/>
        <v>1.6112354838709677E-2</v>
      </c>
      <c r="E149" s="5">
        <f t="shared" si="297"/>
        <v>1.0423096774193549E-2</v>
      </c>
      <c r="F149" s="5">
        <f t="shared" si="297"/>
        <v>1.4451290322580645E-2</v>
      </c>
      <c r="G149" s="5">
        <f t="shared" si="297"/>
        <v>9.9832903225806451E-3</v>
      </c>
      <c r="H149" s="5">
        <f t="shared" si="297"/>
        <v>1.0100741935483871E-2</v>
      </c>
      <c r="I149" s="5">
        <f t="shared" si="297"/>
        <v>1.128616129032258E-2</v>
      </c>
      <c r="J149" s="5">
        <f t="shared" si="297"/>
        <v>1.3280161290322581E-2</v>
      </c>
      <c r="K149" s="5">
        <f t="shared" si="297"/>
        <v>1.3377774193548388E-2</v>
      </c>
      <c r="L149" s="5">
        <f t="shared" si="297"/>
        <v>1.6803032258064517E-2</v>
      </c>
      <c r="M149" s="5">
        <f t="shared" si="288"/>
        <v>1.0883451612903225E-2</v>
      </c>
      <c r="N149" s="5">
        <f t="shared" si="288"/>
        <v>1.2090612903225807E-2</v>
      </c>
      <c r="O149" s="5">
        <f t="shared" si="288"/>
        <v>1.1884838709677419E-2</v>
      </c>
      <c r="P149" s="5">
        <f t="shared" si="288"/>
        <v>1.5454483870967742E-2</v>
      </c>
      <c r="Q149" s="5">
        <f t="shared" si="288"/>
        <v>1.1002516129032257E-2</v>
      </c>
      <c r="R149" s="5">
        <f t="shared" si="288"/>
        <v>9.8566774193548402E-3</v>
      </c>
      <c r="S149" s="5">
        <f t="shared" si="288"/>
        <v>1.234316129032258E-2</v>
      </c>
      <c r="T149" s="5">
        <f t="shared" ref="T149:CE149" si="298">(T58/1000000)/$A149</f>
        <v>1.4773451612903226E-2</v>
      </c>
      <c r="U149" s="5">
        <f t="shared" si="298"/>
        <v>1.1167354838709677E-2</v>
      </c>
      <c r="V149" s="5">
        <f t="shared" si="298"/>
        <v>1.5063645161290324E-2</v>
      </c>
      <c r="W149" s="5">
        <f t="shared" si="298"/>
        <v>2.0045322580645161E-2</v>
      </c>
      <c r="X149" s="5">
        <f t="shared" si="298"/>
        <v>1.0629645161290323E-2</v>
      </c>
      <c r="Y149" s="5">
        <f t="shared" si="298"/>
        <v>3.2382677419354834E-2</v>
      </c>
      <c r="Z149" s="5">
        <f t="shared" si="298"/>
        <v>2.4888193548387099E-2</v>
      </c>
      <c r="AA149" s="5">
        <f t="shared" si="298"/>
        <v>1.0512709677419355E-2</v>
      </c>
      <c r="AB149" s="5">
        <f t="shared" si="298"/>
        <v>1.5818903225806452E-2</v>
      </c>
      <c r="AC149" s="5">
        <f t="shared" si="298"/>
        <v>4.0284967741935483E-2</v>
      </c>
      <c r="AD149" s="5">
        <f t="shared" si="298"/>
        <v>1.6741903225806452E-2</v>
      </c>
      <c r="AE149" s="5">
        <f t="shared" si="298"/>
        <v>1.4571774193548387E-2</v>
      </c>
      <c r="AF149" s="5">
        <f t="shared" si="298"/>
        <v>1.9244322580645162E-2</v>
      </c>
      <c r="AG149" s="5">
        <f t="shared" si="298"/>
        <v>1.8693451612903228E-2</v>
      </c>
      <c r="AH149" s="5">
        <f t="shared" si="298"/>
        <v>2.4021225806451614E-2</v>
      </c>
      <c r="AI149" s="5">
        <f t="shared" si="298"/>
        <v>2.0683806451612906E-2</v>
      </c>
      <c r="AJ149" s="5">
        <f t="shared" si="298"/>
        <v>3.0138258064516126E-2</v>
      </c>
      <c r="AK149" s="5">
        <f t="shared" si="298"/>
        <v>1.8954290322580645E-2</v>
      </c>
      <c r="AL149" s="5">
        <f t="shared" si="298"/>
        <v>2.5050451612903226E-2</v>
      </c>
      <c r="AM149" s="5">
        <f t="shared" si="298"/>
        <v>2.3844387096774194E-2</v>
      </c>
      <c r="AN149" s="5">
        <f t="shared" si="298"/>
        <v>2.0040483870967744E-2</v>
      </c>
      <c r="AO149" s="5">
        <f t="shared" si="298"/>
        <v>2.5331064516129032E-2</v>
      </c>
      <c r="AP149" s="5">
        <f t="shared" si="298"/>
        <v>2.7485935483870971E-2</v>
      </c>
      <c r="AQ149" s="5">
        <f t="shared" si="298"/>
        <v>3.1246129032258065E-2</v>
      </c>
      <c r="AR149" s="5">
        <f t="shared" si="298"/>
        <v>1.9063580645161293E-2</v>
      </c>
      <c r="AS149" s="5">
        <f t="shared" si="298"/>
        <v>2.7453387096774192E-2</v>
      </c>
      <c r="AT149" s="5">
        <f t="shared" si="298"/>
        <v>2.713516129032258E-2</v>
      </c>
      <c r="AU149" s="5">
        <f t="shared" si="298"/>
        <v>3.5158193548387097E-2</v>
      </c>
      <c r="AV149" s="5">
        <f t="shared" si="298"/>
        <v>6.6809999999999994E-2</v>
      </c>
      <c r="AW149" s="5">
        <f t="shared" si="298"/>
        <v>5.2762709677419355E-2</v>
      </c>
      <c r="AX149" s="5">
        <f t="shared" si="298"/>
        <v>3.1103741935483868E-2</v>
      </c>
      <c r="AY149" s="5">
        <f t="shared" si="298"/>
        <v>3.1864354838709676E-2</v>
      </c>
      <c r="AZ149" s="5">
        <f t="shared" si="298"/>
        <v>5.2073903225806448E-2</v>
      </c>
      <c r="BA149" s="5">
        <f t="shared" si="298"/>
        <v>4.7830677419354838E-2</v>
      </c>
      <c r="BB149" s="5">
        <f t="shared" si="298"/>
        <v>4.9307483870967742E-2</v>
      </c>
      <c r="BC149" s="5">
        <f t="shared" si="298"/>
        <v>6.9905354838709688E-2</v>
      </c>
      <c r="BD149" s="5">
        <f t="shared" si="298"/>
        <v>5.1795064516129037E-2</v>
      </c>
      <c r="BE149" s="5">
        <f t="shared" si="298"/>
        <v>6.4677548387096773E-2</v>
      </c>
      <c r="BF149" s="5">
        <f t="shared" si="298"/>
        <v>9.0102548387096776E-2</v>
      </c>
      <c r="BG149" s="5">
        <f t="shared" si="298"/>
        <v>4.1289870967741935E-2</v>
      </c>
      <c r="BH149" s="5">
        <f t="shared" si="298"/>
        <v>0</v>
      </c>
      <c r="BI149" s="5">
        <f t="shared" si="298"/>
        <v>0</v>
      </c>
      <c r="BJ149" s="5">
        <f t="shared" si="298"/>
        <v>0</v>
      </c>
      <c r="BK149" s="5">
        <f t="shared" si="298"/>
        <v>0</v>
      </c>
      <c r="BL149" s="5">
        <f t="shared" si="298"/>
        <v>0</v>
      </c>
      <c r="BM149" s="5">
        <f t="shared" si="298"/>
        <v>0</v>
      </c>
      <c r="BN149" s="5">
        <f t="shared" si="298"/>
        <v>0</v>
      </c>
      <c r="BO149" s="5">
        <f t="shared" si="298"/>
        <v>0</v>
      </c>
      <c r="BP149" s="5">
        <f t="shared" si="298"/>
        <v>0</v>
      </c>
      <c r="BQ149" s="5">
        <f t="shared" si="298"/>
        <v>0</v>
      </c>
      <c r="BR149" s="5">
        <f t="shared" si="298"/>
        <v>0</v>
      </c>
      <c r="BS149" s="5">
        <f t="shared" si="298"/>
        <v>0</v>
      </c>
      <c r="BT149" s="5">
        <f t="shared" si="298"/>
        <v>0</v>
      </c>
      <c r="BU149" s="5">
        <f t="shared" si="298"/>
        <v>0</v>
      </c>
      <c r="BV149" s="5">
        <f t="shared" si="298"/>
        <v>0</v>
      </c>
      <c r="BW149" s="5">
        <f t="shared" si="298"/>
        <v>0</v>
      </c>
      <c r="BX149" s="5">
        <f t="shared" si="298"/>
        <v>0</v>
      </c>
      <c r="BY149" s="5">
        <f t="shared" si="298"/>
        <v>0</v>
      </c>
      <c r="BZ149" s="5">
        <f t="shared" si="298"/>
        <v>0</v>
      </c>
      <c r="CA149" s="5">
        <f t="shared" si="298"/>
        <v>0</v>
      </c>
      <c r="CB149" s="5">
        <f t="shared" si="298"/>
        <v>0</v>
      </c>
      <c r="CC149" s="5">
        <f t="shared" si="298"/>
        <v>0</v>
      </c>
      <c r="CD149" s="5">
        <f t="shared" si="298"/>
        <v>0</v>
      </c>
      <c r="CE149" s="5">
        <f t="shared" si="298"/>
        <v>0</v>
      </c>
      <c r="CF149" s="5">
        <f t="shared" si="294"/>
        <v>0</v>
      </c>
      <c r="CG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20"/>
      <c r="FU149" s="11"/>
      <c r="FV149" s="11"/>
      <c r="FW149" s="11"/>
    </row>
    <row r="150" spans="1:179" x14ac:dyDescent="0.25">
      <c r="A150">
        <v>30</v>
      </c>
      <c r="B150" s="2">
        <v>36039</v>
      </c>
      <c r="C150" s="5">
        <f t="shared" ref="C150:L150" si="299">(C59/1000000)/$A150</f>
        <v>1.5188200333333335</v>
      </c>
      <c r="D150" s="5">
        <f t="shared" si="299"/>
        <v>1.7064233333333335E-2</v>
      </c>
      <c r="E150" s="5">
        <f t="shared" si="299"/>
        <v>1.0379233333333333E-2</v>
      </c>
      <c r="F150" s="5">
        <f t="shared" si="299"/>
        <v>1.4295333333333334E-2</v>
      </c>
      <c r="G150" s="5">
        <f t="shared" si="299"/>
        <v>9.7953666666666661E-3</v>
      </c>
      <c r="H150" s="5">
        <f t="shared" si="299"/>
        <v>1.04753E-2</v>
      </c>
      <c r="I150" s="5">
        <f t="shared" si="299"/>
        <v>1.1831566666666666E-2</v>
      </c>
      <c r="J150" s="5">
        <f t="shared" si="299"/>
        <v>1.2767633333333334E-2</v>
      </c>
      <c r="K150" s="5">
        <f t="shared" si="299"/>
        <v>1.4004800000000001E-2</v>
      </c>
      <c r="L150" s="5">
        <f t="shared" si="299"/>
        <v>1.5817466666666665E-2</v>
      </c>
      <c r="M150" s="5">
        <f t="shared" si="288"/>
        <v>1.0842166666666668E-2</v>
      </c>
      <c r="N150" s="5">
        <f t="shared" si="288"/>
        <v>1.1896133333333333E-2</v>
      </c>
      <c r="O150" s="5">
        <f t="shared" si="288"/>
        <v>1.1962599999999999E-2</v>
      </c>
      <c r="P150" s="5">
        <f t="shared" si="288"/>
        <v>1.4874799999999999E-2</v>
      </c>
      <c r="Q150" s="5">
        <f t="shared" si="288"/>
        <v>1.09225E-2</v>
      </c>
      <c r="R150" s="5">
        <f t="shared" si="288"/>
        <v>1.00632E-2</v>
      </c>
      <c r="S150" s="5">
        <f t="shared" si="288"/>
        <v>1.17967E-2</v>
      </c>
      <c r="T150" s="5">
        <f t="shared" ref="T150:CE150" si="300">(T59/1000000)/$A150</f>
        <v>1.4721933333333333E-2</v>
      </c>
      <c r="U150" s="5">
        <f t="shared" si="300"/>
        <v>1.0903566666666666E-2</v>
      </c>
      <c r="V150" s="5">
        <f t="shared" si="300"/>
        <v>1.4407E-2</v>
      </c>
      <c r="W150" s="5">
        <f t="shared" si="300"/>
        <v>1.9783633333333332E-2</v>
      </c>
      <c r="X150" s="5">
        <f t="shared" si="300"/>
        <v>1.0901766666666667E-2</v>
      </c>
      <c r="Y150" s="5">
        <f t="shared" si="300"/>
        <v>3.1058599999999999E-2</v>
      </c>
      <c r="Z150" s="5">
        <f t="shared" si="300"/>
        <v>2.3818033333333332E-2</v>
      </c>
      <c r="AA150" s="5">
        <f t="shared" si="300"/>
        <v>1.0117800000000001E-2</v>
      </c>
      <c r="AB150" s="5">
        <f t="shared" si="300"/>
        <v>1.5720833333333333E-2</v>
      </c>
      <c r="AC150" s="5">
        <f t="shared" si="300"/>
        <v>3.9576266666666665E-2</v>
      </c>
      <c r="AD150" s="5">
        <f t="shared" si="300"/>
        <v>1.69938E-2</v>
      </c>
      <c r="AE150" s="5">
        <f t="shared" si="300"/>
        <v>1.40313E-2</v>
      </c>
      <c r="AF150" s="5">
        <f t="shared" si="300"/>
        <v>1.7976900000000001E-2</v>
      </c>
      <c r="AG150" s="5">
        <f t="shared" si="300"/>
        <v>1.7437633333333331E-2</v>
      </c>
      <c r="AH150" s="5">
        <f t="shared" si="300"/>
        <v>2.2947866666666667E-2</v>
      </c>
      <c r="AI150" s="5">
        <f t="shared" si="300"/>
        <v>2.0583433333333335E-2</v>
      </c>
      <c r="AJ150" s="5">
        <f t="shared" si="300"/>
        <v>2.7940799999999998E-2</v>
      </c>
      <c r="AK150" s="5">
        <f t="shared" si="300"/>
        <v>1.8010833333333334E-2</v>
      </c>
      <c r="AL150" s="5">
        <f t="shared" si="300"/>
        <v>2.3655766666666668E-2</v>
      </c>
      <c r="AM150" s="5">
        <f t="shared" si="300"/>
        <v>2.3376699999999997E-2</v>
      </c>
      <c r="AN150" s="5">
        <f t="shared" si="300"/>
        <v>2.0348766666666667E-2</v>
      </c>
      <c r="AO150" s="5">
        <f t="shared" si="300"/>
        <v>2.3805766666666665E-2</v>
      </c>
      <c r="AP150" s="5">
        <f t="shared" si="300"/>
        <v>2.6447566666666665E-2</v>
      </c>
      <c r="AQ150" s="5">
        <f t="shared" si="300"/>
        <v>2.9543966666666664E-2</v>
      </c>
      <c r="AR150" s="5">
        <f t="shared" si="300"/>
        <v>2.0206700000000001E-2</v>
      </c>
      <c r="AS150" s="5">
        <f t="shared" si="300"/>
        <v>2.7253266666666668E-2</v>
      </c>
      <c r="AT150" s="5">
        <f t="shared" si="300"/>
        <v>2.58555E-2</v>
      </c>
      <c r="AU150" s="5">
        <f t="shared" si="300"/>
        <v>3.2185366666666666E-2</v>
      </c>
      <c r="AV150" s="5">
        <f t="shared" si="300"/>
        <v>6.4449433333333334E-2</v>
      </c>
      <c r="AW150" s="5">
        <f t="shared" si="300"/>
        <v>6.1231566666666667E-2</v>
      </c>
      <c r="AX150" s="5">
        <f t="shared" si="300"/>
        <v>3.0230833333333332E-2</v>
      </c>
      <c r="AY150" s="5">
        <f t="shared" si="300"/>
        <v>3.1278133333333333E-2</v>
      </c>
      <c r="AZ150" s="5">
        <f t="shared" si="300"/>
        <v>4.7716266666666667E-2</v>
      </c>
      <c r="BA150" s="5">
        <f t="shared" si="300"/>
        <v>4.6157966666666668E-2</v>
      </c>
      <c r="BB150" s="5">
        <f t="shared" si="300"/>
        <v>4.4555966666666662E-2</v>
      </c>
      <c r="BC150" s="5">
        <f t="shared" si="300"/>
        <v>6.4610266666666666E-2</v>
      </c>
      <c r="BD150" s="5">
        <f t="shared" si="300"/>
        <v>4.5784900000000003E-2</v>
      </c>
      <c r="BE150" s="5">
        <f t="shared" si="300"/>
        <v>5.8845133333333334E-2</v>
      </c>
      <c r="BF150" s="5">
        <f t="shared" si="300"/>
        <v>8.6605199999999993E-2</v>
      </c>
      <c r="BG150" s="5">
        <f t="shared" si="300"/>
        <v>7.0886133333333323E-2</v>
      </c>
      <c r="BH150" s="5">
        <f t="shared" si="300"/>
        <v>3.73292E-2</v>
      </c>
      <c r="BI150" s="5">
        <f t="shared" si="300"/>
        <v>0</v>
      </c>
      <c r="BJ150" s="5">
        <f t="shared" si="300"/>
        <v>0</v>
      </c>
      <c r="BK150" s="5">
        <f t="shared" si="300"/>
        <v>0</v>
      </c>
      <c r="BL150" s="5">
        <f t="shared" si="300"/>
        <v>0</v>
      </c>
      <c r="BM150" s="5">
        <f t="shared" si="300"/>
        <v>0</v>
      </c>
      <c r="BN150" s="5">
        <f t="shared" si="300"/>
        <v>0</v>
      </c>
      <c r="BO150" s="5">
        <f t="shared" si="300"/>
        <v>0</v>
      </c>
      <c r="BP150" s="5">
        <f t="shared" si="300"/>
        <v>0</v>
      </c>
      <c r="BQ150" s="5">
        <f t="shared" si="300"/>
        <v>0</v>
      </c>
      <c r="BR150" s="5">
        <f t="shared" si="300"/>
        <v>0</v>
      </c>
      <c r="BS150" s="5">
        <f t="shared" si="300"/>
        <v>0</v>
      </c>
      <c r="BT150" s="5">
        <f t="shared" si="300"/>
        <v>0</v>
      </c>
      <c r="BU150" s="5">
        <f t="shared" si="300"/>
        <v>0</v>
      </c>
      <c r="BV150" s="5">
        <f t="shared" si="300"/>
        <v>0</v>
      </c>
      <c r="BW150" s="5">
        <f t="shared" si="300"/>
        <v>0</v>
      </c>
      <c r="BX150" s="5">
        <f t="shared" si="300"/>
        <v>0</v>
      </c>
      <c r="BY150" s="5">
        <f t="shared" si="300"/>
        <v>0</v>
      </c>
      <c r="BZ150" s="5">
        <f t="shared" si="300"/>
        <v>0</v>
      </c>
      <c r="CA150" s="5">
        <f t="shared" si="300"/>
        <v>0</v>
      </c>
      <c r="CB150" s="5">
        <f t="shared" si="300"/>
        <v>0</v>
      </c>
      <c r="CC150" s="5">
        <f t="shared" si="300"/>
        <v>0</v>
      </c>
      <c r="CD150" s="5">
        <f t="shared" si="300"/>
        <v>0</v>
      </c>
      <c r="CE150" s="5">
        <f t="shared" si="300"/>
        <v>0</v>
      </c>
      <c r="CF150" s="5">
        <f t="shared" si="294"/>
        <v>0</v>
      </c>
      <c r="CG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20"/>
      <c r="FU150" s="11"/>
      <c r="FV150" s="11"/>
      <c r="FW150" s="11"/>
    </row>
    <row r="151" spans="1:179" x14ac:dyDescent="0.25">
      <c r="A151">
        <v>31</v>
      </c>
      <c r="B151" s="2">
        <v>36069</v>
      </c>
      <c r="C151" s="5">
        <f t="shared" ref="C151:L151" si="301">(C60/1000000)/$A151</f>
        <v>1.5103806129032258</v>
      </c>
      <c r="D151" s="5">
        <f t="shared" si="301"/>
        <v>1.6390000000000002E-2</v>
      </c>
      <c r="E151" s="5">
        <f t="shared" si="301"/>
        <v>1.0989451612903225E-2</v>
      </c>
      <c r="F151" s="5">
        <f t="shared" si="301"/>
        <v>1.4204806451612904E-2</v>
      </c>
      <c r="G151" s="5">
        <f t="shared" si="301"/>
        <v>1.0159193548387098E-2</v>
      </c>
      <c r="H151" s="5">
        <f t="shared" si="301"/>
        <v>1.051525806451613E-2</v>
      </c>
      <c r="I151" s="5">
        <f t="shared" si="301"/>
        <v>1.1831967741935482E-2</v>
      </c>
      <c r="J151" s="5">
        <f t="shared" si="301"/>
        <v>1.1884516129032258E-2</v>
      </c>
      <c r="K151" s="5">
        <f t="shared" si="301"/>
        <v>1.3768677419354839E-2</v>
      </c>
      <c r="L151" s="5">
        <f t="shared" si="301"/>
        <v>1.4286645161290322E-2</v>
      </c>
      <c r="M151" s="5">
        <f t="shared" si="288"/>
        <v>1.047583870967742E-2</v>
      </c>
      <c r="N151" s="5">
        <f t="shared" si="288"/>
        <v>1.1886612903225806E-2</v>
      </c>
      <c r="O151" s="5">
        <f t="shared" si="288"/>
        <v>1.123525806451613E-2</v>
      </c>
      <c r="P151" s="5">
        <f t="shared" si="288"/>
        <v>1.5056032258064516E-2</v>
      </c>
      <c r="Q151" s="5">
        <f t="shared" si="288"/>
        <v>1.0733935483870968E-2</v>
      </c>
      <c r="R151" s="5">
        <f t="shared" si="288"/>
        <v>1.0676290322580646E-2</v>
      </c>
      <c r="S151" s="5">
        <f t="shared" si="288"/>
        <v>1.1471709677419355E-2</v>
      </c>
      <c r="T151" s="5">
        <f t="shared" ref="T151:CE151" si="302">(T60/1000000)/$A151</f>
        <v>1.3905645161290323E-2</v>
      </c>
      <c r="U151" s="5">
        <f t="shared" si="302"/>
        <v>1.2682870967741936E-2</v>
      </c>
      <c r="V151" s="5">
        <f t="shared" si="302"/>
        <v>1.4264548387096775E-2</v>
      </c>
      <c r="W151" s="5">
        <f t="shared" si="302"/>
        <v>1.9098032258064515E-2</v>
      </c>
      <c r="X151" s="5">
        <f t="shared" si="302"/>
        <v>1.0037419354838709E-2</v>
      </c>
      <c r="Y151" s="5">
        <f t="shared" si="302"/>
        <v>3.0415096774193549E-2</v>
      </c>
      <c r="Z151" s="5">
        <f t="shared" si="302"/>
        <v>2.3878580645161289E-2</v>
      </c>
      <c r="AA151" s="5">
        <f t="shared" si="302"/>
        <v>9.8901935483870964E-3</v>
      </c>
      <c r="AB151" s="5">
        <f t="shared" si="302"/>
        <v>1.5042032258064516E-2</v>
      </c>
      <c r="AC151" s="5">
        <f t="shared" si="302"/>
        <v>3.9657709677419356E-2</v>
      </c>
      <c r="AD151" s="5">
        <f t="shared" si="302"/>
        <v>1.6385870967741935E-2</v>
      </c>
      <c r="AE151" s="5">
        <f t="shared" si="302"/>
        <v>1.3853774193548387E-2</v>
      </c>
      <c r="AF151" s="5">
        <f t="shared" si="302"/>
        <v>1.8196290322580643E-2</v>
      </c>
      <c r="AG151" s="5">
        <f t="shared" si="302"/>
        <v>1.6796903225806448E-2</v>
      </c>
      <c r="AH151" s="5">
        <f t="shared" si="302"/>
        <v>2.243951612903226E-2</v>
      </c>
      <c r="AI151" s="5">
        <f t="shared" si="302"/>
        <v>2.2801387096774192E-2</v>
      </c>
      <c r="AJ151" s="5">
        <f t="shared" si="302"/>
        <v>2.6691580645161292E-2</v>
      </c>
      <c r="AK151" s="5">
        <f t="shared" si="302"/>
        <v>1.7617290322580643E-2</v>
      </c>
      <c r="AL151" s="5">
        <f t="shared" si="302"/>
        <v>2.3876774193548386E-2</v>
      </c>
      <c r="AM151" s="5">
        <f t="shared" si="302"/>
        <v>2.4592225806451613E-2</v>
      </c>
      <c r="AN151" s="5">
        <f t="shared" si="302"/>
        <v>2.0123709677419357E-2</v>
      </c>
      <c r="AO151" s="5">
        <f t="shared" si="302"/>
        <v>2.3263516129032255E-2</v>
      </c>
      <c r="AP151" s="5">
        <f t="shared" si="302"/>
        <v>2.6259548387096775E-2</v>
      </c>
      <c r="AQ151" s="5">
        <f t="shared" si="302"/>
        <v>2.8503548387096775E-2</v>
      </c>
      <c r="AR151" s="5">
        <f t="shared" si="302"/>
        <v>1.8911903225806454E-2</v>
      </c>
      <c r="AS151" s="5">
        <f t="shared" si="302"/>
        <v>2.5914451612903223E-2</v>
      </c>
      <c r="AT151" s="5">
        <f t="shared" si="302"/>
        <v>2.4460903225806449E-2</v>
      </c>
      <c r="AU151" s="5">
        <f t="shared" si="302"/>
        <v>2.9748225806451613E-2</v>
      </c>
      <c r="AV151" s="5">
        <f t="shared" si="302"/>
        <v>6.2317774193548385E-2</v>
      </c>
      <c r="AW151" s="5">
        <f t="shared" si="302"/>
        <v>5.7015967741935486E-2</v>
      </c>
      <c r="AX151" s="5">
        <f t="shared" si="302"/>
        <v>2.9075258064516132E-2</v>
      </c>
      <c r="AY151" s="5">
        <f t="shared" si="302"/>
        <v>2.874583870967742E-2</v>
      </c>
      <c r="AZ151" s="5">
        <f t="shared" si="302"/>
        <v>4.5990999999999997E-2</v>
      </c>
      <c r="BA151" s="5">
        <f t="shared" si="302"/>
        <v>4.3827903225806451E-2</v>
      </c>
      <c r="BB151" s="5">
        <f t="shared" si="302"/>
        <v>4.1874258064516133E-2</v>
      </c>
      <c r="BC151" s="5">
        <f t="shared" si="302"/>
        <v>6.0940548387096775E-2</v>
      </c>
      <c r="BD151" s="5">
        <f t="shared" si="302"/>
        <v>4.2656903225806453E-2</v>
      </c>
      <c r="BE151" s="5">
        <f t="shared" si="302"/>
        <v>5.1566258064516132E-2</v>
      </c>
      <c r="BF151" s="5">
        <f t="shared" si="302"/>
        <v>7.904964516129033E-2</v>
      </c>
      <c r="BG151" s="5">
        <f t="shared" si="302"/>
        <v>5.9869612903225809E-2</v>
      </c>
      <c r="BH151" s="5">
        <f t="shared" si="302"/>
        <v>6.0601838709677419E-2</v>
      </c>
      <c r="BI151" s="5">
        <f t="shared" si="302"/>
        <v>3.5764709677419355E-2</v>
      </c>
      <c r="BJ151" s="5">
        <f t="shared" si="302"/>
        <v>0</v>
      </c>
      <c r="BK151" s="5">
        <f t="shared" si="302"/>
        <v>0</v>
      </c>
      <c r="BL151" s="5">
        <f t="shared" si="302"/>
        <v>0</v>
      </c>
      <c r="BM151" s="5">
        <f t="shared" si="302"/>
        <v>0</v>
      </c>
      <c r="BN151" s="5">
        <f t="shared" si="302"/>
        <v>0</v>
      </c>
      <c r="BO151" s="5">
        <f t="shared" si="302"/>
        <v>0</v>
      </c>
      <c r="BP151" s="5">
        <f t="shared" si="302"/>
        <v>0</v>
      </c>
      <c r="BQ151" s="5">
        <f t="shared" si="302"/>
        <v>0</v>
      </c>
      <c r="BR151" s="5">
        <f t="shared" si="302"/>
        <v>0</v>
      </c>
      <c r="BS151" s="5">
        <f t="shared" si="302"/>
        <v>0</v>
      </c>
      <c r="BT151" s="5">
        <f t="shared" si="302"/>
        <v>0</v>
      </c>
      <c r="BU151" s="5">
        <f t="shared" si="302"/>
        <v>0</v>
      </c>
      <c r="BV151" s="5">
        <f t="shared" si="302"/>
        <v>0</v>
      </c>
      <c r="BW151" s="5">
        <f t="shared" si="302"/>
        <v>0</v>
      </c>
      <c r="BX151" s="5">
        <f t="shared" si="302"/>
        <v>0</v>
      </c>
      <c r="BY151" s="5">
        <f t="shared" si="302"/>
        <v>0</v>
      </c>
      <c r="BZ151" s="5">
        <f t="shared" si="302"/>
        <v>0</v>
      </c>
      <c r="CA151" s="5">
        <f t="shared" si="302"/>
        <v>0</v>
      </c>
      <c r="CB151" s="5">
        <f t="shared" si="302"/>
        <v>0</v>
      </c>
      <c r="CC151" s="5">
        <f t="shared" si="302"/>
        <v>0</v>
      </c>
      <c r="CD151" s="5">
        <f t="shared" si="302"/>
        <v>0</v>
      </c>
      <c r="CE151" s="5">
        <f t="shared" si="302"/>
        <v>0</v>
      </c>
      <c r="CF151" s="5">
        <f t="shared" si="294"/>
        <v>0</v>
      </c>
      <c r="CG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20"/>
      <c r="FU151" s="11"/>
      <c r="FV151" s="11"/>
      <c r="FW151" s="11"/>
    </row>
    <row r="152" spans="1:179" x14ac:dyDescent="0.25">
      <c r="A152">
        <v>30</v>
      </c>
      <c r="B152" s="2">
        <v>36100</v>
      </c>
      <c r="C152" s="5">
        <f t="shared" ref="C152:L152" si="303">(C61/1000000)/$A152</f>
        <v>1.5000970666666666</v>
      </c>
      <c r="D152" s="5">
        <f t="shared" si="303"/>
        <v>1.6169166666666665E-2</v>
      </c>
      <c r="E152" s="5">
        <f t="shared" si="303"/>
        <v>1.0489166666666666E-2</v>
      </c>
      <c r="F152" s="5">
        <f t="shared" si="303"/>
        <v>1.3730633333333332E-2</v>
      </c>
      <c r="G152" s="5">
        <f t="shared" si="303"/>
        <v>1.1050166666666666E-2</v>
      </c>
      <c r="H152" s="5">
        <f t="shared" si="303"/>
        <v>1.0384900000000001E-2</v>
      </c>
      <c r="I152" s="5">
        <f t="shared" si="303"/>
        <v>1.1453600000000001E-2</v>
      </c>
      <c r="J152" s="5">
        <f t="shared" si="303"/>
        <v>1.1935400000000001E-2</v>
      </c>
      <c r="K152" s="5">
        <f t="shared" si="303"/>
        <v>1.2617966666666668E-2</v>
      </c>
      <c r="L152" s="5">
        <f t="shared" si="303"/>
        <v>1.3467466666666667E-2</v>
      </c>
      <c r="M152" s="5">
        <f t="shared" si="288"/>
        <v>1.0419766666666667E-2</v>
      </c>
      <c r="N152" s="5">
        <f t="shared" si="288"/>
        <v>1.1720466666666667E-2</v>
      </c>
      <c r="O152" s="5">
        <f t="shared" si="288"/>
        <v>1.07908E-2</v>
      </c>
      <c r="P152" s="5">
        <f t="shared" si="288"/>
        <v>1.5265933333333334E-2</v>
      </c>
      <c r="Q152" s="5">
        <f t="shared" si="288"/>
        <v>1.1104633333333334E-2</v>
      </c>
      <c r="R152" s="5">
        <f t="shared" si="288"/>
        <v>1.02866E-2</v>
      </c>
      <c r="S152" s="5">
        <f t="shared" si="288"/>
        <v>1.1142933333333332E-2</v>
      </c>
      <c r="T152" s="5">
        <f t="shared" ref="T152:CE152" si="304">(T61/1000000)/$A152</f>
        <v>1.4275866666666666E-2</v>
      </c>
      <c r="U152" s="5">
        <f t="shared" si="304"/>
        <v>1.13562E-2</v>
      </c>
      <c r="V152" s="5">
        <f t="shared" si="304"/>
        <v>1.4065166666666667E-2</v>
      </c>
      <c r="W152" s="5">
        <f t="shared" si="304"/>
        <v>1.8632300000000001E-2</v>
      </c>
      <c r="X152" s="5">
        <f t="shared" si="304"/>
        <v>9.9992333333333329E-3</v>
      </c>
      <c r="Y152" s="5">
        <f t="shared" si="304"/>
        <v>3.0173933333333333E-2</v>
      </c>
      <c r="Z152" s="5">
        <f t="shared" si="304"/>
        <v>2.3281E-2</v>
      </c>
      <c r="AA152" s="5">
        <f t="shared" si="304"/>
        <v>9.9423999999999988E-3</v>
      </c>
      <c r="AB152" s="5">
        <f t="shared" si="304"/>
        <v>1.4719633333333334E-2</v>
      </c>
      <c r="AC152" s="5">
        <f t="shared" si="304"/>
        <v>3.8775733333333333E-2</v>
      </c>
      <c r="AD152" s="5">
        <f t="shared" si="304"/>
        <v>1.5889899999999998E-2</v>
      </c>
      <c r="AE152" s="5">
        <f t="shared" si="304"/>
        <v>1.3846566666666667E-2</v>
      </c>
      <c r="AF152" s="5">
        <f t="shared" si="304"/>
        <v>1.7892266666666667E-2</v>
      </c>
      <c r="AG152" s="5">
        <f t="shared" si="304"/>
        <v>1.67922E-2</v>
      </c>
      <c r="AH152" s="5">
        <f t="shared" si="304"/>
        <v>2.1936966666666669E-2</v>
      </c>
      <c r="AI152" s="5">
        <f t="shared" si="304"/>
        <v>2.0243466666666664E-2</v>
      </c>
      <c r="AJ152" s="5">
        <f t="shared" si="304"/>
        <v>2.5512133333333336E-2</v>
      </c>
      <c r="AK152" s="5">
        <f t="shared" si="304"/>
        <v>1.7303333333333334E-2</v>
      </c>
      <c r="AL152" s="5">
        <f t="shared" si="304"/>
        <v>2.2441066666666669E-2</v>
      </c>
      <c r="AM152" s="5">
        <f t="shared" si="304"/>
        <v>2.3009766666666667E-2</v>
      </c>
      <c r="AN152" s="5">
        <f t="shared" si="304"/>
        <v>1.9033366666666666E-2</v>
      </c>
      <c r="AO152" s="5">
        <f t="shared" si="304"/>
        <v>2.3010033333333336E-2</v>
      </c>
      <c r="AP152" s="5">
        <f t="shared" si="304"/>
        <v>2.5084566666666665E-2</v>
      </c>
      <c r="AQ152" s="5">
        <f t="shared" si="304"/>
        <v>2.7798633333333333E-2</v>
      </c>
      <c r="AR152" s="5">
        <f t="shared" si="304"/>
        <v>1.8820133333333332E-2</v>
      </c>
      <c r="AS152" s="5">
        <f t="shared" si="304"/>
        <v>2.45229E-2</v>
      </c>
      <c r="AT152" s="5">
        <f t="shared" si="304"/>
        <v>2.2729033333333332E-2</v>
      </c>
      <c r="AU152" s="5">
        <f t="shared" si="304"/>
        <v>3.0005999999999998E-2</v>
      </c>
      <c r="AV152" s="5">
        <f t="shared" si="304"/>
        <v>5.990446666666667E-2</v>
      </c>
      <c r="AW152" s="5">
        <f t="shared" si="304"/>
        <v>5.2680433333333339E-2</v>
      </c>
      <c r="AX152" s="5">
        <f t="shared" si="304"/>
        <v>2.7319666666666669E-2</v>
      </c>
      <c r="AY152" s="5">
        <f t="shared" si="304"/>
        <v>2.7347200000000002E-2</v>
      </c>
      <c r="AZ152" s="5">
        <f t="shared" si="304"/>
        <v>4.1241666666666663E-2</v>
      </c>
      <c r="BA152" s="5">
        <f t="shared" si="304"/>
        <v>4.0015299999999997E-2</v>
      </c>
      <c r="BB152" s="5">
        <f t="shared" si="304"/>
        <v>4.138476666666667E-2</v>
      </c>
      <c r="BC152" s="5">
        <f t="shared" si="304"/>
        <v>5.9236133333333336E-2</v>
      </c>
      <c r="BD152" s="5">
        <f t="shared" si="304"/>
        <v>4.0914233333333334E-2</v>
      </c>
      <c r="BE152" s="5">
        <f t="shared" si="304"/>
        <v>4.5756633333333331E-2</v>
      </c>
      <c r="BF152" s="5">
        <f t="shared" si="304"/>
        <v>7.469516666666666E-2</v>
      </c>
      <c r="BG152" s="5">
        <f t="shared" si="304"/>
        <v>5.2684999999999996E-2</v>
      </c>
      <c r="BH152" s="5">
        <f t="shared" si="304"/>
        <v>5.5215099999999996E-2</v>
      </c>
      <c r="BI152" s="5">
        <f t="shared" si="304"/>
        <v>6.5496466666666669E-2</v>
      </c>
      <c r="BJ152" s="5">
        <f t="shared" si="304"/>
        <v>4.4082466666666667E-2</v>
      </c>
      <c r="BK152" s="5">
        <f t="shared" si="304"/>
        <v>0</v>
      </c>
      <c r="BL152" s="5">
        <f t="shared" si="304"/>
        <v>0</v>
      </c>
      <c r="BM152" s="5">
        <f t="shared" si="304"/>
        <v>0</v>
      </c>
      <c r="BN152" s="5">
        <f t="shared" si="304"/>
        <v>0</v>
      </c>
      <c r="BO152" s="5">
        <f t="shared" si="304"/>
        <v>0</v>
      </c>
      <c r="BP152" s="5">
        <f t="shared" si="304"/>
        <v>0</v>
      </c>
      <c r="BQ152" s="5">
        <f t="shared" si="304"/>
        <v>0</v>
      </c>
      <c r="BR152" s="5">
        <f t="shared" si="304"/>
        <v>0</v>
      </c>
      <c r="BS152" s="5">
        <f t="shared" si="304"/>
        <v>0</v>
      </c>
      <c r="BT152" s="5">
        <f t="shared" si="304"/>
        <v>0</v>
      </c>
      <c r="BU152" s="5">
        <f t="shared" si="304"/>
        <v>0</v>
      </c>
      <c r="BV152" s="5">
        <f t="shared" si="304"/>
        <v>0</v>
      </c>
      <c r="BW152" s="5">
        <f t="shared" si="304"/>
        <v>0</v>
      </c>
      <c r="BX152" s="5">
        <f t="shared" si="304"/>
        <v>0</v>
      </c>
      <c r="BY152" s="5">
        <f t="shared" si="304"/>
        <v>0</v>
      </c>
      <c r="BZ152" s="5">
        <f t="shared" si="304"/>
        <v>0</v>
      </c>
      <c r="CA152" s="5">
        <f t="shared" si="304"/>
        <v>0</v>
      </c>
      <c r="CB152" s="5">
        <f t="shared" si="304"/>
        <v>0</v>
      </c>
      <c r="CC152" s="5">
        <f t="shared" si="304"/>
        <v>0</v>
      </c>
      <c r="CD152" s="5">
        <f t="shared" si="304"/>
        <v>0</v>
      </c>
      <c r="CE152" s="5">
        <f t="shared" si="304"/>
        <v>0</v>
      </c>
      <c r="CF152" s="5">
        <f t="shared" si="294"/>
        <v>0</v>
      </c>
      <c r="CG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20"/>
      <c r="FU152" s="11"/>
      <c r="FV152" s="11"/>
      <c r="FW152" s="11"/>
    </row>
    <row r="153" spans="1:179" x14ac:dyDescent="0.25">
      <c r="A153">
        <v>31</v>
      </c>
      <c r="B153" s="2">
        <v>36130</v>
      </c>
      <c r="C153" s="5">
        <f t="shared" ref="C153:L153" si="305">(C62/1000000)/$A153</f>
        <v>1.4448763548387098</v>
      </c>
      <c r="D153" s="5">
        <f t="shared" si="305"/>
        <v>1.5760225806451613E-2</v>
      </c>
      <c r="E153" s="5">
        <f t="shared" si="305"/>
        <v>9.9587741935483875E-3</v>
      </c>
      <c r="F153" s="5">
        <f t="shared" si="305"/>
        <v>1.3704903225806453E-2</v>
      </c>
      <c r="G153" s="5">
        <f t="shared" si="305"/>
        <v>1.2977161290322579E-2</v>
      </c>
      <c r="H153" s="5">
        <f t="shared" si="305"/>
        <v>9.8125483870967738E-3</v>
      </c>
      <c r="I153" s="5">
        <f t="shared" si="305"/>
        <v>1.0352354838709677E-2</v>
      </c>
      <c r="J153" s="5">
        <f t="shared" si="305"/>
        <v>1.1797774193548386E-2</v>
      </c>
      <c r="K153" s="5">
        <f t="shared" si="305"/>
        <v>1.5319774193548387E-2</v>
      </c>
      <c r="L153" s="5">
        <f t="shared" si="305"/>
        <v>1.354541935483871E-2</v>
      </c>
      <c r="M153" s="5">
        <f t="shared" si="288"/>
        <v>9.9936774193548402E-3</v>
      </c>
      <c r="N153" s="5">
        <f t="shared" si="288"/>
        <v>1.188841935483871E-2</v>
      </c>
      <c r="O153" s="5">
        <f t="shared" si="288"/>
        <v>1.1615096774193548E-2</v>
      </c>
      <c r="P153" s="5">
        <f t="shared" si="288"/>
        <v>1.4329290322580644E-2</v>
      </c>
      <c r="Q153" s="5">
        <f t="shared" si="288"/>
        <v>1.0534612903225807E-2</v>
      </c>
      <c r="R153" s="5">
        <f t="shared" si="288"/>
        <v>1.000525806451613E-2</v>
      </c>
      <c r="S153" s="5">
        <f t="shared" si="288"/>
        <v>1.0664645161290323E-2</v>
      </c>
      <c r="T153" s="5">
        <f t="shared" ref="T153:CE153" si="306">(T62/1000000)/$A153</f>
        <v>1.3319838709677418E-2</v>
      </c>
      <c r="U153" s="5">
        <f t="shared" si="306"/>
        <v>1.1145548387096773E-2</v>
      </c>
      <c r="V153" s="5">
        <f t="shared" si="306"/>
        <v>1.4051096774193549E-2</v>
      </c>
      <c r="W153" s="5">
        <f t="shared" si="306"/>
        <v>1.7965967741935485E-2</v>
      </c>
      <c r="X153" s="5">
        <f t="shared" si="306"/>
        <v>1.089841935483871E-2</v>
      </c>
      <c r="Y153" s="5">
        <f t="shared" si="306"/>
        <v>2.9431419354838711E-2</v>
      </c>
      <c r="Z153" s="5">
        <f t="shared" si="306"/>
        <v>2.1449677419354839E-2</v>
      </c>
      <c r="AA153" s="5">
        <f t="shared" si="306"/>
        <v>9.5493548387096776E-3</v>
      </c>
      <c r="AB153" s="5">
        <f t="shared" si="306"/>
        <v>1.4552612903225806E-2</v>
      </c>
      <c r="AC153" s="5">
        <f t="shared" si="306"/>
        <v>3.7585548387096775E-2</v>
      </c>
      <c r="AD153" s="5">
        <f t="shared" si="306"/>
        <v>1.596674193548387E-2</v>
      </c>
      <c r="AE153" s="5">
        <f t="shared" si="306"/>
        <v>1.2801612903225805E-2</v>
      </c>
      <c r="AF153" s="5">
        <f t="shared" si="306"/>
        <v>1.7427193548387097E-2</v>
      </c>
      <c r="AG153" s="5">
        <f t="shared" si="306"/>
        <v>1.7750870967741937E-2</v>
      </c>
      <c r="AH153" s="5">
        <f t="shared" si="306"/>
        <v>2.120006451612903E-2</v>
      </c>
      <c r="AI153" s="5">
        <f t="shared" si="306"/>
        <v>1.8537645161290323E-2</v>
      </c>
      <c r="AJ153" s="5">
        <f t="shared" si="306"/>
        <v>2.474116129032258E-2</v>
      </c>
      <c r="AK153" s="5">
        <f t="shared" si="306"/>
        <v>1.6356000000000002E-2</v>
      </c>
      <c r="AL153" s="5">
        <f t="shared" si="306"/>
        <v>2.2007967741935485E-2</v>
      </c>
      <c r="AM153" s="5">
        <f t="shared" si="306"/>
        <v>2.126193548387097E-2</v>
      </c>
      <c r="AN153" s="5">
        <f t="shared" si="306"/>
        <v>1.8137225806451614E-2</v>
      </c>
      <c r="AO153" s="5">
        <f t="shared" si="306"/>
        <v>2.1608032258064517E-2</v>
      </c>
      <c r="AP153" s="5">
        <f t="shared" si="306"/>
        <v>2.2459741935483869E-2</v>
      </c>
      <c r="AQ153" s="5">
        <f t="shared" si="306"/>
        <v>2.629706451612903E-2</v>
      </c>
      <c r="AR153" s="5">
        <f t="shared" si="306"/>
        <v>1.9276322580645162E-2</v>
      </c>
      <c r="AS153" s="5">
        <f t="shared" si="306"/>
        <v>2.2968580645161291E-2</v>
      </c>
      <c r="AT153" s="5">
        <f t="shared" si="306"/>
        <v>2.2159903225806452E-2</v>
      </c>
      <c r="AU153" s="5">
        <f t="shared" si="306"/>
        <v>2.7694032258064518E-2</v>
      </c>
      <c r="AV153" s="5">
        <f t="shared" si="306"/>
        <v>5.698754838709677E-2</v>
      </c>
      <c r="AW153" s="5">
        <f t="shared" si="306"/>
        <v>4.8373741935483876E-2</v>
      </c>
      <c r="AX153" s="5">
        <f t="shared" si="306"/>
        <v>2.6512516129032257E-2</v>
      </c>
      <c r="AY153" s="5">
        <f t="shared" si="306"/>
        <v>2.5868290322580645E-2</v>
      </c>
      <c r="AZ153" s="5">
        <f t="shared" si="306"/>
        <v>4.11631935483871E-2</v>
      </c>
      <c r="BA153" s="5">
        <f t="shared" si="306"/>
        <v>3.7309677419354842E-2</v>
      </c>
      <c r="BB153" s="5">
        <f t="shared" si="306"/>
        <v>3.8326548387096773E-2</v>
      </c>
      <c r="BC153" s="5">
        <f t="shared" si="306"/>
        <v>5.5777870967741935E-2</v>
      </c>
      <c r="BD153" s="5">
        <f t="shared" si="306"/>
        <v>3.6715612903225808E-2</v>
      </c>
      <c r="BE153" s="5">
        <f t="shared" si="306"/>
        <v>4.1525161290322583E-2</v>
      </c>
      <c r="BF153" s="5">
        <f t="shared" si="306"/>
        <v>7.2513967741935484E-2</v>
      </c>
      <c r="BG153" s="5">
        <f t="shared" si="306"/>
        <v>5.0792709677419355E-2</v>
      </c>
      <c r="BH153" s="5">
        <f t="shared" si="306"/>
        <v>4.7274193548387099E-2</v>
      </c>
      <c r="BI153" s="5">
        <f t="shared" si="306"/>
        <v>6.672454838709678E-2</v>
      </c>
      <c r="BJ153" s="5">
        <f t="shared" si="306"/>
        <v>6.6508677419354831E-2</v>
      </c>
      <c r="BK153" s="5">
        <f t="shared" si="306"/>
        <v>2.2597645161290324E-2</v>
      </c>
      <c r="BL153" s="5">
        <f t="shared" si="306"/>
        <v>0</v>
      </c>
      <c r="BM153" s="5">
        <f t="shared" si="306"/>
        <v>0</v>
      </c>
      <c r="BN153" s="5">
        <f t="shared" si="306"/>
        <v>0</v>
      </c>
      <c r="BO153" s="5">
        <f t="shared" si="306"/>
        <v>0</v>
      </c>
      <c r="BP153" s="5">
        <f t="shared" si="306"/>
        <v>0</v>
      </c>
      <c r="BQ153" s="5">
        <f t="shared" si="306"/>
        <v>0</v>
      </c>
      <c r="BR153" s="5">
        <f t="shared" si="306"/>
        <v>0</v>
      </c>
      <c r="BS153" s="5">
        <f t="shared" si="306"/>
        <v>0</v>
      </c>
      <c r="BT153" s="5">
        <f t="shared" si="306"/>
        <v>0</v>
      </c>
      <c r="BU153" s="5">
        <f t="shared" si="306"/>
        <v>0</v>
      </c>
      <c r="BV153" s="5">
        <f t="shared" si="306"/>
        <v>0</v>
      </c>
      <c r="BW153" s="5">
        <f t="shared" si="306"/>
        <v>0</v>
      </c>
      <c r="BX153" s="5">
        <f t="shared" si="306"/>
        <v>0</v>
      </c>
      <c r="BY153" s="5">
        <f t="shared" si="306"/>
        <v>0</v>
      </c>
      <c r="BZ153" s="5">
        <f t="shared" si="306"/>
        <v>0</v>
      </c>
      <c r="CA153" s="5">
        <f t="shared" si="306"/>
        <v>0</v>
      </c>
      <c r="CB153" s="5">
        <f t="shared" si="306"/>
        <v>0</v>
      </c>
      <c r="CC153" s="5">
        <f t="shared" si="306"/>
        <v>0</v>
      </c>
      <c r="CD153" s="5">
        <f t="shared" si="306"/>
        <v>0</v>
      </c>
      <c r="CE153" s="5">
        <f t="shared" si="306"/>
        <v>0</v>
      </c>
      <c r="CF153" s="5">
        <f t="shared" si="294"/>
        <v>0</v>
      </c>
      <c r="CG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20"/>
      <c r="FU153" s="11"/>
      <c r="FV153" s="11"/>
      <c r="FW153" s="11"/>
    </row>
    <row r="154" spans="1:179" x14ac:dyDescent="0.25">
      <c r="A154">
        <v>31</v>
      </c>
      <c r="B154" s="2">
        <v>36161</v>
      </c>
      <c r="C154" s="5">
        <f t="shared" ref="C154:L154" si="307">(C63/1000000)/$A154</f>
        <v>1.4563396451612904</v>
      </c>
      <c r="D154" s="5">
        <f t="shared" si="307"/>
        <v>1.6656870967741936E-2</v>
      </c>
      <c r="E154" s="5">
        <f t="shared" si="307"/>
        <v>9.4833548387096775E-3</v>
      </c>
      <c r="F154" s="5">
        <f t="shared" si="307"/>
        <v>1.324383870967742E-2</v>
      </c>
      <c r="G154" s="5">
        <f t="shared" si="307"/>
        <v>1.1259935483870966E-2</v>
      </c>
      <c r="H154" s="5">
        <f t="shared" si="307"/>
        <v>9.2357096774193549E-3</v>
      </c>
      <c r="I154" s="5">
        <f t="shared" si="307"/>
        <v>1.0529032258064517E-2</v>
      </c>
      <c r="J154" s="5">
        <f t="shared" si="307"/>
        <v>1.1400935483870967E-2</v>
      </c>
      <c r="K154" s="5">
        <f t="shared" si="307"/>
        <v>1.4807580645161291E-2</v>
      </c>
      <c r="L154" s="5">
        <f t="shared" si="307"/>
        <v>1.3520967741935485E-2</v>
      </c>
      <c r="M154" s="5">
        <f t="shared" si="288"/>
        <v>9.7126774193548385E-3</v>
      </c>
      <c r="N154" s="5">
        <f t="shared" si="288"/>
        <v>1.2177129032258064E-2</v>
      </c>
      <c r="O154" s="5">
        <f t="shared" si="288"/>
        <v>1.3798E-2</v>
      </c>
      <c r="P154" s="5">
        <f t="shared" si="288"/>
        <v>1.3523580645161291E-2</v>
      </c>
      <c r="Q154" s="5">
        <f t="shared" si="288"/>
        <v>1.0335258064516128E-2</v>
      </c>
      <c r="R154" s="5">
        <f t="shared" si="288"/>
        <v>9.706322580645162E-3</v>
      </c>
      <c r="S154" s="5">
        <f t="shared" si="288"/>
        <v>1.1116258064516129E-2</v>
      </c>
      <c r="T154" s="5">
        <f t="shared" ref="T154:CE154" si="308">(T63/1000000)/$A154</f>
        <v>1.278041935483871E-2</v>
      </c>
      <c r="U154" s="5">
        <f t="shared" si="308"/>
        <v>1.0725612903225807E-2</v>
      </c>
      <c r="V154" s="5">
        <f t="shared" si="308"/>
        <v>1.4002967741935483E-2</v>
      </c>
      <c r="W154" s="5">
        <f t="shared" si="308"/>
        <v>1.7519451612903227E-2</v>
      </c>
      <c r="X154" s="5">
        <f t="shared" si="308"/>
        <v>1.0745709677419354E-2</v>
      </c>
      <c r="Y154" s="5">
        <f t="shared" si="308"/>
        <v>2.9850354838709677E-2</v>
      </c>
      <c r="Z154" s="5">
        <f t="shared" si="308"/>
        <v>2.1117032258064515E-2</v>
      </c>
      <c r="AA154" s="5">
        <f t="shared" si="308"/>
        <v>9.3456774193548375E-3</v>
      </c>
      <c r="AB154" s="5">
        <f t="shared" si="308"/>
        <v>1.4172709677419355E-2</v>
      </c>
      <c r="AC154" s="5">
        <f t="shared" si="308"/>
        <v>3.7531000000000002E-2</v>
      </c>
      <c r="AD154" s="5">
        <f t="shared" si="308"/>
        <v>1.4375000000000001E-2</v>
      </c>
      <c r="AE154" s="5">
        <f t="shared" si="308"/>
        <v>1.2743451612903226E-2</v>
      </c>
      <c r="AF154" s="5">
        <f t="shared" si="308"/>
        <v>1.6670612903225808E-2</v>
      </c>
      <c r="AG154" s="5">
        <f t="shared" si="308"/>
        <v>1.8514129032258062E-2</v>
      </c>
      <c r="AH154" s="5">
        <f t="shared" si="308"/>
        <v>2.1259064516129033E-2</v>
      </c>
      <c r="AI154" s="5">
        <f t="shared" si="308"/>
        <v>1.8712193548387095E-2</v>
      </c>
      <c r="AJ154" s="5">
        <f t="shared" si="308"/>
        <v>2.4251419354838707E-2</v>
      </c>
      <c r="AK154" s="5">
        <f t="shared" si="308"/>
        <v>1.5653935483870968E-2</v>
      </c>
      <c r="AL154" s="5">
        <f t="shared" si="308"/>
        <v>2.1957161290322581E-2</v>
      </c>
      <c r="AM154" s="5">
        <f t="shared" si="308"/>
        <v>2.0202741935483871E-2</v>
      </c>
      <c r="AN154" s="5">
        <f t="shared" si="308"/>
        <v>1.7805451612903228E-2</v>
      </c>
      <c r="AO154" s="5">
        <f t="shared" si="308"/>
        <v>2.0450387096774193E-2</v>
      </c>
      <c r="AP154" s="5">
        <f t="shared" si="308"/>
        <v>1.9821677419354838E-2</v>
      </c>
      <c r="AQ154" s="5">
        <f t="shared" si="308"/>
        <v>2.7496741935483873E-2</v>
      </c>
      <c r="AR154" s="5">
        <f t="shared" si="308"/>
        <v>1.807483870967742E-2</v>
      </c>
      <c r="AS154" s="5">
        <f t="shared" si="308"/>
        <v>2.2881870967741937E-2</v>
      </c>
      <c r="AT154" s="5">
        <f t="shared" si="308"/>
        <v>2.2048387096774192E-2</v>
      </c>
      <c r="AU154" s="5">
        <f t="shared" si="308"/>
        <v>2.7236064516129033E-2</v>
      </c>
      <c r="AV154" s="5">
        <f t="shared" si="308"/>
        <v>5.4497032258064515E-2</v>
      </c>
      <c r="AW154" s="5">
        <f t="shared" si="308"/>
        <v>4.7437354838709679E-2</v>
      </c>
      <c r="AX154" s="5">
        <f t="shared" si="308"/>
        <v>2.553593548387097E-2</v>
      </c>
      <c r="AY154" s="5">
        <f t="shared" si="308"/>
        <v>2.5421548387096773E-2</v>
      </c>
      <c r="AZ154" s="5">
        <f t="shared" si="308"/>
        <v>3.8756612903225802E-2</v>
      </c>
      <c r="BA154" s="5">
        <f t="shared" si="308"/>
        <v>3.5714677419354836E-2</v>
      </c>
      <c r="BB154" s="5">
        <f t="shared" si="308"/>
        <v>3.6814516129032263E-2</v>
      </c>
      <c r="BC154" s="5">
        <f t="shared" si="308"/>
        <v>5.0012129032258067E-2</v>
      </c>
      <c r="BD154" s="5">
        <f t="shared" si="308"/>
        <v>3.4096903225806455E-2</v>
      </c>
      <c r="BE154" s="5">
        <f t="shared" si="308"/>
        <v>3.9107645161290325E-2</v>
      </c>
      <c r="BF154" s="5">
        <f t="shared" si="308"/>
        <v>6.4046741935483875E-2</v>
      </c>
      <c r="BG154" s="5">
        <f t="shared" si="308"/>
        <v>4.8859E-2</v>
      </c>
      <c r="BH154" s="5">
        <f t="shared" si="308"/>
        <v>4.0971774193548388E-2</v>
      </c>
      <c r="BI154" s="5">
        <f t="shared" si="308"/>
        <v>5.8157774193548388E-2</v>
      </c>
      <c r="BJ154" s="5">
        <f t="shared" si="308"/>
        <v>5.723090322580645E-2</v>
      </c>
      <c r="BK154" s="5">
        <f t="shared" si="308"/>
        <v>4.1633483870967741E-2</v>
      </c>
      <c r="BL154" s="5">
        <f t="shared" si="308"/>
        <v>3.6602354838709682E-2</v>
      </c>
      <c r="BM154" s="5">
        <f t="shared" si="308"/>
        <v>0</v>
      </c>
      <c r="BN154" s="5">
        <f t="shared" si="308"/>
        <v>0</v>
      </c>
      <c r="BO154" s="5">
        <f t="shared" si="308"/>
        <v>0</v>
      </c>
      <c r="BP154" s="5">
        <f t="shared" si="308"/>
        <v>0</v>
      </c>
      <c r="BQ154" s="5">
        <f t="shared" si="308"/>
        <v>0</v>
      </c>
      <c r="BR154" s="5">
        <f t="shared" si="308"/>
        <v>0</v>
      </c>
      <c r="BS154" s="5">
        <f t="shared" si="308"/>
        <v>0</v>
      </c>
      <c r="BT154" s="5">
        <f t="shared" si="308"/>
        <v>0</v>
      </c>
      <c r="BU154" s="5">
        <f t="shared" si="308"/>
        <v>0</v>
      </c>
      <c r="BV154" s="5">
        <f t="shared" si="308"/>
        <v>0</v>
      </c>
      <c r="BW154" s="5">
        <f t="shared" si="308"/>
        <v>0</v>
      </c>
      <c r="BX154" s="5">
        <f t="shared" si="308"/>
        <v>0</v>
      </c>
      <c r="BY154" s="5">
        <f t="shared" si="308"/>
        <v>0</v>
      </c>
      <c r="BZ154" s="5">
        <f t="shared" si="308"/>
        <v>0</v>
      </c>
      <c r="CA154" s="5">
        <f t="shared" si="308"/>
        <v>0</v>
      </c>
      <c r="CB154" s="5">
        <f t="shared" si="308"/>
        <v>0</v>
      </c>
      <c r="CC154" s="5">
        <f t="shared" si="308"/>
        <v>0</v>
      </c>
      <c r="CD154" s="5">
        <f t="shared" si="308"/>
        <v>0</v>
      </c>
      <c r="CE154" s="5">
        <f t="shared" si="308"/>
        <v>0</v>
      </c>
      <c r="CF154" s="5">
        <f t="shared" si="294"/>
        <v>0</v>
      </c>
      <c r="CG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20"/>
      <c r="FU154" s="11"/>
      <c r="FV154" s="11"/>
      <c r="FW154" s="11"/>
    </row>
    <row r="155" spans="1:179" x14ac:dyDescent="0.25">
      <c r="A155">
        <v>28</v>
      </c>
      <c r="B155" s="2">
        <v>36192</v>
      </c>
      <c r="C155" s="5">
        <f t="shared" ref="C155:L155" si="309">(C64/1000000)/$A155</f>
        <v>1.4674789642857142</v>
      </c>
      <c r="D155" s="5">
        <f t="shared" si="309"/>
        <v>1.4869678571428572E-2</v>
      </c>
      <c r="E155" s="5">
        <f t="shared" si="309"/>
        <v>9.3192142857142866E-3</v>
      </c>
      <c r="F155" s="5">
        <f t="shared" si="309"/>
        <v>1.3209571428571428E-2</v>
      </c>
      <c r="G155" s="5">
        <f t="shared" si="309"/>
        <v>1.0388214285714287E-2</v>
      </c>
      <c r="H155" s="5">
        <f t="shared" si="309"/>
        <v>9.4114642857142852E-3</v>
      </c>
      <c r="I155" s="5">
        <f t="shared" si="309"/>
        <v>1.0595357142857142E-2</v>
      </c>
      <c r="J155" s="5">
        <f t="shared" si="309"/>
        <v>1.1234678571428571E-2</v>
      </c>
      <c r="K155" s="5">
        <f t="shared" si="309"/>
        <v>1.3606750000000001E-2</v>
      </c>
      <c r="L155" s="5">
        <f t="shared" si="309"/>
        <v>1.2909249999999999E-2</v>
      </c>
      <c r="M155" s="5">
        <f t="shared" ref="M155:S164" si="310">(M64/1000000)/$A155</f>
        <v>9.2673928571428577E-3</v>
      </c>
      <c r="N155" s="5">
        <f t="shared" si="310"/>
        <v>1.2753285714285715E-2</v>
      </c>
      <c r="O155" s="5">
        <f t="shared" si="310"/>
        <v>1.3100928571428571E-2</v>
      </c>
      <c r="P155" s="5">
        <f t="shared" si="310"/>
        <v>1.3879178571428572E-2</v>
      </c>
      <c r="Q155" s="5">
        <f t="shared" si="310"/>
        <v>9.921107142857143E-3</v>
      </c>
      <c r="R155" s="5">
        <f t="shared" si="310"/>
        <v>1.1023E-2</v>
      </c>
      <c r="S155" s="5">
        <f t="shared" si="310"/>
        <v>1.1270642857142858E-2</v>
      </c>
      <c r="T155" s="5">
        <f t="shared" ref="T155:CE155" si="311">(T64/1000000)/$A155</f>
        <v>1.2867071428571427E-2</v>
      </c>
      <c r="U155" s="5">
        <f t="shared" si="311"/>
        <v>1.0254892857142857E-2</v>
      </c>
      <c r="V155" s="5">
        <f t="shared" si="311"/>
        <v>1.5189999999999999E-2</v>
      </c>
      <c r="W155" s="5">
        <f t="shared" si="311"/>
        <v>1.7698857142857145E-2</v>
      </c>
      <c r="X155" s="5">
        <f t="shared" si="311"/>
        <v>1.0396142857142857E-2</v>
      </c>
      <c r="Y155" s="5">
        <f t="shared" si="311"/>
        <v>2.7094642857142859E-2</v>
      </c>
      <c r="Z155" s="5">
        <f t="shared" si="311"/>
        <v>2.0366928571428571E-2</v>
      </c>
      <c r="AA155" s="5">
        <f t="shared" si="311"/>
        <v>8.6897499999999996E-3</v>
      </c>
      <c r="AB155" s="5">
        <f t="shared" si="311"/>
        <v>1.4560964285714285E-2</v>
      </c>
      <c r="AC155" s="5">
        <f t="shared" si="311"/>
        <v>3.5961035714285716E-2</v>
      </c>
      <c r="AD155" s="5">
        <f t="shared" si="311"/>
        <v>1.4284428571428571E-2</v>
      </c>
      <c r="AE155" s="5">
        <f t="shared" si="311"/>
        <v>1.2721892857142857E-2</v>
      </c>
      <c r="AF155" s="5">
        <f t="shared" si="311"/>
        <v>1.8137500000000001E-2</v>
      </c>
      <c r="AG155" s="5">
        <f t="shared" si="311"/>
        <v>1.7176250000000001E-2</v>
      </c>
      <c r="AH155" s="5">
        <f t="shared" si="311"/>
        <v>2.1238642857142859E-2</v>
      </c>
      <c r="AI155" s="5">
        <f t="shared" si="311"/>
        <v>1.9192678571428569E-2</v>
      </c>
      <c r="AJ155" s="5">
        <f t="shared" si="311"/>
        <v>2.3377000000000002E-2</v>
      </c>
      <c r="AK155" s="5">
        <f t="shared" si="311"/>
        <v>1.5841107142857143E-2</v>
      </c>
      <c r="AL155" s="5">
        <f t="shared" si="311"/>
        <v>2.1038678571428573E-2</v>
      </c>
      <c r="AM155" s="5">
        <f t="shared" si="311"/>
        <v>1.9322142857142854E-2</v>
      </c>
      <c r="AN155" s="5">
        <f t="shared" si="311"/>
        <v>1.733575E-2</v>
      </c>
      <c r="AO155" s="5">
        <f t="shared" si="311"/>
        <v>1.9933535714285716E-2</v>
      </c>
      <c r="AP155" s="5">
        <f t="shared" si="311"/>
        <v>2.0124714285714284E-2</v>
      </c>
      <c r="AQ155" s="5">
        <f t="shared" si="311"/>
        <v>2.4205821428571427E-2</v>
      </c>
      <c r="AR155" s="5">
        <f t="shared" si="311"/>
        <v>1.7347749999999999E-2</v>
      </c>
      <c r="AS155" s="5">
        <f t="shared" si="311"/>
        <v>2.304060714285714E-2</v>
      </c>
      <c r="AT155" s="5">
        <f t="shared" si="311"/>
        <v>2.1443785714285714E-2</v>
      </c>
      <c r="AU155" s="5">
        <f t="shared" si="311"/>
        <v>2.6336607142857144E-2</v>
      </c>
      <c r="AV155" s="5">
        <f t="shared" si="311"/>
        <v>5.3750285714285709E-2</v>
      </c>
      <c r="AW155" s="5">
        <f t="shared" si="311"/>
        <v>4.602746428571429E-2</v>
      </c>
      <c r="AX155" s="5">
        <f t="shared" si="311"/>
        <v>2.5392642857142857E-2</v>
      </c>
      <c r="AY155" s="5">
        <f t="shared" si="311"/>
        <v>2.4853464285714284E-2</v>
      </c>
      <c r="AZ155" s="5">
        <f t="shared" si="311"/>
        <v>3.7464535714285714E-2</v>
      </c>
      <c r="BA155" s="5">
        <f t="shared" si="311"/>
        <v>3.6145714285714288E-2</v>
      </c>
      <c r="BB155" s="5">
        <f t="shared" si="311"/>
        <v>3.2931464285714286E-2</v>
      </c>
      <c r="BC155" s="5">
        <f t="shared" si="311"/>
        <v>4.6331357142857139E-2</v>
      </c>
      <c r="BD155" s="5">
        <f t="shared" si="311"/>
        <v>3.2567035714285715E-2</v>
      </c>
      <c r="BE155" s="5">
        <f t="shared" si="311"/>
        <v>3.6949142857142854E-2</v>
      </c>
      <c r="BF155" s="5">
        <f t="shared" si="311"/>
        <v>6.0894607142857146E-2</v>
      </c>
      <c r="BG155" s="5">
        <f t="shared" si="311"/>
        <v>4.5166178571428572E-2</v>
      </c>
      <c r="BH155" s="5">
        <f t="shared" si="311"/>
        <v>3.7855107142857149E-2</v>
      </c>
      <c r="BI155" s="5">
        <f t="shared" si="311"/>
        <v>5.3700178571428572E-2</v>
      </c>
      <c r="BJ155" s="5">
        <f t="shared" si="311"/>
        <v>4.9509142857142856E-2</v>
      </c>
      <c r="BK155" s="5">
        <f t="shared" si="311"/>
        <v>3.3848178571428571E-2</v>
      </c>
      <c r="BL155" s="5">
        <f t="shared" si="311"/>
        <v>5.3404642857142859E-2</v>
      </c>
      <c r="BM155" s="5">
        <f t="shared" si="311"/>
        <v>1.9989071428571429E-2</v>
      </c>
      <c r="BN155" s="5">
        <f t="shared" si="311"/>
        <v>0</v>
      </c>
      <c r="BO155" s="5">
        <f t="shared" si="311"/>
        <v>0</v>
      </c>
      <c r="BP155" s="5">
        <f t="shared" si="311"/>
        <v>0</v>
      </c>
      <c r="BQ155" s="5">
        <f t="shared" si="311"/>
        <v>0</v>
      </c>
      <c r="BR155" s="5">
        <f t="shared" si="311"/>
        <v>0</v>
      </c>
      <c r="BS155" s="5">
        <f t="shared" si="311"/>
        <v>0</v>
      </c>
      <c r="BT155" s="5">
        <f t="shared" si="311"/>
        <v>0</v>
      </c>
      <c r="BU155" s="5">
        <f t="shared" si="311"/>
        <v>0</v>
      </c>
      <c r="BV155" s="5">
        <f t="shared" si="311"/>
        <v>0</v>
      </c>
      <c r="BW155" s="5">
        <f t="shared" si="311"/>
        <v>0</v>
      </c>
      <c r="BX155" s="5">
        <f t="shared" si="311"/>
        <v>0</v>
      </c>
      <c r="BY155" s="5">
        <f t="shared" si="311"/>
        <v>0</v>
      </c>
      <c r="BZ155" s="5">
        <f t="shared" si="311"/>
        <v>0</v>
      </c>
      <c r="CA155" s="5">
        <f t="shared" si="311"/>
        <v>0</v>
      </c>
      <c r="CB155" s="5">
        <f t="shared" si="311"/>
        <v>0</v>
      </c>
      <c r="CC155" s="5">
        <f t="shared" si="311"/>
        <v>0</v>
      </c>
      <c r="CD155" s="5">
        <f t="shared" si="311"/>
        <v>0</v>
      </c>
      <c r="CE155" s="5">
        <f t="shared" si="311"/>
        <v>0</v>
      </c>
      <c r="CF155" s="5">
        <f t="shared" si="294"/>
        <v>0</v>
      </c>
      <c r="CG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20"/>
      <c r="FU155" s="11"/>
      <c r="FV155" s="11"/>
      <c r="FW155" s="11"/>
    </row>
    <row r="156" spans="1:179" x14ac:dyDescent="0.25">
      <c r="A156">
        <v>31</v>
      </c>
      <c r="B156" s="2">
        <v>36220</v>
      </c>
      <c r="C156" s="5">
        <f t="shared" ref="C156:L156" si="312">(C65/1000000)/$A156</f>
        <v>1.4196294516129033</v>
      </c>
      <c r="D156" s="5">
        <f t="shared" si="312"/>
        <v>1.4438612903225807E-2</v>
      </c>
      <c r="E156" s="5">
        <f t="shared" si="312"/>
        <v>9.5796129032258062E-3</v>
      </c>
      <c r="F156" s="5">
        <f t="shared" si="312"/>
        <v>1.2401870967741936E-2</v>
      </c>
      <c r="G156" s="5">
        <f t="shared" si="312"/>
        <v>1.0157838709677418E-2</v>
      </c>
      <c r="H156" s="5">
        <f t="shared" si="312"/>
        <v>9.7622580645161296E-3</v>
      </c>
      <c r="I156" s="5">
        <f t="shared" si="312"/>
        <v>1.0834903225806452E-2</v>
      </c>
      <c r="J156" s="5">
        <f t="shared" si="312"/>
        <v>1.0536677419354839E-2</v>
      </c>
      <c r="K156" s="5">
        <f t="shared" si="312"/>
        <v>1.297074193548387E-2</v>
      </c>
      <c r="L156" s="5">
        <f t="shared" si="312"/>
        <v>1.2307645161290324E-2</v>
      </c>
      <c r="M156" s="5">
        <f t="shared" si="310"/>
        <v>9.0923225806451621E-3</v>
      </c>
      <c r="N156" s="5">
        <f t="shared" si="310"/>
        <v>1.245074193548387E-2</v>
      </c>
      <c r="O156" s="5">
        <f t="shared" si="310"/>
        <v>1.2277870967741935E-2</v>
      </c>
      <c r="P156" s="5">
        <f t="shared" si="310"/>
        <v>1.3840322580645161E-2</v>
      </c>
      <c r="Q156" s="5">
        <f t="shared" si="310"/>
        <v>9.9251935483870967E-3</v>
      </c>
      <c r="R156" s="5">
        <f t="shared" si="310"/>
        <v>1.1011387096774194E-2</v>
      </c>
      <c r="S156" s="5">
        <f t="shared" si="310"/>
        <v>1.1030645161290322E-2</v>
      </c>
      <c r="T156" s="5">
        <f t="shared" ref="T156:CE156" si="313">(T65/1000000)/$A156</f>
        <v>1.1820000000000001E-2</v>
      </c>
      <c r="U156" s="5">
        <f t="shared" si="313"/>
        <v>9.901064516129033E-3</v>
      </c>
      <c r="V156" s="5">
        <f t="shared" si="313"/>
        <v>1.4936096774193549E-2</v>
      </c>
      <c r="W156" s="5">
        <f t="shared" si="313"/>
        <v>1.7665612903225804E-2</v>
      </c>
      <c r="X156" s="5">
        <f t="shared" si="313"/>
        <v>1.0260322580645163E-2</v>
      </c>
      <c r="Y156" s="5">
        <f t="shared" si="313"/>
        <v>2.742858064516129E-2</v>
      </c>
      <c r="Z156" s="5">
        <f t="shared" si="313"/>
        <v>1.9601935483870968E-2</v>
      </c>
      <c r="AA156" s="5">
        <f t="shared" si="313"/>
        <v>8.5089677419354845E-3</v>
      </c>
      <c r="AB156" s="5">
        <f t="shared" si="313"/>
        <v>1.4229E-2</v>
      </c>
      <c r="AC156" s="5">
        <f t="shared" si="313"/>
        <v>3.5252516129032255E-2</v>
      </c>
      <c r="AD156" s="5">
        <f t="shared" si="313"/>
        <v>1.5931516129032257E-2</v>
      </c>
      <c r="AE156" s="5">
        <f t="shared" si="313"/>
        <v>1.2334258064516128E-2</v>
      </c>
      <c r="AF156" s="5">
        <f t="shared" si="313"/>
        <v>1.7482709677419356E-2</v>
      </c>
      <c r="AG156" s="5">
        <f t="shared" si="313"/>
        <v>1.5021096774193549E-2</v>
      </c>
      <c r="AH156" s="5">
        <f t="shared" si="313"/>
        <v>2.0183548387096774E-2</v>
      </c>
      <c r="AI156" s="5">
        <f t="shared" si="313"/>
        <v>1.9962419354838709E-2</v>
      </c>
      <c r="AJ156" s="5">
        <f t="shared" si="313"/>
        <v>2.2658741935483871E-2</v>
      </c>
      <c r="AK156" s="5">
        <f t="shared" si="313"/>
        <v>1.5015967741935483E-2</v>
      </c>
      <c r="AL156" s="5">
        <f t="shared" si="313"/>
        <v>2.0086387096774194E-2</v>
      </c>
      <c r="AM156" s="5">
        <f t="shared" si="313"/>
        <v>1.8651548387096775E-2</v>
      </c>
      <c r="AN156" s="5">
        <f t="shared" si="313"/>
        <v>1.6793161290322583E-2</v>
      </c>
      <c r="AO156" s="5">
        <f t="shared" si="313"/>
        <v>1.8860516129032258E-2</v>
      </c>
      <c r="AP156" s="5">
        <f t="shared" si="313"/>
        <v>2.0049387096774191E-2</v>
      </c>
      <c r="AQ156" s="5">
        <f t="shared" si="313"/>
        <v>2.317083870967742E-2</v>
      </c>
      <c r="AR156" s="5">
        <f t="shared" si="313"/>
        <v>1.7480612903225806E-2</v>
      </c>
      <c r="AS156" s="5">
        <f t="shared" si="313"/>
        <v>2.1652709677419356E-2</v>
      </c>
      <c r="AT156" s="5">
        <f t="shared" si="313"/>
        <v>2.1597387096774192E-2</v>
      </c>
      <c r="AU156" s="5">
        <f t="shared" si="313"/>
        <v>2.5687806451612904E-2</v>
      </c>
      <c r="AV156" s="5">
        <f t="shared" si="313"/>
        <v>5.1721516129032259E-2</v>
      </c>
      <c r="AW156" s="5">
        <f t="shared" si="313"/>
        <v>4.3857129032258066E-2</v>
      </c>
      <c r="AX156" s="5">
        <f t="shared" si="313"/>
        <v>2.4840548387096775E-2</v>
      </c>
      <c r="AY156" s="5">
        <f t="shared" si="313"/>
        <v>2.2277967741935484E-2</v>
      </c>
      <c r="AZ156" s="5">
        <f t="shared" si="313"/>
        <v>3.5296161290322585E-2</v>
      </c>
      <c r="BA156" s="5">
        <f t="shared" si="313"/>
        <v>3.3458870967741937E-2</v>
      </c>
      <c r="BB156" s="5">
        <f t="shared" si="313"/>
        <v>3.2038645161290326E-2</v>
      </c>
      <c r="BC156" s="5">
        <f t="shared" si="313"/>
        <v>4.7435548387096772E-2</v>
      </c>
      <c r="BD156" s="5">
        <f t="shared" si="313"/>
        <v>3.1459387096774191E-2</v>
      </c>
      <c r="BE156" s="5">
        <f t="shared" si="313"/>
        <v>3.5361741935483873E-2</v>
      </c>
      <c r="BF156" s="5">
        <f t="shared" si="313"/>
        <v>5.9484322580645163E-2</v>
      </c>
      <c r="BG156" s="5">
        <f t="shared" si="313"/>
        <v>4.1363838709677421E-2</v>
      </c>
      <c r="BH156" s="5">
        <f t="shared" si="313"/>
        <v>3.6172354838709675E-2</v>
      </c>
      <c r="BI156" s="5">
        <f t="shared" si="313"/>
        <v>4.8846516129032264E-2</v>
      </c>
      <c r="BJ156" s="5">
        <f t="shared" si="313"/>
        <v>4.4637064516129026E-2</v>
      </c>
      <c r="BK156" s="5">
        <f t="shared" si="313"/>
        <v>3.0238677419354838E-2</v>
      </c>
      <c r="BL156" s="5">
        <f t="shared" si="313"/>
        <v>4.6441741935483873E-2</v>
      </c>
      <c r="BM156" s="5">
        <f t="shared" si="313"/>
        <v>4.6958741935483869E-2</v>
      </c>
      <c r="BN156" s="5">
        <f t="shared" si="313"/>
        <v>3.2707032258064518E-2</v>
      </c>
      <c r="BO156" s="5">
        <f t="shared" si="313"/>
        <v>0</v>
      </c>
      <c r="BP156" s="5">
        <f t="shared" si="313"/>
        <v>0</v>
      </c>
      <c r="BQ156" s="5">
        <f t="shared" si="313"/>
        <v>0</v>
      </c>
      <c r="BR156" s="5">
        <f t="shared" si="313"/>
        <v>0</v>
      </c>
      <c r="BS156" s="5">
        <f t="shared" si="313"/>
        <v>0</v>
      </c>
      <c r="BT156" s="5">
        <f t="shared" si="313"/>
        <v>0</v>
      </c>
      <c r="BU156" s="5">
        <f t="shared" si="313"/>
        <v>0</v>
      </c>
      <c r="BV156" s="5">
        <f t="shared" si="313"/>
        <v>0</v>
      </c>
      <c r="BW156" s="5">
        <f t="shared" si="313"/>
        <v>0</v>
      </c>
      <c r="BX156" s="5">
        <f t="shared" si="313"/>
        <v>0</v>
      </c>
      <c r="BY156" s="5">
        <f t="shared" si="313"/>
        <v>0</v>
      </c>
      <c r="BZ156" s="5">
        <f t="shared" si="313"/>
        <v>0</v>
      </c>
      <c r="CA156" s="5">
        <f t="shared" si="313"/>
        <v>0</v>
      </c>
      <c r="CB156" s="5">
        <f t="shared" si="313"/>
        <v>0</v>
      </c>
      <c r="CC156" s="5">
        <f t="shared" si="313"/>
        <v>0</v>
      </c>
      <c r="CD156" s="5">
        <f t="shared" si="313"/>
        <v>0</v>
      </c>
      <c r="CE156" s="5">
        <f t="shared" si="313"/>
        <v>0</v>
      </c>
      <c r="CF156" s="5">
        <f t="shared" si="294"/>
        <v>0</v>
      </c>
      <c r="CG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20"/>
      <c r="FU156" s="11"/>
      <c r="FV156" s="11"/>
      <c r="FW156" s="11"/>
    </row>
    <row r="157" spans="1:179" x14ac:dyDescent="0.25">
      <c r="A157">
        <v>30</v>
      </c>
      <c r="B157" s="2">
        <v>36251</v>
      </c>
      <c r="C157" s="5">
        <f t="shared" ref="C157:L157" si="314">(C66/1000000)/$A157</f>
        <v>1.4213647666666667</v>
      </c>
      <c r="D157" s="5">
        <f t="shared" si="314"/>
        <v>1.4727466666666666E-2</v>
      </c>
      <c r="E157" s="5">
        <f t="shared" si="314"/>
        <v>9.6750666666666676E-3</v>
      </c>
      <c r="F157" s="5">
        <f t="shared" si="314"/>
        <v>1.2494733333333334E-2</v>
      </c>
      <c r="G157" s="5">
        <f t="shared" si="314"/>
        <v>9.8806333333333329E-3</v>
      </c>
      <c r="H157" s="5">
        <f t="shared" si="314"/>
        <v>9.5378333333333322E-3</v>
      </c>
      <c r="I157" s="5">
        <f t="shared" si="314"/>
        <v>9.8516999999999997E-3</v>
      </c>
      <c r="J157" s="5">
        <f t="shared" si="314"/>
        <v>1.0528299999999999E-2</v>
      </c>
      <c r="K157" s="5">
        <f t="shared" si="314"/>
        <v>1.22005E-2</v>
      </c>
      <c r="L157" s="5">
        <f t="shared" si="314"/>
        <v>1.2178633333333333E-2</v>
      </c>
      <c r="M157" s="5">
        <f t="shared" si="310"/>
        <v>9.2816666666666655E-3</v>
      </c>
      <c r="N157" s="5">
        <f t="shared" si="310"/>
        <v>1.2335199999999999E-2</v>
      </c>
      <c r="O157" s="5">
        <f t="shared" si="310"/>
        <v>1.2116666666666666E-2</v>
      </c>
      <c r="P157" s="5">
        <f t="shared" si="310"/>
        <v>1.40211E-2</v>
      </c>
      <c r="Q157" s="5">
        <f t="shared" si="310"/>
        <v>9.5123333333333344E-3</v>
      </c>
      <c r="R157" s="5">
        <f t="shared" si="310"/>
        <v>9.6785666666666659E-3</v>
      </c>
      <c r="S157" s="5">
        <f t="shared" si="310"/>
        <v>1.0432166666666666E-2</v>
      </c>
      <c r="T157" s="5">
        <f t="shared" ref="T157:CE157" si="315">(T66/1000000)/$A157</f>
        <v>1.2270100000000001E-2</v>
      </c>
      <c r="U157" s="5">
        <f t="shared" si="315"/>
        <v>9.8561333333333327E-3</v>
      </c>
      <c r="V157" s="5">
        <f t="shared" si="315"/>
        <v>1.3697433333333333E-2</v>
      </c>
      <c r="W157" s="5">
        <f t="shared" si="315"/>
        <v>1.7239633333333334E-2</v>
      </c>
      <c r="X157" s="5">
        <f t="shared" si="315"/>
        <v>9.4347333333333339E-3</v>
      </c>
      <c r="Y157" s="5">
        <f t="shared" si="315"/>
        <v>2.6740366666666668E-2</v>
      </c>
      <c r="Z157" s="5">
        <f t="shared" si="315"/>
        <v>1.9128533333333333E-2</v>
      </c>
      <c r="AA157" s="5">
        <f t="shared" si="315"/>
        <v>8.3874333333333329E-3</v>
      </c>
      <c r="AB157" s="5">
        <f t="shared" si="315"/>
        <v>1.4394500000000001E-2</v>
      </c>
      <c r="AC157" s="5">
        <f t="shared" si="315"/>
        <v>3.3779000000000003E-2</v>
      </c>
      <c r="AD157" s="5">
        <f t="shared" si="315"/>
        <v>1.56223E-2</v>
      </c>
      <c r="AE157" s="5">
        <f t="shared" si="315"/>
        <v>1.32155E-2</v>
      </c>
      <c r="AF157" s="5">
        <f t="shared" si="315"/>
        <v>1.6636033333333335E-2</v>
      </c>
      <c r="AG157" s="5">
        <f t="shared" si="315"/>
        <v>1.4650933333333333E-2</v>
      </c>
      <c r="AH157" s="5">
        <f t="shared" si="315"/>
        <v>2.0089766666666668E-2</v>
      </c>
      <c r="AI157" s="5">
        <f t="shared" si="315"/>
        <v>1.9966399999999999E-2</v>
      </c>
      <c r="AJ157" s="5">
        <f t="shared" si="315"/>
        <v>2.1670100000000001E-2</v>
      </c>
      <c r="AK157" s="5">
        <f t="shared" si="315"/>
        <v>1.4795733333333333E-2</v>
      </c>
      <c r="AL157" s="5">
        <f t="shared" si="315"/>
        <v>1.9909866666666668E-2</v>
      </c>
      <c r="AM157" s="5">
        <f t="shared" si="315"/>
        <v>1.8288199999999998E-2</v>
      </c>
      <c r="AN157" s="5">
        <f t="shared" si="315"/>
        <v>1.6353366666666667E-2</v>
      </c>
      <c r="AO157" s="5">
        <f t="shared" si="315"/>
        <v>1.7799100000000002E-2</v>
      </c>
      <c r="AP157" s="5">
        <f t="shared" si="315"/>
        <v>1.9234899999999999E-2</v>
      </c>
      <c r="AQ157" s="5">
        <f t="shared" si="315"/>
        <v>2.3403366666666665E-2</v>
      </c>
      <c r="AR157" s="5">
        <f t="shared" si="315"/>
        <v>1.7257966666666666E-2</v>
      </c>
      <c r="AS157" s="5">
        <f t="shared" si="315"/>
        <v>2.17497E-2</v>
      </c>
      <c r="AT157" s="5">
        <f t="shared" si="315"/>
        <v>1.9959266666666666E-2</v>
      </c>
      <c r="AU157" s="5">
        <f t="shared" si="315"/>
        <v>2.6202266666666665E-2</v>
      </c>
      <c r="AV157" s="5">
        <f t="shared" si="315"/>
        <v>4.94203E-2</v>
      </c>
      <c r="AW157" s="5">
        <f t="shared" si="315"/>
        <v>4.1215033333333331E-2</v>
      </c>
      <c r="AX157" s="5">
        <f t="shared" si="315"/>
        <v>2.4963799999999998E-2</v>
      </c>
      <c r="AY157" s="5">
        <f t="shared" si="315"/>
        <v>2.26646E-2</v>
      </c>
      <c r="AZ157" s="5">
        <f t="shared" si="315"/>
        <v>3.51893E-2</v>
      </c>
      <c r="BA157" s="5">
        <f t="shared" si="315"/>
        <v>3.2591166666666664E-2</v>
      </c>
      <c r="BB157" s="5">
        <f t="shared" si="315"/>
        <v>2.9858300000000001E-2</v>
      </c>
      <c r="BC157" s="5">
        <f t="shared" si="315"/>
        <v>4.3917166666666667E-2</v>
      </c>
      <c r="BD157" s="5">
        <f t="shared" si="315"/>
        <v>2.9679599999999997E-2</v>
      </c>
      <c r="BE157" s="5">
        <f t="shared" si="315"/>
        <v>3.3005899999999998E-2</v>
      </c>
      <c r="BF157" s="5">
        <f t="shared" si="315"/>
        <v>5.8260100000000002E-2</v>
      </c>
      <c r="BG157" s="5">
        <f t="shared" si="315"/>
        <v>4.1064833333333335E-2</v>
      </c>
      <c r="BH157" s="5">
        <f t="shared" si="315"/>
        <v>3.4794166666666668E-2</v>
      </c>
      <c r="BI157" s="5">
        <f t="shared" si="315"/>
        <v>4.7162566666666662E-2</v>
      </c>
      <c r="BJ157" s="5">
        <f t="shared" si="315"/>
        <v>4.1213033333333336E-2</v>
      </c>
      <c r="BK157" s="5">
        <f t="shared" si="315"/>
        <v>2.71303E-2</v>
      </c>
      <c r="BL157" s="5">
        <f t="shared" si="315"/>
        <v>4.2948933333333335E-2</v>
      </c>
      <c r="BM157" s="5">
        <f t="shared" si="315"/>
        <v>3.9463333333333329E-2</v>
      </c>
      <c r="BN157" s="5">
        <f t="shared" si="315"/>
        <v>4.1366633333333333E-2</v>
      </c>
      <c r="BO157" s="5">
        <f t="shared" si="315"/>
        <v>3.2568199999999999E-2</v>
      </c>
      <c r="BP157" s="5">
        <f t="shared" si="315"/>
        <v>0</v>
      </c>
      <c r="BQ157" s="5">
        <f t="shared" si="315"/>
        <v>0</v>
      </c>
      <c r="BR157" s="5">
        <f t="shared" si="315"/>
        <v>0</v>
      </c>
      <c r="BS157" s="5">
        <f t="shared" si="315"/>
        <v>0</v>
      </c>
      <c r="BT157" s="5">
        <f t="shared" si="315"/>
        <v>0</v>
      </c>
      <c r="BU157" s="5">
        <f t="shared" si="315"/>
        <v>0</v>
      </c>
      <c r="BV157" s="5">
        <f t="shared" si="315"/>
        <v>0</v>
      </c>
      <c r="BW157" s="5">
        <f t="shared" si="315"/>
        <v>0</v>
      </c>
      <c r="BX157" s="5">
        <f t="shared" si="315"/>
        <v>0</v>
      </c>
      <c r="BY157" s="5">
        <f t="shared" si="315"/>
        <v>0</v>
      </c>
      <c r="BZ157" s="5">
        <f t="shared" si="315"/>
        <v>0</v>
      </c>
      <c r="CA157" s="5">
        <f t="shared" si="315"/>
        <v>0</v>
      </c>
      <c r="CB157" s="5">
        <f t="shared" si="315"/>
        <v>0</v>
      </c>
      <c r="CC157" s="5">
        <f t="shared" si="315"/>
        <v>0</v>
      </c>
      <c r="CD157" s="5">
        <f t="shared" si="315"/>
        <v>0</v>
      </c>
      <c r="CE157" s="5">
        <f t="shared" si="315"/>
        <v>0</v>
      </c>
      <c r="CF157" s="5">
        <f t="shared" si="294"/>
        <v>0</v>
      </c>
      <c r="CG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20"/>
      <c r="FU157" s="11"/>
      <c r="FV157" s="11"/>
      <c r="FW157" s="11"/>
    </row>
    <row r="158" spans="1:179" x14ac:dyDescent="0.25">
      <c r="A158">
        <v>31</v>
      </c>
      <c r="B158" s="2">
        <v>36281</v>
      </c>
      <c r="C158" s="5">
        <f t="shared" ref="C158:L158" si="316">(C67/1000000)/$A158</f>
        <v>1.4067305806451613</v>
      </c>
      <c r="D158" s="5">
        <f t="shared" si="316"/>
        <v>1.5376741935483872E-2</v>
      </c>
      <c r="E158" s="5">
        <f t="shared" si="316"/>
        <v>9.5557419354838705E-3</v>
      </c>
      <c r="F158" s="5">
        <f t="shared" si="316"/>
        <v>1.3355838709677419E-2</v>
      </c>
      <c r="G158" s="5">
        <f t="shared" si="316"/>
        <v>9.6984193548387103E-3</v>
      </c>
      <c r="H158" s="5">
        <f t="shared" si="316"/>
        <v>9.2292580645161292E-3</v>
      </c>
      <c r="I158" s="5">
        <f t="shared" si="316"/>
        <v>9.6421290322580653E-3</v>
      </c>
      <c r="J158" s="5">
        <f t="shared" si="316"/>
        <v>1.0099225806451614E-2</v>
      </c>
      <c r="K158" s="5">
        <f t="shared" si="316"/>
        <v>1.2044258064516129E-2</v>
      </c>
      <c r="L158" s="5">
        <f t="shared" si="316"/>
        <v>1.2245516129032257E-2</v>
      </c>
      <c r="M158" s="5">
        <f t="shared" si="310"/>
        <v>1.0065354838709678E-2</v>
      </c>
      <c r="N158" s="5">
        <f t="shared" si="310"/>
        <v>1.2677774193548387E-2</v>
      </c>
      <c r="O158" s="5">
        <f t="shared" si="310"/>
        <v>1.1922290322580645E-2</v>
      </c>
      <c r="P158" s="5">
        <f t="shared" si="310"/>
        <v>1.430516129032258E-2</v>
      </c>
      <c r="Q158" s="5">
        <f t="shared" si="310"/>
        <v>9.0092903225806441E-3</v>
      </c>
      <c r="R158" s="5">
        <f t="shared" si="310"/>
        <v>9.4340645161290326E-3</v>
      </c>
      <c r="S158" s="5">
        <f t="shared" si="310"/>
        <v>1.0352870967741935E-2</v>
      </c>
      <c r="T158" s="5">
        <f t="shared" ref="T158:CE158" si="317">(T67/1000000)/$A158</f>
        <v>1.2462516129032259E-2</v>
      </c>
      <c r="U158" s="5">
        <f t="shared" si="317"/>
        <v>1.0305387096774194E-2</v>
      </c>
      <c r="V158" s="5">
        <f t="shared" si="317"/>
        <v>1.3312193548387096E-2</v>
      </c>
      <c r="W158" s="5">
        <f t="shared" si="317"/>
        <v>1.6814064516129032E-2</v>
      </c>
      <c r="X158" s="5">
        <f t="shared" si="317"/>
        <v>9.2097741935483878E-3</v>
      </c>
      <c r="Y158" s="5">
        <f t="shared" si="317"/>
        <v>2.6802741935483869E-2</v>
      </c>
      <c r="Z158" s="5">
        <f t="shared" si="317"/>
        <v>1.8499129032258064E-2</v>
      </c>
      <c r="AA158" s="5">
        <f t="shared" si="317"/>
        <v>8.6164516129032271E-3</v>
      </c>
      <c r="AB158" s="5">
        <f t="shared" si="317"/>
        <v>1.3921064516129032E-2</v>
      </c>
      <c r="AC158" s="5">
        <f t="shared" si="317"/>
        <v>3.2627129032258069E-2</v>
      </c>
      <c r="AD158" s="5">
        <f t="shared" si="317"/>
        <v>1.4328064516129033E-2</v>
      </c>
      <c r="AE158" s="5">
        <f t="shared" si="317"/>
        <v>1.3019999999999999E-2</v>
      </c>
      <c r="AF158" s="5">
        <f t="shared" si="317"/>
        <v>1.6801064516129033E-2</v>
      </c>
      <c r="AG158" s="5">
        <f t="shared" si="317"/>
        <v>1.4577709677419354E-2</v>
      </c>
      <c r="AH158" s="5">
        <f t="shared" si="317"/>
        <v>1.9913774193548384E-2</v>
      </c>
      <c r="AI158" s="5">
        <f t="shared" si="317"/>
        <v>1.8406483870967744E-2</v>
      </c>
      <c r="AJ158" s="5">
        <f t="shared" si="317"/>
        <v>2.115409677419355E-2</v>
      </c>
      <c r="AK158" s="5">
        <f t="shared" si="317"/>
        <v>1.6066225806451614E-2</v>
      </c>
      <c r="AL158" s="5">
        <f t="shared" si="317"/>
        <v>1.9479E-2</v>
      </c>
      <c r="AM158" s="5">
        <f t="shared" si="317"/>
        <v>1.8470967741935483E-2</v>
      </c>
      <c r="AN158" s="5">
        <f t="shared" si="317"/>
        <v>1.6370516129032259E-2</v>
      </c>
      <c r="AO158" s="5">
        <f t="shared" si="317"/>
        <v>1.8751709677419355E-2</v>
      </c>
      <c r="AP158" s="5">
        <f t="shared" si="317"/>
        <v>1.801267741935484E-2</v>
      </c>
      <c r="AQ158" s="5">
        <f t="shared" si="317"/>
        <v>2.3056838709677421E-2</v>
      </c>
      <c r="AR158" s="5">
        <f t="shared" si="317"/>
        <v>1.6863741935483872E-2</v>
      </c>
      <c r="AS158" s="5">
        <f t="shared" si="317"/>
        <v>2.1169580645161289E-2</v>
      </c>
      <c r="AT158" s="5">
        <f t="shared" si="317"/>
        <v>2.0409774193548388E-2</v>
      </c>
      <c r="AU158" s="5">
        <f t="shared" si="317"/>
        <v>2.5853451612903224E-2</v>
      </c>
      <c r="AV158" s="5">
        <f t="shared" si="317"/>
        <v>4.8346258064516132E-2</v>
      </c>
      <c r="AW158" s="5">
        <f t="shared" si="317"/>
        <v>3.9185096774193552E-2</v>
      </c>
      <c r="AX158" s="5">
        <f t="shared" si="317"/>
        <v>2.3670645161290325E-2</v>
      </c>
      <c r="AY158" s="5">
        <f t="shared" si="317"/>
        <v>2.2566548387096777E-2</v>
      </c>
      <c r="AZ158" s="5">
        <f t="shared" si="317"/>
        <v>3.2055806451612906E-2</v>
      </c>
      <c r="BA158" s="5">
        <f t="shared" si="317"/>
        <v>3.1940516129032259E-2</v>
      </c>
      <c r="BB158" s="5">
        <f t="shared" si="317"/>
        <v>2.9077483870967744E-2</v>
      </c>
      <c r="BC158" s="5">
        <f t="shared" si="317"/>
        <v>4.2497774193548388E-2</v>
      </c>
      <c r="BD158" s="5">
        <f t="shared" si="317"/>
        <v>2.877141935483871E-2</v>
      </c>
      <c r="BE158" s="5">
        <f t="shared" si="317"/>
        <v>3.1787483870967741E-2</v>
      </c>
      <c r="BF158" s="5">
        <f t="shared" si="317"/>
        <v>5.2629935483870974E-2</v>
      </c>
      <c r="BG158" s="5">
        <f t="shared" si="317"/>
        <v>3.8203774193548388E-2</v>
      </c>
      <c r="BH158" s="5">
        <f t="shared" si="317"/>
        <v>3.2127580645161288E-2</v>
      </c>
      <c r="BI158" s="5">
        <f t="shared" si="317"/>
        <v>4.5438483870967744E-2</v>
      </c>
      <c r="BJ158" s="5">
        <f t="shared" si="317"/>
        <v>3.9392548387096771E-2</v>
      </c>
      <c r="BK158" s="5">
        <f t="shared" si="317"/>
        <v>2.5772580645161292E-2</v>
      </c>
      <c r="BL158" s="5">
        <f t="shared" si="317"/>
        <v>3.8146741935483876E-2</v>
      </c>
      <c r="BM158" s="5">
        <f t="shared" si="317"/>
        <v>3.4390612903225808E-2</v>
      </c>
      <c r="BN158" s="5">
        <f t="shared" si="317"/>
        <v>3.5956258064516126E-2</v>
      </c>
      <c r="BO158" s="5">
        <f t="shared" si="317"/>
        <v>4.4435516129032258E-2</v>
      </c>
      <c r="BP158" s="5">
        <f t="shared" si="317"/>
        <v>3.0223225806451613E-2</v>
      </c>
      <c r="BQ158" s="5">
        <f t="shared" si="317"/>
        <v>0</v>
      </c>
      <c r="BR158" s="5">
        <f t="shared" si="317"/>
        <v>0</v>
      </c>
      <c r="BS158" s="5">
        <f t="shared" si="317"/>
        <v>0</v>
      </c>
      <c r="BT158" s="5">
        <f t="shared" si="317"/>
        <v>0</v>
      </c>
      <c r="BU158" s="5">
        <f t="shared" si="317"/>
        <v>0</v>
      </c>
      <c r="BV158" s="5">
        <f t="shared" si="317"/>
        <v>0</v>
      </c>
      <c r="BW158" s="5">
        <f t="shared" si="317"/>
        <v>0</v>
      </c>
      <c r="BX158" s="5">
        <f t="shared" si="317"/>
        <v>0</v>
      </c>
      <c r="BY158" s="5">
        <f t="shared" si="317"/>
        <v>0</v>
      </c>
      <c r="BZ158" s="5">
        <f t="shared" si="317"/>
        <v>0</v>
      </c>
      <c r="CA158" s="5">
        <f t="shared" si="317"/>
        <v>0</v>
      </c>
      <c r="CB158" s="5">
        <f t="shared" si="317"/>
        <v>0</v>
      </c>
      <c r="CC158" s="5">
        <f t="shared" si="317"/>
        <v>0</v>
      </c>
      <c r="CD158" s="5">
        <f t="shared" si="317"/>
        <v>0</v>
      </c>
      <c r="CE158" s="5">
        <f t="shared" si="317"/>
        <v>0</v>
      </c>
      <c r="CF158" s="5">
        <f t="shared" si="294"/>
        <v>0</v>
      </c>
      <c r="CG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20"/>
      <c r="FU158" s="11"/>
      <c r="FV158" s="11"/>
      <c r="FW158" s="11"/>
    </row>
    <row r="159" spans="1:179" x14ac:dyDescent="0.25">
      <c r="A159">
        <v>30</v>
      </c>
      <c r="B159" s="2">
        <v>36312</v>
      </c>
      <c r="C159" s="5">
        <f t="shared" ref="C159:L159" si="318">(C68/1000000)/$A159</f>
        <v>1.4102579000000002</v>
      </c>
      <c r="D159" s="5">
        <f t="shared" si="318"/>
        <v>1.4827833333333333E-2</v>
      </c>
      <c r="E159" s="5">
        <f t="shared" si="318"/>
        <v>9.013266666666667E-3</v>
      </c>
      <c r="F159" s="5">
        <f t="shared" si="318"/>
        <v>1.2934166666666667E-2</v>
      </c>
      <c r="G159" s="5">
        <f t="shared" si="318"/>
        <v>1.0007633333333333E-2</v>
      </c>
      <c r="H159" s="5">
        <f t="shared" si="318"/>
        <v>8.3937333333333319E-3</v>
      </c>
      <c r="I159" s="5">
        <f t="shared" si="318"/>
        <v>9.7523000000000002E-3</v>
      </c>
      <c r="J159" s="5">
        <f t="shared" si="318"/>
        <v>9.8601000000000001E-3</v>
      </c>
      <c r="K159" s="5">
        <f t="shared" si="318"/>
        <v>1.19585E-2</v>
      </c>
      <c r="L159" s="5">
        <f t="shared" si="318"/>
        <v>1.2086466666666667E-2</v>
      </c>
      <c r="M159" s="5">
        <f t="shared" si="310"/>
        <v>9.6504333333333348E-3</v>
      </c>
      <c r="N159" s="5">
        <f t="shared" si="310"/>
        <v>1.27875E-2</v>
      </c>
      <c r="O159" s="5">
        <f t="shared" si="310"/>
        <v>1.19284E-2</v>
      </c>
      <c r="P159" s="5">
        <f t="shared" si="310"/>
        <v>1.3356399999999999E-2</v>
      </c>
      <c r="Q159" s="5">
        <f t="shared" si="310"/>
        <v>8.8543333333333321E-3</v>
      </c>
      <c r="R159" s="5">
        <f t="shared" si="310"/>
        <v>9.3522333333333329E-3</v>
      </c>
      <c r="S159" s="5">
        <f t="shared" si="310"/>
        <v>1.0246699999999999E-2</v>
      </c>
      <c r="T159" s="5">
        <f t="shared" ref="T159:CE159" si="319">(T68/1000000)/$A159</f>
        <v>1.2459400000000001E-2</v>
      </c>
      <c r="U159" s="5">
        <f t="shared" si="319"/>
        <v>9.6703999999999991E-3</v>
      </c>
      <c r="V159" s="5">
        <f t="shared" si="319"/>
        <v>1.4151933333333333E-2</v>
      </c>
      <c r="W159" s="5">
        <f t="shared" si="319"/>
        <v>1.6555366666666668E-2</v>
      </c>
      <c r="X159" s="5">
        <f t="shared" si="319"/>
        <v>9.2584333333333348E-3</v>
      </c>
      <c r="Y159" s="5">
        <f t="shared" si="319"/>
        <v>2.5690500000000002E-2</v>
      </c>
      <c r="Z159" s="5">
        <f t="shared" si="319"/>
        <v>1.7766266666666666E-2</v>
      </c>
      <c r="AA159" s="5">
        <f t="shared" si="319"/>
        <v>8.5781666666666662E-3</v>
      </c>
      <c r="AB159" s="5">
        <f t="shared" si="319"/>
        <v>1.3641766666666666E-2</v>
      </c>
      <c r="AC159" s="5">
        <f t="shared" si="319"/>
        <v>2.77922E-2</v>
      </c>
      <c r="AD159" s="5">
        <f t="shared" si="319"/>
        <v>1.3878266666666667E-2</v>
      </c>
      <c r="AE159" s="5">
        <f t="shared" si="319"/>
        <v>1.2668466666666666E-2</v>
      </c>
      <c r="AF159" s="5">
        <f t="shared" si="319"/>
        <v>1.71211E-2</v>
      </c>
      <c r="AG159" s="5">
        <f t="shared" si="319"/>
        <v>1.3896366666666667E-2</v>
      </c>
      <c r="AH159" s="5">
        <f t="shared" si="319"/>
        <v>1.9553399999999999E-2</v>
      </c>
      <c r="AI159" s="5">
        <f t="shared" si="319"/>
        <v>1.7313666666666668E-2</v>
      </c>
      <c r="AJ159" s="5">
        <f t="shared" si="319"/>
        <v>2.1419733333333336E-2</v>
      </c>
      <c r="AK159" s="5">
        <f t="shared" si="319"/>
        <v>1.5188433333333333E-2</v>
      </c>
      <c r="AL159" s="5">
        <f t="shared" si="319"/>
        <v>1.8737700000000003E-2</v>
      </c>
      <c r="AM159" s="5">
        <f t="shared" si="319"/>
        <v>1.7342100000000003E-2</v>
      </c>
      <c r="AN159" s="5">
        <f t="shared" si="319"/>
        <v>1.6554866666666664E-2</v>
      </c>
      <c r="AO159" s="5">
        <f t="shared" si="319"/>
        <v>1.7917666666666665E-2</v>
      </c>
      <c r="AP159" s="5">
        <f t="shared" si="319"/>
        <v>1.7717566666666667E-2</v>
      </c>
      <c r="AQ159" s="5">
        <f t="shared" si="319"/>
        <v>2.3303399999999998E-2</v>
      </c>
      <c r="AR159" s="5">
        <f t="shared" si="319"/>
        <v>1.4978733333333332E-2</v>
      </c>
      <c r="AS159" s="5">
        <f t="shared" si="319"/>
        <v>2.0620666666666666E-2</v>
      </c>
      <c r="AT159" s="5">
        <f t="shared" si="319"/>
        <v>2.0945033333333331E-2</v>
      </c>
      <c r="AU159" s="5">
        <f t="shared" si="319"/>
        <v>2.4778266666666666E-2</v>
      </c>
      <c r="AV159" s="5">
        <f t="shared" si="319"/>
        <v>4.6181766666666665E-2</v>
      </c>
      <c r="AW159" s="5">
        <f t="shared" si="319"/>
        <v>3.9688833333333333E-2</v>
      </c>
      <c r="AX159" s="5">
        <f t="shared" si="319"/>
        <v>2.36104E-2</v>
      </c>
      <c r="AY159" s="5">
        <f t="shared" si="319"/>
        <v>2.1984566666666667E-2</v>
      </c>
      <c r="AZ159" s="5">
        <f t="shared" si="319"/>
        <v>3.0471766666666667E-2</v>
      </c>
      <c r="BA159" s="5">
        <f t="shared" si="319"/>
        <v>3.1108166666666666E-2</v>
      </c>
      <c r="BB159" s="5">
        <f t="shared" si="319"/>
        <v>2.8310600000000002E-2</v>
      </c>
      <c r="BC159" s="5">
        <f t="shared" si="319"/>
        <v>4.09121E-2</v>
      </c>
      <c r="BD159" s="5">
        <f t="shared" si="319"/>
        <v>2.7032900000000002E-2</v>
      </c>
      <c r="BE159" s="5">
        <f t="shared" si="319"/>
        <v>3.0245433333333335E-2</v>
      </c>
      <c r="BF159" s="5">
        <f t="shared" si="319"/>
        <v>5.1721699999999995E-2</v>
      </c>
      <c r="BG159" s="5">
        <f t="shared" si="319"/>
        <v>3.6613733333333329E-2</v>
      </c>
      <c r="BH159" s="5">
        <f t="shared" si="319"/>
        <v>3.0665866666666666E-2</v>
      </c>
      <c r="BI159" s="5">
        <f t="shared" si="319"/>
        <v>4.2567266666666666E-2</v>
      </c>
      <c r="BJ159" s="5">
        <f t="shared" si="319"/>
        <v>3.6491766666666668E-2</v>
      </c>
      <c r="BK159" s="5">
        <f t="shared" si="319"/>
        <v>2.4397533333333332E-2</v>
      </c>
      <c r="BL159" s="5">
        <f t="shared" si="319"/>
        <v>3.4953333333333329E-2</v>
      </c>
      <c r="BM159" s="5">
        <f t="shared" si="319"/>
        <v>3.0620966666666669E-2</v>
      </c>
      <c r="BN159" s="5">
        <f t="shared" si="319"/>
        <v>3.3336200000000003E-2</v>
      </c>
      <c r="BO159" s="5">
        <f t="shared" si="319"/>
        <v>3.6389366666666666E-2</v>
      </c>
      <c r="BP159" s="5">
        <f t="shared" si="319"/>
        <v>5.9846566666666663E-2</v>
      </c>
      <c r="BQ159" s="5">
        <f t="shared" si="319"/>
        <v>3.5642699999999999E-2</v>
      </c>
      <c r="BR159" s="5">
        <f t="shared" si="319"/>
        <v>0</v>
      </c>
      <c r="BS159" s="5">
        <f t="shared" si="319"/>
        <v>0</v>
      </c>
      <c r="BT159" s="5">
        <f t="shared" si="319"/>
        <v>0</v>
      </c>
      <c r="BU159" s="5">
        <f t="shared" si="319"/>
        <v>0</v>
      </c>
      <c r="BV159" s="5">
        <f t="shared" si="319"/>
        <v>0</v>
      </c>
      <c r="BW159" s="5">
        <f t="shared" si="319"/>
        <v>0</v>
      </c>
      <c r="BX159" s="5">
        <f t="shared" si="319"/>
        <v>0</v>
      </c>
      <c r="BY159" s="5">
        <f t="shared" si="319"/>
        <v>0</v>
      </c>
      <c r="BZ159" s="5">
        <f t="shared" si="319"/>
        <v>0</v>
      </c>
      <c r="CA159" s="5">
        <f t="shared" si="319"/>
        <v>0</v>
      </c>
      <c r="CB159" s="5">
        <f t="shared" si="319"/>
        <v>0</v>
      </c>
      <c r="CC159" s="5">
        <f t="shared" si="319"/>
        <v>0</v>
      </c>
      <c r="CD159" s="5">
        <f t="shared" si="319"/>
        <v>0</v>
      </c>
      <c r="CE159" s="5">
        <f t="shared" si="319"/>
        <v>0</v>
      </c>
      <c r="CF159" s="5">
        <f t="shared" si="294"/>
        <v>0</v>
      </c>
      <c r="CG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20"/>
      <c r="FU159" s="11"/>
      <c r="FV159" s="11"/>
      <c r="FW159" s="11"/>
    </row>
    <row r="160" spans="1:179" x14ac:dyDescent="0.25">
      <c r="A160">
        <v>31</v>
      </c>
      <c r="B160" s="2">
        <v>36342</v>
      </c>
      <c r="C160" s="5">
        <f t="shared" ref="C160:L160" si="320">(C69/1000000)/$A160</f>
        <v>1.3693229677419356</v>
      </c>
      <c r="D160" s="5">
        <f t="shared" si="320"/>
        <v>1.4390129032258064E-2</v>
      </c>
      <c r="E160" s="5">
        <f t="shared" si="320"/>
        <v>8.4750322580645163E-3</v>
      </c>
      <c r="F160" s="5">
        <f t="shared" si="320"/>
        <v>1.2278000000000001E-2</v>
      </c>
      <c r="G160" s="5">
        <f t="shared" si="320"/>
        <v>8.8440967741935488E-3</v>
      </c>
      <c r="H160" s="5">
        <f t="shared" si="320"/>
        <v>8.8509354838709666E-3</v>
      </c>
      <c r="I160" s="5">
        <f t="shared" si="320"/>
        <v>9.5089354838709689E-3</v>
      </c>
      <c r="J160" s="5">
        <f t="shared" si="320"/>
        <v>1.020625806451613E-2</v>
      </c>
      <c r="K160" s="5">
        <f t="shared" si="320"/>
        <v>1.1788838709677419E-2</v>
      </c>
      <c r="L160" s="5">
        <f t="shared" si="320"/>
        <v>1.2853322580645161E-2</v>
      </c>
      <c r="M160" s="5">
        <f t="shared" si="310"/>
        <v>9.0650000000000001E-3</v>
      </c>
      <c r="N160" s="5">
        <f t="shared" si="310"/>
        <v>1.2944677419354839E-2</v>
      </c>
      <c r="O160" s="5">
        <f t="shared" si="310"/>
        <v>1.1808161290322581E-2</v>
      </c>
      <c r="P160" s="5">
        <f t="shared" si="310"/>
        <v>1.3141096774193549E-2</v>
      </c>
      <c r="Q160" s="5">
        <f t="shared" si="310"/>
        <v>8.9474516129032251E-3</v>
      </c>
      <c r="R160" s="5">
        <f t="shared" si="310"/>
        <v>9.1107741935483877E-3</v>
      </c>
      <c r="S160" s="5">
        <f t="shared" si="310"/>
        <v>9.9766774193548388E-3</v>
      </c>
      <c r="T160" s="5">
        <f t="shared" ref="T160:CE160" si="321">(T69/1000000)/$A160</f>
        <v>1.1968225806451613E-2</v>
      </c>
      <c r="U160" s="5">
        <f t="shared" si="321"/>
        <v>9.6542258064516127E-3</v>
      </c>
      <c r="V160" s="5">
        <f t="shared" si="321"/>
        <v>1.4763193548387097E-2</v>
      </c>
      <c r="W160" s="5">
        <f t="shared" si="321"/>
        <v>1.5162806451612902E-2</v>
      </c>
      <c r="X160" s="5">
        <f t="shared" si="321"/>
        <v>9.9179677419354833E-3</v>
      </c>
      <c r="Y160" s="5">
        <f t="shared" si="321"/>
        <v>2.5533548387096774E-2</v>
      </c>
      <c r="Z160" s="5">
        <f t="shared" si="321"/>
        <v>1.7197870967741936E-2</v>
      </c>
      <c r="AA160" s="5">
        <f t="shared" si="321"/>
        <v>8.4128064516129034E-3</v>
      </c>
      <c r="AB160" s="5">
        <f t="shared" si="321"/>
        <v>1.2838129032258064E-2</v>
      </c>
      <c r="AC160" s="5">
        <f t="shared" si="321"/>
        <v>3.1745354838709681E-2</v>
      </c>
      <c r="AD160" s="5">
        <f t="shared" si="321"/>
        <v>1.3114516129032259E-2</v>
      </c>
      <c r="AE160" s="5">
        <f t="shared" si="321"/>
        <v>1.2322935483870968E-2</v>
      </c>
      <c r="AF160" s="5">
        <f t="shared" si="321"/>
        <v>1.6374096774193547E-2</v>
      </c>
      <c r="AG160" s="5">
        <f t="shared" si="321"/>
        <v>1.3854967741935485E-2</v>
      </c>
      <c r="AH160" s="5">
        <f t="shared" si="321"/>
        <v>1.8462677419354839E-2</v>
      </c>
      <c r="AI160" s="5">
        <f t="shared" si="321"/>
        <v>1.7518451612903226E-2</v>
      </c>
      <c r="AJ160" s="5">
        <f t="shared" si="321"/>
        <v>2.0814225806451613E-2</v>
      </c>
      <c r="AK160" s="5">
        <f t="shared" si="321"/>
        <v>1.5077774193548388E-2</v>
      </c>
      <c r="AL160" s="5">
        <f t="shared" si="321"/>
        <v>1.8382516129032259E-2</v>
      </c>
      <c r="AM160" s="5">
        <f t="shared" si="321"/>
        <v>1.6851225806451611E-2</v>
      </c>
      <c r="AN160" s="5">
        <f t="shared" si="321"/>
        <v>1.5844225806451614E-2</v>
      </c>
      <c r="AO160" s="5">
        <f t="shared" si="321"/>
        <v>1.6935612903225806E-2</v>
      </c>
      <c r="AP160" s="5">
        <f t="shared" si="321"/>
        <v>1.7832838709677421E-2</v>
      </c>
      <c r="AQ160" s="5">
        <f t="shared" si="321"/>
        <v>2.5021193548387097E-2</v>
      </c>
      <c r="AR160" s="5">
        <f t="shared" si="321"/>
        <v>1.5219967741935483E-2</v>
      </c>
      <c r="AS160" s="5">
        <f t="shared" si="321"/>
        <v>1.9667870967741936E-2</v>
      </c>
      <c r="AT160" s="5">
        <f t="shared" si="321"/>
        <v>1.9892193548387099E-2</v>
      </c>
      <c r="AU160" s="5">
        <f t="shared" si="321"/>
        <v>2.326151612903226E-2</v>
      </c>
      <c r="AV160" s="5">
        <f t="shared" si="321"/>
        <v>4.7209193548387096E-2</v>
      </c>
      <c r="AW160" s="5">
        <f t="shared" si="321"/>
        <v>3.7989322580645163E-2</v>
      </c>
      <c r="AX160" s="5">
        <f t="shared" si="321"/>
        <v>2.4206774193548389E-2</v>
      </c>
      <c r="AY160" s="5">
        <f t="shared" si="321"/>
        <v>2.0897451612903226E-2</v>
      </c>
      <c r="AZ160" s="5">
        <f t="shared" si="321"/>
        <v>2.9923967741935485E-2</v>
      </c>
      <c r="BA160" s="5">
        <f t="shared" si="321"/>
        <v>2.9606064516129033E-2</v>
      </c>
      <c r="BB160" s="5">
        <f t="shared" si="321"/>
        <v>2.7681967741935484E-2</v>
      </c>
      <c r="BC160" s="5">
        <f t="shared" si="321"/>
        <v>4.0451322580645162E-2</v>
      </c>
      <c r="BD160" s="5">
        <f t="shared" si="321"/>
        <v>2.6575129032258067E-2</v>
      </c>
      <c r="BE160" s="5">
        <f t="shared" si="321"/>
        <v>2.8424161290322578E-2</v>
      </c>
      <c r="BF160" s="5">
        <f t="shared" si="321"/>
        <v>4.9606000000000004E-2</v>
      </c>
      <c r="BG160" s="5">
        <f t="shared" si="321"/>
        <v>3.6275064516129031E-2</v>
      </c>
      <c r="BH160" s="5">
        <f t="shared" si="321"/>
        <v>3.0030354838709677E-2</v>
      </c>
      <c r="BI160" s="5">
        <f t="shared" si="321"/>
        <v>4.037716129032258E-2</v>
      </c>
      <c r="BJ160" s="5">
        <f t="shared" si="321"/>
        <v>3.4468193548387094E-2</v>
      </c>
      <c r="BK160" s="5">
        <f t="shared" si="321"/>
        <v>2.1748258064516128E-2</v>
      </c>
      <c r="BL160" s="5">
        <f t="shared" si="321"/>
        <v>3.1751516129032258E-2</v>
      </c>
      <c r="BM160" s="5">
        <f t="shared" si="321"/>
        <v>2.7889322580645162E-2</v>
      </c>
      <c r="BN160" s="5">
        <f t="shared" si="321"/>
        <v>3.1584225806451614E-2</v>
      </c>
      <c r="BO160" s="5">
        <f t="shared" si="321"/>
        <v>3.3089354838709679E-2</v>
      </c>
      <c r="BP160" s="5">
        <f t="shared" si="321"/>
        <v>5.0627064516129035E-2</v>
      </c>
      <c r="BQ160" s="5">
        <f t="shared" si="321"/>
        <v>5.1921258064516126E-2</v>
      </c>
      <c r="BR160" s="5">
        <f t="shared" si="321"/>
        <v>5.1557806451612904E-2</v>
      </c>
      <c r="BS160" s="5">
        <f t="shared" si="321"/>
        <v>0</v>
      </c>
      <c r="BT160" s="5">
        <f t="shared" si="321"/>
        <v>0</v>
      </c>
      <c r="BU160" s="5">
        <f t="shared" si="321"/>
        <v>0</v>
      </c>
      <c r="BV160" s="5">
        <f t="shared" si="321"/>
        <v>0</v>
      </c>
      <c r="BW160" s="5">
        <f t="shared" si="321"/>
        <v>0</v>
      </c>
      <c r="BX160" s="5">
        <f t="shared" si="321"/>
        <v>0</v>
      </c>
      <c r="BY160" s="5">
        <f t="shared" si="321"/>
        <v>0</v>
      </c>
      <c r="BZ160" s="5">
        <f t="shared" si="321"/>
        <v>0</v>
      </c>
      <c r="CA160" s="5">
        <f t="shared" si="321"/>
        <v>0</v>
      </c>
      <c r="CB160" s="5">
        <f t="shared" si="321"/>
        <v>0</v>
      </c>
      <c r="CC160" s="5">
        <f t="shared" si="321"/>
        <v>0</v>
      </c>
      <c r="CD160" s="5">
        <f t="shared" si="321"/>
        <v>0</v>
      </c>
      <c r="CE160" s="5">
        <f t="shared" si="321"/>
        <v>0</v>
      </c>
      <c r="CF160" s="5">
        <f t="shared" si="294"/>
        <v>0</v>
      </c>
      <c r="CG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20"/>
      <c r="FU160" s="11"/>
      <c r="FV160" s="11"/>
      <c r="FW160" s="11"/>
    </row>
    <row r="161" spans="1:179" x14ac:dyDescent="0.25">
      <c r="A161">
        <v>31</v>
      </c>
      <c r="B161" s="2">
        <v>36373</v>
      </c>
      <c r="C161" s="5">
        <f t="shared" ref="C161:L161" si="322">(C70/1000000)/$A161</f>
        <v>1.3552440967741934</v>
      </c>
      <c r="D161" s="5">
        <f t="shared" si="322"/>
        <v>1.4040193548387097E-2</v>
      </c>
      <c r="E161" s="5">
        <f t="shared" si="322"/>
        <v>8.5081935483870968E-3</v>
      </c>
      <c r="F161" s="5">
        <f t="shared" si="322"/>
        <v>1.2029709677419355E-2</v>
      </c>
      <c r="G161" s="5">
        <f t="shared" si="322"/>
        <v>8.8770967741935488E-3</v>
      </c>
      <c r="H161" s="5">
        <f t="shared" si="322"/>
        <v>8.6243548387096771E-3</v>
      </c>
      <c r="I161" s="5">
        <f t="shared" si="322"/>
        <v>8.9973870967741919E-3</v>
      </c>
      <c r="J161" s="5">
        <f t="shared" si="322"/>
        <v>9.8017096774193537E-3</v>
      </c>
      <c r="K161" s="5">
        <f t="shared" si="322"/>
        <v>1.1334580645161291E-2</v>
      </c>
      <c r="L161" s="5">
        <f t="shared" si="322"/>
        <v>1.172241935483871E-2</v>
      </c>
      <c r="M161" s="5">
        <f t="shared" si="310"/>
        <v>8.5674193548387102E-3</v>
      </c>
      <c r="N161" s="5">
        <f t="shared" si="310"/>
        <v>1.2253838709677421E-2</v>
      </c>
      <c r="O161" s="5">
        <f t="shared" si="310"/>
        <v>1.1530161290322581E-2</v>
      </c>
      <c r="P161" s="5">
        <f t="shared" si="310"/>
        <v>1.2722064516129032E-2</v>
      </c>
      <c r="Q161" s="5">
        <f t="shared" si="310"/>
        <v>8.9773548387096763E-3</v>
      </c>
      <c r="R161" s="5">
        <f t="shared" si="310"/>
        <v>9.2650645161290318E-3</v>
      </c>
      <c r="S161" s="5">
        <f t="shared" si="310"/>
        <v>9.614451612903226E-3</v>
      </c>
      <c r="T161" s="5">
        <f t="shared" ref="T161:CE161" si="323">(T70/1000000)/$A161</f>
        <v>1.1889870967741935E-2</v>
      </c>
      <c r="U161" s="5">
        <f t="shared" si="323"/>
        <v>8.9847741935483866E-3</v>
      </c>
      <c r="V161" s="5">
        <f t="shared" si="323"/>
        <v>1.342916129032258E-2</v>
      </c>
      <c r="W161" s="5">
        <f t="shared" si="323"/>
        <v>1.444690322580645E-2</v>
      </c>
      <c r="X161" s="5">
        <f t="shared" si="323"/>
        <v>8.5163225806451619E-3</v>
      </c>
      <c r="Y161" s="5">
        <f t="shared" si="323"/>
        <v>2.4220225806451615E-2</v>
      </c>
      <c r="Z161" s="5">
        <f t="shared" si="323"/>
        <v>1.661693548387097E-2</v>
      </c>
      <c r="AA161" s="5">
        <f t="shared" si="323"/>
        <v>8.8522580645161286E-3</v>
      </c>
      <c r="AB161" s="5">
        <f t="shared" si="323"/>
        <v>1.2979838709677418E-2</v>
      </c>
      <c r="AC161" s="5">
        <f t="shared" si="323"/>
        <v>3.0887612903225808E-2</v>
      </c>
      <c r="AD161" s="5">
        <f t="shared" si="323"/>
        <v>1.2753064516129032E-2</v>
      </c>
      <c r="AE161" s="5">
        <f t="shared" si="323"/>
        <v>1.1086225806451614E-2</v>
      </c>
      <c r="AF161" s="5">
        <f t="shared" si="323"/>
        <v>1.6222354838709679E-2</v>
      </c>
      <c r="AG161" s="5">
        <f t="shared" si="323"/>
        <v>1.3453612903225807E-2</v>
      </c>
      <c r="AH161" s="5">
        <f t="shared" si="323"/>
        <v>1.8520032258064516E-2</v>
      </c>
      <c r="AI161" s="5">
        <f t="shared" si="323"/>
        <v>1.6014419354838709E-2</v>
      </c>
      <c r="AJ161" s="5">
        <f t="shared" si="323"/>
        <v>1.9264322580645161E-2</v>
      </c>
      <c r="AK161" s="5">
        <f t="shared" si="323"/>
        <v>1.3664612903225806E-2</v>
      </c>
      <c r="AL161" s="5">
        <f t="shared" si="323"/>
        <v>1.7495774193548388E-2</v>
      </c>
      <c r="AM161" s="5">
        <f t="shared" si="323"/>
        <v>1.7583838709677418E-2</v>
      </c>
      <c r="AN161" s="5">
        <f t="shared" si="323"/>
        <v>1.4795999999999998E-2</v>
      </c>
      <c r="AO161" s="5">
        <f t="shared" si="323"/>
        <v>1.8139903225806452E-2</v>
      </c>
      <c r="AP161" s="5">
        <f t="shared" si="323"/>
        <v>1.6095193548387097E-2</v>
      </c>
      <c r="AQ161" s="5">
        <f t="shared" si="323"/>
        <v>2.4371387096774194E-2</v>
      </c>
      <c r="AR161" s="5">
        <f t="shared" si="323"/>
        <v>1.579832258064516E-2</v>
      </c>
      <c r="AS161" s="5">
        <f t="shared" si="323"/>
        <v>1.8848451612903227E-2</v>
      </c>
      <c r="AT161" s="5">
        <f t="shared" si="323"/>
        <v>1.9283999999999999E-2</v>
      </c>
      <c r="AU161" s="5">
        <f t="shared" si="323"/>
        <v>2.1776322580645165E-2</v>
      </c>
      <c r="AV161" s="5">
        <f t="shared" si="323"/>
        <v>4.66898064516129E-2</v>
      </c>
      <c r="AW161" s="5">
        <f t="shared" si="323"/>
        <v>3.5816225806451614E-2</v>
      </c>
      <c r="AX161" s="5">
        <f t="shared" si="323"/>
        <v>2.4617870967741935E-2</v>
      </c>
      <c r="AY161" s="5">
        <f t="shared" si="323"/>
        <v>1.9706225806451615E-2</v>
      </c>
      <c r="AZ161" s="5">
        <f t="shared" si="323"/>
        <v>2.7914193548387096E-2</v>
      </c>
      <c r="BA161" s="5">
        <f t="shared" si="323"/>
        <v>2.9212870967741937E-2</v>
      </c>
      <c r="BB161" s="5">
        <f t="shared" si="323"/>
        <v>2.7296870967741936E-2</v>
      </c>
      <c r="BC161" s="5">
        <f t="shared" si="323"/>
        <v>3.7016903225806454E-2</v>
      </c>
      <c r="BD161" s="5">
        <f t="shared" si="323"/>
        <v>2.398041935483871E-2</v>
      </c>
      <c r="BE161" s="5">
        <f t="shared" si="323"/>
        <v>2.7848032258064516E-2</v>
      </c>
      <c r="BF161" s="5">
        <f t="shared" si="323"/>
        <v>4.6466483870967738E-2</v>
      </c>
      <c r="BG161" s="5">
        <f t="shared" si="323"/>
        <v>3.4115645161290321E-2</v>
      </c>
      <c r="BH161" s="5">
        <f t="shared" si="323"/>
        <v>2.7795E-2</v>
      </c>
      <c r="BI161" s="5">
        <f t="shared" si="323"/>
        <v>3.8082419354838713E-2</v>
      </c>
      <c r="BJ161" s="5">
        <f t="shared" si="323"/>
        <v>3.3552225806451612E-2</v>
      </c>
      <c r="BK161" s="5">
        <f t="shared" si="323"/>
        <v>2.0602290322580645E-2</v>
      </c>
      <c r="BL161" s="5">
        <f t="shared" si="323"/>
        <v>3.0819290322580645E-2</v>
      </c>
      <c r="BM161" s="5">
        <f t="shared" si="323"/>
        <v>2.4550935483870967E-2</v>
      </c>
      <c r="BN161" s="5">
        <f t="shared" si="323"/>
        <v>2.8611903225806451E-2</v>
      </c>
      <c r="BO161" s="5">
        <f t="shared" si="323"/>
        <v>2.9704677419354838E-2</v>
      </c>
      <c r="BP161" s="5">
        <f t="shared" si="323"/>
        <v>4.2719741935483869E-2</v>
      </c>
      <c r="BQ161" s="5">
        <f t="shared" si="323"/>
        <v>4.9192032258064518E-2</v>
      </c>
      <c r="BR161" s="5">
        <f t="shared" si="323"/>
        <v>7.9217806451612902E-2</v>
      </c>
      <c r="BS161" s="5">
        <f t="shared" si="323"/>
        <v>4.0484516129032262E-2</v>
      </c>
      <c r="BT161" s="5">
        <f t="shared" si="323"/>
        <v>0</v>
      </c>
      <c r="BU161" s="5">
        <f t="shared" si="323"/>
        <v>0</v>
      </c>
      <c r="BV161" s="5">
        <f t="shared" si="323"/>
        <v>0</v>
      </c>
      <c r="BW161" s="5">
        <f t="shared" si="323"/>
        <v>0</v>
      </c>
      <c r="BX161" s="5">
        <f t="shared" si="323"/>
        <v>0</v>
      </c>
      <c r="BY161" s="5">
        <f t="shared" si="323"/>
        <v>0</v>
      </c>
      <c r="BZ161" s="5">
        <f t="shared" si="323"/>
        <v>0</v>
      </c>
      <c r="CA161" s="5">
        <f t="shared" si="323"/>
        <v>0</v>
      </c>
      <c r="CB161" s="5">
        <f t="shared" si="323"/>
        <v>0</v>
      </c>
      <c r="CC161" s="5">
        <f t="shared" si="323"/>
        <v>0</v>
      </c>
      <c r="CD161" s="5">
        <f t="shared" si="323"/>
        <v>0</v>
      </c>
      <c r="CE161" s="5">
        <f t="shared" si="323"/>
        <v>0</v>
      </c>
      <c r="CF161" s="5">
        <f t="shared" si="294"/>
        <v>0</v>
      </c>
      <c r="CG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20"/>
      <c r="FU161" s="11"/>
      <c r="FV161" s="11"/>
      <c r="FW161" s="11"/>
    </row>
    <row r="162" spans="1:179" x14ac:dyDescent="0.25">
      <c r="A162">
        <v>30</v>
      </c>
      <c r="B162" s="2">
        <v>36404</v>
      </c>
      <c r="C162" s="5">
        <f t="shared" ref="C162:L162" si="324">(C71/1000000)/$A162</f>
        <v>1.3813147666666665</v>
      </c>
      <c r="D162" s="5">
        <f t="shared" si="324"/>
        <v>1.4032099999999999E-2</v>
      </c>
      <c r="E162" s="5">
        <f t="shared" si="324"/>
        <v>9.8100999999999987E-3</v>
      </c>
      <c r="F162" s="5">
        <f t="shared" si="324"/>
        <v>1.2627033333333334E-2</v>
      </c>
      <c r="G162" s="5">
        <f t="shared" si="324"/>
        <v>8.9147333333333342E-3</v>
      </c>
      <c r="H162" s="5">
        <f t="shared" si="324"/>
        <v>8.948233333333333E-3</v>
      </c>
      <c r="I162" s="5">
        <f t="shared" si="324"/>
        <v>9.2260999999999992E-3</v>
      </c>
      <c r="J162" s="5">
        <f t="shared" si="324"/>
        <v>9.9568E-3</v>
      </c>
      <c r="K162" s="5">
        <f t="shared" si="324"/>
        <v>1.1245333333333333E-2</v>
      </c>
      <c r="L162" s="5">
        <f t="shared" si="324"/>
        <v>1.18271E-2</v>
      </c>
      <c r="M162" s="5">
        <f t="shared" si="310"/>
        <v>8.8307000000000004E-3</v>
      </c>
      <c r="N162" s="5">
        <f t="shared" si="310"/>
        <v>1.2478700000000001E-2</v>
      </c>
      <c r="O162" s="5">
        <f t="shared" si="310"/>
        <v>1.1037933333333333E-2</v>
      </c>
      <c r="P162" s="5">
        <f t="shared" si="310"/>
        <v>1.3077666666666666E-2</v>
      </c>
      <c r="Q162" s="5">
        <f t="shared" si="310"/>
        <v>9.1146333333333336E-3</v>
      </c>
      <c r="R162" s="5">
        <f t="shared" si="310"/>
        <v>8.8558999999999999E-3</v>
      </c>
      <c r="S162" s="5">
        <f t="shared" si="310"/>
        <v>1.0381666666666668E-2</v>
      </c>
      <c r="T162" s="5">
        <f t="shared" ref="T162:CE162" si="325">(T71/1000000)/$A162</f>
        <v>1.1590600000000001E-2</v>
      </c>
      <c r="U162" s="5">
        <f t="shared" si="325"/>
        <v>9.6225000000000008E-3</v>
      </c>
      <c r="V162" s="5">
        <f t="shared" si="325"/>
        <v>1.5734233333333333E-2</v>
      </c>
      <c r="W162" s="5">
        <f t="shared" si="325"/>
        <v>1.5641466666666666E-2</v>
      </c>
      <c r="X162" s="5">
        <f t="shared" si="325"/>
        <v>8.9002000000000005E-3</v>
      </c>
      <c r="Y162" s="5">
        <f t="shared" si="325"/>
        <v>2.4546366666666666E-2</v>
      </c>
      <c r="Z162" s="5">
        <f t="shared" si="325"/>
        <v>1.6412799999999998E-2</v>
      </c>
      <c r="AA162" s="5">
        <f t="shared" si="325"/>
        <v>9.2161666666666659E-3</v>
      </c>
      <c r="AB162" s="5">
        <f t="shared" si="325"/>
        <v>1.3555900000000001E-2</v>
      </c>
      <c r="AC162" s="5">
        <f t="shared" si="325"/>
        <v>3.0131566666666665E-2</v>
      </c>
      <c r="AD162" s="5">
        <f t="shared" si="325"/>
        <v>1.3792866666666665E-2</v>
      </c>
      <c r="AE162" s="5">
        <f t="shared" si="325"/>
        <v>1.1188E-2</v>
      </c>
      <c r="AF162" s="5">
        <f t="shared" si="325"/>
        <v>1.6782766666666667E-2</v>
      </c>
      <c r="AG162" s="5">
        <f t="shared" si="325"/>
        <v>1.30603E-2</v>
      </c>
      <c r="AH162" s="5">
        <f t="shared" si="325"/>
        <v>1.7781533333333332E-2</v>
      </c>
      <c r="AI162" s="5">
        <f t="shared" si="325"/>
        <v>1.69845E-2</v>
      </c>
      <c r="AJ162" s="5">
        <f t="shared" si="325"/>
        <v>1.9666899999999998E-2</v>
      </c>
      <c r="AK162" s="5">
        <f t="shared" si="325"/>
        <v>1.4193333333333334E-2</v>
      </c>
      <c r="AL162" s="5">
        <f t="shared" si="325"/>
        <v>1.7776933333333335E-2</v>
      </c>
      <c r="AM162" s="5">
        <f t="shared" si="325"/>
        <v>1.7710266666666665E-2</v>
      </c>
      <c r="AN162" s="5">
        <f t="shared" si="325"/>
        <v>1.5109900000000001E-2</v>
      </c>
      <c r="AO162" s="5">
        <f t="shared" si="325"/>
        <v>1.72268E-2</v>
      </c>
      <c r="AP162" s="5">
        <f t="shared" si="325"/>
        <v>1.7664066666666665E-2</v>
      </c>
      <c r="AQ162" s="5">
        <f t="shared" si="325"/>
        <v>2.3881400000000001E-2</v>
      </c>
      <c r="AR162" s="5">
        <f t="shared" si="325"/>
        <v>1.57723E-2</v>
      </c>
      <c r="AS162" s="5">
        <f t="shared" si="325"/>
        <v>1.8791633333333332E-2</v>
      </c>
      <c r="AT162" s="5">
        <f t="shared" si="325"/>
        <v>1.9600200000000002E-2</v>
      </c>
      <c r="AU162" s="5">
        <f t="shared" si="325"/>
        <v>2.1738166666666666E-2</v>
      </c>
      <c r="AV162" s="5">
        <f t="shared" si="325"/>
        <v>4.4520333333333335E-2</v>
      </c>
      <c r="AW162" s="5">
        <f t="shared" si="325"/>
        <v>3.6494266666666664E-2</v>
      </c>
      <c r="AX162" s="5">
        <f t="shared" si="325"/>
        <v>2.56265E-2</v>
      </c>
      <c r="AY162" s="5">
        <f t="shared" si="325"/>
        <v>1.9934766666666666E-2</v>
      </c>
      <c r="AZ162" s="5">
        <f t="shared" si="325"/>
        <v>2.8888366666666665E-2</v>
      </c>
      <c r="BA162" s="5">
        <f t="shared" si="325"/>
        <v>2.8472600000000001E-2</v>
      </c>
      <c r="BB162" s="5">
        <f t="shared" si="325"/>
        <v>2.7288266666666668E-2</v>
      </c>
      <c r="BC162" s="5">
        <f t="shared" si="325"/>
        <v>3.6865333333333333E-2</v>
      </c>
      <c r="BD162" s="5">
        <f t="shared" si="325"/>
        <v>2.3782566666666668E-2</v>
      </c>
      <c r="BE162" s="5">
        <f t="shared" si="325"/>
        <v>2.8052733333333336E-2</v>
      </c>
      <c r="BF162" s="5">
        <f t="shared" si="325"/>
        <v>4.3317533333333332E-2</v>
      </c>
      <c r="BG162" s="5">
        <f t="shared" si="325"/>
        <v>3.3592466666666668E-2</v>
      </c>
      <c r="BH162" s="5">
        <f t="shared" si="325"/>
        <v>2.8691299999999999E-2</v>
      </c>
      <c r="BI162" s="5">
        <f t="shared" si="325"/>
        <v>3.8312633333333332E-2</v>
      </c>
      <c r="BJ162" s="5">
        <f t="shared" si="325"/>
        <v>3.1532566666666664E-2</v>
      </c>
      <c r="BK162" s="5">
        <f t="shared" si="325"/>
        <v>1.958403333333333E-2</v>
      </c>
      <c r="BL162" s="5">
        <f t="shared" si="325"/>
        <v>3.0739233333333334E-2</v>
      </c>
      <c r="BM162" s="5">
        <f t="shared" si="325"/>
        <v>2.2966199999999999E-2</v>
      </c>
      <c r="BN162" s="5">
        <f t="shared" si="325"/>
        <v>2.5438699999999998E-2</v>
      </c>
      <c r="BO162" s="5">
        <f t="shared" si="325"/>
        <v>2.6713466666666668E-2</v>
      </c>
      <c r="BP162" s="5">
        <f t="shared" si="325"/>
        <v>3.0797933333333336E-2</v>
      </c>
      <c r="BQ162" s="5">
        <f t="shared" si="325"/>
        <v>4.8202533333333332E-2</v>
      </c>
      <c r="BR162" s="5">
        <f t="shared" si="325"/>
        <v>6.8715899999999996E-2</v>
      </c>
      <c r="BS162" s="5">
        <f t="shared" si="325"/>
        <v>7.422836666666667E-2</v>
      </c>
      <c r="BT162" s="5">
        <f t="shared" si="325"/>
        <v>6.6477800000000004E-2</v>
      </c>
      <c r="BU162" s="5">
        <f t="shared" si="325"/>
        <v>0</v>
      </c>
      <c r="BV162" s="5">
        <f t="shared" si="325"/>
        <v>0</v>
      </c>
      <c r="BW162" s="5">
        <f t="shared" si="325"/>
        <v>0</v>
      </c>
      <c r="BX162" s="5">
        <f t="shared" si="325"/>
        <v>0</v>
      </c>
      <c r="BY162" s="5">
        <f t="shared" si="325"/>
        <v>0</v>
      </c>
      <c r="BZ162" s="5">
        <f t="shared" si="325"/>
        <v>0</v>
      </c>
      <c r="CA162" s="5">
        <f t="shared" si="325"/>
        <v>0</v>
      </c>
      <c r="CB162" s="5">
        <f t="shared" si="325"/>
        <v>0</v>
      </c>
      <c r="CC162" s="5">
        <f t="shared" si="325"/>
        <v>0</v>
      </c>
      <c r="CD162" s="5">
        <f t="shared" si="325"/>
        <v>0</v>
      </c>
      <c r="CE162" s="5">
        <f t="shared" si="325"/>
        <v>0</v>
      </c>
      <c r="CF162" s="5">
        <f t="shared" si="294"/>
        <v>0</v>
      </c>
      <c r="CG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20"/>
      <c r="FU162" s="11"/>
      <c r="FV162" s="11"/>
      <c r="FW162" s="11"/>
    </row>
    <row r="163" spans="1:179" x14ac:dyDescent="0.25">
      <c r="A163">
        <v>31</v>
      </c>
      <c r="B163" s="2">
        <v>36434</v>
      </c>
      <c r="C163" s="5">
        <f t="shared" ref="C163:L163" si="326">(C72/1000000)/$A163</f>
        <v>1.3857415161290323</v>
      </c>
      <c r="D163" s="5">
        <f t="shared" si="326"/>
        <v>1.4213096774193548E-2</v>
      </c>
      <c r="E163" s="5">
        <f t="shared" si="326"/>
        <v>9.6347419354838714E-3</v>
      </c>
      <c r="F163" s="5">
        <f t="shared" si="326"/>
        <v>1.3617193548387096E-2</v>
      </c>
      <c r="G163" s="5">
        <f t="shared" si="326"/>
        <v>8.8508709677419355E-3</v>
      </c>
      <c r="H163" s="5">
        <f t="shared" si="326"/>
        <v>8.8207419354838709E-3</v>
      </c>
      <c r="I163" s="5">
        <f t="shared" si="326"/>
        <v>9.6243870967741944E-3</v>
      </c>
      <c r="J163" s="5">
        <f t="shared" si="326"/>
        <v>9.6964838709677412E-3</v>
      </c>
      <c r="K163" s="5">
        <f t="shared" si="326"/>
        <v>1.1431258064516128E-2</v>
      </c>
      <c r="L163" s="5">
        <f t="shared" si="326"/>
        <v>1.1478387096774192E-2</v>
      </c>
      <c r="M163" s="5">
        <f t="shared" si="310"/>
        <v>9.1120645161290332E-3</v>
      </c>
      <c r="N163" s="5">
        <f t="shared" si="310"/>
        <v>1.1676064516129032E-2</v>
      </c>
      <c r="O163" s="5">
        <f t="shared" si="310"/>
        <v>1.0699935483870968E-2</v>
      </c>
      <c r="P163" s="5">
        <f t="shared" si="310"/>
        <v>1.3654064516129032E-2</v>
      </c>
      <c r="Q163" s="5">
        <f t="shared" si="310"/>
        <v>8.8421612903225796E-3</v>
      </c>
      <c r="R163" s="5">
        <f t="shared" si="310"/>
        <v>8.7047741935483858E-3</v>
      </c>
      <c r="S163" s="5">
        <f t="shared" si="310"/>
        <v>1.0626838709677419E-2</v>
      </c>
      <c r="T163" s="5">
        <f t="shared" ref="T163:CE163" si="327">(T72/1000000)/$A163</f>
        <v>1.1300096774193547E-2</v>
      </c>
      <c r="U163" s="5">
        <f t="shared" si="327"/>
        <v>1.1428677419354839E-2</v>
      </c>
      <c r="V163" s="5">
        <f t="shared" si="327"/>
        <v>1.461083870967742E-2</v>
      </c>
      <c r="W163" s="5">
        <f t="shared" si="327"/>
        <v>1.4213064516129033E-2</v>
      </c>
      <c r="X163" s="5">
        <f t="shared" si="327"/>
        <v>9.179548387096774E-3</v>
      </c>
      <c r="Y163" s="5">
        <f t="shared" si="327"/>
        <v>2.4526967741935485E-2</v>
      </c>
      <c r="Z163" s="5">
        <f t="shared" si="327"/>
        <v>1.6323322580645162E-2</v>
      </c>
      <c r="AA163" s="5">
        <f t="shared" si="327"/>
        <v>8.6362580645161294E-3</v>
      </c>
      <c r="AB163" s="5">
        <f t="shared" si="327"/>
        <v>1.3261806451612903E-2</v>
      </c>
      <c r="AC163" s="5">
        <f t="shared" si="327"/>
        <v>2.9874354838709677E-2</v>
      </c>
      <c r="AD163" s="5">
        <f t="shared" si="327"/>
        <v>1.3148E-2</v>
      </c>
      <c r="AE163" s="5">
        <f t="shared" si="327"/>
        <v>1.109241935483871E-2</v>
      </c>
      <c r="AF163" s="5">
        <f t="shared" si="327"/>
        <v>1.5795838709677421E-2</v>
      </c>
      <c r="AG163" s="5">
        <f t="shared" si="327"/>
        <v>1.2662967741935484E-2</v>
      </c>
      <c r="AH163" s="5">
        <f t="shared" si="327"/>
        <v>1.8360741935483871E-2</v>
      </c>
      <c r="AI163" s="5">
        <f t="shared" si="327"/>
        <v>1.687332258064516E-2</v>
      </c>
      <c r="AJ163" s="5">
        <f t="shared" si="327"/>
        <v>2.0504129032258064E-2</v>
      </c>
      <c r="AK163" s="5">
        <f t="shared" si="327"/>
        <v>1.4090032258064515E-2</v>
      </c>
      <c r="AL163" s="5">
        <f t="shared" si="327"/>
        <v>1.7472774193548389E-2</v>
      </c>
      <c r="AM163" s="5">
        <f t="shared" si="327"/>
        <v>1.7404774193548387E-2</v>
      </c>
      <c r="AN163" s="5">
        <f t="shared" si="327"/>
        <v>1.4721548387096774E-2</v>
      </c>
      <c r="AO163" s="5">
        <f t="shared" si="327"/>
        <v>1.758764516129032E-2</v>
      </c>
      <c r="AP163" s="5">
        <f t="shared" si="327"/>
        <v>1.6698903225806451E-2</v>
      </c>
      <c r="AQ163" s="5">
        <f t="shared" si="327"/>
        <v>2.2412741935483874E-2</v>
      </c>
      <c r="AR163" s="5">
        <f t="shared" si="327"/>
        <v>1.4921612903225806E-2</v>
      </c>
      <c r="AS163" s="5">
        <f t="shared" si="327"/>
        <v>1.800364516129032E-2</v>
      </c>
      <c r="AT163" s="5">
        <f t="shared" si="327"/>
        <v>2.1460548387096774E-2</v>
      </c>
      <c r="AU163" s="5">
        <f t="shared" si="327"/>
        <v>2.1148741935483873E-2</v>
      </c>
      <c r="AV163" s="5">
        <f t="shared" si="327"/>
        <v>4.3399225806451606E-2</v>
      </c>
      <c r="AW163" s="5">
        <f t="shared" si="327"/>
        <v>3.6184000000000001E-2</v>
      </c>
      <c r="AX163" s="5">
        <f t="shared" si="327"/>
        <v>2.4345419354838711E-2</v>
      </c>
      <c r="AY163" s="5">
        <f t="shared" si="327"/>
        <v>1.9269129032258064E-2</v>
      </c>
      <c r="AZ163" s="5">
        <f t="shared" si="327"/>
        <v>2.8194258064516128E-2</v>
      </c>
      <c r="BA163" s="5">
        <f t="shared" si="327"/>
        <v>2.7986967741935483E-2</v>
      </c>
      <c r="BB163" s="5">
        <f t="shared" si="327"/>
        <v>2.6736483870967741E-2</v>
      </c>
      <c r="BC163" s="5">
        <f t="shared" si="327"/>
        <v>3.491683870967742E-2</v>
      </c>
      <c r="BD163" s="5">
        <f t="shared" si="327"/>
        <v>2.2741677419354837E-2</v>
      </c>
      <c r="BE163" s="5">
        <f t="shared" si="327"/>
        <v>2.6309193548387098E-2</v>
      </c>
      <c r="BF163" s="5">
        <f t="shared" si="327"/>
        <v>4.29218064516129E-2</v>
      </c>
      <c r="BG163" s="5">
        <f t="shared" si="327"/>
        <v>3.2492580645161293E-2</v>
      </c>
      <c r="BH163" s="5">
        <f t="shared" si="327"/>
        <v>2.8249419354838708E-2</v>
      </c>
      <c r="BI163" s="5">
        <f t="shared" si="327"/>
        <v>3.5332225806451616E-2</v>
      </c>
      <c r="BJ163" s="5">
        <f t="shared" si="327"/>
        <v>2.950974193548387E-2</v>
      </c>
      <c r="BK163" s="5">
        <f t="shared" si="327"/>
        <v>1.9305419354838711E-2</v>
      </c>
      <c r="BL163" s="5">
        <f t="shared" si="327"/>
        <v>2.7748612903225809E-2</v>
      </c>
      <c r="BM163" s="5">
        <f t="shared" si="327"/>
        <v>2.1099032258064518E-2</v>
      </c>
      <c r="BN163" s="5">
        <f t="shared" si="327"/>
        <v>2.4304935483870967E-2</v>
      </c>
      <c r="BO163" s="5">
        <f t="shared" si="327"/>
        <v>2.4754354838709677E-2</v>
      </c>
      <c r="BP163" s="5">
        <f t="shared" si="327"/>
        <v>3.4157999999999994E-2</v>
      </c>
      <c r="BQ163" s="5">
        <f t="shared" si="327"/>
        <v>4.5594387096774193E-2</v>
      </c>
      <c r="BR163" s="5">
        <f t="shared" si="327"/>
        <v>5.846803225806451E-2</v>
      </c>
      <c r="BS163" s="5">
        <f t="shared" si="327"/>
        <v>6.4556161290322572E-2</v>
      </c>
      <c r="BT163" s="5">
        <f t="shared" si="327"/>
        <v>9.3537258064516127E-2</v>
      </c>
      <c r="BU163" s="5">
        <f t="shared" si="327"/>
        <v>5.5637580645161291E-2</v>
      </c>
      <c r="BV163" s="5">
        <f t="shared" si="327"/>
        <v>0</v>
      </c>
      <c r="BW163" s="5">
        <f t="shared" si="327"/>
        <v>0</v>
      </c>
      <c r="BX163" s="5">
        <f t="shared" si="327"/>
        <v>0</v>
      </c>
      <c r="BY163" s="5">
        <f t="shared" si="327"/>
        <v>0</v>
      </c>
      <c r="BZ163" s="5">
        <f t="shared" si="327"/>
        <v>0</v>
      </c>
      <c r="CA163" s="5">
        <f t="shared" si="327"/>
        <v>0</v>
      </c>
      <c r="CB163" s="5">
        <f t="shared" si="327"/>
        <v>0</v>
      </c>
      <c r="CC163" s="5">
        <f t="shared" si="327"/>
        <v>0</v>
      </c>
      <c r="CD163" s="5">
        <f t="shared" si="327"/>
        <v>0</v>
      </c>
      <c r="CE163" s="5">
        <f t="shared" si="327"/>
        <v>0</v>
      </c>
      <c r="CF163" s="5">
        <f t="shared" si="294"/>
        <v>0</v>
      </c>
      <c r="CG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20"/>
      <c r="FU163" s="11"/>
      <c r="FV163" s="11"/>
      <c r="FW163" s="11"/>
    </row>
    <row r="164" spans="1:179" x14ac:dyDescent="0.25">
      <c r="A164">
        <v>30</v>
      </c>
      <c r="B164" s="2">
        <v>36465</v>
      </c>
      <c r="C164" s="5">
        <f t="shared" ref="C164:L164" si="328">(C73/1000000)/$A164</f>
        <v>1.3618207333333332</v>
      </c>
      <c r="D164" s="5">
        <f t="shared" si="328"/>
        <v>1.35125E-2</v>
      </c>
      <c r="E164" s="5">
        <f t="shared" si="328"/>
        <v>9.3081666666666677E-3</v>
      </c>
      <c r="F164" s="5">
        <f t="shared" si="328"/>
        <v>1.3328133333333332E-2</v>
      </c>
      <c r="G164" s="5">
        <f t="shared" si="328"/>
        <v>8.5409666666666668E-3</v>
      </c>
      <c r="H164" s="5">
        <f t="shared" si="328"/>
        <v>8.4069666666666664E-3</v>
      </c>
      <c r="I164" s="5">
        <f t="shared" si="328"/>
        <v>9.3586999999999993E-3</v>
      </c>
      <c r="J164" s="5">
        <f t="shared" si="328"/>
        <v>1.0089600000000001E-2</v>
      </c>
      <c r="K164" s="5">
        <f t="shared" si="328"/>
        <v>1.1038733333333333E-2</v>
      </c>
      <c r="L164" s="5">
        <f t="shared" si="328"/>
        <v>1.1562800000000002E-2</v>
      </c>
      <c r="M164" s="5">
        <f t="shared" si="310"/>
        <v>9.2167666666666658E-3</v>
      </c>
      <c r="N164" s="5">
        <f t="shared" si="310"/>
        <v>1.1260266666666666E-2</v>
      </c>
      <c r="O164" s="5">
        <f t="shared" si="310"/>
        <v>1.0715533333333332E-2</v>
      </c>
      <c r="P164" s="5">
        <f t="shared" si="310"/>
        <v>1.2899966666666667E-2</v>
      </c>
      <c r="Q164" s="5">
        <f t="shared" si="310"/>
        <v>8.6442666666666675E-3</v>
      </c>
      <c r="R164" s="5">
        <f t="shared" si="310"/>
        <v>8.1066999999999997E-3</v>
      </c>
      <c r="S164" s="5">
        <f t="shared" si="310"/>
        <v>1.0210799999999999E-2</v>
      </c>
      <c r="T164" s="5">
        <f t="shared" ref="T164:CE164" si="329">(T73/1000000)/$A164</f>
        <v>1.1276000000000001E-2</v>
      </c>
      <c r="U164" s="5">
        <f t="shared" si="329"/>
        <v>1.11573E-2</v>
      </c>
      <c r="V164" s="5">
        <f t="shared" si="329"/>
        <v>1.3969833333333332E-2</v>
      </c>
      <c r="W164" s="5">
        <f t="shared" si="329"/>
        <v>1.4815166666666666E-2</v>
      </c>
      <c r="X164" s="5">
        <f t="shared" si="329"/>
        <v>9.072266666666667E-3</v>
      </c>
      <c r="Y164" s="5">
        <f t="shared" si="329"/>
        <v>2.4484266666666664E-2</v>
      </c>
      <c r="Z164" s="5">
        <f t="shared" si="329"/>
        <v>1.5487966666666667E-2</v>
      </c>
      <c r="AA164" s="5">
        <f t="shared" si="329"/>
        <v>8.310466666666667E-3</v>
      </c>
      <c r="AB164" s="5">
        <f t="shared" si="329"/>
        <v>1.2167900000000001E-2</v>
      </c>
      <c r="AC164" s="5">
        <f t="shared" si="329"/>
        <v>2.9090133333333334E-2</v>
      </c>
      <c r="AD164" s="5">
        <f t="shared" si="329"/>
        <v>1.2756566666666667E-2</v>
      </c>
      <c r="AE164" s="5">
        <f t="shared" si="329"/>
        <v>1.0646033333333334E-2</v>
      </c>
      <c r="AF164" s="5">
        <f t="shared" si="329"/>
        <v>1.5573399999999999E-2</v>
      </c>
      <c r="AG164" s="5">
        <f t="shared" si="329"/>
        <v>1.2617233333333333E-2</v>
      </c>
      <c r="AH164" s="5">
        <f t="shared" si="329"/>
        <v>1.7783400000000001E-2</v>
      </c>
      <c r="AI164" s="5">
        <f t="shared" si="329"/>
        <v>1.6103433333333333E-2</v>
      </c>
      <c r="AJ164" s="5">
        <f t="shared" si="329"/>
        <v>1.96677E-2</v>
      </c>
      <c r="AK164" s="5">
        <f t="shared" si="329"/>
        <v>1.34888E-2</v>
      </c>
      <c r="AL164" s="5">
        <f t="shared" si="329"/>
        <v>1.74284E-2</v>
      </c>
      <c r="AM164" s="5">
        <f t="shared" si="329"/>
        <v>1.6367866666666665E-2</v>
      </c>
      <c r="AN164" s="5">
        <f t="shared" si="329"/>
        <v>1.3670966666666668E-2</v>
      </c>
      <c r="AO164" s="5">
        <f t="shared" si="329"/>
        <v>1.7386366666666667E-2</v>
      </c>
      <c r="AP164" s="5">
        <f t="shared" si="329"/>
        <v>1.7751599999999999E-2</v>
      </c>
      <c r="AQ164" s="5">
        <f t="shared" si="329"/>
        <v>2.1631266666666666E-2</v>
      </c>
      <c r="AR164" s="5">
        <f t="shared" si="329"/>
        <v>1.48361E-2</v>
      </c>
      <c r="AS164" s="5">
        <f t="shared" si="329"/>
        <v>1.6816666666666664E-2</v>
      </c>
      <c r="AT164" s="5">
        <f t="shared" si="329"/>
        <v>2.0720166666666665E-2</v>
      </c>
      <c r="AU164" s="5">
        <f t="shared" si="329"/>
        <v>2.1495066666666666E-2</v>
      </c>
      <c r="AV164" s="5">
        <f t="shared" si="329"/>
        <v>4.2261699999999999E-2</v>
      </c>
      <c r="AW164" s="5">
        <f t="shared" si="329"/>
        <v>3.4390299999999999E-2</v>
      </c>
      <c r="AX164" s="5">
        <f t="shared" si="329"/>
        <v>2.3467033333333335E-2</v>
      </c>
      <c r="AY164" s="5">
        <f t="shared" si="329"/>
        <v>1.8754933333333335E-2</v>
      </c>
      <c r="AZ164" s="5">
        <f t="shared" si="329"/>
        <v>2.7014466666666667E-2</v>
      </c>
      <c r="BA164" s="5">
        <f t="shared" si="329"/>
        <v>2.7773099999999998E-2</v>
      </c>
      <c r="BB164" s="5">
        <f t="shared" si="329"/>
        <v>2.5747733333333335E-2</v>
      </c>
      <c r="BC164" s="5">
        <f t="shared" si="329"/>
        <v>3.3590066666666668E-2</v>
      </c>
      <c r="BD164" s="5">
        <f t="shared" si="329"/>
        <v>2.2454533333333335E-2</v>
      </c>
      <c r="BE164" s="5">
        <f t="shared" si="329"/>
        <v>2.53063E-2</v>
      </c>
      <c r="BF164" s="5">
        <f t="shared" si="329"/>
        <v>3.7085999999999994E-2</v>
      </c>
      <c r="BG164" s="5">
        <f t="shared" si="329"/>
        <v>3.0739200000000001E-2</v>
      </c>
      <c r="BH164" s="5">
        <f t="shared" si="329"/>
        <v>2.7502199999999997E-2</v>
      </c>
      <c r="BI164" s="5">
        <f t="shared" si="329"/>
        <v>3.3518100000000002E-2</v>
      </c>
      <c r="BJ164" s="5">
        <f t="shared" si="329"/>
        <v>2.8735433333333334E-2</v>
      </c>
      <c r="BK164" s="5">
        <f t="shared" si="329"/>
        <v>1.8910766666666669E-2</v>
      </c>
      <c r="BL164" s="5">
        <f t="shared" si="329"/>
        <v>2.7928933333333333E-2</v>
      </c>
      <c r="BM164" s="5">
        <f t="shared" si="329"/>
        <v>2.0391433333333334E-2</v>
      </c>
      <c r="BN164" s="5">
        <f t="shared" si="329"/>
        <v>2.2263099999999997E-2</v>
      </c>
      <c r="BO164" s="5">
        <f t="shared" si="329"/>
        <v>2.3876400000000002E-2</v>
      </c>
      <c r="BP164" s="5">
        <f t="shared" si="329"/>
        <v>2.659576666666667E-2</v>
      </c>
      <c r="BQ164" s="5">
        <f t="shared" si="329"/>
        <v>4.0917833333333334E-2</v>
      </c>
      <c r="BR164" s="5">
        <f t="shared" si="329"/>
        <v>5.5393433333333332E-2</v>
      </c>
      <c r="BS164" s="5">
        <f t="shared" si="329"/>
        <v>6.0349899999999998E-2</v>
      </c>
      <c r="BT164" s="5">
        <f t="shared" si="329"/>
        <v>7.9594233333333334E-2</v>
      </c>
      <c r="BU164" s="5">
        <f t="shared" si="329"/>
        <v>9.4213900000000003E-2</v>
      </c>
      <c r="BV164" s="5">
        <f t="shared" si="329"/>
        <v>5.8582733333333331E-2</v>
      </c>
      <c r="BW164" s="5">
        <f t="shared" si="329"/>
        <v>0</v>
      </c>
      <c r="BX164" s="5">
        <f t="shared" si="329"/>
        <v>0</v>
      </c>
      <c r="BY164" s="5">
        <f t="shared" si="329"/>
        <v>0</v>
      </c>
      <c r="BZ164" s="5">
        <f t="shared" si="329"/>
        <v>0</v>
      </c>
      <c r="CA164" s="5">
        <f t="shared" si="329"/>
        <v>0</v>
      </c>
      <c r="CB164" s="5">
        <f t="shared" si="329"/>
        <v>0</v>
      </c>
      <c r="CC164" s="5">
        <f t="shared" si="329"/>
        <v>0</v>
      </c>
      <c r="CD164" s="5">
        <f t="shared" si="329"/>
        <v>0</v>
      </c>
      <c r="CE164" s="5">
        <f t="shared" si="329"/>
        <v>0</v>
      </c>
      <c r="CF164" s="5">
        <f t="shared" si="294"/>
        <v>0</v>
      </c>
      <c r="CG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20"/>
      <c r="FU164" s="11"/>
      <c r="FV164" s="11"/>
      <c r="FW164" s="11"/>
    </row>
    <row r="165" spans="1:179" x14ac:dyDescent="0.25">
      <c r="A165">
        <v>31</v>
      </c>
      <c r="B165" s="2">
        <v>36495</v>
      </c>
      <c r="C165" s="5">
        <f t="shared" ref="C165:L165" si="330">(C74/1000000)/$A165</f>
        <v>1.3589673548387098</v>
      </c>
      <c r="D165" s="5">
        <f t="shared" si="330"/>
        <v>1.3287645161290322E-2</v>
      </c>
      <c r="E165" s="5">
        <f t="shared" si="330"/>
        <v>9.0209999999999995E-3</v>
      </c>
      <c r="F165" s="5">
        <f t="shared" si="330"/>
        <v>1.3292645161290322E-2</v>
      </c>
      <c r="G165" s="5">
        <f t="shared" si="330"/>
        <v>8.2883870967741941E-3</v>
      </c>
      <c r="H165" s="5">
        <f t="shared" si="330"/>
        <v>8.0751935483870975E-3</v>
      </c>
      <c r="I165" s="5">
        <f t="shared" si="330"/>
        <v>9.8520000000000014E-3</v>
      </c>
      <c r="J165" s="5">
        <f t="shared" si="330"/>
        <v>9.5316451612903232E-3</v>
      </c>
      <c r="K165" s="5">
        <f t="shared" si="330"/>
        <v>1.0549387096774195E-2</v>
      </c>
      <c r="L165" s="5">
        <f t="shared" si="330"/>
        <v>1.2477774193548388E-2</v>
      </c>
      <c r="M165" s="5">
        <f t="shared" ref="M165:S165" si="331">(M74/1000000)/$A165</f>
        <v>1.0358967741935485E-2</v>
      </c>
      <c r="N165" s="5">
        <f t="shared" si="331"/>
        <v>1.1324451612903226E-2</v>
      </c>
      <c r="O165" s="5">
        <f t="shared" si="331"/>
        <v>1.0654612903225806E-2</v>
      </c>
      <c r="P165" s="5">
        <f t="shared" si="331"/>
        <v>1.4188419354838709E-2</v>
      </c>
      <c r="Q165" s="5">
        <f t="shared" si="331"/>
        <v>8.7198709677419363E-3</v>
      </c>
      <c r="R165" s="5">
        <f t="shared" si="331"/>
        <v>7.8594838709677411E-3</v>
      </c>
      <c r="S165" s="5">
        <f t="shared" si="331"/>
        <v>9.8909354838709676E-3</v>
      </c>
      <c r="T165" s="5">
        <f t="shared" ref="T165:CE165" si="332">(T74/1000000)/$A165</f>
        <v>1.0941032258064516E-2</v>
      </c>
      <c r="U165" s="5">
        <f t="shared" si="332"/>
        <v>1.0101225806451614E-2</v>
      </c>
      <c r="V165" s="5">
        <f t="shared" si="332"/>
        <v>1.362867741935484E-2</v>
      </c>
      <c r="W165" s="5">
        <f t="shared" si="332"/>
        <v>1.5568774193548388E-2</v>
      </c>
      <c r="X165" s="5">
        <f t="shared" si="332"/>
        <v>8.519612903225806E-3</v>
      </c>
      <c r="Y165" s="5">
        <f t="shared" si="332"/>
        <v>2.2943354838709677E-2</v>
      </c>
      <c r="Z165" s="5">
        <f t="shared" si="332"/>
        <v>1.4936129032258064E-2</v>
      </c>
      <c r="AA165" s="5">
        <f t="shared" si="332"/>
        <v>7.8258709677419356E-3</v>
      </c>
      <c r="AB165" s="5">
        <f t="shared" si="332"/>
        <v>1.208183870967742E-2</v>
      </c>
      <c r="AC165" s="5">
        <f t="shared" si="332"/>
        <v>2.8604870967741933E-2</v>
      </c>
      <c r="AD165" s="5">
        <f t="shared" si="332"/>
        <v>1.2616258064516129E-2</v>
      </c>
      <c r="AE165" s="5">
        <f t="shared" si="332"/>
        <v>1.0642290322580645E-2</v>
      </c>
      <c r="AF165" s="5">
        <f t="shared" si="332"/>
        <v>1.5156258064516129E-2</v>
      </c>
      <c r="AG165" s="5">
        <f t="shared" si="332"/>
        <v>1.2256E-2</v>
      </c>
      <c r="AH165" s="5">
        <f t="shared" si="332"/>
        <v>1.7180064516129034E-2</v>
      </c>
      <c r="AI165" s="5">
        <f t="shared" si="332"/>
        <v>1.6438161290322582E-2</v>
      </c>
      <c r="AJ165" s="5">
        <f t="shared" si="332"/>
        <v>1.9442645161290323E-2</v>
      </c>
      <c r="AK165" s="5">
        <f t="shared" si="332"/>
        <v>1.3533451612903225E-2</v>
      </c>
      <c r="AL165" s="5">
        <f t="shared" si="332"/>
        <v>1.7783258064516128E-2</v>
      </c>
      <c r="AM165" s="5">
        <f t="shared" si="332"/>
        <v>1.5225096774193548E-2</v>
      </c>
      <c r="AN165" s="5">
        <f t="shared" si="332"/>
        <v>1.3974096774193548E-2</v>
      </c>
      <c r="AO165" s="5">
        <f t="shared" si="332"/>
        <v>1.5984000000000002E-2</v>
      </c>
      <c r="AP165" s="5">
        <f t="shared" si="332"/>
        <v>1.6257967741935483E-2</v>
      </c>
      <c r="AQ165" s="5">
        <f t="shared" si="332"/>
        <v>2.0871967741935483E-2</v>
      </c>
      <c r="AR165" s="5">
        <f t="shared" si="332"/>
        <v>1.3887322580645161E-2</v>
      </c>
      <c r="AS165" s="5">
        <f t="shared" si="332"/>
        <v>1.7497741935483872E-2</v>
      </c>
      <c r="AT165" s="5">
        <f t="shared" si="332"/>
        <v>1.7839580645161293E-2</v>
      </c>
      <c r="AU165" s="5">
        <f t="shared" si="332"/>
        <v>2.1012580645161292E-2</v>
      </c>
      <c r="AV165" s="5">
        <f t="shared" si="332"/>
        <v>4.1945580645161289E-2</v>
      </c>
      <c r="AW165" s="5">
        <f t="shared" si="332"/>
        <v>3.3059032258064516E-2</v>
      </c>
      <c r="AX165" s="5">
        <f t="shared" si="332"/>
        <v>2.3163612903225807E-2</v>
      </c>
      <c r="AY165" s="5">
        <f t="shared" si="332"/>
        <v>1.8036096774193551E-2</v>
      </c>
      <c r="AZ165" s="5">
        <f t="shared" si="332"/>
        <v>2.6739806451612901E-2</v>
      </c>
      <c r="BA165" s="5">
        <f t="shared" si="332"/>
        <v>2.6657225806451613E-2</v>
      </c>
      <c r="BB165" s="5">
        <f t="shared" si="332"/>
        <v>2.4567677419354839E-2</v>
      </c>
      <c r="BC165" s="5">
        <f t="shared" si="332"/>
        <v>3.4858967741935483E-2</v>
      </c>
      <c r="BD165" s="5">
        <f t="shared" si="332"/>
        <v>2.158935483870968E-2</v>
      </c>
      <c r="BE165" s="5">
        <f t="shared" si="332"/>
        <v>2.4946870967741935E-2</v>
      </c>
      <c r="BF165" s="5">
        <f t="shared" si="332"/>
        <v>3.7211032258064519E-2</v>
      </c>
      <c r="BG165" s="5">
        <f t="shared" si="332"/>
        <v>3.0429774193548389E-2</v>
      </c>
      <c r="BH165" s="5">
        <f t="shared" si="332"/>
        <v>2.6059161290322583E-2</v>
      </c>
      <c r="BI165" s="5">
        <f t="shared" si="332"/>
        <v>3.4198967741935482E-2</v>
      </c>
      <c r="BJ165" s="5">
        <f t="shared" si="332"/>
        <v>2.7529870967741937E-2</v>
      </c>
      <c r="BK165" s="5">
        <f t="shared" si="332"/>
        <v>1.8525419354838712E-2</v>
      </c>
      <c r="BL165" s="5">
        <f t="shared" si="332"/>
        <v>2.6939322580645159E-2</v>
      </c>
      <c r="BM165" s="5">
        <f t="shared" si="332"/>
        <v>2.0642548387096775E-2</v>
      </c>
      <c r="BN165" s="5">
        <f t="shared" si="332"/>
        <v>2.1854000000000002E-2</v>
      </c>
      <c r="BO165" s="5">
        <f t="shared" si="332"/>
        <v>2.3034741935483868E-2</v>
      </c>
      <c r="BP165" s="5">
        <f t="shared" si="332"/>
        <v>2.4256483870967745E-2</v>
      </c>
      <c r="BQ165" s="5">
        <f t="shared" si="332"/>
        <v>4.0010999999999998E-2</v>
      </c>
      <c r="BR165" s="5">
        <f t="shared" si="332"/>
        <v>4.9918258064516129E-2</v>
      </c>
      <c r="BS165" s="5">
        <f t="shared" si="332"/>
        <v>5.4340354838709672E-2</v>
      </c>
      <c r="BT165" s="5">
        <f t="shared" si="332"/>
        <v>7.7811870967741933E-2</v>
      </c>
      <c r="BU165" s="5">
        <f t="shared" si="332"/>
        <v>8.027409677419356E-2</v>
      </c>
      <c r="BV165" s="5">
        <f t="shared" si="332"/>
        <v>8.9150161290322577E-2</v>
      </c>
      <c r="BW165" s="5">
        <f t="shared" si="332"/>
        <v>5.1027225806451616E-2</v>
      </c>
      <c r="BX165" s="5">
        <f t="shared" si="332"/>
        <v>0</v>
      </c>
      <c r="BY165" s="5">
        <f t="shared" si="332"/>
        <v>0</v>
      </c>
      <c r="BZ165" s="5">
        <f t="shared" si="332"/>
        <v>0</v>
      </c>
      <c r="CA165" s="5">
        <f t="shared" si="332"/>
        <v>0</v>
      </c>
      <c r="CB165" s="5">
        <f t="shared" si="332"/>
        <v>0</v>
      </c>
      <c r="CC165" s="5">
        <f t="shared" si="332"/>
        <v>0</v>
      </c>
      <c r="CD165" s="5">
        <f t="shared" si="332"/>
        <v>0</v>
      </c>
      <c r="CE165" s="5">
        <f t="shared" si="332"/>
        <v>0</v>
      </c>
      <c r="CF165" s="5">
        <f t="shared" si="294"/>
        <v>0</v>
      </c>
      <c r="CG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20"/>
      <c r="FU165" s="11"/>
      <c r="FV165" s="11"/>
      <c r="FW165" s="11"/>
    </row>
    <row r="166" spans="1:179" x14ac:dyDescent="0.25">
      <c r="A166">
        <v>31</v>
      </c>
      <c r="B166" s="2">
        <v>36526</v>
      </c>
      <c r="C166" s="5">
        <f t="shared" ref="C166:R166" si="333">(C75/1000000)/$A166</f>
        <v>1.3477263225806453</v>
      </c>
      <c r="D166" s="5">
        <f t="shared" si="333"/>
        <v>1.2353096774193549E-2</v>
      </c>
      <c r="E166" s="5">
        <f t="shared" si="333"/>
        <v>8.0712903225806445E-3</v>
      </c>
      <c r="F166" s="5">
        <f t="shared" si="333"/>
        <v>1.2210290322580645E-2</v>
      </c>
      <c r="G166" s="5">
        <f t="shared" si="333"/>
        <v>8.3906774193548382E-3</v>
      </c>
      <c r="H166" s="5">
        <f t="shared" si="333"/>
        <v>8.1662903225806459E-3</v>
      </c>
      <c r="I166" s="5">
        <f t="shared" si="333"/>
        <v>9.5856774193548381E-3</v>
      </c>
      <c r="J166" s="5">
        <f t="shared" si="333"/>
        <v>9.1119354838709674E-3</v>
      </c>
      <c r="K166" s="5">
        <f t="shared" si="333"/>
        <v>1.0571838709677419E-2</v>
      </c>
      <c r="L166" s="5">
        <f t="shared" si="333"/>
        <v>1.205716129032258E-2</v>
      </c>
      <c r="M166" s="5">
        <f t="shared" si="333"/>
        <v>9.8633225806451612E-3</v>
      </c>
      <c r="N166" s="5">
        <f t="shared" si="333"/>
        <v>1.2431709677419354E-2</v>
      </c>
      <c r="O166" s="5">
        <f t="shared" si="333"/>
        <v>1.0170225806451612E-2</v>
      </c>
      <c r="P166" s="5">
        <f t="shared" si="333"/>
        <v>1.3274967741935484E-2</v>
      </c>
      <c r="Q166" s="5">
        <f t="shared" si="333"/>
        <v>8.5627741935483878E-3</v>
      </c>
      <c r="R166" s="5">
        <f t="shared" si="333"/>
        <v>7.8711290322580653E-3</v>
      </c>
      <c r="S166" s="5">
        <f t="shared" ref="S166:CD166" si="334">(S75/1000000)/$A166</f>
        <v>9.1169677419354837E-3</v>
      </c>
      <c r="T166" s="5">
        <f t="shared" si="334"/>
        <v>1.0877129032258065E-2</v>
      </c>
      <c r="U166" s="5">
        <f t="shared" si="334"/>
        <v>9.2001612903225803E-3</v>
      </c>
      <c r="V166" s="5">
        <f t="shared" si="334"/>
        <v>1.3478161290322581E-2</v>
      </c>
      <c r="W166" s="5">
        <f t="shared" si="334"/>
        <v>1.4779709677419355E-2</v>
      </c>
      <c r="X166" s="5">
        <f t="shared" si="334"/>
        <v>8.5052903225806449E-3</v>
      </c>
      <c r="Y166" s="5">
        <f t="shared" si="334"/>
        <v>2.2559709677419354E-2</v>
      </c>
      <c r="Z166" s="5">
        <f t="shared" si="334"/>
        <v>1.5050419354838709E-2</v>
      </c>
      <c r="AA166" s="5">
        <f t="shared" si="334"/>
        <v>8.319451612903225E-3</v>
      </c>
      <c r="AB166" s="5">
        <f t="shared" si="334"/>
        <v>1.2960064516129032E-2</v>
      </c>
      <c r="AC166" s="5">
        <f t="shared" si="334"/>
        <v>3.1388870967741934E-2</v>
      </c>
      <c r="AD166" s="5">
        <f t="shared" si="334"/>
        <v>1.2684129032258065E-2</v>
      </c>
      <c r="AE166" s="5">
        <f t="shared" si="334"/>
        <v>1.0028225806451614E-2</v>
      </c>
      <c r="AF166" s="5">
        <f t="shared" si="334"/>
        <v>1.4816387096774193E-2</v>
      </c>
      <c r="AG166" s="5">
        <f t="shared" si="334"/>
        <v>1.1786870967741937E-2</v>
      </c>
      <c r="AH166" s="5">
        <f t="shared" si="334"/>
        <v>1.6210129032258064E-2</v>
      </c>
      <c r="AI166" s="5">
        <f t="shared" si="334"/>
        <v>1.5897032258064516E-2</v>
      </c>
      <c r="AJ166" s="5">
        <f t="shared" si="334"/>
        <v>1.8687903225806452E-2</v>
      </c>
      <c r="AK166" s="5">
        <f t="shared" si="334"/>
        <v>1.2582354838709677E-2</v>
      </c>
      <c r="AL166" s="5">
        <f t="shared" si="334"/>
        <v>1.6558580645161289E-2</v>
      </c>
      <c r="AM166" s="5">
        <f t="shared" si="334"/>
        <v>1.4951806451612903E-2</v>
      </c>
      <c r="AN166" s="5">
        <f t="shared" si="334"/>
        <v>1.4492967741935484E-2</v>
      </c>
      <c r="AO166" s="5">
        <f t="shared" si="334"/>
        <v>1.5740096774193548E-2</v>
      </c>
      <c r="AP166" s="5">
        <f t="shared" si="334"/>
        <v>1.5464612903225807E-2</v>
      </c>
      <c r="AQ166" s="5">
        <f t="shared" si="334"/>
        <v>1.9499483870967744E-2</v>
      </c>
      <c r="AR166" s="5">
        <f t="shared" si="334"/>
        <v>1.3476096774193548E-2</v>
      </c>
      <c r="AS166" s="5">
        <f t="shared" si="334"/>
        <v>1.6770516129032256E-2</v>
      </c>
      <c r="AT166" s="5">
        <f t="shared" si="334"/>
        <v>1.6456548387096773E-2</v>
      </c>
      <c r="AU166" s="5">
        <f t="shared" si="334"/>
        <v>2.0494903225806452E-2</v>
      </c>
      <c r="AV166" s="5">
        <f t="shared" si="334"/>
        <v>3.9357967741935486E-2</v>
      </c>
      <c r="AW166" s="5">
        <f t="shared" si="334"/>
        <v>3.143558064516129E-2</v>
      </c>
      <c r="AX166" s="5">
        <f t="shared" si="334"/>
        <v>2.1170225806451611E-2</v>
      </c>
      <c r="AY166" s="5">
        <f t="shared" si="334"/>
        <v>1.8311774193548385E-2</v>
      </c>
      <c r="AZ166" s="5">
        <f t="shared" si="334"/>
        <v>2.5669580645161293E-2</v>
      </c>
      <c r="BA166" s="5">
        <f t="shared" si="334"/>
        <v>2.6025870967741935E-2</v>
      </c>
      <c r="BB166" s="5">
        <f t="shared" si="334"/>
        <v>2.3609806451612904E-2</v>
      </c>
      <c r="BC166" s="5">
        <f t="shared" si="334"/>
        <v>3.2535000000000001E-2</v>
      </c>
      <c r="BD166" s="5">
        <f t="shared" si="334"/>
        <v>2.0797290322580642E-2</v>
      </c>
      <c r="BE166" s="5">
        <f t="shared" si="334"/>
        <v>2.4715354838709677E-2</v>
      </c>
      <c r="BF166" s="5">
        <f t="shared" si="334"/>
        <v>3.5224032258064517E-2</v>
      </c>
      <c r="BG166" s="5">
        <f t="shared" si="334"/>
        <v>2.9708129032258064E-2</v>
      </c>
      <c r="BH166" s="5">
        <f t="shared" si="334"/>
        <v>2.4463935483870967E-2</v>
      </c>
      <c r="BI166" s="5">
        <f t="shared" si="334"/>
        <v>3.1036870967741933E-2</v>
      </c>
      <c r="BJ166" s="5">
        <f t="shared" si="334"/>
        <v>2.5721967741935484E-2</v>
      </c>
      <c r="BK166" s="5">
        <f t="shared" si="334"/>
        <v>1.9312483870967741E-2</v>
      </c>
      <c r="BL166" s="5">
        <f t="shared" si="334"/>
        <v>2.7036870967741936E-2</v>
      </c>
      <c r="BM166" s="5">
        <f t="shared" si="334"/>
        <v>1.9033387096774192E-2</v>
      </c>
      <c r="BN166" s="5">
        <f t="shared" si="334"/>
        <v>2.0799677419354838E-2</v>
      </c>
      <c r="BO166" s="5">
        <f t="shared" si="334"/>
        <v>2.3542870967741932E-2</v>
      </c>
      <c r="BP166" s="5">
        <f t="shared" si="334"/>
        <v>2.3191645161290325E-2</v>
      </c>
      <c r="BQ166" s="5">
        <f t="shared" si="334"/>
        <v>3.856932258064516E-2</v>
      </c>
      <c r="BR166" s="5">
        <f t="shared" si="334"/>
        <v>4.5980838709677417E-2</v>
      </c>
      <c r="BS166" s="5">
        <f t="shared" si="334"/>
        <v>4.9561387096774191E-2</v>
      </c>
      <c r="BT166" s="5">
        <f t="shared" si="334"/>
        <v>6.7782516129032258E-2</v>
      </c>
      <c r="BU166" s="5">
        <f t="shared" si="334"/>
        <v>6.8550580645161299E-2</v>
      </c>
      <c r="BV166" s="5">
        <f t="shared" si="334"/>
        <v>7.4373967741935484E-2</v>
      </c>
      <c r="BW166" s="5">
        <f t="shared" si="334"/>
        <v>6.9857677419354836E-2</v>
      </c>
      <c r="BX166" s="5">
        <f t="shared" si="334"/>
        <v>5.4140193548387096E-2</v>
      </c>
      <c r="BY166" s="5">
        <f t="shared" si="334"/>
        <v>0</v>
      </c>
      <c r="BZ166" s="5">
        <f t="shared" si="334"/>
        <v>0</v>
      </c>
      <c r="CA166" s="5">
        <f t="shared" si="334"/>
        <v>0</v>
      </c>
      <c r="CB166" s="5">
        <f t="shared" si="334"/>
        <v>0</v>
      </c>
      <c r="CC166" s="5">
        <f t="shared" si="334"/>
        <v>0</v>
      </c>
      <c r="CD166" s="5">
        <f t="shared" si="334"/>
        <v>0</v>
      </c>
      <c r="CE166" s="5">
        <f t="shared" ref="CE166:CE179" si="335">(CE75/1000000)/$A166</f>
        <v>0</v>
      </c>
      <c r="CF166" s="5">
        <f t="shared" si="294"/>
        <v>0</v>
      </c>
      <c r="CG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20"/>
      <c r="FU166" s="11"/>
      <c r="FV166" s="11"/>
      <c r="FW166" s="11"/>
    </row>
    <row r="167" spans="1:179" x14ac:dyDescent="0.25">
      <c r="A167">
        <v>29</v>
      </c>
      <c r="B167" s="2">
        <v>36557</v>
      </c>
      <c r="C167" s="5">
        <f t="shared" ref="C167:R167" si="336">(C76/1000000)/$A167</f>
        <v>1.2834861724137931</v>
      </c>
      <c r="D167" s="5">
        <f t="shared" si="336"/>
        <v>1.1583172413793103E-2</v>
      </c>
      <c r="E167" s="5">
        <f t="shared" si="336"/>
        <v>6.7359999999999998E-3</v>
      </c>
      <c r="F167" s="5">
        <f t="shared" si="336"/>
        <v>1.0416862068965516E-2</v>
      </c>
      <c r="G167" s="5">
        <f t="shared" si="336"/>
        <v>7.2021034482758614E-3</v>
      </c>
      <c r="H167" s="5">
        <f t="shared" si="336"/>
        <v>6.3280000000000003E-3</v>
      </c>
      <c r="I167" s="5">
        <f t="shared" si="336"/>
        <v>7.7562413793103449E-3</v>
      </c>
      <c r="J167" s="5">
        <f t="shared" si="336"/>
        <v>8.8828965517241381E-3</v>
      </c>
      <c r="K167" s="5">
        <f t="shared" si="336"/>
        <v>9.5057241379310348E-3</v>
      </c>
      <c r="L167" s="5">
        <f t="shared" si="336"/>
        <v>1.0771655172413793E-2</v>
      </c>
      <c r="M167" s="5">
        <f t="shared" si="336"/>
        <v>8.8527586206896564E-3</v>
      </c>
      <c r="N167" s="5">
        <f t="shared" si="336"/>
        <v>1.1426517241379311E-2</v>
      </c>
      <c r="O167" s="5">
        <f t="shared" si="336"/>
        <v>1.0085344827586206E-2</v>
      </c>
      <c r="P167" s="5">
        <f t="shared" si="336"/>
        <v>1.3044724137931034E-2</v>
      </c>
      <c r="Q167" s="5">
        <f t="shared" si="336"/>
        <v>7.3030000000000005E-3</v>
      </c>
      <c r="R167" s="5">
        <f t="shared" si="336"/>
        <v>6.4084827586206898E-3</v>
      </c>
      <c r="S167" s="5">
        <f t="shared" ref="S167:CD167" si="337">(S76/1000000)/$A167</f>
        <v>8.2535862068965522E-3</v>
      </c>
      <c r="T167" s="5">
        <f t="shared" si="337"/>
        <v>9.5674827586206893E-3</v>
      </c>
      <c r="U167" s="5">
        <f t="shared" si="337"/>
        <v>8.2155517241379299E-3</v>
      </c>
      <c r="V167" s="5">
        <f t="shared" si="337"/>
        <v>1.3245758620689656E-2</v>
      </c>
      <c r="W167" s="5">
        <f t="shared" si="337"/>
        <v>1.3040137931034482E-2</v>
      </c>
      <c r="X167" s="5">
        <f t="shared" si="337"/>
        <v>8.1629655172413794E-3</v>
      </c>
      <c r="Y167" s="5">
        <f t="shared" si="337"/>
        <v>2.1542689655172413E-2</v>
      </c>
      <c r="Z167" s="5">
        <f t="shared" si="337"/>
        <v>1.4514551724137932E-2</v>
      </c>
      <c r="AA167" s="5">
        <f t="shared" si="337"/>
        <v>8.1410689655172404E-3</v>
      </c>
      <c r="AB167" s="5">
        <f t="shared" si="337"/>
        <v>1.2836517241379311E-2</v>
      </c>
      <c r="AC167" s="5">
        <f t="shared" si="337"/>
        <v>2.6629241379310345E-2</v>
      </c>
      <c r="AD167" s="5">
        <f t="shared" si="337"/>
        <v>1.1240999999999999E-2</v>
      </c>
      <c r="AE167" s="5">
        <f t="shared" si="337"/>
        <v>1.1403413793103449E-2</v>
      </c>
      <c r="AF167" s="5">
        <f t="shared" si="337"/>
        <v>1.2281724137931034E-2</v>
      </c>
      <c r="AG167" s="5">
        <f t="shared" si="337"/>
        <v>1.1283931034482759E-2</v>
      </c>
      <c r="AH167" s="5">
        <f t="shared" si="337"/>
        <v>1.4007137931034482E-2</v>
      </c>
      <c r="AI167" s="5">
        <f t="shared" si="337"/>
        <v>1.5172172413793105E-2</v>
      </c>
      <c r="AJ167" s="5">
        <f t="shared" si="337"/>
        <v>2.0141241379310344E-2</v>
      </c>
      <c r="AK167" s="5">
        <f t="shared" si="337"/>
        <v>1.2526103448275861E-2</v>
      </c>
      <c r="AL167" s="5">
        <f t="shared" si="337"/>
        <v>1.6755344827586206E-2</v>
      </c>
      <c r="AM167" s="5">
        <f t="shared" si="337"/>
        <v>1.4909482758620691E-2</v>
      </c>
      <c r="AN167" s="5">
        <f t="shared" si="337"/>
        <v>1.3830689655172413E-2</v>
      </c>
      <c r="AO167" s="5">
        <f t="shared" si="337"/>
        <v>1.4720965517241379E-2</v>
      </c>
      <c r="AP167" s="5">
        <f t="shared" si="337"/>
        <v>1.6313448275862071E-2</v>
      </c>
      <c r="AQ167" s="5">
        <f t="shared" si="337"/>
        <v>1.9556655172413791E-2</v>
      </c>
      <c r="AR167" s="5">
        <f t="shared" si="337"/>
        <v>1.358851724137931E-2</v>
      </c>
      <c r="AS167" s="5">
        <f t="shared" si="337"/>
        <v>1.6413103448275863E-2</v>
      </c>
      <c r="AT167" s="5">
        <f t="shared" si="337"/>
        <v>1.3164620689655172E-2</v>
      </c>
      <c r="AU167" s="5">
        <f t="shared" si="337"/>
        <v>1.9937103448275862E-2</v>
      </c>
      <c r="AV167" s="5">
        <f t="shared" si="337"/>
        <v>3.7052448275862071E-2</v>
      </c>
      <c r="AW167" s="5">
        <f t="shared" si="337"/>
        <v>3.2238896551724135E-2</v>
      </c>
      <c r="AX167" s="5">
        <f t="shared" si="337"/>
        <v>2.1199413793103448E-2</v>
      </c>
      <c r="AY167" s="5">
        <f t="shared" si="337"/>
        <v>1.7286689655172414E-2</v>
      </c>
      <c r="AZ167" s="5">
        <f t="shared" si="337"/>
        <v>2.4709827586206899E-2</v>
      </c>
      <c r="BA167" s="5">
        <f t="shared" si="337"/>
        <v>2.5737068965517241E-2</v>
      </c>
      <c r="BB167" s="5">
        <f t="shared" si="337"/>
        <v>2.296886206896552E-2</v>
      </c>
      <c r="BC167" s="5">
        <f t="shared" si="337"/>
        <v>3.0265655172413794E-2</v>
      </c>
      <c r="BD167" s="5">
        <f t="shared" si="337"/>
        <v>1.9529172413793105E-2</v>
      </c>
      <c r="BE167" s="5">
        <f t="shared" si="337"/>
        <v>2.2571482758620687E-2</v>
      </c>
      <c r="BF167" s="5">
        <f t="shared" si="337"/>
        <v>3.1318103448275861E-2</v>
      </c>
      <c r="BG167" s="5">
        <f t="shared" si="337"/>
        <v>2.853541379310345E-2</v>
      </c>
      <c r="BH167" s="5">
        <f t="shared" si="337"/>
        <v>2.3493275862068966E-2</v>
      </c>
      <c r="BI167" s="5">
        <f t="shared" si="337"/>
        <v>3.0417655172413793E-2</v>
      </c>
      <c r="BJ167" s="5">
        <f t="shared" si="337"/>
        <v>2.5663655172413792E-2</v>
      </c>
      <c r="BK167" s="5">
        <f t="shared" si="337"/>
        <v>1.8586448275862068E-2</v>
      </c>
      <c r="BL167" s="5">
        <f t="shared" si="337"/>
        <v>2.8420000000000001E-2</v>
      </c>
      <c r="BM167" s="5">
        <f t="shared" si="337"/>
        <v>1.9203448275862067E-2</v>
      </c>
      <c r="BN167" s="5">
        <f t="shared" si="337"/>
        <v>2.0473517241379312E-2</v>
      </c>
      <c r="BO167" s="5">
        <f t="shared" si="337"/>
        <v>2.2932551724137929E-2</v>
      </c>
      <c r="BP167" s="5">
        <f t="shared" si="337"/>
        <v>2.0380586206896555E-2</v>
      </c>
      <c r="BQ167" s="5">
        <f t="shared" si="337"/>
        <v>3.4345482758620691E-2</v>
      </c>
      <c r="BR167" s="5">
        <f t="shared" si="337"/>
        <v>4.2735551724137927E-2</v>
      </c>
      <c r="BS167" s="5">
        <f t="shared" si="337"/>
        <v>4.6698586206896556E-2</v>
      </c>
      <c r="BT167" s="5">
        <f t="shared" si="337"/>
        <v>6.678751724137931E-2</v>
      </c>
      <c r="BU167" s="5">
        <f t="shared" si="337"/>
        <v>6.1762551724137936E-2</v>
      </c>
      <c r="BV167" s="5">
        <f t="shared" si="337"/>
        <v>7.3763758620689665E-2</v>
      </c>
      <c r="BW167" s="5">
        <f t="shared" si="337"/>
        <v>6.7922379310344824E-2</v>
      </c>
      <c r="BX167" s="5">
        <f t="shared" si="337"/>
        <v>7.724668965517241E-2</v>
      </c>
      <c r="BY167" s="5">
        <f t="shared" si="337"/>
        <v>6.1211068965517243E-2</v>
      </c>
      <c r="BZ167" s="5">
        <f t="shared" si="337"/>
        <v>0</v>
      </c>
      <c r="CA167" s="5">
        <f t="shared" si="337"/>
        <v>0</v>
      </c>
      <c r="CB167" s="5">
        <f t="shared" si="337"/>
        <v>0</v>
      </c>
      <c r="CC167" s="5">
        <f t="shared" si="337"/>
        <v>0</v>
      </c>
      <c r="CD167" s="5">
        <f t="shared" si="337"/>
        <v>0</v>
      </c>
      <c r="CE167" s="5">
        <f t="shared" si="335"/>
        <v>0</v>
      </c>
      <c r="CF167" s="5">
        <f t="shared" si="294"/>
        <v>0</v>
      </c>
      <c r="CG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20"/>
      <c r="FU167" s="11"/>
      <c r="FV167" s="11"/>
      <c r="FW167" s="11"/>
    </row>
    <row r="168" spans="1:179" x14ac:dyDescent="0.25">
      <c r="A168">
        <v>31</v>
      </c>
      <c r="B168" s="2">
        <v>36586</v>
      </c>
      <c r="C168" s="5">
        <f t="shared" ref="C168:R168" si="338">(C77/1000000)/$A168</f>
        <v>1.3506509032258065</v>
      </c>
      <c r="D168" s="5">
        <f t="shared" si="338"/>
        <v>1.2831129032258064E-2</v>
      </c>
      <c r="E168" s="5">
        <f t="shared" si="338"/>
        <v>8.2926451612903226E-3</v>
      </c>
      <c r="F168" s="5">
        <f t="shared" si="338"/>
        <v>1.223809677419355E-2</v>
      </c>
      <c r="G168" s="5">
        <f t="shared" si="338"/>
        <v>9.9868387096774189E-3</v>
      </c>
      <c r="H168" s="5">
        <f t="shared" si="338"/>
        <v>7.9874838709677425E-3</v>
      </c>
      <c r="I168" s="5">
        <f t="shared" si="338"/>
        <v>8.9435806451612903E-3</v>
      </c>
      <c r="J168" s="5">
        <f t="shared" si="338"/>
        <v>9.9964838709677428E-3</v>
      </c>
      <c r="K168" s="5">
        <f t="shared" si="338"/>
        <v>1.0479451612903225E-2</v>
      </c>
      <c r="L168" s="5">
        <f t="shared" si="338"/>
        <v>1.1072870967741935E-2</v>
      </c>
      <c r="M168" s="5">
        <f t="shared" si="338"/>
        <v>8.4680322580645163E-3</v>
      </c>
      <c r="N168" s="5">
        <f t="shared" si="338"/>
        <v>1.1664193548387098E-2</v>
      </c>
      <c r="O168" s="5">
        <f t="shared" si="338"/>
        <v>1.2043870967741937E-2</v>
      </c>
      <c r="P168" s="5">
        <f t="shared" si="338"/>
        <v>1.423441935483871E-2</v>
      </c>
      <c r="Q168" s="5">
        <f t="shared" si="338"/>
        <v>8.0629354838709678E-3</v>
      </c>
      <c r="R168" s="5">
        <f t="shared" si="338"/>
        <v>7.7618709677419358E-3</v>
      </c>
      <c r="S168" s="5">
        <f t="shared" ref="S168:CD168" si="339">(S77/1000000)/$A168</f>
        <v>8.2504516129032254E-3</v>
      </c>
      <c r="T168" s="5">
        <f t="shared" si="339"/>
        <v>1.0475580645161291E-2</v>
      </c>
      <c r="U168" s="5">
        <f t="shared" si="339"/>
        <v>8.7663548387096786E-3</v>
      </c>
      <c r="V168" s="5">
        <f t="shared" si="339"/>
        <v>1.3207193548387097E-2</v>
      </c>
      <c r="W168" s="5">
        <f t="shared" si="339"/>
        <v>1.3302741935483871E-2</v>
      </c>
      <c r="X168" s="5">
        <f t="shared" si="339"/>
        <v>8.1612258064516132E-3</v>
      </c>
      <c r="Y168" s="5">
        <f t="shared" si="339"/>
        <v>2.1664483870967741E-2</v>
      </c>
      <c r="Z168" s="5">
        <f t="shared" si="339"/>
        <v>1.3905225806451612E-2</v>
      </c>
      <c r="AA168" s="5">
        <f t="shared" si="339"/>
        <v>8.1776451612903221E-3</v>
      </c>
      <c r="AB168" s="5">
        <f t="shared" si="339"/>
        <v>1.3897935483870968E-2</v>
      </c>
      <c r="AC168" s="5">
        <f t="shared" si="339"/>
        <v>2.6792451612903227E-2</v>
      </c>
      <c r="AD168" s="5">
        <f t="shared" si="339"/>
        <v>1.2241935483870968E-2</v>
      </c>
      <c r="AE168" s="5">
        <f t="shared" si="339"/>
        <v>1.0919580645161291E-2</v>
      </c>
      <c r="AF168" s="5">
        <f t="shared" si="339"/>
        <v>1.4110354838709678E-2</v>
      </c>
      <c r="AG168" s="5">
        <f t="shared" si="339"/>
        <v>1.1361903225806451E-2</v>
      </c>
      <c r="AH168" s="5">
        <f t="shared" si="339"/>
        <v>1.5532225806451614E-2</v>
      </c>
      <c r="AI168" s="5">
        <f t="shared" si="339"/>
        <v>1.5648193548387097E-2</v>
      </c>
      <c r="AJ168" s="5">
        <f t="shared" si="339"/>
        <v>1.8227032258064518E-2</v>
      </c>
      <c r="AK168" s="5">
        <f t="shared" si="339"/>
        <v>1.1970741935483871E-2</v>
      </c>
      <c r="AL168" s="5">
        <f t="shared" si="339"/>
        <v>1.5898903225806452E-2</v>
      </c>
      <c r="AM168" s="5">
        <f t="shared" si="339"/>
        <v>1.4800419354838711E-2</v>
      </c>
      <c r="AN168" s="5">
        <f t="shared" si="339"/>
        <v>1.5002516129032258E-2</v>
      </c>
      <c r="AO168" s="5">
        <f t="shared" si="339"/>
        <v>1.3948161290322581E-2</v>
      </c>
      <c r="AP168" s="5">
        <f t="shared" si="339"/>
        <v>1.5155806451612904E-2</v>
      </c>
      <c r="AQ168" s="5">
        <f t="shared" si="339"/>
        <v>1.8779322580645161E-2</v>
      </c>
      <c r="AR168" s="5">
        <f t="shared" si="339"/>
        <v>1.3752870967741936E-2</v>
      </c>
      <c r="AS168" s="5">
        <f t="shared" si="339"/>
        <v>1.5635709677419354E-2</v>
      </c>
      <c r="AT168" s="5">
        <f t="shared" si="339"/>
        <v>1.5547838709677419E-2</v>
      </c>
      <c r="AU168" s="5">
        <f t="shared" si="339"/>
        <v>1.9599161290322579E-2</v>
      </c>
      <c r="AV168" s="5">
        <f t="shared" si="339"/>
        <v>3.8528516129032256E-2</v>
      </c>
      <c r="AW168" s="5">
        <f t="shared" si="339"/>
        <v>3.3034483870967739E-2</v>
      </c>
      <c r="AX168" s="5">
        <f t="shared" si="339"/>
        <v>1.9041774193548387E-2</v>
      </c>
      <c r="AY168" s="5">
        <f t="shared" si="339"/>
        <v>1.6277677419354836E-2</v>
      </c>
      <c r="AZ168" s="5">
        <f t="shared" si="339"/>
        <v>2.439709677419355E-2</v>
      </c>
      <c r="BA168" s="5">
        <f t="shared" si="339"/>
        <v>2.5902806451612904E-2</v>
      </c>
      <c r="BB168" s="5">
        <f t="shared" si="339"/>
        <v>2.3554774193548386E-2</v>
      </c>
      <c r="BC168" s="5">
        <f t="shared" si="339"/>
        <v>3.0439451612903224E-2</v>
      </c>
      <c r="BD168" s="5">
        <f t="shared" si="339"/>
        <v>2.0058258064516128E-2</v>
      </c>
      <c r="BE168" s="5">
        <f t="shared" si="339"/>
        <v>2.4161870967741934E-2</v>
      </c>
      <c r="BF168" s="5">
        <f t="shared" si="339"/>
        <v>3.2874709677419352E-2</v>
      </c>
      <c r="BG168" s="5">
        <f t="shared" si="339"/>
        <v>2.9122161290322583E-2</v>
      </c>
      <c r="BH168" s="5">
        <f t="shared" si="339"/>
        <v>2.2555129032258064E-2</v>
      </c>
      <c r="BI168" s="5">
        <f t="shared" si="339"/>
        <v>2.9739580645161291E-2</v>
      </c>
      <c r="BJ168" s="5">
        <f t="shared" si="339"/>
        <v>2.4012419354838707E-2</v>
      </c>
      <c r="BK168" s="5">
        <f t="shared" si="339"/>
        <v>1.807309677419355E-2</v>
      </c>
      <c r="BL168" s="5">
        <f t="shared" si="339"/>
        <v>2.6767258064516127E-2</v>
      </c>
      <c r="BM168" s="5">
        <f t="shared" si="339"/>
        <v>1.9287225806451612E-2</v>
      </c>
      <c r="BN168" s="5">
        <f t="shared" si="339"/>
        <v>1.9024290322580645E-2</v>
      </c>
      <c r="BO168" s="5">
        <f t="shared" si="339"/>
        <v>2.1767064516129035E-2</v>
      </c>
      <c r="BP168" s="5">
        <f t="shared" si="339"/>
        <v>2.1156290322580644E-2</v>
      </c>
      <c r="BQ168" s="5">
        <f t="shared" si="339"/>
        <v>3.3604161290322579E-2</v>
      </c>
      <c r="BR168" s="5">
        <f t="shared" si="339"/>
        <v>3.9279000000000001E-2</v>
      </c>
      <c r="BS168" s="5">
        <f t="shared" si="339"/>
        <v>4.2208451612903229E-2</v>
      </c>
      <c r="BT168" s="5">
        <f t="shared" si="339"/>
        <v>5.9299612903225801E-2</v>
      </c>
      <c r="BU168" s="5">
        <f t="shared" si="339"/>
        <v>6.0272258064516131E-2</v>
      </c>
      <c r="BV168" s="5">
        <f t="shared" si="339"/>
        <v>6.5967290322580655E-2</v>
      </c>
      <c r="BW168" s="5">
        <f t="shared" si="339"/>
        <v>6.1224967741935483E-2</v>
      </c>
      <c r="BX168" s="5">
        <f t="shared" si="339"/>
        <v>6.4980129032258069E-2</v>
      </c>
      <c r="BY168" s="5">
        <f t="shared" si="339"/>
        <v>0.1079022258064516</v>
      </c>
      <c r="BZ168" s="5">
        <f t="shared" si="339"/>
        <v>6.1734419354838713E-2</v>
      </c>
      <c r="CA168" s="5">
        <f t="shared" si="339"/>
        <v>0</v>
      </c>
      <c r="CB168" s="5">
        <f t="shared" si="339"/>
        <v>0</v>
      </c>
      <c r="CC168" s="5">
        <f t="shared" si="339"/>
        <v>0</v>
      </c>
      <c r="CD168" s="5">
        <f t="shared" si="339"/>
        <v>0</v>
      </c>
      <c r="CE168" s="5">
        <f t="shared" si="335"/>
        <v>0</v>
      </c>
      <c r="CF168" s="5">
        <f t="shared" si="294"/>
        <v>0</v>
      </c>
      <c r="CG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20"/>
      <c r="FU168" s="11"/>
      <c r="FV168" s="11"/>
      <c r="FW168" s="11"/>
    </row>
    <row r="169" spans="1:179" x14ac:dyDescent="0.25">
      <c r="A169">
        <v>30</v>
      </c>
      <c r="B169" s="2">
        <v>36617</v>
      </c>
      <c r="C169" s="5">
        <f t="shared" ref="C169:R169" si="340">(C78/1000000)/$A169</f>
        <v>1.3366730666666666</v>
      </c>
      <c r="D169" s="5">
        <f t="shared" si="340"/>
        <v>1.3171333333333334E-2</v>
      </c>
      <c r="E169" s="5">
        <f t="shared" si="340"/>
        <v>7.9328333333333334E-3</v>
      </c>
      <c r="F169" s="5">
        <f t="shared" si="340"/>
        <v>1.1624966666666665E-2</v>
      </c>
      <c r="G169" s="5">
        <f t="shared" si="340"/>
        <v>9.9515999999999997E-3</v>
      </c>
      <c r="H169" s="5">
        <f t="shared" si="340"/>
        <v>7.8151999999999996E-3</v>
      </c>
      <c r="I169" s="5">
        <f t="shared" si="340"/>
        <v>7.9612999999999993E-3</v>
      </c>
      <c r="J169" s="5">
        <f t="shared" si="340"/>
        <v>1.0736966666666665E-2</v>
      </c>
      <c r="K169" s="5">
        <f t="shared" si="340"/>
        <v>1.043E-2</v>
      </c>
      <c r="L169" s="5">
        <f t="shared" si="340"/>
        <v>1.1036899999999999E-2</v>
      </c>
      <c r="M169" s="5">
        <f t="shared" si="340"/>
        <v>7.9553999999999996E-3</v>
      </c>
      <c r="N169" s="5">
        <f t="shared" si="340"/>
        <v>1.1085866666666666E-2</v>
      </c>
      <c r="O169" s="5">
        <f t="shared" si="340"/>
        <v>1.0344666666666667E-2</v>
      </c>
      <c r="P169" s="5">
        <f t="shared" si="340"/>
        <v>1.5680733333333332E-2</v>
      </c>
      <c r="Q169" s="5">
        <f t="shared" si="340"/>
        <v>7.7790999999999997E-3</v>
      </c>
      <c r="R169" s="5">
        <f t="shared" si="340"/>
        <v>7.7259E-3</v>
      </c>
      <c r="S169" s="5">
        <f t="shared" ref="S169:CD169" si="341">(S78/1000000)/$A169</f>
        <v>8.5938999999999998E-3</v>
      </c>
      <c r="T169" s="5">
        <f t="shared" si="341"/>
        <v>1.0591733333333332E-2</v>
      </c>
      <c r="U169" s="5">
        <f t="shared" si="341"/>
        <v>9.5936000000000007E-3</v>
      </c>
      <c r="V169" s="5">
        <f t="shared" si="341"/>
        <v>1.4137233333333334E-2</v>
      </c>
      <c r="W169" s="5">
        <f t="shared" si="341"/>
        <v>1.2494133333333332E-2</v>
      </c>
      <c r="X169" s="5">
        <f t="shared" si="341"/>
        <v>7.9439666666666665E-3</v>
      </c>
      <c r="Y169" s="5">
        <f t="shared" si="341"/>
        <v>2.28019E-2</v>
      </c>
      <c r="Z169" s="5">
        <f t="shared" si="341"/>
        <v>1.2889766666666667E-2</v>
      </c>
      <c r="AA169" s="5">
        <f t="shared" si="341"/>
        <v>8.0384666666666674E-3</v>
      </c>
      <c r="AB169" s="5">
        <f t="shared" si="341"/>
        <v>1.3589333333333333E-2</v>
      </c>
      <c r="AC169" s="5">
        <f t="shared" si="341"/>
        <v>2.6351500000000003E-2</v>
      </c>
      <c r="AD169" s="5">
        <f t="shared" si="341"/>
        <v>1.22576E-2</v>
      </c>
      <c r="AE169" s="5">
        <f t="shared" si="341"/>
        <v>1.06214E-2</v>
      </c>
      <c r="AF169" s="5">
        <f t="shared" si="341"/>
        <v>1.3384066666666666E-2</v>
      </c>
      <c r="AG169" s="5">
        <f t="shared" si="341"/>
        <v>1.1284033333333334E-2</v>
      </c>
      <c r="AH169" s="5">
        <f t="shared" si="341"/>
        <v>1.4612533333333334E-2</v>
      </c>
      <c r="AI169" s="5">
        <f t="shared" si="341"/>
        <v>1.4772733333333335E-2</v>
      </c>
      <c r="AJ169" s="5">
        <f t="shared" si="341"/>
        <v>1.8033466666666668E-2</v>
      </c>
      <c r="AK169" s="5">
        <f t="shared" si="341"/>
        <v>1.1561333333333333E-2</v>
      </c>
      <c r="AL169" s="5">
        <f t="shared" si="341"/>
        <v>1.4806366666666666E-2</v>
      </c>
      <c r="AM169" s="5">
        <f t="shared" si="341"/>
        <v>1.4539133333333334E-2</v>
      </c>
      <c r="AN169" s="5">
        <f t="shared" si="341"/>
        <v>1.2059066666666667E-2</v>
      </c>
      <c r="AO169" s="5">
        <f t="shared" si="341"/>
        <v>1.3121566666666667E-2</v>
      </c>
      <c r="AP169" s="5">
        <f t="shared" si="341"/>
        <v>1.4854366666666667E-2</v>
      </c>
      <c r="AQ169" s="5">
        <f t="shared" si="341"/>
        <v>1.9322933333333334E-2</v>
      </c>
      <c r="AR169" s="5">
        <f t="shared" si="341"/>
        <v>1.3179833333333333E-2</v>
      </c>
      <c r="AS169" s="5">
        <f t="shared" si="341"/>
        <v>1.5274566666666666E-2</v>
      </c>
      <c r="AT169" s="5">
        <f t="shared" si="341"/>
        <v>1.3735366666666667E-2</v>
      </c>
      <c r="AU169" s="5">
        <f t="shared" si="341"/>
        <v>1.9194599999999999E-2</v>
      </c>
      <c r="AV169" s="5">
        <f t="shared" si="341"/>
        <v>3.6189966666666663E-2</v>
      </c>
      <c r="AW169" s="5">
        <f t="shared" si="341"/>
        <v>3.2158900000000004E-2</v>
      </c>
      <c r="AX169" s="5">
        <f t="shared" si="341"/>
        <v>1.7571333333333335E-2</v>
      </c>
      <c r="AY169" s="5">
        <f t="shared" si="341"/>
        <v>1.55412E-2</v>
      </c>
      <c r="AZ169" s="5">
        <f t="shared" si="341"/>
        <v>2.3669700000000002E-2</v>
      </c>
      <c r="BA169" s="5">
        <f t="shared" si="341"/>
        <v>2.5870733333333333E-2</v>
      </c>
      <c r="BB169" s="5">
        <f t="shared" si="341"/>
        <v>2.415206666666667E-2</v>
      </c>
      <c r="BC169" s="5">
        <f t="shared" si="341"/>
        <v>2.9341200000000001E-2</v>
      </c>
      <c r="BD169" s="5">
        <f t="shared" si="341"/>
        <v>2.0230933333333333E-2</v>
      </c>
      <c r="BE169" s="5">
        <f t="shared" si="341"/>
        <v>2.5641833333333332E-2</v>
      </c>
      <c r="BF169" s="5">
        <f t="shared" si="341"/>
        <v>3.2282566666666665E-2</v>
      </c>
      <c r="BG169" s="5">
        <f t="shared" si="341"/>
        <v>2.8843466666666664E-2</v>
      </c>
      <c r="BH169" s="5">
        <f t="shared" si="341"/>
        <v>2.1768200000000001E-2</v>
      </c>
      <c r="BI169" s="5">
        <f t="shared" si="341"/>
        <v>3.0690633333333332E-2</v>
      </c>
      <c r="BJ169" s="5">
        <f t="shared" si="341"/>
        <v>2.4471533333333333E-2</v>
      </c>
      <c r="BK169" s="5">
        <f t="shared" si="341"/>
        <v>1.7689866666666665E-2</v>
      </c>
      <c r="BL169" s="5">
        <f t="shared" si="341"/>
        <v>2.5943533333333334E-2</v>
      </c>
      <c r="BM169" s="5">
        <f t="shared" si="341"/>
        <v>1.9893933333333332E-2</v>
      </c>
      <c r="BN169" s="5">
        <f t="shared" si="341"/>
        <v>1.8095933333333331E-2</v>
      </c>
      <c r="BO169" s="5">
        <f t="shared" si="341"/>
        <v>2.0895333333333332E-2</v>
      </c>
      <c r="BP169" s="5">
        <f t="shared" si="341"/>
        <v>2.4405100000000002E-2</v>
      </c>
      <c r="BQ169" s="5">
        <f t="shared" si="341"/>
        <v>3.1833966666666665E-2</v>
      </c>
      <c r="BR169" s="5">
        <f t="shared" si="341"/>
        <v>3.6972899999999996E-2</v>
      </c>
      <c r="BS169" s="5">
        <f t="shared" si="341"/>
        <v>3.8174433333333334E-2</v>
      </c>
      <c r="BT169" s="5">
        <f t="shared" si="341"/>
        <v>6.7344000000000001E-2</v>
      </c>
      <c r="BU169" s="5">
        <f t="shared" si="341"/>
        <v>5.4305433333333333E-2</v>
      </c>
      <c r="BV169" s="5">
        <f t="shared" si="341"/>
        <v>5.8076000000000003E-2</v>
      </c>
      <c r="BW169" s="5">
        <f t="shared" si="341"/>
        <v>5.6736399999999999E-2</v>
      </c>
      <c r="BX169" s="5">
        <f t="shared" si="341"/>
        <v>5.85614E-2</v>
      </c>
      <c r="BY169" s="5">
        <f t="shared" si="341"/>
        <v>9.0844900000000006E-2</v>
      </c>
      <c r="BZ169" s="5">
        <f t="shared" si="341"/>
        <v>0.1129718</v>
      </c>
      <c r="CA169" s="5">
        <f t="shared" si="341"/>
        <v>5.1868400000000002E-2</v>
      </c>
      <c r="CB169" s="5">
        <f t="shared" si="341"/>
        <v>0</v>
      </c>
      <c r="CC169" s="5">
        <f t="shared" si="341"/>
        <v>0</v>
      </c>
      <c r="CD169" s="5">
        <f t="shared" si="341"/>
        <v>0</v>
      </c>
      <c r="CE169" s="5">
        <f t="shared" si="335"/>
        <v>0</v>
      </c>
      <c r="CF169" s="5">
        <f t="shared" si="294"/>
        <v>0</v>
      </c>
      <c r="CG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20"/>
      <c r="FU169" s="11"/>
      <c r="FV169" s="11"/>
      <c r="FW169" s="11"/>
    </row>
    <row r="170" spans="1:179" x14ac:dyDescent="0.25">
      <c r="A170">
        <v>31</v>
      </c>
      <c r="B170" s="2">
        <v>36647</v>
      </c>
      <c r="C170" s="5">
        <f t="shared" ref="C170:R170" si="342">(C79/1000000)/$A170</f>
        <v>1.3410324193548386</v>
      </c>
      <c r="D170" s="5">
        <f t="shared" si="342"/>
        <v>1.2725838709677419E-2</v>
      </c>
      <c r="E170" s="5">
        <f t="shared" si="342"/>
        <v>8.352322580645161E-3</v>
      </c>
      <c r="F170" s="5">
        <f t="shared" si="342"/>
        <v>1.2121548387096774E-2</v>
      </c>
      <c r="G170" s="5">
        <f t="shared" si="342"/>
        <v>9.737064516129032E-3</v>
      </c>
      <c r="H170" s="5">
        <f t="shared" si="342"/>
        <v>7.5865161290322577E-3</v>
      </c>
      <c r="I170" s="5">
        <f t="shared" si="342"/>
        <v>7.9839032258064522E-3</v>
      </c>
      <c r="J170" s="5">
        <f t="shared" si="342"/>
        <v>1.0485612903225807E-2</v>
      </c>
      <c r="K170" s="5">
        <f t="shared" si="342"/>
        <v>9.9017096774193548E-3</v>
      </c>
      <c r="L170" s="5">
        <f t="shared" si="342"/>
        <v>1.1186548387096774E-2</v>
      </c>
      <c r="M170" s="5">
        <f t="shared" si="342"/>
        <v>7.5571290322580644E-3</v>
      </c>
      <c r="N170" s="5">
        <f t="shared" si="342"/>
        <v>1.1023322580645161E-2</v>
      </c>
      <c r="O170" s="5">
        <f t="shared" si="342"/>
        <v>1.0561419354838709E-2</v>
      </c>
      <c r="P170" s="5">
        <f t="shared" si="342"/>
        <v>1.4919612903225805E-2</v>
      </c>
      <c r="Q170" s="5">
        <f t="shared" si="342"/>
        <v>7.6171935483870974E-3</v>
      </c>
      <c r="R170" s="5">
        <f t="shared" si="342"/>
        <v>7.6623548387096769E-3</v>
      </c>
      <c r="S170" s="5">
        <f t="shared" ref="S170:CD170" si="343">(S79/1000000)/$A170</f>
        <v>8.8795161290322576E-3</v>
      </c>
      <c r="T170" s="5">
        <f t="shared" si="343"/>
        <v>1.2208612903225806E-2</v>
      </c>
      <c r="U170" s="5">
        <f t="shared" si="343"/>
        <v>8.919354838709679E-3</v>
      </c>
      <c r="V170" s="5">
        <f t="shared" si="343"/>
        <v>1.3751709677419354E-2</v>
      </c>
      <c r="W170" s="5">
        <f t="shared" si="343"/>
        <v>1.1994548387096775E-2</v>
      </c>
      <c r="X170" s="5">
        <f t="shared" si="343"/>
        <v>7.539225806451613E-3</v>
      </c>
      <c r="Y170" s="5">
        <f t="shared" si="343"/>
        <v>2.344364516129032E-2</v>
      </c>
      <c r="Z170" s="5">
        <f t="shared" si="343"/>
        <v>1.1901354838709678E-2</v>
      </c>
      <c r="AA170" s="5">
        <f t="shared" si="343"/>
        <v>7.8911935483870974E-3</v>
      </c>
      <c r="AB170" s="5">
        <f t="shared" si="343"/>
        <v>1.3016548387096774E-2</v>
      </c>
      <c r="AC170" s="5">
        <f t="shared" si="343"/>
        <v>2.5850870967741937E-2</v>
      </c>
      <c r="AD170" s="5">
        <f t="shared" si="343"/>
        <v>1.1727903225806453E-2</v>
      </c>
      <c r="AE170" s="5">
        <f t="shared" si="343"/>
        <v>1.0031322580645161E-2</v>
      </c>
      <c r="AF170" s="5">
        <f t="shared" si="343"/>
        <v>1.381083870967742E-2</v>
      </c>
      <c r="AG170" s="5">
        <f t="shared" si="343"/>
        <v>1.1377096774193549E-2</v>
      </c>
      <c r="AH170" s="5">
        <f t="shared" si="343"/>
        <v>1.451274193548387E-2</v>
      </c>
      <c r="AI170" s="5">
        <f t="shared" si="343"/>
        <v>1.4741000000000001E-2</v>
      </c>
      <c r="AJ170" s="5">
        <f t="shared" si="343"/>
        <v>1.8204290322580644E-2</v>
      </c>
      <c r="AK170" s="5">
        <f t="shared" si="343"/>
        <v>1.2035225806451612E-2</v>
      </c>
      <c r="AL170" s="5">
        <f t="shared" si="343"/>
        <v>1.5082096774193548E-2</v>
      </c>
      <c r="AM170" s="5">
        <f t="shared" si="343"/>
        <v>1.4806741935483871E-2</v>
      </c>
      <c r="AN170" s="5">
        <f t="shared" si="343"/>
        <v>1.3396225806451613E-2</v>
      </c>
      <c r="AO170" s="5">
        <f t="shared" si="343"/>
        <v>1.4321419354838711E-2</v>
      </c>
      <c r="AP170" s="5">
        <f t="shared" si="343"/>
        <v>1.4949741935483872E-2</v>
      </c>
      <c r="AQ170" s="5">
        <f t="shared" si="343"/>
        <v>1.9566774193548388E-2</v>
      </c>
      <c r="AR170" s="5">
        <f t="shared" si="343"/>
        <v>1.2130032258064517E-2</v>
      </c>
      <c r="AS170" s="5">
        <f t="shared" si="343"/>
        <v>1.5332451612903227E-2</v>
      </c>
      <c r="AT170" s="5">
        <f t="shared" si="343"/>
        <v>1.4193258064516131E-2</v>
      </c>
      <c r="AU170" s="5">
        <f t="shared" si="343"/>
        <v>2.0193709677419357E-2</v>
      </c>
      <c r="AV170" s="5">
        <f t="shared" si="343"/>
        <v>3.4533935483870966E-2</v>
      </c>
      <c r="AW170" s="5">
        <f t="shared" si="343"/>
        <v>3.0522935483870969E-2</v>
      </c>
      <c r="AX170" s="5">
        <f t="shared" si="343"/>
        <v>1.8452290322580646E-2</v>
      </c>
      <c r="AY170" s="5">
        <f t="shared" si="343"/>
        <v>1.5557258064516129E-2</v>
      </c>
      <c r="AZ170" s="5">
        <f t="shared" si="343"/>
        <v>2.2630225806451611E-2</v>
      </c>
      <c r="BA170" s="5">
        <f t="shared" si="343"/>
        <v>2.2221354838709677E-2</v>
      </c>
      <c r="BB170" s="5">
        <f t="shared" si="343"/>
        <v>2.237006451612903E-2</v>
      </c>
      <c r="BC170" s="5">
        <f t="shared" si="343"/>
        <v>2.736535483870968E-2</v>
      </c>
      <c r="BD170" s="5">
        <f t="shared" si="343"/>
        <v>1.8912387096774196E-2</v>
      </c>
      <c r="BE170" s="5">
        <f t="shared" si="343"/>
        <v>2.3995516129032259E-2</v>
      </c>
      <c r="BF170" s="5">
        <f t="shared" si="343"/>
        <v>3.1157838709677418E-2</v>
      </c>
      <c r="BG170" s="5">
        <f t="shared" si="343"/>
        <v>2.8761483870967743E-2</v>
      </c>
      <c r="BH170" s="5">
        <f t="shared" si="343"/>
        <v>2.1506290322580647E-2</v>
      </c>
      <c r="BI170" s="5">
        <f t="shared" si="343"/>
        <v>2.9032548387096773E-2</v>
      </c>
      <c r="BJ170" s="5">
        <f t="shared" si="343"/>
        <v>2.2404419354838709E-2</v>
      </c>
      <c r="BK170" s="5">
        <f t="shared" si="343"/>
        <v>1.7268161290322583E-2</v>
      </c>
      <c r="BL170" s="5">
        <f t="shared" si="343"/>
        <v>2.5418806451612902E-2</v>
      </c>
      <c r="BM170" s="5">
        <f t="shared" si="343"/>
        <v>1.8601419354838711E-2</v>
      </c>
      <c r="BN170" s="5">
        <f t="shared" si="343"/>
        <v>1.8770870967741934E-2</v>
      </c>
      <c r="BO170" s="5">
        <f t="shared" si="343"/>
        <v>2.0539838709677422E-2</v>
      </c>
      <c r="BP170" s="5">
        <f t="shared" si="343"/>
        <v>1.9356451612903225E-2</v>
      </c>
      <c r="BQ170" s="5">
        <f t="shared" si="343"/>
        <v>2.977222580645161E-2</v>
      </c>
      <c r="BR170" s="5">
        <f t="shared" si="343"/>
        <v>3.467693548387097E-2</v>
      </c>
      <c r="BS170" s="5">
        <f t="shared" si="343"/>
        <v>3.6616064516129032E-2</v>
      </c>
      <c r="BT170" s="5">
        <f t="shared" si="343"/>
        <v>6.5198806451612898E-2</v>
      </c>
      <c r="BU170" s="5">
        <f t="shared" si="343"/>
        <v>5.133706451612903E-2</v>
      </c>
      <c r="BV170" s="5">
        <f t="shared" si="343"/>
        <v>5.2073645161290323E-2</v>
      </c>
      <c r="BW170" s="5">
        <f t="shared" si="343"/>
        <v>5.0921161290322585E-2</v>
      </c>
      <c r="BX170" s="5">
        <f t="shared" si="343"/>
        <v>5.2126645161290321E-2</v>
      </c>
      <c r="BY170" s="5">
        <f t="shared" si="343"/>
        <v>7.816870967741936E-2</v>
      </c>
      <c r="BZ170" s="5">
        <f t="shared" si="343"/>
        <v>0.1007358064516129</v>
      </c>
      <c r="CA170" s="5">
        <f t="shared" si="343"/>
        <v>0.11448322580645161</v>
      </c>
      <c r="CB170" s="5">
        <f t="shared" si="343"/>
        <v>8.2360000000000003E-2</v>
      </c>
      <c r="CC170" s="5">
        <f t="shared" si="343"/>
        <v>0</v>
      </c>
      <c r="CD170" s="5">
        <f t="shared" si="343"/>
        <v>0</v>
      </c>
      <c r="CE170" s="5">
        <f t="shared" si="335"/>
        <v>0</v>
      </c>
      <c r="CF170" s="5">
        <f t="shared" si="294"/>
        <v>0</v>
      </c>
      <c r="CG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20"/>
      <c r="FU170" s="11"/>
      <c r="FV170" s="11"/>
      <c r="FW170" s="11"/>
    </row>
    <row r="171" spans="1:179" x14ac:dyDescent="0.25">
      <c r="A171">
        <v>30</v>
      </c>
      <c r="B171" s="2">
        <v>36678</v>
      </c>
      <c r="C171" s="5">
        <f t="shared" ref="C171:R171" si="344">(C80/1000000)/$A171</f>
        <v>1.341431</v>
      </c>
      <c r="D171" s="5">
        <f t="shared" si="344"/>
        <v>1.2545033333333334E-2</v>
      </c>
      <c r="E171" s="5">
        <f t="shared" si="344"/>
        <v>8.3367000000000007E-3</v>
      </c>
      <c r="F171" s="5">
        <f t="shared" si="344"/>
        <v>1.1652266666666666E-2</v>
      </c>
      <c r="G171" s="5">
        <f t="shared" si="344"/>
        <v>9.6176666666666667E-3</v>
      </c>
      <c r="H171" s="5">
        <f t="shared" si="344"/>
        <v>7.9218333333333328E-3</v>
      </c>
      <c r="I171" s="5">
        <f t="shared" si="344"/>
        <v>8.7357000000000008E-3</v>
      </c>
      <c r="J171" s="5">
        <f t="shared" si="344"/>
        <v>9.5181666666666661E-3</v>
      </c>
      <c r="K171" s="5">
        <f t="shared" si="344"/>
        <v>9.6410666666666665E-3</v>
      </c>
      <c r="L171" s="5">
        <f t="shared" si="344"/>
        <v>1.0685533333333334E-2</v>
      </c>
      <c r="M171" s="5">
        <f t="shared" si="344"/>
        <v>7.8628666666666677E-3</v>
      </c>
      <c r="N171" s="5">
        <f t="shared" si="344"/>
        <v>1.0631499999999999E-2</v>
      </c>
      <c r="O171" s="5">
        <f t="shared" si="344"/>
        <v>1.0490233333333333E-2</v>
      </c>
      <c r="P171" s="5">
        <f t="shared" si="344"/>
        <v>1.4027366666666667E-2</v>
      </c>
      <c r="Q171" s="5">
        <f t="shared" si="344"/>
        <v>7.599066666666667E-3</v>
      </c>
      <c r="R171" s="5">
        <f t="shared" si="344"/>
        <v>7.8863000000000006E-3</v>
      </c>
      <c r="S171" s="5">
        <f t="shared" ref="S171:CD171" si="345">(S80/1000000)/$A171</f>
        <v>8.4522999999999994E-3</v>
      </c>
      <c r="T171" s="5">
        <f t="shared" si="345"/>
        <v>1.1671966666666667E-2</v>
      </c>
      <c r="U171" s="5">
        <f t="shared" si="345"/>
        <v>8.7603333333333335E-3</v>
      </c>
      <c r="V171" s="5">
        <f t="shared" si="345"/>
        <v>1.43993E-2</v>
      </c>
      <c r="W171" s="5">
        <f t="shared" si="345"/>
        <v>1.3159366666666667E-2</v>
      </c>
      <c r="X171" s="5">
        <f t="shared" si="345"/>
        <v>7.3931333333333328E-3</v>
      </c>
      <c r="Y171" s="5">
        <f t="shared" si="345"/>
        <v>2.1800199999999999E-2</v>
      </c>
      <c r="Z171" s="5">
        <f t="shared" si="345"/>
        <v>1.8347833333333334E-2</v>
      </c>
      <c r="AA171" s="5">
        <f t="shared" si="345"/>
        <v>7.9547999999999997E-3</v>
      </c>
      <c r="AB171" s="5">
        <f t="shared" si="345"/>
        <v>1.25571E-2</v>
      </c>
      <c r="AC171" s="5">
        <f t="shared" si="345"/>
        <v>2.4914700000000001E-2</v>
      </c>
      <c r="AD171" s="5">
        <f t="shared" si="345"/>
        <v>1.1773299999999999E-2</v>
      </c>
      <c r="AE171" s="5">
        <f t="shared" si="345"/>
        <v>1.0569866666666667E-2</v>
      </c>
      <c r="AF171" s="5">
        <f t="shared" si="345"/>
        <v>1.3771200000000001E-2</v>
      </c>
      <c r="AG171" s="5">
        <f t="shared" si="345"/>
        <v>1.0266266666666666E-2</v>
      </c>
      <c r="AH171" s="5">
        <f t="shared" si="345"/>
        <v>1.4935200000000001E-2</v>
      </c>
      <c r="AI171" s="5">
        <f t="shared" si="345"/>
        <v>1.42081E-2</v>
      </c>
      <c r="AJ171" s="5">
        <f t="shared" si="345"/>
        <v>1.7538500000000002E-2</v>
      </c>
      <c r="AK171" s="5">
        <f t="shared" si="345"/>
        <v>1.2835900000000001E-2</v>
      </c>
      <c r="AL171" s="5">
        <f t="shared" si="345"/>
        <v>1.46807E-2</v>
      </c>
      <c r="AM171" s="5">
        <f t="shared" si="345"/>
        <v>1.4588333333333333E-2</v>
      </c>
      <c r="AN171" s="5">
        <f t="shared" si="345"/>
        <v>1.3550333333333333E-2</v>
      </c>
      <c r="AO171" s="5">
        <f t="shared" si="345"/>
        <v>1.3388099999999998E-2</v>
      </c>
      <c r="AP171" s="5">
        <f t="shared" si="345"/>
        <v>1.3830633333333333E-2</v>
      </c>
      <c r="AQ171" s="5">
        <f t="shared" si="345"/>
        <v>1.9201533333333333E-2</v>
      </c>
      <c r="AR171" s="5">
        <f t="shared" si="345"/>
        <v>1.1797133333333333E-2</v>
      </c>
      <c r="AS171" s="5">
        <f t="shared" si="345"/>
        <v>1.4944266666666668E-2</v>
      </c>
      <c r="AT171" s="5">
        <f t="shared" si="345"/>
        <v>1.4063433333333332E-2</v>
      </c>
      <c r="AU171" s="5">
        <f t="shared" si="345"/>
        <v>1.9215966666666664E-2</v>
      </c>
      <c r="AV171" s="5">
        <f t="shared" si="345"/>
        <v>3.3092633333333329E-2</v>
      </c>
      <c r="AW171" s="5">
        <f t="shared" si="345"/>
        <v>3.0775033333333333E-2</v>
      </c>
      <c r="AX171" s="5">
        <f t="shared" si="345"/>
        <v>1.9091499999999997E-2</v>
      </c>
      <c r="AY171" s="5">
        <f t="shared" si="345"/>
        <v>1.6092599999999999E-2</v>
      </c>
      <c r="AZ171" s="5">
        <f t="shared" si="345"/>
        <v>2.3175533333333335E-2</v>
      </c>
      <c r="BA171" s="5">
        <f t="shared" si="345"/>
        <v>2.4502066666666666E-2</v>
      </c>
      <c r="BB171" s="5">
        <f t="shared" si="345"/>
        <v>2.1912966666666665E-2</v>
      </c>
      <c r="BC171" s="5">
        <f t="shared" si="345"/>
        <v>2.6441766666666665E-2</v>
      </c>
      <c r="BD171" s="5">
        <f t="shared" si="345"/>
        <v>1.8371633333333335E-2</v>
      </c>
      <c r="BE171" s="5">
        <f t="shared" si="345"/>
        <v>2.3539833333333333E-2</v>
      </c>
      <c r="BF171" s="5">
        <f t="shared" si="345"/>
        <v>3.0435433333333331E-2</v>
      </c>
      <c r="BG171" s="5">
        <f t="shared" si="345"/>
        <v>2.7709566666666668E-2</v>
      </c>
      <c r="BH171" s="5">
        <f t="shared" si="345"/>
        <v>2.1621433333333332E-2</v>
      </c>
      <c r="BI171" s="5">
        <f t="shared" si="345"/>
        <v>2.6998633333333334E-2</v>
      </c>
      <c r="BJ171" s="5">
        <f t="shared" si="345"/>
        <v>2.1775233333333331E-2</v>
      </c>
      <c r="BK171" s="5">
        <f t="shared" si="345"/>
        <v>1.6720566666666666E-2</v>
      </c>
      <c r="BL171" s="5">
        <f t="shared" si="345"/>
        <v>2.3408766666666667E-2</v>
      </c>
      <c r="BM171" s="5">
        <f t="shared" si="345"/>
        <v>1.768833333333333E-2</v>
      </c>
      <c r="BN171" s="5">
        <f t="shared" si="345"/>
        <v>1.8736566666666666E-2</v>
      </c>
      <c r="BO171" s="5">
        <f t="shared" si="345"/>
        <v>2.1307399999999997E-2</v>
      </c>
      <c r="BP171" s="5">
        <f t="shared" si="345"/>
        <v>2.4976033333333331E-2</v>
      </c>
      <c r="BQ171" s="5">
        <f t="shared" si="345"/>
        <v>2.7493233333333332E-2</v>
      </c>
      <c r="BR171" s="5">
        <f t="shared" si="345"/>
        <v>3.3044266666666669E-2</v>
      </c>
      <c r="BS171" s="5">
        <f t="shared" si="345"/>
        <v>3.3575233333333336E-2</v>
      </c>
      <c r="BT171" s="5">
        <f t="shared" si="345"/>
        <v>5.9415499999999996E-2</v>
      </c>
      <c r="BU171" s="5">
        <f t="shared" si="345"/>
        <v>4.9291566666666668E-2</v>
      </c>
      <c r="BV171" s="5">
        <f t="shared" si="345"/>
        <v>4.8788366666666666E-2</v>
      </c>
      <c r="BW171" s="5">
        <f t="shared" si="345"/>
        <v>4.5855766666666666E-2</v>
      </c>
      <c r="BX171" s="5">
        <f t="shared" si="345"/>
        <v>4.9576533333333332E-2</v>
      </c>
      <c r="BY171" s="5">
        <f t="shared" si="345"/>
        <v>7.3794633333333332E-2</v>
      </c>
      <c r="BZ171" s="5">
        <f t="shared" si="345"/>
        <v>8.4852733333333333E-2</v>
      </c>
      <c r="CA171" s="5">
        <f t="shared" si="345"/>
        <v>9.6787200000000004E-2</v>
      </c>
      <c r="CB171" s="5">
        <f t="shared" si="345"/>
        <v>0.11210943333333333</v>
      </c>
      <c r="CC171" s="5">
        <f t="shared" si="345"/>
        <v>5.864316666666667E-2</v>
      </c>
      <c r="CD171" s="5">
        <f t="shared" si="345"/>
        <v>0</v>
      </c>
      <c r="CE171" s="5">
        <f t="shared" si="335"/>
        <v>0</v>
      </c>
      <c r="CF171" s="5">
        <f t="shared" si="294"/>
        <v>0</v>
      </c>
      <c r="CG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20"/>
      <c r="FU171" s="11"/>
      <c r="FV171" s="11"/>
      <c r="FW171" s="11"/>
    </row>
    <row r="172" spans="1:179" x14ac:dyDescent="0.25">
      <c r="A172">
        <v>31</v>
      </c>
      <c r="B172" s="2">
        <v>36708</v>
      </c>
      <c r="C172" s="5">
        <f t="shared" ref="C172:R172" si="346">(C81/1000000)/$A172</f>
        <v>1.3375106451612901</v>
      </c>
      <c r="D172" s="5">
        <f t="shared" si="346"/>
        <v>1.1826064516129033E-2</v>
      </c>
      <c r="E172" s="5">
        <f t="shared" si="346"/>
        <v>7.6638387096774193E-3</v>
      </c>
      <c r="F172" s="5">
        <f t="shared" si="346"/>
        <v>1.0956161290322581E-2</v>
      </c>
      <c r="G172" s="5">
        <f t="shared" si="346"/>
        <v>9.039645161290322E-3</v>
      </c>
      <c r="H172" s="5">
        <f t="shared" si="346"/>
        <v>8.2676774193548401E-3</v>
      </c>
      <c r="I172" s="5">
        <f t="shared" si="346"/>
        <v>8.0340322580645159E-3</v>
      </c>
      <c r="J172" s="5">
        <f t="shared" si="346"/>
        <v>9.6295161290322565E-3</v>
      </c>
      <c r="K172" s="5">
        <f t="shared" si="346"/>
        <v>9.7105483870967742E-3</v>
      </c>
      <c r="L172" s="5">
        <f t="shared" si="346"/>
        <v>1.1638870967741934E-2</v>
      </c>
      <c r="M172" s="5">
        <f t="shared" si="346"/>
        <v>7.5404193548387092E-3</v>
      </c>
      <c r="N172" s="5">
        <f t="shared" si="346"/>
        <v>1.0550967741935483E-2</v>
      </c>
      <c r="O172" s="5">
        <f t="shared" si="346"/>
        <v>1.0221451612903226E-2</v>
      </c>
      <c r="P172" s="5">
        <f t="shared" si="346"/>
        <v>1.4299967741935484E-2</v>
      </c>
      <c r="Q172" s="5">
        <f t="shared" si="346"/>
        <v>7.4079354838709676E-3</v>
      </c>
      <c r="R172" s="5">
        <f t="shared" si="346"/>
        <v>7.6934193548387104E-3</v>
      </c>
      <c r="S172" s="5">
        <f t="shared" ref="S172:CD172" si="347">(S81/1000000)/$A172</f>
        <v>8.4545161290322576E-3</v>
      </c>
      <c r="T172" s="5">
        <f t="shared" si="347"/>
        <v>1.0781225806451614E-2</v>
      </c>
      <c r="U172" s="5">
        <f t="shared" si="347"/>
        <v>8.5307096774193559E-3</v>
      </c>
      <c r="V172" s="5">
        <f t="shared" si="347"/>
        <v>1.5880161290322579E-2</v>
      </c>
      <c r="W172" s="5">
        <f t="shared" si="347"/>
        <v>1.3184741935483871E-2</v>
      </c>
      <c r="X172" s="5">
        <f t="shared" si="347"/>
        <v>7.4660645161290316E-3</v>
      </c>
      <c r="Y172" s="5">
        <f t="shared" si="347"/>
        <v>2.1832774193548385E-2</v>
      </c>
      <c r="Z172" s="5">
        <f t="shared" si="347"/>
        <v>1.6932258064516131E-2</v>
      </c>
      <c r="AA172" s="5">
        <f t="shared" si="347"/>
        <v>9.3237741935483873E-3</v>
      </c>
      <c r="AB172" s="5">
        <f t="shared" si="347"/>
        <v>1.2848903225806452E-2</v>
      </c>
      <c r="AC172" s="5">
        <f t="shared" si="347"/>
        <v>2.4523483870967741E-2</v>
      </c>
      <c r="AD172" s="5">
        <f t="shared" si="347"/>
        <v>1.1212645161290323E-2</v>
      </c>
      <c r="AE172" s="5">
        <f t="shared" si="347"/>
        <v>9.9697419354838716E-3</v>
      </c>
      <c r="AF172" s="5">
        <f t="shared" si="347"/>
        <v>1.3972903225806452E-2</v>
      </c>
      <c r="AG172" s="5">
        <f t="shared" si="347"/>
        <v>1.0363935483870969E-2</v>
      </c>
      <c r="AH172" s="5">
        <f t="shared" si="347"/>
        <v>1.4467709677419354E-2</v>
      </c>
      <c r="AI172" s="5">
        <f t="shared" si="347"/>
        <v>1.3982483870967741E-2</v>
      </c>
      <c r="AJ172" s="5">
        <f t="shared" si="347"/>
        <v>1.7581225806451613E-2</v>
      </c>
      <c r="AK172" s="5">
        <f t="shared" si="347"/>
        <v>1.2724451612903224E-2</v>
      </c>
      <c r="AL172" s="5">
        <f t="shared" si="347"/>
        <v>1.4595387096774194E-2</v>
      </c>
      <c r="AM172" s="5">
        <f t="shared" si="347"/>
        <v>1.4181999999999998E-2</v>
      </c>
      <c r="AN172" s="5">
        <f t="shared" si="347"/>
        <v>1.3867258064516129E-2</v>
      </c>
      <c r="AO172" s="5">
        <f t="shared" si="347"/>
        <v>1.2627935483870967E-2</v>
      </c>
      <c r="AP172" s="5">
        <f t="shared" si="347"/>
        <v>1.4544935483870968E-2</v>
      </c>
      <c r="AQ172" s="5">
        <f t="shared" si="347"/>
        <v>1.9970645161290324E-2</v>
      </c>
      <c r="AR172" s="5">
        <f t="shared" si="347"/>
        <v>1.1583903225806451E-2</v>
      </c>
      <c r="AS172" s="5">
        <f t="shared" si="347"/>
        <v>1.5389709677419355E-2</v>
      </c>
      <c r="AT172" s="5">
        <f t="shared" si="347"/>
        <v>1.3615967741935483E-2</v>
      </c>
      <c r="AU172" s="5">
        <f t="shared" si="347"/>
        <v>1.8190548387096776E-2</v>
      </c>
      <c r="AV172" s="5">
        <f t="shared" si="347"/>
        <v>3.358838709677419E-2</v>
      </c>
      <c r="AW172" s="5">
        <f t="shared" si="347"/>
        <v>3.1617354838709678E-2</v>
      </c>
      <c r="AX172" s="5">
        <f t="shared" si="347"/>
        <v>1.9328903225806451E-2</v>
      </c>
      <c r="AY172" s="5">
        <f t="shared" si="347"/>
        <v>1.6395580645161292E-2</v>
      </c>
      <c r="AZ172" s="5">
        <f t="shared" si="347"/>
        <v>2.2679645161290323E-2</v>
      </c>
      <c r="BA172" s="5">
        <f t="shared" si="347"/>
        <v>2.4274064516129033E-2</v>
      </c>
      <c r="BB172" s="5">
        <f t="shared" si="347"/>
        <v>2.1131E-2</v>
      </c>
      <c r="BC172" s="5">
        <f t="shared" si="347"/>
        <v>2.5268064516129032E-2</v>
      </c>
      <c r="BD172" s="5">
        <f t="shared" si="347"/>
        <v>1.7907612903225806E-2</v>
      </c>
      <c r="BE172" s="5">
        <f t="shared" si="347"/>
        <v>2.2307677419354837E-2</v>
      </c>
      <c r="BF172" s="5">
        <f t="shared" si="347"/>
        <v>3.0394451612903224E-2</v>
      </c>
      <c r="BG172" s="5">
        <f t="shared" si="347"/>
        <v>2.7251451612903224E-2</v>
      </c>
      <c r="BH172" s="5">
        <f t="shared" si="347"/>
        <v>2.0706967741935485E-2</v>
      </c>
      <c r="BI172" s="5">
        <f t="shared" si="347"/>
        <v>2.5745419354838713E-2</v>
      </c>
      <c r="BJ172" s="5">
        <f t="shared" si="347"/>
        <v>2.1185129032258065E-2</v>
      </c>
      <c r="BK172" s="5">
        <f t="shared" si="347"/>
        <v>1.662332258064516E-2</v>
      </c>
      <c r="BL172" s="5">
        <f t="shared" si="347"/>
        <v>2.2223774193548387E-2</v>
      </c>
      <c r="BM172" s="5">
        <f t="shared" si="347"/>
        <v>1.7095903225806452E-2</v>
      </c>
      <c r="BN172" s="5">
        <f t="shared" si="347"/>
        <v>1.7856548387096775E-2</v>
      </c>
      <c r="BO172" s="5">
        <f t="shared" si="347"/>
        <v>2.0459225806451615E-2</v>
      </c>
      <c r="BP172" s="5">
        <f t="shared" si="347"/>
        <v>2.1883709677419354E-2</v>
      </c>
      <c r="BQ172" s="5">
        <f t="shared" si="347"/>
        <v>2.6497290322580646E-2</v>
      </c>
      <c r="BR172" s="5">
        <f t="shared" si="347"/>
        <v>3.1675387096774192E-2</v>
      </c>
      <c r="BS172" s="5">
        <f t="shared" si="347"/>
        <v>2.9775838709677416E-2</v>
      </c>
      <c r="BT172" s="5">
        <f t="shared" si="347"/>
        <v>5.6107935483870969E-2</v>
      </c>
      <c r="BU172" s="5">
        <f t="shared" si="347"/>
        <v>4.5664225806451617E-2</v>
      </c>
      <c r="BV172" s="5">
        <f t="shared" si="347"/>
        <v>4.7610516129032263E-2</v>
      </c>
      <c r="BW172" s="5">
        <f t="shared" si="347"/>
        <v>4.6486387096774197E-2</v>
      </c>
      <c r="BX172" s="5">
        <f t="shared" si="347"/>
        <v>4.5190903225806454E-2</v>
      </c>
      <c r="BY172" s="5">
        <f t="shared" si="347"/>
        <v>6.6307451612903232E-2</v>
      </c>
      <c r="BZ172" s="5">
        <f t="shared" si="347"/>
        <v>7.5433806451612906E-2</v>
      </c>
      <c r="CA172" s="5">
        <f t="shared" si="347"/>
        <v>8.1706483870967739E-2</v>
      </c>
      <c r="CB172" s="5">
        <f t="shared" si="347"/>
        <v>9.5613064516129026E-2</v>
      </c>
      <c r="CC172" s="5">
        <f t="shared" si="347"/>
        <v>0.10481212903225806</v>
      </c>
      <c r="CD172" s="5">
        <f t="shared" si="347"/>
        <v>6.6237258064516122E-2</v>
      </c>
      <c r="CE172" s="5">
        <f t="shared" si="335"/>
        <v>0</v>
      </c>
      <c r="CF172" s="5">
        <f t="shared" si="294"/>
        <v>0</v>
      </c>
      <c r="CG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20"/>
      <c r="FU172" s="11"/>
      <c r="FV172" s="11"/>
      <c r="FW172" s="11"/>
    </row>
    <row r="173" spans="1:179" x14ac:dyDescent="0.25">
      <c r="A173">
        <v>31</v>
      </c>
      <c r="B173" s="2">
        <v>36739</v>
      </c>
      <c r="C173" s="5">
        <f>(C82/1000000)/$A173</f>
        <v>1.3309327741935484</v>
      </c>
      <c r="D173" s="5">
        <f>(D82/1000000)/$A173</f>
        <v>1.1587967741935485E-2</v>
      </c>
      <c r="E173" s="5">
        <f t="shared" ref="E173:BP173" si="348">(E82/1000000)/$A173</f>
        <v>7.8849999999999996E-3</v>
      </c>
      <c r="F173" s="5">
        <f t="shared" si="348"/>
        <v>1.1212451612903226E-2</v>
      </c>
      <c r="G173" s="5">
        <f t="shared" si="348"/>
        <v>8.9602903225806455E-3</v>
      </c>
      <c r="H173" s="5">
        <f t="shared" si="348"/>
        <v>7.9730967741935485E-3</v>
      </c>
      <c r="I173" s="5">
        <f t="shared" si="348"/>
        <v>7.9290645161290314E-3</v>
      </c>
      <c r="J173" s="5">
        <f t="shared" si="348"/>
        <v>8.9575806451612904E-3</v>
      </c>
      <c r="K173" s="5">
        <f t="shared" si="348"/>
        <v>9.2997096774193547E-3</v>
      </c>
      <c r="L173" s="5">
        <f t="shared" si="348"/>
        <v>1.1510387096774193E-2</v>
      </c>
      <c r="M173" s="5">
        <f t="shared" si="348"/>
        <v>8.3107096774193562E-3</v>
      </c>
      <c r="N173" s="5">
        <f t="shared" si="348"/>
        <v>9.607129032258065E-3</v>
      </c>
      <c r="O173" s="5">
        <f t="shared" si="348"/>
        <v>1.0361129032258064E-2</v>
      </c>
      <c r="P173" s="5">
        <f t="shared" si="348"/>
        <v>1.5425225806451613E-2</v>
      </c>
      <c r="Q173" s="5">
        <f t="shared" si="348"/>
        <v>7.3235161290322584E-3</v>
      </c>
      <c r="R173" s="5">
        <f t="shared" si="348"/>
        <v>7.4391612903225808E-3</v>
      </c>
      <c r="S173" s="5">
        <f t="shared" si="348"/>
        <v>8.6654516129032258E-3</v>
      </c>
      <c r="T173" s="5">
        <f t="shared" si="348"/>
        <v>1.1048516129032257E-2</v>
      </c>
      <c r="U173" s="5">
        <f t="shared" si="348"/>
        <v>8.7423548387096772E-3</v>
      </c>
      <c r="V173" s="5">
        <f t="shared" si="348"/>
        <v>1.4817322580645161E-2</v>
      </c>
      <c r="W173" s="5">
        <f t="shared" si="348"/>
        <v>1.2134516129032259E-2</v>
      </c>
      <c r="X173" s="5">
        <f t="shared" si="348"/>
        <v>7.2762580645161284E-3</v>
      </c>
      <c r="Y173" s="5">
        <f t="shared" si="348"/>
        <v>1.9668290322580644E-2</v>
      </c>
      <c r="Z173" s="5">
        <f t="shared" si="348"/>
        <v>1.5784258064516131E-2</v>
      </c>
      <c r="AA173" s="5">
        <f t="shared" si="348"/>
        <v>8.9083225806451619E-3</v>
      </c>
      <c r="AB173" s="5">
        <f t="shared" si="348"/>
        <v>1.2112E-2</v>
      </c>
      <c r="AC173" s="5">
        <f t="shared" si="348"/>
        <v>2.4226258064516129E-2</v>
      </c>
      <c r="AD173" s="5">
        <f t="shared" si="348"/>
        <v>1.0936967741935484E-2</v>
      </c>
      <c r="AE173" s="5">
        <f t="shared" si="348"/>
        <v>9.283483870967741E-3</v>
      </c>
      <c r="AF173" s="5">
        <f t="shared" si="348"/>
        <v>1.3908580645161291E-2</v>
      </c>
      <c r="AG173" s="5">
        <f t="shared" si="348"/>
        <v>1.0204322580645162E-2</v>
      </c>
      <c r="AH173" s="5">
        <f t="shared" si="348"/>
        <v>1.4446548387096773E-2</v>
      </c>
      <c r="AI173" s="5">
        <f t="shared" si="348"/>
        <v>1.3314258064516129E-2</v>
      </c>
      <c r="AJ173" s="5">
        <f t="shared" si="348"/>
        <v>1.6959709677419353E-2</v>
      </c>
      <c r="AK173" s="5">
        <f t="shared" si="348"/>
        <v>1.1900483870967742E-2</v>
      </c>
      <c r="AL173" s="5">
        <f t="shared" si="348"/>
        <v>1.4272322580645161E-2</v>
      </c>
      <c r="AM173" s="5">
        <f t="shared" si="348"/>
        <v>1.3581258064516129E-2</v>
      </c>
      <c r="AN173" s="5">
        <f t="shared" si="348"/>
        <v>1.3691870967741935E-2</v>
      </c>
      <c r="AO173" s="5">
        <f t="shared" si="348"/>
        <v>1.2407032258064516E-2</v>
      </c>
      <c r="AP173" s="5">
        <f t="shared" si="348"/>
        <v>1.4019645161290324E-2</v>
      </c>
      <c r="AQ173" s="5">
        <f t="shared" si="348"/>
        <v>1.8293032258064518E-2</v>
      </c>
      <c r="AR173" s="5">
        <f t="shared" si="348"/>
        <v>1.1047709677419354E-2</v>
      </c>
      <c r="AS173" s="5">
        <f t="shared" si="348"/>
        <v>1.5561354838709678E-2</v>
      </c>
      <c r="AT173" s="5">
        <f t="shared" si="348"/>
        <v>1.3581193548387096E-2</v>
      </c>
      <c r="AU173" s="5">
        <f t="shared" si="348"/>
        <v>1.8155967741935484E-2</v>
      </c>
      <c r="AV173" s="5">
        <f t="shared" si="348"/>
        <v>3.2069193548387095E-2</v>
      </c>
      <c r="AW173" s="5">
        <f t="shared" si="348"/>
        <v>3.0395193548387094E-2</v>
      </c>
      <c r="AX173" s="5">
        <f t="shared" si="348"/>
        <v>1.808658064516129E-2</v>
      </c>
      <c r="AY173" s="5">
        <f t="shared" si="348"/>
        <v>1.5651677419354838E-2</v>
      </c>
      <c r="AZ173" s="5">
        <f t="shared" si="348"/>
        <v>2.1258677419354839E-2</v>
      </c>
      <c r="BA173" s="5">
        <f t="shared" si="348"/>
        <v>2.4207806451612905E-2</v>
      </c>
      <c r="BB173" s="5">
        <f t="shared" si="348"/>
        <v>2.0609774193548386E-2</v>
      </c>
      <c r="BC173" s="5">
        <f t="shared" si="348"/>
        <v>2.4714548387096774E-2</v>
      </c>
      <c r="BD173" s="5">
        <f t="shared" si="348"/>
        <v>1.7998096774193548E-2</v>
      </c>
      <c r="BE173" s="5">
        <f t="shared" si="348"/>
        <v>2.0671806451612904E-2</v>
      </c>
      <c r="BF173" s="5">
        <f t="shared" si="348"/>
        <v>2.7986225806451614E-2</v>
      </c>
      <c r="BG173" s="5">
        <f t="shared" si="348"/>
        <v>2.5563967741935485E-2</v>
      </c>
      <c r="BH173" s="5">
        <f t="shared" si="348"/>
        <v>1.9008161290322581E-2</v>
      </c>
      <c r="BI173" s="5">
        <f t="shared" si="348"/>
        <v>2.4777032258064515E-2</v>
      </c>
      <c r="BJ173" s="5">
        <f t="shared" si="348"/>
        <v>1.980358064516129E-2</v>
      </c>
      <c r="BK173" s="5">
        <f t="shared" si="348"/>
        <v>1.4687290322580645E-2</v>
      </c>
      <c r="BL173" s="5">
        <f t="shared" si="348"/>
        <v>2.1405903225806454E-2</v>
      </c>
      <c r="BM173" s="5">
        <f t="shared" si="348"/>
        <v>1.695925806451613E-2</v>
      </c>
      <c r="BN173" s="5">
        <f t="shared" si="348"/>
        <v>1.7001548387096773E-2</v>
      </c>
      <c r="BO173" s="5">
        <f t="shared" si="348"/>
        <v>2.0108451612903224E-2</v>
      </c>
      <c r="BP173" s="5">
        <f t="shared" si="348"/>
        <v>2.400758064516129E-2</v>
      </c>
      <c r="BQ173" s="5">
        <f t="shared" ref="BQ173:CD173" si="349">(BQ82/1000000)/$A173</f>
        <v>2.6118322580645163E-2</v>
      </c>
      <c r="BR173" s="5">
        <f t="shared" si="349"/>
        <v>2.9279645161290321E-2</v>
      </c>
      <c r="BS173" s="5">
        <f t="shared" si="349"/>
        <v>2.7800677419354838E-2</v>
      </c>
      <c r="BT173" s="5">
        <f t="shared" si="349"/>
        <v>5.3333129032258064E-2</v>
      </c>
      <c r="BU173" s="5">
        <f t="shared" si="349"/>
        <v>4.3710225806451612E-2</v>
      </c>
      <c r="BV173" s="5">
        <f t="shared" si="349"/>
        <v>4.6198129032258069E-2</v>
      </c>
      <c r="BW173" s="5">
        <f t="shared" si="349"/>
        <v>3.8948483870967741E-2</v>
      </c>
      <c r="BX173" s="5">
        <f t="shared" si="349"/>
        <v>4.3584000000000005E-2</v>
      </c>
      <c r="BY173" s="5">
        <f t="shared" si="349"/>
        <v>6.3160935483870972E-2</v>
      </c>
      <c r="BZ173" s="5">
        <f t="shared" si="349"/>
        <v>6.7390612903225816E-2</v>
      </c>
      <c r="CA173" s="5">
        <f t="shared" si="349"/>
        <v>6.942958064516129E-2</v>
      </c>
      <c r="CB173" s="5">
        <f t="shared" si="349"/>
        <v>8.5093161290322572E-2</v>
      </c>
      <c r="CC173" s="5">
        <f t="shared" si="349"/>
        <v>9.0560677419354835E-2</v>
      </c>
      <c r="CD173" s="5">
        <f t="shared" si="349"/>
        <v>0.11836445161290322</v>
      </c>
      <c r="CE173" s="5">
        <f t="shared" si="335"/>
        <v>8.5982129032258076E-2</v>
      </c>
      <c r="CF173" s="5">
        <f t="shared" si="294"/>
        <v>0</v>
      </c>
      <c r="CG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20"/>
      <c r="FU173" s="11"/>
      <c r="FV173" s="11"/>
      <c r="FW173" s="11"/>
    </row>
    <row r="174" spans="1:179" x14ac:dyDescent="0.25">
      <c r="A174">
        <v>30</v>
      </c>
      <c r="B174" s="2">
        <v>36770</v>
      </c>
      <c r="C174" s="5">
        <f>(C83/1000000)/$A174</f>
        <v>1.3076307333333332</v>
      </c>
      <c r="D174" s="5">
        <f t="shared" ref="D174:BO174" si="350">(D83/1000000)/$A174</f>
        <v>1.1197833333333332E-2</v>
      </c>
      <c r="E174" s="5">
        <f t="shared" si="350"/>
        <v>1.1351499999999999E-2</v>
      </c>
      <c r="F174" s="5">
        <f t="shared" si="350"/>
        <v>1.0982966666666667E-2</v>
      </c>
      <c r="G174" s="5">
        <f t="shared" si="350"/>
        <v>9.567033333333334E-3</v>
      </c>
      <c r="H174" s="5">
        <f t="shared" si="350"/>
        <v>8.257133333333333E-3</v>
      </c>
      <c r="I174" s="5">
        <f t="shared" si="350"/>
        <v>7.5034999999999998E-3</v>
      </c>
      <c r="J174" s="5">
        <f t="shared" si="350"/>
        <v>8.7789666666666672E-3</v>
      </c>
      <c r="K174" s="5">
        <f t="shared" si="350"/>
        <v>9.7351666666666663E-3</v>
      </c>
      <c r="L174" s="5">
        <f t="shared" si="350"/>
        <v>1.1146633333333333E-2</v>
      </c>
      <c r="M174" s="5">
        <f t="shared" si="350"/>
        <v>8.8119999999999987E-3</v>
      </c>
      <c r="N174" s="5">
        <f t="shared" si="350"/>
        <v>1.0684733333333333E-2</v>
      </c>
      <c r="O174" s="5">
        <f t="shared" si="350"/>
        <v>1.03015E-2</v>
      </c>
      <c r="P174" s="5">
        <f t="shared" si="350"/>
        <v>1.4705066666666666E-2</v>
      </c>
      <c r="Q174" s="5">
        <f t="shared" si="350"/>
        <v>7.5656666666666667E-3</v>
      </c>
      <c r="R174" s="5">
        <f t="shared" si="350"/>
        <v>7.1391333333333338E-3</v>
      </c>
      <c r="S174" s="5">
        <f t="shared" si="350"/>
        <v>9.177533333333333E-3</v>
      </c>
      <c r="T174" s="5">
        <f t="shared" si="350"/>
        <v>1.0541833333333334E-2</v>
      </c>
      <c r="U174" s="5">
        <f t="shared" si="350"/>
        <v>7.9872999999999993E-3</v>
      </c>
      <c r="V174" s="5">
        <f t="shared" si="350"/>
        <v>1.4302933333333333E-2</v>
      </c>
      <c r="W174" s="5">
        <f t="shared" si="350"/>
        <v>1.19521E-2</v>
      </c>
      <c r="X174" s="5">
        <f t="shared" si="350"/>
        <v>7.3433666666666668E-3</v>
      </c>
      <c r="Y174" s="5">
        <f t="shared" si="350"/>
        <v>2.0128266666666669E-2</v>
      </c>
      <c r="Z174" s="5">
        <f t="shared" si="350"/>
        <v>1.5292933333333333E-2</v>
      </c>
      <c r="AA174" s="5">
        <f t="shared" si="350"/>
        <v>8.5920666666666669E-3</v>
      </c>
      <c r="AB174" s="5">
        <f t="shared" si="350"/>
        <v>1.1953500000000001E-2</v>
      </c>
      <c r="AC174" s="5">
        <f t="shared" si="350"/>
        <v>2.3432566666666665E-2</v>
      </c>
      <c r="AD174" s="5">
        <f t="shared" si="350"/>
        <v>1.0898700000000001E-2</v>
      </c>
      <c r="AE174" s="5">
        <f t="shared" si="350"/>
        <v>9.6753666666666658E-3</v>
      </c>
      <c r="AF174" s="5">
        <f t="shared" si="350"/>
        <v>1.3429166666666666E-2</v>
      </c>
      <c r="AG174" s="5">
        <f t="shared" si="350"/>
        <v>9.6011666666666658E-3</v>
      </c>
      <c r="AH174" s="5">
        <f t="shared" si="350"/>
        <v>1.4059866666666667E-2</v>
      </c>
      <c r="AI174" s="5">
        <f t="shared" si="350"/>
        <v>1.4340500000000001E-2</v>
      </c>
      <c r="AJ174" s="5">
        <f t="shared" si="350"/>
        <v>1.6085233333333334E-2</v>
      </c>
      <c r="AK174" s="5">
        <f t="shared" si="350"/>
        <v>1.1455E-2</v>
      </c>
      <c r="AL174" s="5">
        <f t="shared" si="350"/>
        <v>1.44292E-2</v>
      </c>
      <c r="AM174" s="5">
        <f t="shared" si="350"/>
        <v>1.2319533333333334E-2</v>
      </c>
      <c r="AN174" s="5">
        <f t="shared" si="350"/>
        <v>1.2934300000000001E-2</v>
      </c>
      <c r="AO174" s="5">
        <f t="shared" si="350"/>
        <v>1.2221766666666667E-2</v>
      </c>
      <c r="AP174" s="5">
        <f t="shared" si="350"/>
        <v>1.3361700000000001E-2</v>
      </c>
      <c r="AQ174" s="5">
        <f t="shared" si="350"/>
        <v>1.8402399999999999E-2</v>
      </c>
      <c r="AR174" s="5">
        <f t="shared" si="350"/>
        <v>1.1010633333333332E-2</v>
      </c>
      <c r="AS174" s="5">
        <f t="shared" si="350"/>
        <v>1.7669199999999999E-2</v>
      </c>
      <c r="AT174" s="5">
        <f t="shared" si="350"/>
        <v>1.4208166666666666E-2</v>
      </c>
      <c r="AU174" s="5">
        <f t="shared" si="350"/>
        <v>1.9380600000000001E-2</v>
      </c>
      <c r="AV174" s="5">
        <f t="shared" si="350"/>
        <v>3.1508899999999999E-2</v>
      </c>
      <c r="AW174" s="5">
        <f t="shared" si="350"/>
        <v>3.0485600000000002E-2</v>
      </c>
      <c r="AX174" s="5">
        <f t="shared" si="350"/>
        <v>1.7405933333333335E-2</v>
      </c>
      <c r="AY174" s="5">
        <f t="shared" si="350"/>
        <v>1.56338E-2</v>
      </c>
      <c r="AZ174" s="5">
        <f t="shared" si="350"/>
        <v>2.1986799999999997E-2</v>
      </c>
      <c r="BA174" s="5">
        <f t="shared" si="350"/>
        <v>2.24969E-2</v>
      </c>
      <c r="BB174" s="5">
        <f t="shared" si="350"/>
        <v>2.0671399999999999E-2</v>
      </c>
      <c r="BC174" s="5">
        <f t="shared" si="350"/>
        <v>2.4522266666666667E-2</v>
      </c>
      <c r="BD174" s="5">
        <f t="shared" si="350"/>
        <v>1.7906833333333334E-2</v>
      </c>
      <c r="BE174" s="5">
        <f t="shared" si="350"/>
        <v>2.0839566666666667E-2</v>
      </c>
      <c r="BF174" s="5">
        <f t="shared" si="350"/>
        <v>2.8665400000000001E-2</v>
      </c>
      <c r="BG174" s="5">
        <f t="shared" si="350"/>
        <v>2.6606999999999999E-2</v>
      </c>
      <c r="BH174" s="5">
        <f t="shared" si="350"/>
        <v>1.8580700000000002E-2</v>
      </c>
      <c r="BI174" s="5">
        <f t="shared" si="350"/>
        <v>2.4601833333333333E-2</v>
      </c>
      <c r="BJ174" s="5">
        <f t="shared" si="350"/>
        <v>1.9164033333333334E-2</v>
      </c>
      <c r="BK174" s="5">
        <f t="shared" si="350"/>
        <v>1.4374033333333334E-2</v>
      </c>
      <c r="BL174" s="5">
        <f t="shared" si="350"/>
        <v>2.0312866666666665E-2</v>
      </c>
      <c r="BM174" s="5">
        <f t="shared" si="350"/>
        <v>1.6232233333333332E-2</v>
      </c>
      <c r="BN174" s="5">
        <f t="shared" si="350"/>
        <v>1.5931533333333334E-2</v>
      </c>
      <c r="BO174" s="5">
        <f t="shared" si="350"/>
        <v>1.8753499999999999E-2</v>
      </c>
      <c r="BP174" s="5">
        <f t="shared" ref="BP174:CD174" si="351">(BP83/1000000)/$A174</f>
        <v>2.17118E-2</v>
      </c>
      <c r="BQ174" s="5">
        <f t="shared" si="351"/>
        <v>2.4218833333333335E-2</v>
      </c>
      <c r="BR174" s="5">
        <f t="shared" si="351"/>
        <v>2.9994533333333333E-2</v>
      </c>
      <c r="BS174" s="5">
        <f t="shared" si="351"/>
        <v>2.4808466666666664E-2</v>
      </c>
      <c r="BT174" s="5">
        <f t="shared" si="351"/>
        <v>4.9899633333333332E-2</v>
      </c>
      <c r="BU174" s="5">
        <f t="shared" si="351"/>
        <v>4.2534733333333331E-2</v>
      </c>
      <c r="BV174" s="5">
        <f t="shared" si="351"/>
        <v>4.4995633333333333E-2</v>
      </c>
      <c r="BW174" s="5">
        <f t="shared" si="351"/>
        <v>3.5117599999999999E-2</v>
      </c>
      <c r="BX174" s="5">
        <f t="shared" si="351"/>
        <v>4.1363700000000003E-2</v>
      </c>
      <c r="BY174" s="5">
        <f t="shared" si="351"/>
        <v>5.858763333333334E-2</v>
      </c>
      <c r="BZ174" s="5">
        <f t="shared" si="351"/>
        <v>6.5443700000000007E-2</v>
      </c>
      <c r="CA174" s="5">
        <f t="shared" si="351"/>
        <v>6.3184433333333331E-2</v>
      </c>
      <c r="CB174" s="5">
        <f t="shared" si="351"/>
        <v>7.4762633333333328E-2</v>
      </c>
      <c r="CC174" s="5">
        <f t="shared" si="351"/>
        <v>8.75581E-2</v>
      </c>
      <c r="CD174" s="5">
        <f t="shared" si="351"/>
        <v>9.9417866666666674E-2</v>
      </c>
      <c r="CE174" s="5">
        <f t="shared" si="335"/>
        <v>0.14972759999999999</v>
      </c>
      <c r="CF174" s="5">
        <f t="shared" si="294"/>
        <v>8.0280566666666664E-2</v>
      </c>
      <c r="CG174" s="5">
        <f t="shared" ref="CG174:CK179" si="352">(CG83/1000000)/$A174</f>
        <v>0</v>
      </c>
      <c r="CH174" s="5">
        <f t="shared" si="352"/>
        <v>0</v>
      </c>
      <c r="CI174" s="5">
        <f t="shared" si="352"/>
        <v>0</v>
      </c>
      <c r="CJ174" s="5">
        <f t="shared" si="352"/>
        <v>0</v>
      </c>
      <c r="CK174" s="5">
        <f t="shared" si="352"/>
        <v>0</v>
      </c>
      <c r="CL174" s="5"/>
      <c r="CM174" s="5"/>
      <c r="CN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20"/>
      <c r="FU174" s="11"/>
      <c r="FV174" s="11"/>
      <c r="FW174" s="11"/>
    </row>
    <row r="175" spans="1:179" x14ac:dyDescent="0.25">
      <c r="A175">
        <v>31</v>
      </c>
      <c r="B175" s="2">
        <v>36800</v>
      </c>
      <c r="C175" s="5">
        <f>(C84/1000000)/$A175</f>
        <v>1.3248041290322581</v>
      </c>
      <c r="D175" s="5">
        <f>(D84/1000000)/$A175</f>
        <v>1.1047612903225807E-2</v>
      </c>
      <c r="E175" s="5">
        <f t="shared" ref="E175:BP175" si="353">(E84/1000000)/$A175</f>
        <v>8.6519354838709671E-3</v>
      </c>
      <c r="F175" s="5">
        <f t="shared" si="353"/>
        <v>1.1136129032258066E-2</v>
      </c>
      <c r="G175" s="5">
        <f t="shared" si="353"/>
        <v>8.7728387096774191E-3</v>
      </c>
      <c r="H175" s="5">
        <f t="shared" si="353"/>
        <v>9.9146129032258064E-3</v>
      </c>
      <c r="I175" s="5">
        <f t="shared" si="353"/>
        <v>8.8036774193548384E-3</v>
      </c>
      <c r="J175" s="5">
        <f t="shared" si="353"/>
        <v>8.5483548387096774E-3</v>
      </c>
      <c r="K175" s="5">
        <f t="shared" si="353"/>
        <v>9.2831612903225801E-3</v>
      </c>
      <c r="L175" s="5">
        <f t="shared" si="353"/>
        <v>1.0226903225806451E-2</v>
      </c>
      <c r="M175" s="5">
        <f t="shared" si="353"/>
        <v>1.0025677419354839E-2</v>
      </c>
      <c r="N175" s="5">
        <f t="shared" si="353"/>
        <v>9.3835483870967733E-3</v>
      </c>
      <c r="O175" s="5">
        <f t="shared" si="353"/>
        <v>1.0252032258064517E-2</v>
      </c>
      <c r="P175" s="5">
        <f t="shared" si="353"/>
        <v>1.4307354838709676E-2</v>
      </c>
      <c r="Q175" s="5">
        <f t="shared" si="353"/>
        <v>7.3892903225806451E-3</v>
      </c>
      <c r="R175" s="5">
        <f t="shared" si="353"/>
        <v>7.170387096774194E-3</v>
      </c>
      <c r="S175" s="5">
        <f t="shared" si="353"/>
        <v>8.9426451612903239E-3</v>
      </c>
      <c r="T175" s="5">
        <f t="shared" si="353"/>
        <v>1.0920032258064517E-2</v>
      </c>
      <c r="U175" s="5">
        <f t="shared" si="353"/>
        <v>8.2404516129032258E-3</v>
      </c>
      <c r="V175" s="5">
        <f t="shared" si="353"/>
        <v>1.285858064516129E-2</v>
      </c>
      <c r="W175" s="5">
        <f t="shared" si="353"/>
        <v>1.1954935483870967E-2</v>
      </c>
      <c r="X175" s="5">
        <f t="shared" si="353"/>
        <v>7.0279354838709675E-3</v>
      </c>
      <c r="Y175" s="5">
        <f t="shared" si="353"/>
        <v>1.8557419354838709E-2</v>
      </c>
      <c r="Z175" s="5">
        <f t="shared" si="353"/>
        <v>1.4965451612903226E-2</v>
      </c>
      <c r="AA175" s="5">
        <f t="shared" si="353"/>
        <v>8.0639032258064524E-3</v>
      </c>
      <c r="AB175" s="5">
        <f t="shared" si="353"/>
        <v>1.1489677419354839E-2</v>
      </c>
      <c r="AC175" s="5">
        <f t="shared" si="353"/>
        <v>2.3752387096774193E-2</v>
      </c>
      <c r="AD175" s="5">
        <f t="shared" si="353"/>
        <v>1.0635838709677419E-2</v>
      </c>
      <c r="AE175" s="5">
        <f t="shared" si="353"/>
        <v>9.2209354838709689E-3</v>
      </c>
      <c r="AF175" s="5">
        <f t="shared" si="353"/>
        <v>1.3240483870967743E-2</v>
      </c>
      <c r="AG175" s="5">
        <f t="shared" si="353"/>
        <v>9.7019032258064512E-3</v>
      </c>
      <c r="AH175" s="5">
        <f t="shared" si="353"/>
        <v>1.3700387096774192E-2</v>
      </c>
      <c r="AI175" s="5">
        <f t="shared" si="353"/>
        <v>1.4016516129032259E-2</v>
      </c>
      <c r="AJ175" s="5">
        <f t="shared" si="353"/>
        <v>1.5274387096774193E-2</v>
      </c>
      <c r="AK175" s="5">
        <f t="shared" si="353"/>
        <v>1.1335096774193547E-2</v>
      </c>
      <c r="AL175" s="5">
        <f t="shared" si="353"/>
        <v>1.4484032258064515E-2</v>
      </c>
      <c r="AM175" s="5">
        <f t="shared" si="353"/>
        <v>1.3163354838709677E-2</v>
      </c>
      <c r="AN175" s="5">
        <f t="shared" si="353"/>
        <v>1.3152161290322581E-2</v>
      </c>
      <c r="AO175" s="5">
        <f t="shared" si="353"/>
        <v>1.209774193548387E-2</v>
      </c>
      <c r="AP175" s="5">
        <f t="shared" si="353"/>
        <v>1.2272774193548388E-2</v>
      </c>
      <c r="AQ175" s="5">
        <f t="shared" si="353"/>
        <v>1.8777290322580645E-2</v>
      </c>
      <c r="AR175" s="5">
        <f t="shared" si="353"/>
        <v>1.0218774193548387E-2</v>
      </c>
      <c r="AS175" s="5">
        <f t="shared" si="353"/>
        <v>1.6355806451612904E-2</v>
      </c>
      <c r="AT175" s="5">
        <f t="shared" si="353"/>
        <v>1.3676806451612903E-2</v>
      </c>
      <c r="AU175" s="5">
        <f t="shared" si="353"/>
        <v>1.9671387096774195E-2</v>
      </c>
      <c r="AV175" s="5">
        <f t="shared" si="353"/>
        <v>3.168632258064516E-2</v>
      </c>
      <c r="AW175" s="5">
        <f t="shared" si="353"/>
        <v>2.768941935483871E-2</v>
      </c>
      <c r="AX175" s="5">
        <f t="shared" si="353"/>
        <v>1.6688387096774195E-2</v>
      </c>
      <c r="AY175" s="5">
        <f t="shared" si="353"/>
        <v>1.4953677419354838E-2</v>
      </c>
      <c r="AZ175" s="5">
        <f t="shared" si="353"/>
        <v>2.0177193548387096E-2</v>
      </c>
      <c r="BA175" s="5">
        <f t="shared" si="353"/>
        <v>2.2777161290322583E-2</v>
      </c>
      <c r="BB175" s="5">
        <f t="shared" si="353"/>
        <v>1.981290322580645E-2</v>
      </c>
      <c r="BC175" s="5">
        <f t="shared" si="353"/>
        <v>2.4331032258064517E-2</v>
      </c>
      <c r="BD175" s="5">
        <f t="shared" si="353"/>
        <v>1.7308903225806454E-2</v>
      </c>
      <c r="BE175" s="5">
        <f t="shared" si="353"/>
        <v>2.0481225806451613E-2</v>
      </c>
      <c r="BF175" s="5">
        <f t="shared" si="353"/>
        <v>2.7543741935483871E-2</v>
      </c>
      <c r="BG175" s="5">
        <f t="shared" si="353"/>
        <v>2.5829193548387096E-2</v>
      </c>
      <c r="BH175" s="5">
        <f t="shared" si="353"/>
        <v>1.8168193548387095E-2</v>
      </c>
      <c r="BI175" s="5">
        <f t="shared" si="353"/>
        <v>2.3458419354838712E-2</v>
      </c>
      <c r="BJ175" s="5">
        <f t="shared" si="353"/>
        <v>2.0223451612903225E-2</v>
      </c>
      <c r="BK175" s="5">
        <f t="shared" si="353"/>
        <v>1.4628483870967744E-2</v>
      </c>
      <c r="BL175" s="5">
        <f t="shared" si="353"/>
        <v>2.0287032258064514E-2</v>
      </c>
      <c r="BM175" s="5">
        <f t="shared" si="353"/>
        <v>1.4416838709677419E-2</v>
      </c>
      <c r="BN175" s="5">
        <f t="shared" si="353"/>
        <v>1.5368967741935483E-2</v>
      </c>
      <c r="BO175" s="5">
        <f t="shared" si="353"/>
        <v>1.7909096774193545E-2</v>
      </c>
      <c r="BP175" s="5">
        <f t="shared" si="353"/>
        <v>2.1291709677419356E-2</v>
      </c>
      <c r="BQ175" s="5">
        <f t="shared" ref="BQ175:CD175" si="354">(BQ84/1000000)/$A175</f>
        <v>2.2411709677419355E-2</v>
      </c>
      <c r="BR175" s="5">
        <f t="shared" si="354"/>
        <v>2.9561483870967745E-2</v>
      </c>
      <c r="BS175" s="5">
        <f t="shared" si="354"/>
        <v>2.4621645161290322E-2</v>
      </c>
      <c r="BT175" s="5">
        <f t="shared" si="354"/>
        <v>4.7281838709677421E-2</v>
      </c>
      <c r="BU175" s="5">
        <f t="shared" si="354"/>
        <v>4.1071354838709676E-2</v>
      </c>
      <c r="BV175" s="5">
        <f t="shared" si="354"/>
        <v>4.179554838709678E-2</v>
      </c>
      <c r="BW175" s="5">
        <f t="shared" si="354"/>
        <v>3.5384838709677416E-2</v>
      </c>
      <c r="BX175" s="5">
        <f t="shared" si="354"/>
        <v>3.7156612903225812E-2</v>
      </c>
      <c r="BY175" s="5">
        <f t="shared" si="354"/>
        <v>5.4120387096774192E-2</v>
      </c>
      <c r="BZ175" s="5">
        <f t="shared" si="354"/>
        <v>5.9896451612903225E-2</v>
      </c>
      <c r="CA175" s="5">
        <f t="shared" si="354"/>
        <v>5.8731774193548393E-2</v>
      </c>
      <c r="CB175" s="5">
        <f t="shared" si="354"/>
        <v>7.2254322580645167E-2</v>
      </c>
      <c r="CC175" s="5">
        <f t="shared" si="354"/>
        <v>7.7305290322580641E-2</v>
      </c>
      <c r="CD175" s="5">
        <f t="shared" si="354"/>
        <v>8.5395677419354846E-2</v>
      </c>
      <c r="CE175" s="5">
        <f t="shared" si="335"/>
        <v>0.11924654838709677</v>
      </c>
      <c r="CF175" s="5">
        <f t="shared" si="294"/>
        <v>0.12807383870967742</v>
      </c>
      <c r="CG175" s="5">
        <f t="shared" si="352"/>
        <v>0.10331683870967741</v>
      </c>
      <c r="CH175" s="5">
        <f t="shared" si="352"/>
        <v>0</v>
      </c>
      <c r="CI175" s="5">
        <f t="shared" si="352"/>
        <v>0</v>
      </c>
      <c r="CJ175" s="5">
        <f t="shared" si="352"/>
        <v>0</v>
      </c>
      <c r="CK175" s="5">
        <f t="shared" si="352"/>
        <v>0</v>
      </c>
      <c r="CL175" s="5"/>
      <c r="CM175" s="5"/>
      <c r="CN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20"/>
      <c r="FU175" s="11"/>
      <c r="FV175" s="11"/>
      <c r="FW175" s="11"/>
    </row>
    <row r="176" spans="1:179" x14ac:dyDescent="0.25">
      <c r="A176">
        <v>30</v>
      </c>
      <c r="B176" s="2">
        <v>36831</v>
      </c>
      <c r="C176" s="5">
        <f>(C85/1000000)/$A176</f>
        <v>1.2984803</v>
      </c>
      <c r="D176" s="5">
        <f>(D85/1000000)/$A176</f>
        <v>1.0986066666666666E-2</v>
      </c>
      <c r="E176" s="5">
        <f t="shared" ref="E176:R176" si="355">(E85/1000000)/$A176</f>
        <v>7.985366666666667E-3</v>
      </c>
      <c r="F176" s="5">
        <f t="shared" si="355"/>
        <v>1.0750733333333333E-2</v>
      </c>
      <c r="G176" s="5">
        <f t="shared" si="355"/>
        <v>8.9385999999999997E-3</v>
      </c>
      <c r="H176" s="5">
        <f t="shared" si="355"/>
        <v>9.7587000000000004E-3</v>
      </c>
      <c r="I176" s="5">
        <f t="shared" si="355"/>
        <v>8.0991999999999991E-3</v>
      </c>
      <c r="J176" s="5">
        <f t="shared" si="355"/>
        <v>8.0401666666666659E-3</v>
      </c>
      <c r="K176" s="5">
        <f t="shared" si="355"/>
        <v>9.2764333333333338E-3</v>
      </c>
      <c r="L176" s="5">
        <f t="shared" si="355"/>
        <v>9.8772000000000009E-3</v>
      </c>
      <c r="M176" s="5">
        <f t="shared" si="355"/>
        <v>9.7733666666666667E-3</v>
      </c>
      <c r="N176" s="5">
        <f t="shared" si="355"/>
        <v>9.5079999999999991E-3</v>
      </c>
      <c r="O176" s="5">
        <f t="shared" si="355"/>
        <v>9.4821999999999997E-3</v>
      </c>
      <c r="P176" s="5">
        <f t="shared" si="355"/>
        <v>1.3722533333333333E-2</v>
      </c>
      <c r="Q176" s="5">
        <f t="shared" si="355"/>
        <v>6.5352333333333337E-3</v>
      </c>
      <c r="R176" s="5">
        <f t="shared" si="355"/>
        <v>6.8511666666666669E-3</v>
      </c>
      <c r="S176" s="5">
        <f t="shared" ref="S176:CD176" si="356">(S85/1000000)/$A176</f>
        <v>9.3229666666666666E-3</v>
      </c>
      <c r="T176" s="5">
        <f t="shared" si="356"/>
        <v>1.0147633333333333E-2</v>
      </c>
      <c r="U176" s="5">
        <f t="shared" si="356"/>
        <v>8.1169666666666661E-3</v>
      </c>
      <c r="V176" s="5">
        <f t="shared" si="356"/>
        <v>1.2337233333333333E-2</v>
      </c>
      <c r="W176" s="5">
        <f t="shared" si="356"/>
        <v>1.0931266666666667E-2</v>
      </c>
      <c r="X176" s="5">
        <f t="shared" si="356"/>
        <v>7.0097666666666669E-3</v>
      </c>
      <c r="Y176" s="5">
        <f t="shared" si="356"/>
        <v>1.7062533333333334E-2</v>
      </c>
      <c r="Z176" s="5">
        <f t="shared" si="356"/>
        <v>1.3600933333333334E-2</v>
      </c>
      <c r="AA176" s="5">
        <f t="shared" si="356"/>
        <v>7.7762333333333327E-3</v>
      </c>
      <c r="AB176" s="5">
        <f t="shared" si="356"/>
        <v>1.09803E-2</v>
      </c>
      <c r="AC176" s="5">
        <f t="shared" si="356"/>
        <v>2.3143366666666665E-2</v>
      </c>
      <c r="AD176" s="5">
        <f t="shared" si="356"/>
        <v>9.6821666666666653E-3</v>
      </c>
      <c r="AE176" s="5">
        <f t="shared" si="356"/>
        <v>9.8806333333333329E-3</v>
      </c>
      <c r="AF176" s="5">
        <f t="shared" si="356"/>
        <v>1.3636499999999999E-2</v>
      </c>
      <c r="AG176" s="5">
        <f t="shared" si="356"/>
        <v>9.2398333333333343E-3</v>
      </c>
      <c r="AH176" s="5">
        <f t="shared" si="356"/>
        <v>1.3262100000000001E-2</v>
      </c>
      <c r="AI176" s="5">
        <f t="shared" si="356"/>
        <v>1.3332666666666666E-2</v>
      </c>
      <c r="AJ176" s="5">
        <f t="shared" si="356"/>
        <v>1.5112966666666667E-2</v>
      </c>
      <c r="AK176" s="5">
        <f t="shared" si="356"/>
        <v>1.1023966666666666E-2</v>
      </c>
      <c r="AL176" s="5">
        <f t="shared" si="356"/>
        <v>1.41488E-2</v>
      </c>
      <c r="AM176" s="5">
        <f t="shared" si="356"/>
        <v>1.24864E-2</v>
      </c>
      <c r="AN176" s="5">
        <f t="shared" si="356"/>
        <v>1.1984833333333333E-2</v>
      </c>
      <c r="AO176" s="5">
        <f t="shared" si="356"/>
        <v>1.2098100000000001E-2</v>
      </c>
      <c r="AP176" s="5">
        <f t="shared" si="356"/>
        <v>1.1548266666666666E-2</v>
      </c>
      <c r="AQ176" s="5">
        <f t="shared" si="356"/>
        <v>1.8100000000000002E-2</v>
      </c>
      <c r="AR176" s="5">
        <f t="shared" si="356"/>
        <v>9.999333333333334E-3</v>
      </c>
      <c r="AS176" s="5">
        <f t="shared" si="356"/>
        <v>1.5676566666666666E-2</v>
      </c>
      <c r="AT176" s="5">
        <f t="shared" si="356"/>
        <v>1.2850666666666666E-2</v>
      </c>
      <c r="AU176" s="5">
        <f t="shared" si="356"/>
        <v>1.7926133333333334E-2</v>
      </c>
      <c r="AV176" s="5">
        <f t="shared" si="356"/>
        <v>3.0574233333333332E-2</v>
      </c>
      <c r="AW176" s="5">
        <f t="shared" si="356"/>
        <v>2.6985599999999998E-2</v>
      </c>
      <c r="AX176" s="5">
        <f t="shared" si="356"/>
        <v>1.6311266666666668E-2</v>
      </c>
      <c r="AY176" s="5">
        <f t="shared" si="356"/>
        <v>1.4496366666666668E-2</v>
      </c>
      <c r="AZ176" s="5">
        <f t="shared" si="356"/>
        <v>2.0860533333333334E-2</v>
      </c>
      <c r="BA176" s="5">
        <f t="shared" si="356"/>
        <v>2.207043333333333E-2</v>
      </c>
      <c r="BB176" s="5">
        <f t="shared" si="356"/>
        <v>1.8954333333333333E-2</v>
      </c>
      <c r="BC176" s="5">
        <f t="shared" si="356"/>
        <v>2.2950833333333334E-2</v>
      </c>
      <c r="BD176" s="5">
        <f t="shared" si="356"/>
        <v>1.64919E-2</v>
      </c>
      <c r="BE176" s="5">
        <f t="shared" si="356"/>
        <v>2.0092533333333332E-2</v>
      </c>
      <c r="BF176" s="5">
        <f t="shared" si="356"/>
        <v>2.7503400000000001E-2</v>
      </c>
      <c r="BG176" s="5">
        <f t="shared" si="356"/>
        <v>2.38827E-2</v>
      </c>
      <c r="BH176" s="5">
        <f t="shared" si="356"/>
        <v>1.6942533333333332E-2</v>
      </c>
      <c r="BI176" s="5">
        <f t="shared" si="356"/>
        <v>2.3484033333333331E-2</v>
      </c>
      <c r="BJ176" s="5">
        <f t="shared" si="356"/>
        <v>1.9175633333333334E-2</v>
      </c>
      <c r="BK176" s="5">
        <f t="shared" si="356"/>
        <v>1.3946866666666667E-2</v>
      </c>
      <c r="BL176" s="5">
        <f t="shared" si="356"/>
        <v>1.892816666666667E-2</v>
      </c>
      <c r="BM176" s="5">
        <f t="shared" si="356"/>
        <v>1.3436666666666668E-2</v>
      </c>
      <c r="BN176" s="5">
        <f t="shared" si="356"/>
        <v>1.4432599999999999E-2</v>
      </c>
      <c r="BO176" s="5">
        <f t="shared" si="356"/>
        <v>1.8029933333333335E-2</v>
      </c>
      <c r="BP176" s="5">
        <f t="shared" si="356"/>
        <v>1.8494233333333332E-2</v>
      </c>
      <c r="BQ176" s="5">
        <f t="shared" si="356"/>
        <v>2.1578733333333332E-2</v>
      </c>
      <c r="BR176" s="5">
        <f t="shared" si="356"/>
        <v>2.7643600000000001E-2</v>
      </c>
      <c r="BS176" s="5">
        <f t="shared" si="356"/>
        <v>2.3761166666666667E-2</v>
      </c>
      <c r="BT176" s="5">
        <f t="shared" si="356"/>
        <v>4.468716666666666E-2</v>
      </c>
      <c r="BU176" s="5">
        <f t="shared" si="356"/>
        <v>3.8598199999999999E-2</v>
      </c>
      <c r="BV176" s="5">
        <f t="shared" si="356"/>
        <v>4.1205533333333336E-2</v>
      </c>
      <c r="BW176" s="5">
        <f t="shared" si="356"/>
        <v>3.3163133333333331E-2</v>
      </c>
      <c r="BX176" s="5">
        <f t="shared" si="356"/>
        <v>3.441463333333334E-2</v>
      </c>
      <c r="BY176" s="5">
        <f t="shared" si="356"/>
        <v>4.9834900000000001E-2</v>
      </c>
      <c r="BZ176" s="5">
        <f t="shared" si="356"/>
        <v>5.5929266666666665E-2</v>
      </c>
      <c r="CA176" s="5">
        <f t="shared" si="356"/>
        <v>5.4808966666666667E-2</v>
      </c>
      <c r="CB176" s="5">
        <f t="shared" si="356"/>
        <v>6.6681000000000004E-2</v>
      </c>
      <c r="CC176" s="5">
        <f t="shared" si="356"/>
        <v>6.5410333333333334E-2</v>
      </c>
      <c r="CD176" s="5">
        <f t="shared" si="356"/>
        <v>7.7464733333333341E-2</v>
      </c>
      <c r="CE176" s="5">
        <f t="shared" si="335"/>
        <v>0.10521713333333334</v>
      </c>
      <c r="CF176" s="5">
        <f t="shared" si="294"/>
        <v>0.10220156666666667</v>
      </c>
      <c r="CG176" s="5">
        <f t="shared" si="352"/>
        <v>0.15293026666666665</v>
      </c>
      <c r="CH176" s="5">
        <f t="shared" si="352"/>
        <v>7.6023733333333329E-2</v>
      </c>
      <c r="CI176" s="5">
        <f t="shared" si="352"/>
        <v>0</v>
      </c>
      <c r="CJ176" s="5">
        <f t="shared" si="352"/>
        <v>0</v>
      </c>
      <c r="CK176" s="5">
        <f t="shared" si="352"/>
        <v>0</v>
      </c>
      <c r="CL176" s="5"/>
      <c r="CM176" s="5"/>
      <c r="CN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20"/>
      <c r="FU176" s="11"/>
      <c r="FV176" s="11"/>
      <c r="FW176" s="11"/>
    </row>
    <row r="177" spans="1:179" x14ac:dyDescent="0.25">
      <c r="A177">
        <v>31</v>
      </c>
      <c r="B177" s="2">
        <v>36861</v>
      </c>
      <c r="C177" s="5">
        <f>(C86/1000000)/$A177</f>
        <v>1.2388351612903226</v>
      </c>
      <c r="D177" s="5">
        <f>(D86/1000000)/$A177</f>
        <v>1.1119774193548386E-2</v>
      </c>
      <c r="E177" s="5">
        <f t="shared" ref="E177:R177" si="357">(E86/1000000)/$A177</f>
        <v>8.3634516129032273E-3</v>
      </c>
      <c r="F177" s="5">
        <f t="shared" si="357"/>
        <v>1.0513870967741935E-2</v>
      </c>
      <c r="G177" s="5">
        <f t="shared" si="357"/>
        <v>8.2996451612903227E-3</v>
      </c>
      <c r="H177" s="5">
        <f t="shared" si="357"/>
        <v>7.3870967741935488E-3</v>
      </c>
      <c r="I177" s="5">
        <f t="shared" si="357"/>
        <v>7.979451612903225E-3</v>
      </c>
      <c r="J177" s="5">
        <f t="shared" si="357"/>
        <v>7.8249677419354839E-3</v>
      </c>
      <c r="K177" s="5">
        <f t="shared" si="357"/>
        <v>9.212096774193549E-3</v>
      </c>
      <c r="L177" s="5">
        <f t="shared" si="357"/>
        <v>1.0409741935483871E-2</v>
      </c>
      <c r="M177" s="5">
        <f t="shared" si="357"/>
        <v>8.5254516129032263E-3</v>
      </c>
      <c r="N177" s="5">
        <f t="shared" si="357"/>
        <v>9.2302903225806449E-3</v>
      </c>
      <c r="O177" s="5">
        <f t="shared" si="357"/>
        <v>9.6488709677419356E-3</v>
      </c>
      <c r="P177" s="5">
        <f t="shared" si="357"/>
        <v>1.2069096774193547E-2</v>
      </c>
      <c r="Q177" s="5">
        <f t="shared" si="357"/>
        <v>6.8130645161290325E-3</v>
      </c>
      <c r="R177" s="5">
        <f t="shared" si="357"/>
        <v>6.497774193548387E-3</v>
      </c>
      <c r="S177" s="5">
        <f t="shared" ref="S177:CD177" si="358">(S86/1000000)/$A177</f>
        <v>8.6951290322580636E-3</v>
      </c>
      <c r="T177" s="5">
        <f t="shared" si="358"/>
        <v>9.4869677419354842E-3</v>
      </c>
      <c r="U177" s="5">
        <f t="shared" si="358"/>
        <v>7.9657741935483875E-3</v>
      </c>
      <c r="V177" s="5">
        <f t="shared" si="358"/>
        <v>1.1708419354838708E-2</v>
      </c>
      <c r="W177" s="5">
        <f t="shared" si="358"/>
        <v>1.0825645161290321E-2</v>
      </c>
      <c r="X177" s="5">
        <f t="shared" si="358"/>
        <v>8.0788064516129042E-3</v>
      </c>
      <c r="Y177" s="5">
        <f t="shared" si="358"/>
        <v>1.8350677419354838E-2</v>
      </c>
      <c r="Z177" s="5">
        <f t="shared" si="358"/>
        <v>1.2254258064516129E-2</v>
      </c>
      <c r="AA177" s="5">
        <f t="shared" si="358"/>
        <v>8.4420322580645163E-3</v>
      </c>
      <c r="AB177" s="5">
        <f t="shared" si="358"/>
        <v>1.1058032258064517E-2</v>
      </c>
      <c r="AC177" s="5">
        <f t="shared" si="358"/>
        <v>2.3009387096774195E-2</v>
      </c>
      <c r="AD177" s="5">
        <f t="shared" si="358"/>
        <v>1.0128967741935484E-2</v>
      </c>
      <c r="AE177" s="5">
        <f t="shared" si="358"/>
        <v>9.9973548387096781E-3</v>
      </c>
      <c r="AF177" s="5">
        <f t="shared" si="358"/>
        <v>2.5647483870967741E-2</v>
      </c>
      <c r="AG177" s="5">
        <f t="shared" si="358"/>
        <v>9.0311612903225796E-3</v>
      </c>
      <c r="AH177" s="5">
        <f t="shared" si="358"/>
        <v>1.2072548387096774E-2</v>
      </c>
      <c r="AI177" s="5">
        <f t="shared" si="358"/>
        <v>1.2381193548387097E-2</v>
      </c>
      <c r="AJ177" s="5">
        <f t="shared" si="358"/>
        <v>1.4678548387096774E-2</v>
      </c>
      <c r="AK177" s="5">
        <f t="shared" si="358"/>
        <v>1.0496387096774194E-2</v>
      </c>
      <c r="AL177" s="5">
        <f t="shared" si="358"/>
        <v>1.3614677419354839E-2</v>
      </c>
      <c r="AM177" s="5">
        <f t="shared" si="358"/>
        <v>1.1631258064516129E-2</v>
      </c>
      <c r="AN177" s="5">
        <f t="shared" si="358"/>
        <v>1.1088451612903226E-2</v>
      </c>
      <c r="AO177" s="5">
        <f t="shared" si="358"/>
        <v>1.1187129032258065E-2</v>
      </c>
      <c r="AP177" s="5">
        <f t="shared" si="358"/>
        <v>1.1023967741935484E-2</v>
      </c>
      <c r="AQ177" s="5">
        <f t="shared" si="358"/>
        <v>1.7076677419354837E-2</v>
      </c>
      <c r="AR177" s="5">
        <f t="shared" si="358"/>
        <v>9.3461935483870971E-3</v>
      </c>
      <c r="AS177" s="5">
        <f t="shared" si="358"/>
        <v>1.5828935483870966E-2</v>
      </c>
      <c r="AT177" s="5">
        <f t="shared" si="358"/>
        <v>1.4699032258064517E-2</v>
      </c>
      <c r="AU177" s="5">
        <f t="shared" si="358"/>
        <v>1.6892322580645162E-2</v>
      </c>
      <c r="AV177" s="5">
        <f t="shared" si="358"/>
        <v>2.9638387096774195E-2</v>
      </c>
      <c r="AW177" s="5">
        <f t="shared" si="358"/>
        <v>2.6812709677419354E-2</v>
      </c>
      <c r="AX177" s="5">
        <f t="shared" si="358"/>
        <v>1.5409774193548387E-2</v>
      </c>
      <c r="AY177" s="5">
        <f t="shared" si="358"/>
        <v>1.480274193548387E-2</v>
      </c>
      <c r="AZ177" s="5">
        <f t="shared" si="358"/>
        <v>1.8610580645161291E-2</v>
      </c>
      <c r="BA177" s="5">
        <f t="shared" si="358"/>
        <v>2.0934741935483871E-2</v>
      </c>
      <c r="BB177" s="5">
        <f t="shared" si="358"/>
        <v>1.8948290322580642E-2</v>
      </c>
      <c r="BC177" s="5">
        <f t="shared" si="358"/>
        <v>2.295516129032258E-2</v>
      </c>
      <c r="BD177" s="5">
        <f t="shared" si="358"/>
        <v>1.7067000000000002E-2</v>
      </c>
      <c r="BE177" s="5">
        <f t="shared" si="358"/>
        <v>1.8566193548387094E-2</v>
      </c>
      <c r="BF177" s="5">
        <f t="shared" si="358"/>
        <v>2.5616096774193547E-2</v>
      </c>
      <c r="BG177" s="5">
        <f t="shared" si="358"/>
        <v>2.3113806451612904E-2</v>
      </c>
      <c r="BH177" s="5">
        <f t="shared" si="358"/>
        <v>1.6837354838709677E-2</v>
      </c>
      <c r="BI177" s="5">
        <f t="shared" si="358"/>
        <v>2.2469548387096774E-2</v>
      </c>
      <c r="BJ177" s="5">
        <f t="shared" si="358"/>
        <v>1.8986354838709679E-2</v>
      </c>
      <c r="BK177" s="5">
        <f t="shared" si="358"/>
        <v>1.2926580645161291E-2</v>
      </c>
      <c r="BL177" s="5">
        <f t="shared" si="358"/>
        <v>1.8701451612903226E-2</v>
      </c>
      <c r="BM177" s="5">
        <f t="shared" si="358"/>
        <v>1.2553774193548386E-2</v>
      </c>
      <c r="BN177" s="5">
        <f t="shared" si="358"/>
        <v>1.3450935483870967E-2</v>
      </c>
      <c r="BO177" s="5">
        <f t="shared" si="358"/>
        <v>1.699048387096774E-2</v>
      </c>
      <c r="BP177" s="5">
        <f t="shared" si="358"/>
        <v>1.8124225806451611E-2</v>
      </c>
      <c r="BQ177" s="5">
        <f t="shared" si="358"/>
        <v>2.0351387096774195E-2</v>
      </c>
      <c r="BR177" s="5">
        <f t="shared" si="358"/>
        <v>2.6594032258064518E-2</v>
      </c>
      <c r="BS177" s="5">
        <f t="shared" si="358"/>
        <v>2.1893193548387098E-2</v>
      </c>
      <c r="BT177" s="5">
        <f t="shared" si="358"/>
        <v>4.2906290322580649E-2</v>
      </c>
      <c r="BU177" s="5">
        <f t="shared" si="358"/>
        <v>3.6794903225806447E-2</v>
      </c>
      <c r="BV177" s="5">
        <f t="shared" si="358"/>
        <v>3.9111709677419358E-2</v>
      </c>
      <c r="BW177" s="5">
        <f t="shared" si="358"/>
        <v>3.1220516129032257E-2</v>
      </c>
      <c r="BX177" s="5">
        <f t="shared" si="358"/>
        <v>3.2350741935483866E-2</v>
      </c>
      <c r="BY177" s="5">
        <f t="shared" si="358"/>
        <v>4.6521935483870971E-2</v>
      </c>
      <c r="BZ177" s="5">
        <f t="shared" si="358"/>
        <v>5.1599774193548387E-2</v>
      </c>
      <c r="CA177" s="5">
        <f t="shared" si="358"/>
        <v>5.3182903225806454E-2</v>
      </c>
      <c r="CB177" s="5">
        <f t="shared" si="358"/>
        <v>6.0990129032258068E-2</v>
      </c>
      <c r="CC177" s="5">
        <f t="shared" si="358"/>
        <v>6.1051322580645155E-2</v>
      </c>
      <c r="CD177" s="5">
        <f t="shared" si="358"/>
        <v>6.6304161290322586E-2</v>
      </c>
      <c r="CE177" s="5">
        <f t="shared" si="335"/>
        <v>9.1750290322580655E-2</v>
      </c>
      <c r="CF177" s="5">
        <f t="shared" si="294"/>
        <v>8.7838032258064511E-2</v>
      </c>
      <c r="CG177" s="5">
        <f t="shared" si="352"/>
        <v>0.1265571935483871</v>
      </c>
      <c r="CH177" s="5">
        <f t="shared" si="352"/>
        <v>0.13275225806451613</v>
      </c>
      <c r="CI177" s="5">
        <f t="shared" si="352"/>
        <v>9.1430451612903238E-2</v>
      </c>
      <c r="CJ177" s="5">
        <f t="shared" si="352"/>
        <v>0</v>
      </c>
      <c r="CK177" s="5">
        <f t="shared" si="352"/>
        <v>0</v>
      </c>
      <c r="CL177" s="5"/>
      <c r="CM177" s="5"/>
      <c r="CN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20"/>
      <c r="FU177" s="11"/>
      <c r="FV177" s="11"/>
      <c r="FW177" s="11"/>
    </row>
    <row r="178" spans="1:179" x14ac:dyDescent="0.25">
      <c r="A178">
        <v>31</v>
      </c>
      <c r="B178" s="2">
        <v>36892</v>
      </c>
      <c r="C178" s="5">
        <f t="shared" ref="C178:R178" si="359">(C87/1000000)/$A178</f>
        <v>1.2685160967741935</v>
      </c>
      <c r="D178" s="5">
        <f t="shared" si="359"/>
        <v>1.0837967741935484E-2</v>
      </c>
      <c r="E178" s="5">
        <f t="shared" si="359"/>
        <v>7.9522903225806452E-3</v>
      </c>
      <c r="F178" s="5">
        <f t="shared" si="359"/>
        <v>1.0239064516129033E-2</v>
      </c>
      <c r="G178" s="5">
        <f t="shared" si="359"/>
        <v>8.3434838709677411E-3</v>
      </c>
      <c r="H178" s="5">
        <f t="shared" si="359"/>
        <v>7.1133870967741934E-3</v>
      </c>
      <c r="I178" s="5">
        <f t="shared" si="359"/>
        <v>7.2844516129032255E-3</v>
      </c>
      <c r="J178" s="5">
        <f t="shared" si="359"/>
        <v>7.9228064516129026E-3</v>
      </c>
      <c r="K178" s="5">
        <f t="shared" si="359"/>
        <v>9.4586129032258066E-3</v>
      </c>
      <c r="L178" s="5">
        <f t="shared" si="359"/>
        <v>9.7379677419354837E-3</v>
      </c>
      <c r="M178" s="5">
        <f t="shared" si="359"/>
        <v>8.2723548387096772E-3</v>
      </c>
      <c r="N178" s="5">
        <f t="shared" si="359"/>
        <v>9.7152903225806459E-3</v>
      </c>
      <c r="O178" s="5">
        <f t="shared" si="359"/>
        <v>1.0659709677419355E-2</v>
      </c>
      <c r="P178" s="5">
        <f t="shared" si="359"/>
        <v>1.2566580645161292E-2</v>
      </c>
      <c r="Q178" s="5">
        <f t="shared" si="359"/>
        <v>8.0711612903225805E-3</v>
      </c>
      <c r="R178" s="5">
        <f t="shared" si="359"/>
        <v>7.9844516129032247E-3</v>
      </c>
      <c r="S178" s="5">
        <f t="shared" ref="S178:CD178" si="360">(S87/1000000)/$A178</f>
        <v>9.0536129032258075E-3</v>
      </c>
      <c r="T178" s="5">
        <f t="shared" si="360"/>
        <v>1.0054419354838709E-2</v>
      </c>
      <c r="U178" s="5">
        <f t="shared" si="360"/>
        <v>7.7210967741935489E-3</v>
      </c>
      <c r="V178" s="5">
        <f t="shared" si="360"/>
        <v>1.1516774193548388E-2</v>
      </c>
      <c r="W178" s="5">
        <f t="shared" si="360"/>
        <v>1.1443290322580645E-2</v>
      </c>
      <c r="X178" s="5">
        <f t="shared" si="360"/>
        <v>6.9270967741935476E-3</v>
      </c>
      <c r="Y178" s="5">
        <f t="shared" si="360"/>
        <v>1.7397580645161292E-2</v>
      </c>
      <c r="Z178" s="5">
        <f t="shared" si="360"/>
        <v>1.2558870967741935E-2</v>
      </c>
      <c r="AA178" s="5">
        <f t="shared" si="360"/>
        <v>7.5927096774193546E-3</v>
      </c>
      <c r="AB178" s="5">
        <f t="shared" si="360"/>
        <v>1.1210258064516129E-2</v>
      </c>
      <c r="AC178" s="5">
        <f t="shared" si="360"/>
        <v>2.1942967741935483E-2</v>
      </c>
      <c r="AD178" s="5">
        <f t="shared" si="360"/>
        <v>1.0239612903225805E-2</v>
      </c>
      <c r="AE178" s="5">
        <f t="shared" si="360"/>
        <v>9.8585483870967747E-3</v>
      </c>
      <c r="AF178" s="5">
        <f t="shared" si="360"/>
        <v>1.2468903225806452E-2</v>
      </c>
      <c r="AG178" s="5">
        <f t="shared" si="360"/>
        <v>9.3877741935483854E-3</v>
      </c>
      <c r="AH178" s="5">
        <f t="shared" si="360"/>
        <v>1.2682419354838709E-2</v>
      </c>
      <c r="AI178" s="5">
        <f t="shared" si="360"/>
        <v>1.2481645161290323E-2</v>
      </c>
      <c r="AJ178" s="5">
        <f t="shared" si="360"/>
        <v>1.5268129032258064E-2</v>
      </c>
      <c r="AK178" s="5">
        <f t="shared" si="360"/>
        <v>1.1609677419354838E-2</v>
      </c>
      <c r="AL178" s="5">
        <f t="shared" si="360"/>
        <v>1.3329645161290322E-2</v>
      </c>
      <c r="AM178" s="5">
        <f t="shared" si="360"/>
        <v>1.2153903225806452E-2</v>
      </c>
      <c r="AN178" s="5">
        <f t="shared" si="360"/>
        <v>1.1126225806451614E-2</v>
      </c>
      <c r="AO178" s="5">
        <f t="shared" si="360"/>
        <v>1.130416129032258E-2</v>
      </c>
      <c r="AP178" s="5">
        <f t="shared" si="360"/>
        <v>1.1442451612903226E-2</v>
      </c>
      <c r="AQ178" s="5">
        <f t="shared" si="360"/>
        <v>1.6590161290322578E-2</v>
      </c>
      <c r="AR178" s="5">
        <f t="shared" si="360"/>
        <v>1.0153967741935485E-2</v>
      </c>
      <c r="AS178" s="5">
        <f t="shared" si="360"/>
        <v>1.5803935483870969E-2</v>
      </c>
      <c r="AT178" s="5">
        <f t="shared" si="360"/>
        <v>1.310167741935484E-2</v>
      </c>
      <c r="AU178" s="5">
        <f t="shared" si="360"/>
        <v>1.7039354838709678E-2</v>
      </c>
      <c r="AV178" s="5">
        <f t="shared" si="360"/>
        <v>2.9044354838709679E-2</v>
      </c>
      <c r="AW178" s="5">
        <f t="shared" si="360"/>
        <v>2.6811999999999999E-2</v>
      </c>
      <c r="AX178" s="5">
        <f t="shared" si="360"/>
        <v>1.5495677419354838E-2</v>
      </c>
      <c r="AY178" s="5">
        <f t="shared" si="360"/>
        <v>1.462216129032258E-2</v>
      </c>
      <c r="AZ178" s="5">
        <f t="shared" si="360"/>
        <v>1.8777548387096773E-2</v>
      </c>
      <c r="BA178" s="5">
        <f t="shared" si="360"/>
        <v>2.0679645161290321E-2</v>
      </c>
      <c r="BB178" s="5">
        <f t="shared" si="360"/>
        <v>1.8696580645161293E-2</v>
      </c>
      <c r="BC178" s="5">
        <f t="shared" si="360"/>
        <v>2.3215258064516128E-2</v>
      </c>
      <c r="BD178" s="5">
        <f t="shared" si="360"/>
        <v>1.6470903225806452E-2</v>
      </c>
      <c r="BE178" s="5">
        <f t="shared" si="360"/>
        <v>1.8775838709677421E-2</v>
      </c>
      <c r="BF178" s="5">
        <f t="shared" si="360"/>
        <v>2.6677354838709678E-2</v>
      </c>
      <c r="BG178" s="5">
        <f t="shared" si="360"/>
        <v>2.3746419354838708E-2</v>
      </c>
      <c r="BH178" s="5">
        <f t="shared" si="360"/>
        <v>1.7225645161290323E-2</v>
      </c>
      <c r="BI178" s="5">
        <f t="shared" si="360"/>
        <v>2.2615645161290322E-2</v>
      </c>
      <c r="BJ178" s="5">
        <f t="shared" si="360"/>
        <v>1.8348483870967741E-2</v>
      </c>
      <c r="BK178" s="5">
        <f t="shared" si="360"/>
        <v>1.326616129032258E-2</v>
      </c>
      <c r="BL178" s="5">
        <f t="shared" si="360"/>
        <v>1.8421903225806453E-2</v>
      </c>
      <c r="BM178" s="5">
        <f t="shared" si="360"/>
        <v>1.2845354838709678E-2</v>
      </c>
      <c r="BN178" s="5">
        <f t="shared" si="360"/>
        <v>1.3483612903225806E-2</v>
      </c>
      <c r="BO178" s="5">
        <f t="shared" si="360"/>
        <v>1.6774419354838709E-2</v>
      </c>
      <c r="BP178" s="5">
        <f t="shared" si="360"/>
        <v>1.6587612903225808E-2</v>
      </c>
      <c r="BQ178" s="5">
        <f t="shared" si="360"/>
        <v>1.9631290322580645E-2</v>
      </c>
      <c r="BR178" s="5">
        <f t="shared" si="360"/>
        <v>2.5998E-2</v>
      </c>
      <c r="BS178" s="5">
        <f t="shared" si="360"/>
        <v>2.090990322580645E-2</v>
      </c>
      <c r="BT178" s="5">
        <f t="shared" si="360"/>
        <v>3.9060290322580647E-2</v>
      </c>
      <c r="BU178" s="5">
        <f t="shared" si="360"/>
        <v>3.6356741935483869E-2</v>
      </c>
      <c r="BV178" s="5">
        <f t="shared" si="360"/>
        <v>3.7316064516129031E-2</v>
      </c>
      <c r="BW178" s="5">
        <f t="shared" si="360"/>
        <v>3.1196322580645162E-2</v>
      </c>
      <c r="BX178" s="5">
        <f t="shared" si="360"/>
        <v>3.5753354838709679E-2</v>
      </c>
      <c r="BY178" s="5">
        <f t="shared" si="360"/>
        <v>5.0604451612903223E-2</v>
      </c>
      <c r="BZ178" s="5">
        <f t="shared" si="360"/>
        <v>4.8657838709677423E-2</v>
      </c>
      <c r="CA178" s="5">
        <f t="shared" si="360"/>
        <v>4.9143580645161292E-2</v>
      </c>
      <c r="CB178" s="5">
        <f t="shared" si="360"/>
        <v>5.6245258064516128E-2</v>
      </c>
      <c r="CC178" s="5">
        <f t="shared" si="360"/>
        <v>5.6618612903225805E-2</v>
      </c>
      <c r="CD178" s="5">
        <f t="shared" si="360"/>
        <v>5.9216322580645166E-2</v>
      </c>
      <c r="CE178" s="5">
        <f t="shared" si="335"/>
        <v>8.3866290322580639E-2</v>
      </c>
      <c r="CF178" s="5">
        <f t="shared" si="294"/>
        <v>8.1131677419354842E-2</v>
      </c>
      <c r="CG178" s="5">
        <f t="shared" si="352"/>
        <v>0.10630012903225806</v>
      </c>
      <c r="CH178" s="5">
        <f t="shared" si="352"/>
        <v>0.10094083870967742</v>
      </c>
      <c r="CI178" s="5">
        <f t="shared" si="352"/>
        <v>0.11783051612903225</v>
      </c>
      <c r="CJ178" s="5">
        <f t="shared" si="352"/>
        <v>5.928761290322581E-2</v>
      </c>
      <c r="CK178" s="5">
        <f t="shared" si="352"/>
        <v>0</v>
      </c>
      <c r="CL178" s="5"/>
      <c r="CM178" s="5"/>
      <c r="CN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20"/>
      <c r="FU178" s="11"/>
      <c r="FV178" s="11"/>
      <c r="FW178" s="11"/>
    </row>
    <row r="179" spans="1:179" x14ac:dyDescent="0.25">
      <c r="A179">
        <v>28</v>
      </c>
      <c r="B179" s="2">
        <v>36923</v>
      </c>
      <c r="C179" s="5">
        <f t="shared" ref="C179:BN179" si="361">(C88/1000000)/$A179</f>
        <v>1.29477625</v>
      </c>
      <c r="D179" s="5">
        <f t="shared" si="361"/>
        <v>1.1708428571428573E-2</v>
      </c>
      <c r="E179" s="5">
        <f t="shared" si="361"/>
        <v>7.5989999999999999E-3</v>
      </c>
      <c r="F179" s="5">
        <f t="shared" si="361"/>
        <v>1.0682392857142857E-2</v>
      </c>
      <c r="G179" s="5">
        <f t="shared" si="361"/>
        <v>8.7049642857142864E-3</v>
      </c>
      <c r="H179" s="5">
        <f t="shared" si="361"/>
        <v>7.7092857142857145E-3</v>
      </c>
      <c r="I179" s="5">
        <f t="shared" si="361"/>
        <v>6.9897500000000003E-3</v>
      </c>
      <c r="J179" s="5">
        <f t="shared" si="361"/>
        <v>8.1358928571428572E-3</v>
      </c>
      <c r="K179" s="5">
        <f t="shared" si="361"/>
        <v>8.9237499999999994E-3</v>
      </c>
      <c r="L179" s="5">
        <f t="shared" si="361"/>
        <v>9.5453928571428565E-3</v>
      </c>
      <c r="M179" s="5">
        <f t="shared" si="361"/>
        <v>8.5355357142857143E-3</v>
      </c>
      <c r="N179" s="5">
        <f t="shared" si="361"/>
        <v>9.5063214285714282E-3</v>
      </c>
      <c r="O179" s="5">
        <f t="shared" si="361"/>
        <v>1.0414714285714286E-2</v>
      </c>
      <c r="P179" s="5">
        <f t="shared" si="361"/>
        <v>1.2973642857142855E-2</v>
      </c>
      <c r="Q179" s="5">
        <f t="shared" si="361"/>
        <v>1.1110499999999999E-2</v>
      </c>
      <c r="R179" s="5">
        <f t="shared" si="361"/>
        <v>7.9116071428571421E-3</v>
      </c>
      <c r="S179" s="5">
        <f t="shared" si="361"/>
        <v>8.9059285714285716E-3</v>
      </c>
      <c r="T179" s="5">
        <f t="shared" si="361"/>
        <v>9.6931428571428568E-3</v>
      </c>
      <c r="U179" s="5">
        <f t="shared" si="361"/>
        <v>7.6391071428571428E-3</v>
      </c>
      <c r="V179" s="5">
        <f t="shared" si="361"/>
        <v>1.1636535714285714E-2</v>
      </c>
      <c r="W179" s="5">
        <f t="shared" si="361"/>
        <v>1.1653107142857142E-2</v>
      </c>
      <c r="X179" s="5">
        <f t="shared" si="361"/>
        <v>6.327214285714285E-3</v>
      </c>
      <c r="Y179" s="5">
        <f t="shared" si="361"/>
        <v>1.7755071428571429E-2</v>
      </c>
      <c r="Z179" s="5">
        <f t="shared" si="361"/>
        <v>1.2584392857142856E-2</v>
      </c>
      <c r="AA179" s="5">
        <f t="shared" si="361"/>
        <v>7.9748928571428575E-3</v>
      </c>
      <c r="AB179" s="5">
        <f t="shared" si="361"/>
        <v>1.0701892857142858E-2</v>
      </c>
      <c r="AC179" s="5">
        <f t="shared" si="361"/>
        <v>2.303442857142857E-2</v>
      </c>
      <c r="AD179" s="5">
        <f t="shared" si="361"/>
        <v>1.0399857142857143E-2</v>
      </c>
      <c r="AE179" s="5">
        <f t="shared" si="361"/>
        <v>9.4758214285714272E-3</v>
      </c>
      <c r="AF179" s="5">
        <f t="shared" si="361"/>
        <v>1.2488285714285714E-2</v>
      </c>
      <c r="AG179" s="5">
        <f t="shared" si="361"/>
        <v>9.7966428571428562E-3</v>
      </c>
      <c r="AH179" s="5">
        <f t="shared" si="361"/>
        <v>1.2626107142857142E-2</v>
      </c>
      <c r="AI179" s="5">
        <f t="shared" si="361"/>
        <v>1.2309142857142857E-2</v>
      </c>
      <c r="AJ179" s="5">
        <f t="shared" si="361"/>
        <v>1.5174214285714286E-2</v>
      </c>
      <c r="AK179" s="5">
        <f t="shared" si="361"/>
        <v>1.1646035714285715E-2</v>
      </c>
      <c r="AL179" s="5">
        <f t="shared" si="361"/>
        <v>1.4041392857142856E-2</v>
      </c>
      <c r="AM179" s="5">
        <f t="shared" si="361"/>
        <v>1.3324678571428572E-2</v>
      </c>
      <c r="AN179" s="5">
        <f t="shared" si="361"/>
        <v>1.088925E-2</v>
      </c>
      <c r="AO179" s="5">
        <f t="shared" si="361"/>
        <v>1.1212035714285714E-2</v>
      </c>
      <c r="AP179" s="5">
        <f t="shared" si="361"/>
        <v>1.2636107142857142E-2</v>
      </c>
      <c r="AQ179" s="5">
        <f t="shared" si="361"/>
        <v>1.7130821428571429E-2</v>
      </c>
      <c r="AR179" s="5">
        <f t="shared" si="361"/>
        <v>9.4541071428571426E-3</v>
      </c>
      <c r="AS179" s="5">
        <f t="shared" si="361"/>
        <v>1.5296642857142858E-2</v>
      </c>
      <c r="AT179" s="5">
        <f t="shared" si="361"/>
        <v>1.4413357142857143E-2</v>
      </c>
      <c r="AU179" s="5">
        <f t="shared" si="361"/>
        <v>1.6265928571428574E-2</v>
      </c>
      <c r="AV179" s="5">
        <f t="shared" si="361"/>
        <v>2.8024321428571426E-2</v>
      </c>
      <c r="AW179" s="5">
        <f t="shared" si="361"/>
        <v>2.8046285714285715E-2</v>
      </c>
      <c r="AX179" s="5">
        <f t="shared" si="361"/>
        <v>1.4094714285714285E-2</v>
      </c>
      <c r="AY179" s="5">
        <f t="shared" si="361"/>
        <v>1.41975E-2</v>
      </c>
      <c r="AZ179" s="5">
        <f t="shared" si="361"/>
        <v>1.8400464285714287E-2</v>
      </c>
      <c r="BA179" s="5">
        <f t="shared" si="361"/>
        <v>2.0662714285714284E-2</v>
      </c>
      <c r="BB179" s="5">
        <f t="shared" si="361"/>
        <v>1.7819607142857141E-2</v>
      </c>
      <c r="BC179" s="5">
        <f t="shared" si="361"/>
        <v>2.25145E-2</v>
      </c>
      <c r="BD179" s="5">
        <f t="shared" si="361"/>
        <v>1.6486821428571431E-2</v>
      </c>
      <c r="BE179" s="5">
        <f t="shared" si="361"/>
        <v>1.8226714285714287E-2</v>
      </c>
      <c r="BF179" s="5">
        <f t="shared" si="361"/>
        <v>2.5630464285714284E-2</v>
      </c>
      <c r="BG179" s="5">
        <f t="shared" si="361"/>
        <v>2.3549500000000001E-2</v>
      </c>
      <c r="BH179" s="5">
        <f t="shared" si="361"/>
        <v>1.5661464285714286E-2</v>
      </c>
      <c r="BI179" s="5">
        <f t="shared" si="361"/>
        <v>2.1212749999999999E-2</v>
      </c>
      <c r="BJ179" s="5">
        <f t="shared" si="361"/>
        <v>1.7403357142857144E-2</v>
      </c>
      <c r="BK179" s="5">
        <f t="shared" si="361"/>
        <v>1.2901428571428572E-2</v>
      </c>
      <c r="BL179" s="5">
        <f t="shared" si="361"/>
        <v>1.7065571428571426E-2</v>
      </c>
      <c r="BM179" s="5">
        <f t="shared" si="361"/>
        <v>1.2204285714285714E-2</v>
      </c>
      <c r="BN179" s="5">
        <f t="shared" si="361"/>
        <v>1.3096178571428571E-2</v>
      </c>
      <c r="BO179" s="5">
        <f t="shared" ref="BO179:CD179" si="362">(BO88/1000000)/$A179</f>
        <v>1.6037428571428571E-2</v>
      </c>
      <c r="BP179" s="5">
        <f t="shared" si="362"/>
        <v>1.6526535714285716E-2</v>
      </c>
      <c r="BQ179" s="5">
        <f t="shared" si="362"/>
        <v>1.8655857142857144E-2</v>
      </c>
      <c r="BR179" s="5">
        <f t="shared" si="362"/>
        <v>2.5969892857142858E-2</v>
      </c>
      <c r="BS179" s="5">
        <f t="shared" si="362"/>
        <v>2.0521928571428569E-2</v>
      </c>
      <c r="BT179" s="5">
        <f t="shared" si="362"/>
        <v>3.7436535714285714E-2</v>
      </c>
      <c r="BU179" s="5">
        <f t="shared" si="362"/>
        <v>3.6163714285714285E-2</v>
      </c>
      <c r="BV179" s="5">
        <f t="shared" si="362"/>
        <v>3.7129357142857145E-2</v>
      </c>
      <c r="BW179" s="5">
        <f t="shared" si="362"/>
        <v>3.2107678571428572E-2</v>
      </c>
      <c r="BX179" s="5">
        <f t="shared" si="362"/>
        <v>3.296667857142857E-2</v>
      </c>
      <c r="BY179" s="5">
        <f t="shared" si="362"/>
        <v>4.3599142857142857E-2</v>
      </c>
      <c r="BZ179" s="5">
        <f t="shared" si="362"/>
        <v>4.6850035714285712E-2</v>
      </c>
      <c r="CA179" s="5">
        <f t="shared" si="362"/>
        <v>4.7866535714285716E-2</v>
      </c>
      <c r="CB179" s="5">
        <f t="shared" si="362"/>
        <v>5.3784642857142857E-2</v>
      </c>
      <c r="CC179" s="5">
        <f t="shared" si="362"/>
        <v>5.5223607142857144E-2</v>
      </c>
      <c r="CD179" s="5">
        <f t="shared" si="362"/>
        <v>5.7666749999999996E-2</v>
      </c>
      <c r="CE179" s="5">
        <f t="shared" si="335"/>
        <v>7.9361714285714285E-2</v>
      </c>
      <c r="CF179" s="5">
        <f t="shared" ref="CF179:CF210" si="363">(CF88/1000000)/$A179</f>
        <v>7.4016357142857148E-2</v>
      </c>
      <c r="CG179" s="5">
        <f t="shared" si="352"/>
        <v>9.8135142857142851E-2</v>
      </c>
      <c r="CH179" s="5">
        <f t="shared" si="352"/>
        <v>8.4917892857142865E-2</v>
      </c>
      <c r="CI179" s="5">
        <f t="shared" si="352"/>
        <v>8.8555250000000002E-2</v>
      </c>
      <c r="CJ179" s="5">
        <f t="shared" si="352"/>
        <v>0.11175417857142857</v>
      </c>
      <c r="CK179" s="5">
        <f t="shared" si="352"/>
        <v>7.7862071428571419E-2</v>
      </c>
      <c r="CL179" s="5"/>
      <c r="CM179" s="5"/>
      <c r="CN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20"/>
      <c r="FU179" s="11"/>
      <c r="FV179" s="11"/>
      <c r="FW179" s="11"/>
    </row>
    <row r="180" spans="1:179" x14ac:dyDescent="0.25">
      <c r="A180">
        <v>31</v>
      </c>
      <c r="B180" s="2">
        <v>36951</v>
      </c>
      <c r="C180" s="5">
        <f t="shared" ref="C180:BN180" si="364">(C89/1000000)/$A180</f>
        <v>1.2738056451612902</v>
      </c>
      <c r="D180" s="5">
        <f t="shared" si="364"/>
        <v>1.1995225806451614E-2</v>
      </c>
      <c r="E180" s="5">
        <f t="shared" si="364"/>
        <v>7.4726451612903222E-3</v>
      </c>
      <c r="F180" s="5">
        <f t="shared" si="364"/>
        <v>1.0237677419354838E-2</v>
      </c>
      <c r="G180" s="5">
        <f t="shared" si="364"/>
        <v>9.0339354838709692E-3</v>
      </c>
      <c r="H180" s="5">
        <f t="shared" si="364"/>
        <v>7.5536451612903226E-3</v>
      </c>
      <c r="I180" s="5">
        <f t="shared" si="364"/>
        <v>7.7764516129032258E-3</v>
      </c>
      <c r="J180" s="5">
        <f t="shared" si="364"/>
        <v>7.999064516129032E-3</v>
      </c>
      <c r="K180" s="5">
        <f t="shared" si="364"/>
        <v>8.9017096774193557E-3</v>
      </c>
      <c r="L180" s="5">
        <f t="shared" si="364"/>
        <v>9.1536774193548397E-3</v>
      </c>
      <c r="M180" s="5">
        <f t="shared" si="364"/>
        <v>8.9284193548387104E-3</v>
      </c>
      <c r="N180" s="5">
        <f t="shared" si="364"/>
        <v>8.7740000000000005E-3</v>
      </c>
      <c r="O180" s="5">
        <f t="shared" si="364"/>
        <v>9.8056451612903231E-3</v>
      </c>
      <c r="P180" s="5">
        <f t="shared" si="364"/>
        <v>1.329674193548387E-2</v>
      </c>
      <c r="Q180" s="5">
        <f t="shared" si="364"/>
        <v>1.1991935483870968E-2</v>
      </c>
      <c r="R180" s="5">
        <f t="shared" si="364"/>
        <v>7.4108387096774196E-3</v>
      </c>
      <c r="S180" s="5">
        <f t="shared" si="364"/>
        <v>8.7975161290322571E-3</v>
      </c>
      <c r="T180" s="5">
        <f t="shared" si="364"/>
        <v>9.8395806451612895E-3</v>
      </c>
      <c r="U180" s="5">
        <f t="shared" si="364"/>
        <v>8.2526129032258061E-3</v>
      </c>
      <c r="V180" s="5">
        <f t="shared" si="364"/>
        <v>1.065016129032258E-2</v>
      </c>
      <c r="W180" s="5">
        <f t="shared" si="364"/>
        <v>1.0626645161290322E-2</v>
      </c>
      <c r="X180" s="5">
        <f t="shared" si="364"/>
        <v>6.3318387096774186E-3</v>
      </c>
      <c r="Y180" s="5">
        <f t="shared" si="364"/>
        <v>1.5761774193548388E-2</v>
      </c>
      <c r="Z180" s="5">
        <f t="shared" si="364"/>
        <v>1.3450193548387097E-2</v>
      </c>
      <c r="AA180" s="5">
        <f t="shared" si="364"/>
        <v>7.1583870967741933E-3</v>
      </c>
      <c r="AB180" s="5">
        <f t="shared" si="364"/>
        <v>1.050774193548387E-2</v>
      </c>
      <c r="AC180" s="5">
        <f t="shared" si="364"/>
        <v>2.2742225806451612E-2</v>
      </c>
      <c r="AD180" s="5">
        <f t="shared" si="364"/>
        <v>9.8541935483870951E-3</v>
      </c>
      <c r="AE180" s="5">
        <f t="shared" si="364"/>
        <v>8.8570967741935479E-3</v>
      </c>
      <c r="AF180" s="5">
        <f t="shared" si="364"/>
        <v>1.1128258064516129E-2</v>
      </c>
      <c r="AG180" s="5">
        <f t="shared" si="364"/>
        <v>8.8096451612903227E-3</v>
      </c>
      <c r="AH180" s="5">
        <f t="shared" si="364"/>
        <v>1.1701322580645161E-2</v>
      </c>
      <c r="AI180" s="5">
        <f t="shared" si="364"/>
        <v>1.131616129032258E-2</v>
      </c>
      <c r="AJ180" s="5">
        <f t="shared" si="364"/>
        <v>1.3963548387096774E-2</v>
      </c>
      <c r="AK180" s="5">
        <f t="shared" si="364"/>
        <v>1.1279096774193548E-2</v>
      </c>
      <c r="AL180" s="5">
        <f t="shared" si="364"/>
        <v>1.3667516129032258E-2</v>
      </c>
      <c r="AM180" s="5">
        <f t="shared" si="364"/>
        <v>1.1959064516129032E-2</v>
      </c>
      <c r="AN180" s="5">
        <f t="shared" si="364"/>
        <v>1.0417161290322581E-2</v>
      </c>
      <c r="AO180" s="5">
        <f t="shared" si="364"/>
        <v>1.0932193548387096E-2</v>
      </c>
      <c r="AP180" s="5">
        <f t="shared" si="364"/>
        <v>1.1556935483870968E-2</v>
      </c>
      <c r="AQ180" s="5">
        <f t="shared" si="364"/>
        <v>1.6493096774193548E-2</v>
      </c>
      <c r="AR180" s="5">
        <f t="shared" si="364"/>
        <v>1.0403516129032257E-2</v>
      </c>
      <c r="AS180" s="5">
        <f t="shared" si="364"/>
        <v>1.4461903225806452E-2</v>
      </c>
      <c r="AT180" s="5">
        <f t="shared" si="364"/>
        <v>1.4273322580645162E-2</v>
      </c>
      <c r="AU180" s="5">
        <f t="shared" si="364"/>
        <v>1.6024258064516132E-2</v>
      </c>
      <c r="AV180" s="5">
        <f t="shared" si="364"/>
        <v>2.8485419354838712E-2</v>
      </c>
      <c r="AW180" s="5">
        <f t="shared" si="364"/>
        <v>2.6776516129032261E-2</v>
      </c>
      <c r="AX180" s="5">
        <f t="shared" si="364"/>
        <v>1.3523516129032258E-2</v>
      </c>
      <c r="AY180" s="5">
        <f t="shared" si="364"/>
        <v>1.3546064516129034E-2</v>
      </c>
      <c r="AZ180" s="5">
        <f t="shared" si="364"/>
        <v>1.7213451612903226E-2</v>
      </c>
      <c r="BA180" s="5">
        <f t="shared" si="364"/>
        <v>1.8853064516129031E-2</v>
      </c>
      <c r="BB180" s="5">
        <f t="shared" si="364"/>
        <v>1.6160322580645162E-2</v>
      </c>
      <c r="BC180" s="5">
        <f t="shared" si="364"/>
        <v>1.9508193548387096E-2</v>
      </c>
      <c r="BD180" s="5">
        <f t="shared" si="364"/>
        <v>1.5495E-2</v>
      </c>
      <c r="BE180" s="5">
        <f t="shared" si="364"/>
        <v>1.7595548387096774E-2</v>
      </c>
      <c r="BF180" s="5">
        <f t="shared" si="364"/>
        <v>2.4045419354838709E-2</v>
      </c>
      <c r="BG180" s="5">
        <f t="shared" si="364"/>
        <v>2.3063709677419355E-2</v>
      </c>
      <c r="BH180" s="5">
        <f t="shared" si="364"/>
        <v>1.5024516129032259E-2</v>
      </c>
      <c r="BI180" s="5">
        <f t="shared" si="364"/>
        <v>2.0710290322580645E-2</v>
      </c>
      <c r="BJ180" s="5">
        <f t="shared" si="364"/>
        <v>1.7192677419354839E-2</v>
      </c>
      <c r="BK180" s="5">
        <f t="shared" si="364"/>
        <v>1.1829193548387096E-2</v>
      </c>
      <c r="BL180" s="5">
        <f t="shared" si="364"/>
        <v>1.6379677419354841E-2</v>
      </c>
      <c r="BM180" s="5">
        <f t="shared" si="364"/>
        <v>1.3672064516129031E-2</v>
      </c>
      <c r="BN180" s="5">
        <f t="shared" si="364"/>
        <v>1.2691258064516129E-2</v>
      </c>
      <c r="BO180" s="5">
        <f t="shared" ref="BO180:CK180" si="365">(BO89/1000000)/$A180</f>
        <v>1.4852225806451614E-2</v>
      </c>
      <c r="BP180" s="5">
        <f t="shared" si="365"/>
        <v>1.4621354838709678E-2</v>
      </c>
      <c r="BQ180" s="5">
        <f t="shared" si="365"/>
        <v>1.7905064516129034E-2</v>
      </c>
      <c r="BR180" s="5">
        <f t="shared" si="365"/>
        <v>2.4660000000000001E-2</v>
      </c>
      <c r="BS180" s="5">
        <f t="shared" si="365"/>
        <v>1.9982806451612902E-2</v>
      </c>
      <c r="BT180" s="5">
        <f t="shared" si="365"/>
        <v>3.5570709677419356E-2</v>
      </c>
      <c r="BU180" s="5">
        <f t="shared" si="365"/>
        <v>3.4658677419354841E-2</v>
      </c>
      <c r="BV180" s="5">
        <f t="shared" si="365"/>
        <v>3.2976064516129028E-2</v>
      </c>
      <c r="BW180" s="5">
        <f t="shared" si="365"/>
        <v>3.0627741935483871E-2</v>
      </c>
      <c r="BX180" s="5">
        <f t="shared" si="365"/>
        <v>3.1269322580645159E-2</v>
      </c>
      <c r="BY180" s="5">
        <f t="shared" si="365"/>
        <v>4.1007580645161287E-2</v>
      </c>
      <c r="BZ180" s="5">
        <f t="shared" si="365"/>
        <v>4.6122741935483873E-2</v>
      </c>
      <c r="CA180" s="5">
        <f t="shared" si="365"/>
        <v>4.7174548387096768E-2</v>
      </c>
      <c r="CB180" s="5">
        <f t="shared" si="365"/>
        <v>5.0411225806451611E-2</v>
      </c>
      <c r="CC180" s="5">
        <f t="shared" si="365"/>
        <v>5.1610612903225807E-2</v>
      </c>
      <c r="CD180" s="5">
        <f t="shared" si="365"/>
        <v>5.1387032258064513E-2</v>
      </c>
      <c r="CE180" s="5">
        <f t="shared" si="365"/>
        <v>7.4975193548387095E-2</v>
      </c>
      <c r="CF180" s="5">
        <f t="shared" si="365"/>
        <v>6.8956903225806457E-2</v>
      </c>
      <c r="CG180" s="5">
        <f t="shared" si="365"/>
        <v>8.6766709677419354E-2</v>
      </c>
      <c r="CH180" s="5">
        <f t="shared" si="365"/>
        <v>7.8142258064516135E-2</v>
      </c>
      <c r="CI180" s="5">
        <f t="shared" si="365"/>
        <v>7.620790322580645E-2</v>
      </c>
      <c r="CJ180" s="5">
        <f t="shared" si="365"/>
        <v>9.3931258064516118E-2</v>
      </c>
      <c r="CK180" s="5">
        <f t="shared" si="365"/>
        <v>0.10834138709677418</v>
      </c>
      <c r="CL180" s="5">
        <f>(CL89/1000000)/$A180</f>
        <v>6.0258193548387094E-2</v>
      </c>
    </row>
    <row r="181" spans="1:179" x14ac:dyDescent="0.25">
      <c r="A181">
        <v>30</v>
      </c>
      <c r="B181" s="2">
        <v>36982</v>
      </c>
      <c r="C181" s="5">
        <f t="shared" ref="C181:BN181" si="366">(C90/1000000)/$A181</f>
        <v>1.2905733666666668</v>
      </c>
      <c r="D181" s="5">
        <f t="shared" si="366"/>
        <v>1.1550433333333334E-2</v>
      </c>
      <c r="E181" s="5">
        <f t="shared" si="366"/>
        <v>7.5808666666666667E-3</v>
      </c>
      <c r="F181" s="5">
        <f t="shared" si="366"/>
        <v>9.9167666666666668E-3</v>
      </c>
      <c r="G181" s="5">
        <f t="shared" si="366"/>
        <v>8.5948999999999991E-3</v>
      </c>
      <c r="H181" s="5">
        <f t="shared" si="366"/>
        <v>7.2018333333333335E-3</v>
      </c>
      <c r="I181" s="5">
        <f t="shared" si="366"/>
        <v>7.8410333333333339E-3</v>
      </c>
      <c r="J181" s="5">
        <f t="shared" si="366"/>
        <v>7.6310333333333329E-3</v>
      </c>
      <c r="K181" s="5">
        <f t="shared" si="366"/>
        <v>8.7800333333333327E-3</v>
      </c>
      <c r="L181" s="5">
        <f t="shared" si="366"/>
        <v>9.6833000000000006E-3</v>
      </c>
      <c r="M181" s="5">
        <f t="shared" si="366"/>
        <v>8.7479333333333343E-3</v>
      </c>
      <c r="N181" s="5">
        <f t="shared" si="366"/>
        <v>9.7605666666666663E-3</v>
      </c>
      <c r="O181" s="5">
        <f t="shared" si="366"/>
        <v>9.9229999999999995E-3</v>
      </c>
      <c r="P181" s="5">
        <f t="shared" si="366"/>
        <v>1.43798E-2</v>
      </c>
      <c r="Q181" s="5">
        <f t="shared" si="366"/>
        <v>1.24251E-2</v>
      </c>
      <c r="R181" s="5">
        <f t="shared" si="366"/>
        <v>7.1348000000000002E-3</v>
      </c>
      <c r="S181" s="5">
        <f t="shared" si="366"/>
        <v>8.8592000000000011E-3</v>
      </c>
      <c r="T181" s="5">
        <f t="shared" si="366"/>
        <v>9.3954666666666662E-3</v>
      </c>
      <c r="U181" s="5">
        <f t="shared" si="366"/>
        <v>8.0865333333333331E-3</v>
      </c>
      <c r="V181" s="5">
        <f t="shared" si="366"/>
        <v>1.0803766666666666E-2</v>
      </c>
      <c r="W181" s="5">
        <f t="shared" si="366"/>
        <v>1.0540133333333333E-2</v>
      </c>
      <c r="X181" s="5">
        <f t="shared" si="366"/>
        <v>6.6262333333333328E-3</v>
      </c>
      <c r="Y181" s="5">
        <f t="shared" si="366"/>
        <v>1.7652000000000001E-2</v>
      </c>
      <c r="Z181" s="5">
        <f t="shared" si="366"/>
        <v>1.25962E-2</v>
      </c>
      <c r="AA181" s="5">
        <f t="shared" si="366"/>
        <v>7.4654666666666668E-3</v>
      </c>
      <c r="AB181" s="5">
        <f t="shared" si="366"/>
        <v>1.1222933333333332E-2</v>
      </c>
      <c r="AC181" s="5">
        <f t="shared" si="366"/>
        <v>2.2023333333333332E-2</v>
      </c>
      <c r="AD181" s="5">
        <f t="shared" si="366"/>
        <v>9.4978333333333338E-3</v>
      </c>
      <c r="AE181" s="5">
        <f t="shared" si="366"/>
        <v>1.0060566666666666E-2</v>
      </c>
      <c r="AF181" s="5">
        <f t="shared" si="366"/>
        <v>1.0905100000000001E-2</v>
      </c>
      <c r="AG181" s="5">
        <f t="shared" si="366"/>
        <v>8.8148000000000011E-3</v>
      </c>
      <c r="AH181" s="5">
        <f t="shared" si="366"/>
        <v>1.11149E-2</v>
      </c>
      <c r="AI181" s="5">
        <f t="shared" si="366"/>
        <v>1.1254566666666667E-2</v>
      </c>
      <c r="AJ181" s="5">
        <f t="shared" si="366"/>
        <v>1.3842533333333332E-2</v>
      </c>
      <c r="AK181" s="5">
        <f t="shared" si="366"/>
        <v>1.0973733333333334E-2</v>
      </c>
      <c r="AL181" s="5">
        <f t="shared" si="366"/>
        <v>1.2732500000000001E-2</v>
      </c>
      <c r="AM181" s="5">
        <f t="shared" si="366"/>
        <v>1.21952E-2</v>
      </c>
      <c r="AN181" s="5">
        <f t="shared" si="366"/>
        <v>1.0517566666666667E-2</v>
      </c>
      <c r="AO181" s="5">
        <f t="shared" si="366"/>
        <v>1.0492033333333334E-2</v>
      </c>
      <c r="AP181" s="5">
        <f t="shared" si="366"/>
        <v>1.10627E-2</v>
      </c>
      <c r="AQ181" s="5">
        <f t="shared" si="366"/>
        <v>1.5695400000000002E-2</v>
      </c>
      <c r="AR181" s="5">
        <f t="shared" si="366"/>
        <v>1.0442533333333334E-2</v>
      </c>
      <c r="AS181" s="5">
        <f t="shared" si="366"/>
        <v>1.4165366666666667E-2</v>
      </c>
      <c r="AT181" s="5">
        <f t="shared" si="366"/>
        <v>1.6060633333333334E-2</v>
      </c>
      <c r="AU181" s="5">
        <f t="shared" si="366"/>
        <v>1.5905733333333331E-2</v>
      </c>
      <c r="AV181" s="5">
        <f t="shared" si="366"/>
        <v>2.7724766666666668E-2</v>
      </c>
      <c r="AW181" s="5">
        <f t="shared" si="366"/>
        <v>2.6731600000000001E-2</v>
      </c>
      <c r="AX181" s="5">
        <f t="shared" si="366"/>
        <v>1.4081033333333333E-2</v>
      </c>
      <c r="AY181" s="5">
        <f t="shared" si="366"/>
        <v>1.37155E-2</v>
      </c>
      <c r="AZ181" s="5">
        <f t="shared" si="366"/>
        <v>1.7092266666666668E-2</v>
      </c>
      <c r="BA181" s="5">
        <f t="shared" si="366"/>
        <v>1.9682966666666669E-2</v>
      </c>
      <c r="BB181" s="5">
        <f t="shared" si="366"/>
        <v>1.7122800000000001E-2</v>
      </c>
      <c r="BC181" s="5">
        <f t="shared" si="366"/>
        <v>2.0355666666666668E-2</v>
      </c>
      <c r="BD181" s="5">
        <f t="shared" si="366"/>
        <v>1.5912166666666665E-2</v>
      </c>
      <c r="BE181" s="5">
        <f t="shared" si="366"/>
        <v>1.9412200000000001E-2</v>
      </c>
      <c r="BF181" s="5">
        <f t="shared" si="366"/>
        <v>2.4439466666666666E-2</v>
      </c>
      <c r="BG181" s="5">
        <f t="shared" si="366"/>
        <v>2.3534766666666665E-2</v>
      </c>
      <c r="BH181" s="5">
        <f t="shared" si="366"/>
        <v>1.5384866666666667E-2</v>
      </c>
      <c r="BI181" s="5">
        <f t="shared" si="366"/>
        <v>2.1336566666666668E-2</v>
      </c>
      <c r="BJ181" s="5">
        <f t="shared" si="366"/>
        <v>1.6770266666666665E-2</v>
      </c>
      <c r="BK181" s="5">
        <f t="shared" si="366"/>
        <v>1.2292066666666665E-2</v>
      </c>
      <c r="BL181" s="5">
        <f t="shared" si="366"/>
        <v>1.6094933333333332E-2</v>
      </c>
      <c r="BM181" s="5">
        <f t="shared" si="366"/>
        <v>1.3470666666666666E-2</v>
      </c>
      <c r="BN181" s="5">
        <f t="shared" si="366"/>
        <v>1.3176866666666667E-2</v>
      </c>
      <c r="BO181" s="5">
        <f t="shared" ref="BO181:CK181" si="367">(BO90/1000000)/$A181</f>
        <v>1.5813233333333333E-2</v>
      </c>
      <c r="BP181" s="5">
        <f t="shared" si="367"/>
        <v>1.54082E-2</v>
      </c>
      <c r="BQ181" s="5">
        <f t="shared" si="367"/>
        <v>1.7342199999999999E-2</v>
      </c>
      <c r="BR181" s="5">
        <f t="shared" si="367"/>
        <v>2.3633166666666667E-2</v>
      </c>
      <c r="BS181" s="5">
        <f t="shared" si="367"/>
        <v>1.9871233333333335E-2</v>
      </c>
      <c r="BT181" s="5">
        <f t="shared" si="367"/>
        <v>3.5096700000000002E-2</v>
      </c>
      <c r="BU181" s="5">
        <f t="shared" si="367"/>
        <v>3.2851466666666669E-2</v>
      </c>
      <c r="BV181" s="5">
        <f t="shared" si="367"/>
        <v>3.5008333333333329E-2</v>
      </c>
      <c r="BW181" s="5">
        <f t="shared" si="367"/>
        <v>2.9181100000000001E-2</v>
      </c>
      <c r="BX181" s="5">
        <f t="shared" si="367"/>
        <v>3.0667900000000001E-2</v>
      </c>
      <c r="BY181" s="5">
        <f t="shared" si="367"/>
        <v>4.3953233333333334E-2</v>
      </c>
      <c r="BZ181" s="5">
        <f t="shared" si="367"/>
        <v>4.5011866666666664E-2</v>
      </c>
      <c r="CA181" s="5">
        <f t="shared" si="367"/>
        <v>4.4858200000000001E-2</v>
      </c>
      <c r="CB181" s="5">
        <f t="shared" si="367"/>
        <v>5.2810466666666667E-2</v>
      </c>
      <c r="CC181" s="5">
        <f t="shared" si="367"/>
        <v>4.9585699999999996E-2</v>
      </c>
      <c r="CD181" s="5">
        <f t="shared" si="367"/>
        <v>5.0886933333333335E-2</v>
      </c>
      <c r="CE181" s="5">
        <f t="shared" si="367"/>
        <v>6.9858299999999998E-2</v>
      </c>
      <c r="CF181" s="5">
        <f t="shared" si="367"/>
        <v>6.3661833333333334E-2</v>
      </c>
      <c r="CG181" s="5">
        <f t="shared" si="367"/>
        <v>7.2501933333333338E-2</v>
      </c>
      <c r="CH181" s="5">
        <f t="shared" si="367"/>
        <v>6.8358100000000005E-2</v>
      </c>
      <c r="CI181" s="5">
        <f t="shared" si="367"/>
        <v>7.1604033333333345E-2</v>
      </c>
      <c r="CJ181" s="5">
        <f t="shared" si="367"/>
        <v>8.1611033333333333E-2</v>
      </c>
      <c r="CK181" s="5">
        <f t="shared" si="367"/>
        <v>8.7118133333333334E-2</v>
      </c>
      <c r="CL181" s="5">
        <f>(CL90/1000000)/$A181</f>
        <v>0.1008308</v>
      </c>
      <c r="CM181" s="5">
        <f>(CM90/1000000)/$A181</f>
        <v>5.7618166666666665E-2</v>
      </c>
    </row>
    <row r="182" spans="1:179" x14ac:dyDescent="0.25">
      <c r="A182">
        <v>31</v>
      </c>
      <c r="B182" s="2">
        <v>37012</v>
      </c>
      <c r="C182" s="5">
        <f t="shared" ref="C182:BN182" si="368">(C91/1000000)/$A182</f>
        <v>1.3446130967741936</v>
      </c>
      <c r="D182" s="5">
        <f t="shared" si="368"/>
        <v>1.1657258064516129E-2</v>
      </c>
      <c r="E182" s="5">
        <f t="shared" si="368"/>
        <v>7.2847741935483873E-3</v>
      </c>
      <c r="F182" s="5">
        <f t="shared" si="368"/>
        <v>9.7642580645161299E-3</v>
      </c>
      <c r="G182" s="5">
        <f t="shared" si="368"/>
        <v>7.9856129032258062E-3</v>
      </c>
      <c r="H182" s="5">
        <f t="shared" si="368"/>
        <v>6.739709677419355E-3</v>
      </c>
      <c r="I182" s="5">
        <f t="shared" si="368"/>
        <v>8.69132258064516E-3</v>
      </c>
      <c r="J182" s="5">
        <f t="shared" si="368"/>
        <v>7.3051612903225803E-3</v>
      </c>
      <c r="K182" s="5">
        <f t="shared" si="368"/>
        <v>8.0424838709677419E-3</v>
      </c>
      <c r="L182" s="5">
        <f t="shared" si="368"/>
        <v>1.078409677419355E-2</v>
      </c>
      <c r="M182" s="5">
        <f t="shared" si="368"/>
        <v>8.2588064516129038E-3</v>
      </c>
      <c r="N182" s="5">
        <f t="shared" si="368"/>
        <v>9.0751290322580638E-3</v>
      </c>
      <c r="O182" s="5">
        <f t="shared" si="368"/>
        <v>8.48516129032258E-3</v>
      </c>
      <c r="P182" s="5">
        <f t="shared" si="368"/>
        <v>1.4082290322580645E-2</v>
      </c>
      <c r="Q182" s="5">
        <f t="shared" si="368"/>
        <v>8.8576774193548386E-3</v>
      </c>
      <c r="R182" s="5">
        <f t="shared" si="368"/>
        <v>6.7723548387096768E-3</v>
      </c>
      <c r="S182" s="5">
        <f t="shared" si="368"/>
        <v>8.5278709677419351E-3</v>
      </c>
      <c r="T182" s="5">
        <f t="shared" si="368"/>
        <v>9.2650967741935483E-3</v>
      </c>
      <c r="U182" s="5">
        <f t="shared" si="368"/>
        <v>7.5023225806451609E-3</v>
      </c>
      <c r="V182" s="5">
        <f t="shared" si="368"/>
        <v>1.0314129032258066E-2</v>
      </c>
      <c r="W182" s="5">
        <f t="shared" si="368"/>
        <v>1.0246774193548388E-2</v>
      </c>
      <c r="X182" s="5">
        <f t="shared" si="368"/>
        <v>6.4509354838709673E-3</v>
      </c>
      <c r="Y182" s="5">
        <f t="shared" si="368"/>
        <v>1.7285290322580645E-2</v>
      </c>
      <c r="Z182" s="5">
        <f t="shared" si="368"/>
        <v>1.1706548387096774E-2</v>
      </c>
      <c r="AA182" s="5">
        <f t="shared" si="368"/>
        <v>7.092387096774194E-3</v>
      </c>
      <c r="AB182" s="5">
        <f t="shared" si="368"/>
        <v>1.0179741935483872E-2</v>
      </c>
      <c r="AC182" s="5">
        <f t="shared" si="368"/>
        <v>2.1153806451612904E-2</v>
      </c>
      <c r="AD182" s="5">
        <f t="shared" si="368"/>
        <v>9.1120967741935479E-3</v>
      </c>
      <c r="AE182" s="5">
        <f t="shared" si="368"/>
        <v>9.055870967741934E-3</v>
      </c>
      <c r="AF182" s="5">
        <f t="shared" si="368"/>
        <v>1.0793548387096775E-2</v>
      </c>
      <c r="AG182" s="5">
        <f t="shared" si="368"/>
        <v>8.2934516129032267E-3</v>
      </c>
      <c r="AH182" s="5">
        <f t="shared" si="368"/>
        <v>9.9885806451612894E-3</v>
      </c>
      <c r="AI182" s="5">
        <f t="shared" si="368"/>
        <v>1.1173903225806452E-2</v>
      </c>
      <c r="AJ182" s="5">
        <f t="shared" si="368"/>
        <v>1.364574193548387E-2</v>
      </c>
      <c r="AK182" s="5">
        <f t="shared" si="368"/>
        <v>1.0752193548387096E-2</v>
      </c>
      <c r="AL182" s="5">
        <f t="shared" si="368"/>
        <v>1.2372096774193549E-2</v>
      </c>
      <c r="AM182" s="5">
        <f t="shared" si="368"/>
        <v>1.2070387096774195E-2</v>
      </c>
      <c r="AN182" s="5">
        <f t="shared" si="368"/>
        <v>1.0510903225806452E-2</v>
      </c>
      <c r="AO182" s="5">
        <f t="shared" si="368"/>
        <v>1.0610225806451613E-2</v>
      </c>
      <c r="AP182" s="5">
        <f t="shared" si="368"/>
        <v>1.0628161290322581E-2</v>
      </c>
      <c r="AQ182" s="5">
        <f t="shared" si="368"/>
        <v>1.4761483870967743E-2</v>
      </c>
      <c r="AR182" s="5">
        <f t="shared" si="368"/>
        <v>9.6725483870967726E-3</v>
      </c>
      <c r="AS182" s="5">
        <f t="shared" si="368"/>
        <v>1.3700354838709678E-2</v>
      </c>
      <c r="AT182" s="5">
        <f t="shared" si="368"/>
        <v>1.4998129032258065E-2</v>
      </c>
      <c r="AU182" s="5">
        <f t="shared" si="368"/>
        <v>1.6718419354838712E-2</v>
      </c>
      <c r="AV182" s="5">
        <f t="shared" si="368"/>
        <v>2.5687903225806451E-2</v>
      </c>
      <c r="AW182" s="5">
        <f t="shared" si="368"/>
        <v>2.5848483870967741E-2</v>
      </c>
      <c r="AX182" s="5">
        <f t="shared" si="368"/>
        <v>1.3510645161290321E-2</v>
      </c>
      <c r="AY182" s="5">
        <f t="shared" si="368"/>
        <v>1.2964193548387097E-2</v>
      </c>
      <c r="AZ182" s="5">
        <f t="shared" si="368"/>
        <v>1.7028129032258064E-2</v>
      </c>
      <c r="BA182" s="5">
        <f t="shared" si="368"/>
        <v>2.0479967741935483E-2</v>
      </c>
      <c r="BB182" s="5">
        <f t="shared" si="368"/>
        <v>1.7061612903225807E-2</v>
      </c>
      <c r="BC182" s="5">
        <f t="shared" si="368"/>
        <v>1.9492967741935482E-2</v>
      </c>
      <c r="BD182" s="5">
        <f t="shared" si="368"/>
        <v>1.5084161290322581E-2</v>
      </c>
      <c r="BE182" s="5">
        <f t="shared" si="368"/>
        <v>1.7940548387096775E-2</v>
      </c>
      <c r="BF182" s="5">
        <f t="shared" si="368"/>
        <v>2.1726451612903225E-2</v>
      </c>
      <c r="BG182" s="5">
        <f t="shared" si="368"/>
        <v>2.1964870967741936E-2</v>
      </c>
      <c r="BH182" s="5">
        <f t="shared" si="368"/>
        <v>1.4058032258064516E-2</v>
      </c>
      <c r="BI182" s="5">
        <f t="shared" si="368"/>
        <v>2.0750096774193549E-2</v>
      </c>
      <c r="BJ182" s="5">
        <f t="shared" si="368"/>
        <v>1.4897709677419355E-2</v>
      </c>
      <c r="BK182" s="5">
        <f t="shared" si="368"/>
        <v>1.1085516129032257E-2</v>
      </c>
      <c r="BL182" s="5">
        <f t="shared" si="368"/>
        <v>1.6182870967741937E-2</v>
      </c>
      <c r="BM182" s="5">
        <f t="shared" si="368"/>
        <v>1.1670451612903225E-2</v>
      </c>
      <c r="BN182" s="5">
        <f t="shared" si="368"/>
        <v>1.2576419354838711E-2</v>
      </c>
      <c r="BO182" s="5">
        <f t="shared" ref="BO182:CK182" si="369">(BO91/1000000)/$A182</f>
        <v>1.5497774193548386E-2</v>
      </c>
      <c r="BP182" s="5">
        <f t="shared" si="369"/>
        <v>1.3440806451612903E-2</v>
      </c>
      <c r="BQ182" s="5">
        <f t="shared" si="369"/>
        <v>1.5419870967741936E-2</v>
      </c>
      <c r="BR182" s="5">
        <f t="shared" si="369"/>
        <v>2.2547161290322578E-2</v>
      </c>
      <c r="BS182" s="5">
        <f t="shared" si="369"/>
        <v>1.8732645161290324E-2</v>
      </c>
      <c r="BT182" s="5">
        <f t="shared" si="369"/>
        <v>3.2343548387096778E-2</v>
      </c>
      <c r="BU182" s="5">
        <f t="shared" si="369"/>
        <v>3.0185258064516128E-2</v>
      </c>
      <c r="BV182" s="5">
        <f t="shared" si="369"/>
        <v>3.136732258064516E-2</v>
      </c>
      <c r="BW182" s="5">
        <f t="shared" si="369"/>
        <v>2.698909677419355E-2</v>
      </c>
      <c r="BX182" s="5">
        <f t="shared" si="369"/>
        <v>2.7355161290322581E-2</v>
      </c>
      <c r="BY182" s="5">
        <f t="shared" si="369"/>
        <v>4.1218419354838706E-2</v>
      </c>
      <c r="BZ182" s="5">
        <f t="shared" si="369"/>
        <v>4.2083290322580645E-2</v>
      </c>
      <c r="CA182" s="5">
        <f t="shared" si="369"/>
        <v>4.0140225806451615E-2</v>
      </c>
      <c r="CB182" s="5">
        <f t="shared" si="369"/>
        <v>4.7604419354838709E-2</v>
      </c>
      <c r="CC182" s="5">
        <f t="shared" si="369"/>
        <v>4.7563903225806448E-2</v>
      </c>
      <c r="CD182" s="5">
        <f t="shared" si="369"/>
        <v>4.82578064516129E-2</v>
      </c>
      <c r="CE182" s="5">
        <f t="shared" si="369"/>
        <v>6.4754064516129028E-2</v>
      </c>
      <c r="CF182" s="5">
        <f t="shared" si="369"/>
        <v>6.0648419354838709E-2</v>
      </c>
      <c r="CG182" s="5">
        <f t="shared" si="369"/>
        <v>6.4371354838709677E-2</v>
      </c>
      <c r="CH182" s="5">
        <f t="shared" si="369"/>
        <v>5.4879451612903224E-2</v>
      </c>
      <c r="CI182" s="5">
        <f t="shared" si="369"/>
        <v>6.3973000000000002E-2</v>
      </c>
      <c r="CJ182" s="5">
        <f t="shared" si="369"/>
        <v>6.8687225806451604E-2</v>
      </c>
      <c r="CK182" s="5">
        <f t="shared" si="369"/>
        <v>6.7820580645161291E-2</v>
      </c>
      <c r="CL182" s="5">
        <f>(CL91/1000000)/$A182</f>
        <v>8.7335290322580639E-2</v>
      </c>
      <c r="CM182" s="5">
        <f>(CM91/1000000)/$A182</f>
        <v>7.8571935483870967E-2</v>
      </c>
      <c r="CN182" s="5">
        <f>(CN91/1000000)/$A182</f>
        <v>3.1072870967741934E-2</v>
      </c>
    </row>
    <row r="183" spans="1:179" x14ac:dyDescent="0.25"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</row>
    <row r="184" spans="1:179" x14ac:dyDescent="0.25">
      <c r="C184" s="7"/>
    </row>
    <row r="185" spans="1:179" x14ac:dyDescent="0.25">
      <c r="C185" s="7"/>
    </row>
    <row r="186" spans="1:179" x14ac:dyDescent="0.25">
      <c r="C186" s="7"/>
    </row>
    <row r="187" spans="1:179" x14ac:dyDescent="0.25">
      <c r="C187" s="7"/>
    </row>
    <row r="188" spans="1:179" x14ac:dyDescent="0.25">
      <c r="C188" s="7"/>
      <c r="G188" s="6"/>
      <c r="H188" s="10"/>
      <c r="I188" s="10"/>
      <c r="J188" s="10"/>
      <c r="K188" s="10"/>
      <c r="L188" s="10"/>
      <c r="M188" s="1"/>
      <c r="N188" s="1"/>
      <c r="BU188" s="11"/>
      <c r="BV188" s="11"/>
      <c r="BW188" s="11"/>
      <c r="BX188" s="11"/>
      <c r="BY188" s="11"/>
      <c r="BZ188" s="11"/>
      <c r="CA188" s="11"/>
    </row>
    <row r="189" spans="1:179" x14ac:dyDescent="0.25">
      <c r="C189" s="7"/>
      <c r="F189" s="12"/>
      <c r="G189" s="8"/>
      <c r="H189" s="8"/>
      <c r="I189" s="8"/>
      <c r="J189" s="8"/>
      <c r="K189" s="8"/>
      <c r="L189" s="11"/>
      <c r="M189" s="11"/>
      <c r="N189" s="11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G90" sqref="AG2:AG90"/>
    </sheetView>
  </sheetViews>
  <sheetFormatPr defaultColWidth="9.109375" defaultRowHeight="10.199999999999999" x14ac:dyDescent="0.2"/>
  <cols>
    <col min="1" max="15" width="9.109375" style="15"/>
    <col min="16" max="16" width="8.6640625" style="15" bestFit="1" customWidth="1"/>
    <col min="17" max="22" width="8.6640625" style="15" customWidth="1"/>
    <col min="23" max="29" width="9.109375" style="15"/>
    <col min="30" max="31" width="10.109375" style="15" bestFit="1" customWidth="1"/>
    <col min="32" max="32" width="10.109375" style="15" customWidth="1"/>
    <col min="33" max="16384" width="9.109375" style="15"/>
  </cols>
  <sheetData>
    <row r="1" spans="1:33" s="16" customFormat="1" x14ac:dyDescent="0.2">
      <c r="B1" s="16" t="s">
        <v>90</v>
      </c>
      <c r="C1" s="16" t="s">
        <v>91</v>
      </c>
      <c r="D1" s="16" t="s">
        <v>89</v>
      </c>
      <c r="E1" s="16" t="s">
        <v>1</v>
      </c>
      <c r="F1" s="16" t="s">
        <v>92</v>
      </c>
      <c r="G1" s="16" t="s">
        <v>93</v>
      </c>
      <c r="H1" s="16" t="s">
        <v>94</v>
      </c>
      <c r="I1" s="16" t="s">
        <v>95</v>
      </c>
      <c r="J1" s="16" t="s">
        <v>96</v>
      </c>
      <c r="K1" s="16" t="s">
        <v>97</v>
      </c>
      <c r="L1" s="16" t="s">
        <v>98</v>
      </c>
      <c r="M1" s="16" t="s">
        <v>99</v>
      </c>
      <c r="N1" s="16" t="s">
        <v>100</v>
      </c>
      <c r="O1" s="16" t="s">
        <v>101</v>
      </c>
      <c r="P1" s="16" t="s">
        <v>102</v>
      </c>
      <c r="Q1" s="16" t="s">
        <v>103</v>
      </c>
      <c r="R1" s="16" t="s">
        <v>104</v>
      </c>
      <c r="S1" s="16" t="s">
        <v>105</v>
      </c>
      <c r="T1" s="16" t="s">
        <v>106</v>
      </c>
      <c r="U1" s="16" t="s">
        <v>107</v>
      </c>
      <c r="V1" s="16" t="s">
        <v>108</v>
      </c>
      <c r="W1" s="16">
        <v>1979</v>
      </c>
      <c r="X1" s="16">
        <v>1980</v>
      </c>
      <c r="Y1" s="16">
        <v>1981</v>
      </c>
      <c r="Z1" s="16">
        <v>1982</v>
      </c>
      <c r="AA1" s="16">
        <v>1983</v>
      </c>
      <c r="AB1" s="16">
        <v>1985</v>
      </c>
      <c r="AC1" s="16">
        <v>1987</v>
      </c>
      <c r="AD1" s="16">
        <v>1990</v>
      </c>
      <c r="AE1" s="16">
        <v>1993</v>
      </c>
      <c r="AG1" s="16" t="s">
        <v>2</v>
      </c>
    </row>
    <row r="2" spans="1:33" x14ac:dyDescent="0.2">
      <c r="A2" s="17">
        <v>34335</v>
      </c>
      <c r="B2" s="18">
        <f>VLOOKUP(A2,[1]Dec1930!$A$643:$C$752,3,0)</f>
        <v>37374</v>
      </c>
      <c r="C2" s="18">
        <f>VLOOKUP(A2,'[2]Jan1931-Dec1940'!$A$643:$C$752,3,0)</f>
        <v>40939</v>
      </c>
      <c r="D2" s="18">
        <f>VLOOKUP(A2,'[3]Jan1941-Dec1950'!$A$643:$D$752,3,0)</f>
        <v>246168</v>
      </c>
      <c r="E2" s="18">
        <f>VLOOKUP(A2,'[4]Jan1951-Dec1955'!$A$654:$C$763,3,0)</f>
        <v>634821</v>
      </c>
      <c r="F2" s="18">
        <f>VLOOKUP(A2,'[5]Jan1956-Dec1957'!$A$643:$C$752,3,0)</f>
        <v>198266</v>
      </c>
      <c r="G2" s="18">
        <f>VLOOKUP(A2,'[6]Jan1958-Dec1958'!$A$643:$C$752,3,0)</f>
        <v>1111955</v>
      </c>
      <c r="H2" s="18">
        <f>VLOOKUP(A2,'[7]Jan1959-Dec1959'!$A$627:$C$736,3,0)</f>
        <v>212960</v>
      </c>
      <c r="I2" s="18">
        <f>VLOOKUP(A2,'[8]Jan1960-Dec1960'!$A$611:$C$720,3,0)</f>
        <v>205455</v>
      </c>
      <c r="J2" s="18">
        <f>VLOOKUP(A2,'[9]Jan1961-Dec1961'!$A$595:$C$704,3,0)</f>
        <v>214371</v>
      </c>
      <c r="K2" s="18">
        <f>VLOOKUP(A2,'[10]Jan1962-Dec1962'!$A$579:$C$688,3,0)</f>
        <v>158007</v>
      </c>
      <c r="L2" s="18">
        <f>VLOOKUP(A2,'[11]Jan1963-Dec1963'!$A$563:$C$672,3,0)</f>
        <v>212583</v>
      </c>
      <c r="M2" s="18">
        <f>VLOOKUP(A2,'[12]Jan1964-Dec1964'!$A$547:$C$656,3,0)</f>
        <v>616417</v>
      </c>
      <c r="N2" s="18">
        <f>VLOOKUP(A2,'[13]Jan1965-Dec1965'!$A$531:$C$640,3,0)</f>
        <v>3813187</v>
      </c>
      <c r="O2" s="18">
        <f>VLOOKUP(A2,'[14]Jan1966-Dec1967'!$A$515:$C$624,3,0)</f>
        <v>339405</v>
      </c>
      <c r="P2" s="18">
        <f>VLOOKUP(A2,'[15]Jan1967-Dec1967'!$A$499:$C$608,3,0)</f>
        <v>183479</v>
      </c>
      <c r="Q2" s="18">
        <f>VLOOKUP(A2,'[16]Jan1968-Dec1968'!$A$483:$C$592,3,0)</f>
        <v>271578</v>
      </c>
      <c r="R2" s="18">
        <f>VLOOKUP(A2,'[17]Jan1969-Dec1970'!$A$467:$C$576,3,0)</f>
        <v>777053</v>
      </c>
      <c r="S2" s="18">
        <f>VLOOKUP(A2,'[18]Jan1971-Dec1973'!$A$435:$C$544,3,0)</f>
        <v>1078134</v>
      </c>
      <c r="T2" s="18">
        <f>VLOOKUP(A2,'[19]Jan1974-Dec1975'!$A$387:$C$496,3,0)</f>
        <v>3094078</v>
      </c>
      <c r="U2" s="18">
        <f>VLOOKUP(A2,'[20]Jan1976-Dec1977'!$A$355:$C$464,3,0)</f>
        <v>1944498</v>
      </c>
      <c r="V2" s="18">
        <f>VLOOKUP(A2,'[21]Jan1978-Dec1978'!$A$323:$C$432,3,0)</f>
        <v>2009593</v>
      </c>
      <c r="W2" s="18">
        <v>2146632</v>
      </c>
      <c r="X2" s="18">
        <v>2137335</v>
      </c>
      <c r="Y2" s="18">
        <v>2861694</v>
      </c>
      <c r="Z2" s="18">
        <v>3616521</v>
      </c>
      <c r="AA2" s="18">
        <v>2470058</v>
      </c>
      <c r="AB2" s="18">
        <v>5730443</v>
      </c>
      <c r="AC2" s="18">
        <v>5211648</v>
      </c>
      <c r="AD2" s="18">
        <v>13414211</v>
      </c>
      <c r="AE2" s="18">
        <v>33415277</v>
      </c>
      <c r="AF2" s="18"/>
      <c r="AG2" s="18">
        <f>SUM(B2:AF2)</f>
        <v>88404140</v>
      </c>
    </row>
    <row r="3" spans="1:33" x14ac:dyDescent="0.2">
      <c r="A3" s="17">
        <v>34366</v>
      </c>
      <c r="B3" s="18">
        <f>VLOOKUP(A3,[1]Dec1930!$A$643:$C$752,3,0)</f>
        <v>33321</v>
      </c>
      <c r="C3" s="18">
        <f>VLOOKUP(A3,'[2]Jan1931-Dec1940'!$A$643:$C$752,3,0)</f>
        <v>36898</v>
      </c>
      <c r="D3" s="18">
        <f>VLOOKUP(A3,'[3]Jan1941-Dec1950'!$A$643:$D$752,3,0)</f>
        <v>220542</v>
      </c>
      <c r="E3" s="18">
        <f>VLOOKUP(A3,'[4]Jan1951-Dec1955'!$A$654:$C$763,3,0)</f>
        <v>585968</v>
      </c>
      <c r="F3" s="18">
        <f>VLOOKUP(A3,'[5]Jan1956-Dec1957'!$A$643:$C$752,3,0)</f>
        <v>186073</v>
      </c>
      <c r="G3" s="18">
        <f>VLOOKUP(A3,'[6]Jan1958-Dec1958'!$A$643:$C$752,3,0)</f>
        <v>1018138</v>
      </c>
      <c r="H3" s="18">
        <f>VLOOKUP(A3,'[7]Jan1959-Dec1959'!$A$627:$C$736,3,0)</f>
        <v>198501</v>
      </c>
      <c r="I3" s="18">
        <f>VLOOKUP(A3,'[8]Jan1960-Dec1960'!$A$611:$C$720,3,0)</f>
        <v>180468</v>
      </c>
      <c r="J3" s="18">
        <f>VLOOKUP(A3,'[9]Jan1961-Dec1961'!$A$595:$C$704,3,0)</f>
        <v>189595</v>
      </c>
      <c r="K3" s="18">
        <f>VLOOKUP(A3,'[10]Jan1962-Dec1962'!$A$579:$C$688,3,0)</f>
        <v>142704</v>
      </c>
      <c r="L3" s="18">
        <f>VLOOKUP(A3,'[11]Jan1963-Dec1963'!$A$563:$C$672,3,0)</f>
        <v>203552</v>
      </c>
      <c r="M3" s="18">
        <f>VLOOKUP(A3,'[12]Jan1964-Dec1964'!$A$547:$C$656,3,0)</f>
        <v>581665</v>
      </c>
      <c r="N3" s="18">
        <f>VLOOKUP(A3,'[13]Jan1965-Dec1965'!$A$531:$C$640,3,0)</f>
        <v>3402752</v>
      </c>
      <c r="O3" s="18">
        <f>VLOOKUP(A3,'[14]Jan1966-Dec1967'!$A$515:$C$624,3,0)</f>
        <v>295970</v>
      </c>
      <c r="P3" s="18">
        <f>VLOOKUP(A3,'[15]Jan1967-Dec1967'!$A$499:$C$608,3,0)</f>
        <v>184772</v>
      </c>
      <c r="Q3" s="18">
        <f>VLOOKUP(A3,'[16]Jan1968-Dec1968'!$A$483:$C$592,3,0)</f>
        <v>241650</v>
      </c>
      <c r="R3" s="18">
        <f>VLOOKUP(A3,'[17]Jan1969-Dec1970'!$A$467:$C$576,3,0)</f>
        <v>560057</v>
      </c>
      <c r="S3" s="18">
        <f>VLOOKUP(A3,'[18]Jan1971-Dec1973'!$A$435:$C$544,3,0)</f>
        <v>912798</v>
      </c>
      <c r="T3" s="18">
        <f>VLOOKUP(A3,'[19]Jan1974-Dec1975'!$A$387:$C$496,3,0)</f>
        <v>2731588</v>
      </c>
      <c r="U3" s="18">
        <f>VLOOKUP(A3,'[20]Jan1976-Dec1977'!$A$355:$C$464,3,0)</f>
        <v>1790659</v>
      </c>
      <c r="V3" s="18">
        <f>VLOOKUP(A3,'[21]Jan1978-Dec1978'!$A$323:$C$432,3,0)</f>
        <v>1742393</v>
      </c>
      <c r="W3" s="18">
        <v>1929370</v>
      </c>
      <c r="X3" s="18">
        <v>1909213</v>
      </c>
      <c r="Y3" s="18">
        <v>2555706</v>
      </c>
      <c r="Z3" s="18">
        <v>3285171</v>
      </c>
      <c r="AA3" s="18">
        <v>2117931</v>
      </c>
      <c r="AB3" s="18">
        <v>5077773</v>
      </c>
      <c r="AC3" s="18">
        <v>4626222</v>
      </c>
      <c r="AD3" s="18">
        <v>12107436</v>
      </c>
      <c r="AE3" s="18">
        <v>29427513</v>
      </c>
      <c r="AF3" s="18"/>
      <c r="AG3" s="18">
        <f t="shared" ref="AG3:AG66" si="0">SUM(B3:AF3)</f>
        <v>78476399</v>
      </c>
    </row>
    <row r="4" spans="1:33" x14ac:dyDescent="0.2">
      <c r="A4" s="17">
        <v>34394</v>
      </c>
      <c r="B4" s="18">
        <f>VLOOKUP(A4,[1]Dec1930!$A$643:$C$752,3,0)</f>
        <v>42828</v>
      </c>
      <c r="C4" s="18">
        <f>VLOOKUP(A4,'[2]Jan1931-Dec1940'!$A$643:$C$752,3,0)</f>
        <v>38179</v>
      </c>
      <c r="D4" s="18">
        <f>VLOOKUP(A4,'[3]Jan1941-Dec1950'!$A$643:$D$752,3,0)</f>
        <v>244043</v>
      </c>
      <c r="E4" s="18">
        <f>VLOOKUP(A4,'[4]Jan1951-Dec1955'!$A$654:$C$763,3,0)</f>
        <v>668776</v>
      </c>
      <c r="F4" s="18">
        <f>VLOOKUP(A4,'[5]Jan1956-Dec1957'!$A$643:$C$752,3,0)</f>
        <v>211293</v>
      </c>
      <c r="G4" s="18">
        <f>VLOOKUP(A4,'[6]Jan1958-Dec1958'!$A$643:$C$752,3,0)</f>
        <v>1164627</v>
      </c>
      <c r="H4" s="18">
        <f>VLOOKUP(A4,'[7]Jan1959-Dec1959'!$A$627:$C$736,3,0)</f>
        <v>229750</v>
      </c>
      <c r="I4" s="18">
        <f>VLOOKUP(A4,'[8]Jan1960-Dec1960'!$A$611:$C$720,3,0)</f>
        <v>200726</v>
      </c>
      <c r="J4" s="18">
        <f>VLOOKUP(A4,'[9]Jan1961-Dec1961'!$A$595:$C$704,3,0)</f>
        <v>211663</v>
      </c>
      <c r="K4" s="18">
        <f>VLOOKUP(A4,'[10]Jan1962-Dec1962'!$A$579:$C$688,3,0)</f>
        <v>155822</v>
      </c>
      <c r="L4" s="18">
        <f>VLOOKUP(A4,'[11]Jan1963-Dec1963'!$A$563:$C$672,3,0)</f>
        <v>213822</v>
      </c>
      <c r="M4" s="18">
        <f>VLOOKUP(A4,'[12]Jan1964-Dec1964'!$A$547:$C$656,3,0)</f>
        <v>677128</v>
      </c>
      <c r="N4" s="18">
        <f>VLOOKUP(A4,'[13]Jan1965-Dec1965'!$A$531:$C$640,3,0)</f>
        <v>3851667</v>
      </c>
      <c r="O4" s="18">
        <f>VLOOKUP(A4,'[14]Jan1966-Dec1967'!$A$515:$C$624,3,0)</f>
        <v>329542</v>
      </c>
      <c r="P4" s="18">
        <f>VLOOKUP(A4,'[15]Jan1967-Dec1967'!$A$499:$C$608,3,0)</f>
        <v>203387</v>
      </c>
      <c r="Q4" s="18">
        <f>VLOOKUP(A4,'[16]Jan1968-Dec1968'!$A$483:$C$592,3,0)</f>
        <v>304187</v>
      </c>
      <c r="R4" s="18">
        <f>VLOOKUP(A4,'[17]Jan1969-Dec1970'!$A$467:$C$576,3,0)</f>
        <v>635887</v>
      </c>
      <c r="S4" s="18">
        <f>VLOOKUP(A4,'[18]Jan1971-Dec1973'!$A$435:$C$544,3,0)</f>
        <v>1010799</v>
      </c>
      <c r="T4" s="18">
        <f>VLOOKUP(A4,'[19]Jan1974-Dec1975'!$A$387:$C$496,3,0)</f>
        <v>3193914</v>
      </c>
      <c r="U4" s="18">
        <f>VLOOKUP(A4,'[20]Jan1976-Dec1977'!$A$355:$C$464,3,0)</f>
        <v>2027534</v>
      </c>
      <c r="V4" s="18">
        <f>VLOOKUP(A4,'[21]Jan1978-Dec1978'!$A$323:$C$432,3,0)</f>
        <v>1953526</v>
      </c>
      <c r="W4" s="18">
        <v>2174441</v>
      </c>
      <c r="X4" s="18">
        <v>2102123</v>
      </c>
      <c r="Y4" s="18">
        <v>2766788</v>
      </c>
      <c r="Z4" s="18">
        <v>3714337</v>
      </c>
      <c r="AA4" s="18">
        <v>2359541</v>
      </c>
      <c r="AB4" s="18">
        <v>5691335</v>
      </c>
      <c r="AC4" s="18">
        <v>5046606</v>
      </c>
      <c r="AD4" s="18">
        <v>13303136</v>
      </c>
      <c r="AE4" s="18">
        <v>31610402</v>
      </c>
      <c r="AF4" s="18"/>
      <c r="AG4" s="18">
        <f t="shared" si="0"/>
        <v>86337809</v>
      </c>
    </row>
    <row r="5" spans="1:33" x14ac:dyDescent="0.2">
      <c r="A5" s="17">
        <v>34425</v>
      </c>
      <c r="B5" s="18">
        <f>VLOOKUP(A5,[1]Dec1930!$A$643:$C$752,3,0)</f>
        <v>38605</v>
      </c>
      <c r="C5" s="18">
        <f>VLOOKUP(A5,'[2]Jan1931-Dec1940'!$A$643:$C$752,3,0)</f>
        <v>35609</v>
      </c>
      <c r="D5" s="18">
        <f>VLOOKUP(A5,'[3]Jan1941-Dec1950'!$A$643:$D$752,3,0)</f>
        <v>244122</v>
      </c>
      <c r="E5" s="18">
        <f>VLOOKUP(A5,'[4]Jan1951-Dec1955'!$A$654:$C$763,3,0)</f>
        <v>652889</v>
      </c>
      <c r="F5" s="18">
        <f>VLOOKUP(A5,'[5]Jan1956-Dec1957'!$A$643:$C$752,3,0)</f>
        <v>200315</v>
      </c>
      <c r="G5" s="18">
        <f>VLOOKUP(A5,'[6]Jan1958-Dec1958'!$A$643:$C$752,3,0)</f>
        <v>1145187</v>
      </c>
      <c r="H5" s="18">
        <f>VLOOKUP(A5,'[7]Jan1959-Dec1959'!$A$627:$C$736,3,0)</f>
        <v>217753</v>
      </c>
      <c r="I5" s="18">
        <f>VLOOKUP(A5,'[8]Jan1960-Dec1960'!$A$611:$C$720,3,0)</f>
        <v>198899</v>
      </c>
      <c r="J5" s="18">
        <f>VLOOKUP(A5,'[9]Jan1961-Dec1961'!$A$595:$C$704,3,0)</f>
        <v>212016</v>
      </c>
      <c r="K5" s="18">
        <f>VLOOKUP(A5,'[10]Jan1962-Dec1962'!$A$579:$C$688,3,0)</f>
        <v>160822</v>
      </c>
      <c r="L5" s="18">
        <f>VLOOKUP(A5,'[11]Jan1963-Dec1963'!$A$563:$C$672,3,0)</f>
        <v>222115</v>
      </c>
      <c r="M5" s="18">
        <f>VLOOKUP(A5,'[12]Jan1964-Dec1964'!$A$547:$C$656,3,0)</f>
        <v>644658</v>
      </c>
      <c r="N5" s="18">
        <f>VLOOKUP(A5,'[13]Jan1965-Dec1965'!$A$531:$C$640,3,0)</f>
        <v>3696105</v>
      </c>
      <c r="O5" s="18">
        <f>VLOOKUP(A5,'[14]Jan1966-Dec1967'!$A$515:$C$624,3,0)</f>
        <v>308642</v>
      </c>
      <c r="P5" s="18">
        <f>VLOOKUP(A5,'[15]Jan1967-Dec1967'!$A$499:$C$608,3,0)</f>
        <v>207671</v>
      </c>
      <c r="Q5" s="18">
        <f>VLOOKUP(A5,'[16]Jan1968-Dec1968'!$A$483:$C$592,3,0)</f>
        <v>286896</v>
      </c>
      <c r="R5" s="18">
        <f>VLOOKUP(A5,'[17]Jan1969-Dec1970'!$A$467:$C$576,3,0)</f>
        <v>512191</v>
      </c>
      <c r="S5" s="18">
        <f>VLOOKUP(A5,'[18]Jan1971-Dec1973'!$A$435:$C$544,3,0)</f>
        <v>995723</v>
      </c>
      <c r="T5" s="18">
        <f>VLOOKUP(A5,'[19]Jan1974-Dec1975'!$A$387:$C$496,3,0)</f>
        <v>2933806</v>
      </c>
      <c r="U5" s="18">
        <f>VLOOKUP(A5,'[20]Jan1976-Dec1977'!$A$355:$C$464,3,0)</f>
        <v>1916008</v>
      </c>
      <c r="V5" s="18">
        <f>VLOOKUP(A5,'[21]Jan1978-Dec1978'!$A$323:$C$432,3,0)</f>
        <v>1962474</v>
      </c>
      <c r="W5" s="18">
        <v>2131242</v>
      </c>
      <c r="X5" s="18">
        <v>2068386</v>
      </c>
      <c r="Y5" s="18">
        <v>2636326</v>
      </c>
      <c r="Z5" s="18">
        <v>3482423</v>
      </c>
      <c r="AA5" s="18">
        <v>2302479</v>
      </c>
      <c r="AB5" s="18">
        <v>5562245</v>
      </c>
      <c r="AC5" s="18">
        <v>4709447</v>
      </c>
      <c r="AD5" s="18">
        <v>12451953</v>
      </c>
      <c r="AE5" s="18">
        <v>29129567</v>
      </c>
      <c r="AF5" s="18"/>
      <c r="AG5" s="18">
        <f t="shared" si="0"/>
        <v>81266574</v>
      </c>
    </row>
    <row r="6" spans="1:33" x14ac:dyDescent="0.2">
      <c r="A6" s="17">
        <v>34455</v>
      </c>
      <c r="B6" s="18">
        <f>VLOOKUP(A6,[1]Dec1930!$A$643:$C$752,3,0)</f>
        <v>41597</v>
      </c>
      <c r="C6" s="18">
        <f>VLOOKUP(A6,'[2]Jan1931-Dec1940'!$A$643:$C$752,3,0)</f>
        <v>34792</v>
      </c>
      <c r="D6" s="18">
        <f>VLOOKUP(A6,'[3]Jan1941-Dec1950'!$A$643:$D$752,3,0)</f>
        <v>233863</v>
      </c>
      <c r="E6" s="18">
        <f>VLOOKUP(A6,'[4]Jan1951-Dec1955'!$A$654:$C$763,3,0)</f>
        <v>655593</v>
      </c>
      <c r="F6" s="18">
        <f>VLOOKUP(A6,'[5]Jan1956-Dec1957'!$A$643:$C$752,3,0)</f>
        <v>201051</v>
      </c>
      <c r="G6" s="18">
        <f>VLOOKUP(A6,'[6]Jan1958-Dec1958'!$A$643:$C$752,3,0)</f>
        <v>1167831</v>
      </c>
      <c r="H6" s="18">
        <f>VLOOKUP(A6,'[7]Jan1959-Dec1959'!$A$627:$C$736,3,0)</f>
        <v>212853</v>
      </c>
      <c r="I6" s="18">
        <f>VLOOKUP(A6,'[8]Jan1960-Dec1960'!$A$611:$C$720,3,0)</f>
        <v>220057</v>
      </c>
      <c r="J6" s="18">
        <f>VLOOKUP(A6,'[9]Jan1961-Dec1961'!$A$595:$C$704,3,0)</f>
        <v>214095</v>
      </c>
      <c r="K6" s="18">
        <f>VLOOKUP(A6,'[10]Jan1962-Dec1962'!$A$579:$C$688,3,0)</f>
        <v>160449</v>
      </c>
      <c r="L6" s="18">
        <f>VLOOKUP(A6,'[11]Jan1963-Dec1963'!$A$563:$C$672,3,0)</f>
        <v>232662</v>
      </c>
      <c r="M6" s="18">
        <f>VLOOKUP(A6,'[12]Jan1964-Dec1964'!$A$547:$C$656,3,0)</f>
        <v>709708</v>
      </c>
      <c r="N6" s="18">
        <f>VLOOKUP(A6,'[13]Jan1965-Dec1965'!$A$531:$C$640,3,0)</f>
        <v>3794929</v>
      </c>
      <c r="O6" s="18">
        <f>VLOOKUP(A6,'[14]Jan1966-Dec1967'!$A$515:$C$624,3,0)</f>
        <v>302301</v>
      </c>
      <c r="P6" s="18">
        <f>VLOOKUP(A6,'[15]Jan1967-Dec1967'!$A$499:$C$608,3,0)</f>
        <v>206704</v>
      </c>
      <c r="Q6" s="18">
        <f>VLOOKUP(A6,'[16]Jan1968-Dec1968'!$A$483:$C$592,3,0)</f>
        <v>307312</v>
      </c>
      <c r="R6" s="18">
        <f>VLOOKUP(A6,'[17]Jan1969-Dec1970'!$A$467:$C$576,3,0)</f>
        <v>604407</v>
      </c>
      <c r="S6" s="18">
        <f>VLOOKUP(A6,'[18]Jan1971-Dec1973'!$A$435:$C$544,3,0)</f>
        <v>1113924</v>
      </c>
      <c r="T6" s="18">
        <f>VLOOKUP(A6,'[19]Jan1974-Dec1975'!$A$387:$C$496,3,0)</f>
        <v>3075225</v>
      </c>
      <c r="U6" s="18">
        <f>VLOOKUP(A6,'[20]Jan1976-Dec1977'!$A$355:$C$464,3,0)</f>
        <v>1950139</v>
      </c>
      <c r="V6" s="18">
        <f>VLOOKUP(A6,'[21]Jan1978-Dec1978'!$A$323:$C$432,3,0)</f>
        <v>2102930</v>
      </c>
      <c r="W6" s="18">
        <v>2164112</v>
      </c>
      <c r="X6" s="18">
        <v>2097910</v>
      </c>
      <c r="Y6" s="18">
        <v>2714634</v>
      </c>
      <c r="Z6" s="18">
        <v>3496359</v>
      </c>
      <c r="AA6" s="18">
        <v>2367252</v>
      </c>
      <c r="AB6" s="18">
        <v>5700437</v>
      </c>
      <c r="AC6" s="18">
        <v>4795735</v>
      </c>
      <c r="AD6" s="18">
        <v>12676792</v>
      </c>
      <c r="AE6" s="18">
        <v>29652151</v>
      </c>
      <c r="AF6" s="18"/>
      <c r="AG6" s="18">
        <f t="shared" si="0"/>
        <v>83207804</v>
      </c>
    </row>
    <row r="7" spans="1:33" x14ac:dyDescent="0.2">
      <c r="A7" s="17">
        <v>34486</v>
      </c>
      <c r="B7" s="18">
        <f>VLOOKUP(A7,[1]Dec1930!$A$643:$C$752,3,0)</f>
        <v>42745</v>
      </c>
      <c r="C7" s="18">
        <f>VLOOKUP(A7,'[2]Jan1931-Dec1940'!$A$643:$C$752,3,0)</f>
        <v>32465</v>
      </c>
      <c r="D7" s="18">
        <f>VLOOKUP(A7,'[3]Jan1941-Dec1950'!$A$643:$D$752,3,0)</f>
        <v>231106</v>
      </c>
      <c r="E7" s="18">
        <f>VLOOKUP(A7,'[4]Jan1951-Dec1955'!$A$654:$C$763,3,0)</f>
        <v>613505</v>
      </c>
      <c r="F7" s="18">
        <f>VLOOKUP(A7,'[5]Jan1956-Dec1957'!$A$643:$C$752,3,0)</f>
        <v>199255</v>
      </c>
      <c r="G7" s="18">
        <f>VLOOKUP(A7,'[6]Jan1958-Dec1958'!$A$643:$C$752,3,0)</f>
        <v>1127351</v>
      </c>
      <c r="H7" s="18">
        <f>VLOOKUP(A7,'[7]Jan1959-Dec1959'!$A$627:$C$736,3,0)</f>
        <v>212083</v>
      </c>
      <c r="I7" s="18">
        <f>VLOOKUP(A7,'[8]Jan1960-Dec1960'!$A$611:$C$720,3,0)</f>
        <v>206574</v>
      </c>
      <c r="J7" s="18">
        <f>VLOOKUP(A7,'[9]Jan1961-Dec1961'!$A$595:$C$704,3,0)</f>
        <v>206493</v>
      </c>
      <c r="K7" s="18">
        <f>VLOOKUP(A7,'[10]Jan1962-Dec1962'!$A$579:$C$688,3,0)</f>
        <v>156240</v>
      </c>
      <c r="L7" s="18">
        <f>VLOOKUP(A7,'[11]Jan1963-Dec1963'!$A$563:$C$672,3,0)</f>
        <v>219177</v>
      </c>
      <c r="M7" s="18">
        <f>VLOOKUP(A7,'[12]Jan1964-Dec1964'!$A$547:$C$656,3,0)</f>
        <v>619378</v>
      </c>
      <c r="N7" s="18">
        <f>VLOOKUP(A7,'[13]Jan1965-Dec1965'!$A$531:$C$640,3,0)</f>
        <v>3603121</v>
      </c>
      <c r="O7" s="18">
        <f>VLOOKUP(A7,'[14]Jan1966-Dec1967'!$A$515:$C$624,3,0)</f>
        <v>271096</v>
      </c>
      <c r="P7" s="18">
        <f>VLOOKUP(A7,'[15]Jan1967-Dec1967'!$A$499:$C$608,3,0)</f>
        <v>200302</v>
      </c>
      <c r="Q7" s="18">
        <f>VLOOKUP(A7,'[16]Jan1968-Dec1968'!$A$483:$C$592,3,0)</f>
        <v>278726</v>
      </c>
      <c r="R7" s="18">
        <f>VLOOKUP(A7,'[17]Jan1969-Dec1970'!$A$467:$C$576,3,0)</f>
        <v>570095</v>
      </c>
      <c r="S7" s="18">
        <f>VLOOKUP(A7,'[18]Jan1971-Dec1973'!$A$435:$C$544,3,0)</f>
        <v>1020560</v>
      </c>
      <c r="T7" s="18">
        <f>VLOOKUP(A7,'[19]Jan1974-Dec1975'!$A$387:$C$496,3,0)</f>
        <v>2740007</v>
      </c>
      <c r="U7" s="18">
        <f>VLOOKUP(A7,'[20]Jan1976-Dec1977'!$A$355:$C$464,3,0)</f>
        <v>1858361</v>
      </c>
      <c r="V7" s="18">
        <f>VLOOKUP(A7,'[21]Jan1978-Dec1978'!$A$323:$C$432,3,0)</f>
        <v>2076730</v>
      </c>
      <c r="W7" s="18">
        <v>2074402</v>
      </c>
      <c r="X7" s="18">
        <v>2035767</v>
      </c>
      <c r="Y7" s="18">
        <v>2644611</v>
      </c>
      <c r="Z7" s="18">
        <v>3394316</v>
      </c>
      <c r="AA7" s="18">
        <v>2327031</v>
      </c>
      <c r="AB7" s="18">
        <v>5494111</v>
      </c>
      <c r="AC7" s="18">
        <v>4355316</v>
      </c>
      <c r="AD7" s="18">
        <v>12258728</v>
      </c>
      <c r="AE7" s="18">
        <v>27957633</v>
      </c>
      <c r="AF7" s="18"/>
      <c r="AG7" s="18">
        <f t="shared" si="0"/>
        <v>79027285</v>
      </c>
    </row>
    <row r="8" spans="1:33" x14ac:dyDescent="0.2">
      <c r="A8" s="17">
        <v>34516</v>
      </c>
      <c r="B8" s="18">
        <f>VLOOKUP(A8,[1]Dec1930!$A$643:$C$752,3,0)</f>
        <v>41238</v>
      </c>
      <c r="C8" s="18">
        <f>VLOOKUP(A8,'[2]Jan1931-Dec1940'!$A$643:$C$752,3,0)</f>
        <v>32585</v>
      </c>
      <c r="D8" s="18">
        <f>VLOOKUP(A8,'[3]Jan1941-Dec1950'!$A$643:$D$752,3,0)</f>
        <v>230997</v>
      </c>
      <c r="E8" s="18">
        <f>VLOOKUP(A8,'[4]Jan1951-Dec1955'!$A$654:$C$763,3,0)</f>
        <v>617919</v>
      </c>
      <c r="F8" s="18">
        <f>VLOOKUP(A8,'[5]Jan1956-Dec1957'!$A$643:$C$752,3,0)</f>
        <v>199497</v>
      </c>
      <c r="G8" s="18">
        <f>VLOOKUP(A8,'[6]Jan1958-Dec1958'!$A$643:$C$752,3,0)</f>
        <v>1160637</v>
      </c>
      <c r="H8" s="18">
        <f>VLOOKUP(A8,'[7]Jan1959-Dec1959'!$A$627:$C$736,3,0)</f>
        <v>213178</v>
      </c>
      <c r="I8" s="18">
        <f>VLOOKUP(A8,'[8]Jan1960-Dec1960'!$A$611:$C$720,3,0)</f>
        <v>211522</v>
      </c>
      <c r="J8" s="18">
        <f>VLOOKUP(A8,'[9]Jan1961-Dec1961'!$A$595:$C$704,3,0)</f>
        <v>213645</v>
      </c>
      <c r="K8" s="18">
        <f>VLOOKUP(A8,'[10]Jan1962-Dec1962'!$A$579:$C$688,3,0)</f>
        <v>155839</v>
      </c>
      <c r="L8" s="18">
        <f>VLOOKUP(A8,'[11]Jan1963-Dec1963'!$A$563:$C$672,3,0)</f>
        <v>221880</v>
      </c>
      <c r="M8" s="18">
        <f>VLOOKUP(A8,'[12]Jan1964-Dec1964'!$A$547:$C$656,3,0)</f>
        <v>669511</v>
      </c>
      <c r="N8" s="18">
        <f>VLOOKUP(A8,'[13]Jan1965-Dec1965'!$A$531:$C$640,3,0)</f>
        <v>3835698</v>
      </c>
      <c r="O8" s="18">
        <f>VLOOKUP(A8,'[14]Jan1966-Dec1967'!$A$515:$C$624,3,0)</f>
        <v>283887</v>
      </c>
      <c r="P8" s="18">
        <f>VLOOKUP(A8,'[15]Jan1967-Dec1967'!$A$499:$C$608,3,0)</f>
        <v>208581</v>
      </c>
      <c r="Q8" s="18">
        <f>VLOOKUP(A8,'[16]Jan1968-Dec1968'!$A$483:$C$592,3,0)</f>
        <v>280509</v>
      </c>
      <c r="R8" s="18">
        <f>VLOOKUP(A8,'[17]Jan1969-Dec1970'!$A$467:$C$576,3,0)</f>
        <v>574506</v>
      </c>
      <c r="S8" s="18">
        <f>VLOOKUP(A8,'[18]Jan1971-Dec1973'!$A$435:$C$544,3,0)</f>
        <v>1024855</v>
      </c>
      <c r="T8" s="18">
        <f>VLOOKUP(A8,'[19]Jan1974-Dec1975'!$A$387:$C$496,3,0)</f>
        <v>2932848</v>
      </c>
      <c r="U8" s="18">
        <f>VLOOKUP(A8,'[20]Jan1976-Dec1977'!$A$355:$C$464,3,0)</f>
        <v>1913702</v>
      </c>
      <c r="V8" s="18">
        <f>VLOOKUP(A8,'[21]Jan1978-Dec1978'!$A$323:$C$432,3,0)</f>
        <v>2024863</v>
      </c>
      <c r="W8" s="18">
        <v>2001388</v>
      </c>
      <c r="X8" s="18">
        <v>2088198</v>
      </c>
      <c r="Y8" s="18">
        <v>2670533</v>
      </c>
      <c r="Z8" s="18">
        <v>3394872</v>
      </c>
      <c r="AA8" s="18">
        <v>2336617</v>
      </c>
      <c r="AB8" s="18">
        <v>5574540</v>
      </c>
      <c r="AC8" s="18">
        <v>4573314</v>
      </c>
      <c r="AD8" s="18">
        <v>12314349</v>
      </c>
      <c r="AE8" s="18">
        <v>27565075</v>
      </c>
      <c r="AF8" s="18"/>
      <c r="AG8" s="18">
        <f t="shared" si="0"/>
        <v>79566783</v>
      </c>
    </row>
    <row r="9" spans="1:33" x14ac:dyDescent="0.2">
      <c r="A9" s="17">
        <v>34547</v>
      </c>
      <c r="B9" s="18">
        <f>VLOOKUP(A9,[1]Dec1930!$A$643:$C$752,3,0)</f>
        <v>42106</v>
      </c>
      <c r="C9" s="18">
        <f>VLOOKUP(A9,'[2]Jan1931-Dec1940'!$A$643:$C$752,3,0)</f>
        <v>32548</v>
      </c>
      <c r="D9" s="18">
        <f>VLOOKUP(A9,'[3]Jan1941-Dec1950'!$A$643:$D$752,3,0)</f>
        <v>227524</v>
      </c>
      <c r="E9" s="18">
        <f>VLOOKUP(A9,'[4]Jan1951-Dec1955'!$A$654:$C$763,3,0)</f>
        <v>620659</v>
      </c>
      <c r="F9" s="18">
        <f>VLOOKUP(A9,'[5]Jan1956-Dec1957'!$A$643:$C$752,3,0)</f>
        <v>200362</v>
      </c>
      <c r="G9" s="18">
        <f>VLOOKUP(A9,'[6]Jan1958-Dec1958'!$A$643:$C$752,3,0)</f>
        <v>1142066</v>
      </c>
      <c r="H9" s="18">
        <f>VLOOKUP(A9,'[7]Jan1959-Dec1959'!$A$627:$C$736,3,0)</f>
        <v>224140</v>
      </c>
      <c r="I9" s="18">
        <f>VLOOKUP(A9,'[8]Jan1960-Dec1960'!$A$611:$C$720,3,0)</f>
        <v>220548</v>
      </c>
      <c r="J9" s="18">
        <f>VLOOKUP(A9,'[9]Jan1961-Dec1961'!$A$595:$C$704,3,0)</f>
        <v>220876</v>
      </c>
      <c r="K9" s="18">
        <f>VLOOKUP(A9,'[10]Jan1962-Dec1962'!$A$579:$C$688,3,0)</f>
        <v>157589</v>
      </c>
      <c r="L9" s="18">
        <f>VLOOKUP(A9,'[11]Jan1963-Dec1963'!$A$563:$C$672,3,0)</f>
        <v>204220</v>
      </c>
      <c r="M9" s="18">
        <f>VLOOKUP(A9,'[12]Jan1964-Dec1964'!$A$547:$C$656,3,0)</f>
        <v>679216</v>
      </c>
      <c r="N9" s="18">
        <f>VLOOKUP(A9,'[13]Jan1965-Dec1965'!$A$531:$C$640,3,0)</f>
        <v>3616655</v>
      </c>
      <c r="O9" s="18">
        <f>VLOOKUP(A9,'[14]Jan1966-Dec1967'!$A$515:$C$624,3,0)</f>
        <v>290574</v>
      </c>
      <c r="P9" s="18">
        <f>VLOOKUP(A9,'[15]Jan1967-Dec1967'!$A$499:$C$608,3,0)</f>
        <v>198376</v>
      </c>
      <c r="Q9" s="18">
        <f>VLOOKUP(A9,'[16]Jan1968-Dec1968'!$A$483:$C$592,3,0)</f>
        <v>283888</v>
      </c>
      <c r="R9" s="18">
        <f>VLOOKUP(A9,'[17]Jan1969-Dec1970'!$A$467:$C$576,3,0)</f>
        <v>641005</v>
      </c>
      <c r="S9" s="18">
        <f>VLOOKUP(A9,'[18]Jan1971-Dec1973'!$A$435:$C$544,3,0)</f>
        <v>1107797</v>
      </c>
      <c r="T9" s="18">
        <f>VLOOKUP(A9,'[19]Jan1974-Dec1975'!$A$387:$C$496,3,0)</f>
        <v>2485985</v>
      </c>
      <c r="U9" s="18">
        <f>VLOOKUP(A9,'[20]Jan1976-Dec1977'!$A$355:$C$464,3,0)</f>
        <v>1911753</v>
      </c>
      <c r="V9" s="18">
        <f>VLOOKUP(A9,'[21]Jan1978-Dec1978'!$A$323:$C$432,3,0)</f>
        <v>2128082</v>
      </c>
      <c r="W9" s="18">
        <v>1989608</v>
      </c>
      <c r="X9" s="18">
        <v>2112438</v>
      </c>
      <c r="Y9" s="18">
        <v>2636963</v>
      </c>
      <c r="Z9" s="18">
        <v>3415959</v>
      </c>
      <c r="AA9" s="18">
        <v>2346842</v>
      </c>
      <c r="AB9" s="18">
        <v>5576561</v>
      </c>
      <c r="AC9" s="18">
        <v>4440104</v>
      </c>
      <c r="AD9" s="18">
        <v>12248379</v>
      </c>
      <c r="AE9" s="18">
        <v>27035332</v>
      </c>
      <c r="AF9" s="18"/>
      <c r="AG9" s="18">
        <f t="shared" si="0"/>
        <v>78438155</v>
      </c>
    </row>
    <row r="10" spans="1:33" x14ac:dyDescent="0.2">
      <c r="A10" s="17">
        <v>34578</v>
      </c>
      <c r="B10" s="18">
        <f>VLOOKUP(A10,[1]Dec1930!$A$643:$C$752,3,0)</f>
        <v>46704</v>
      </c>
      <c r="C10" s="18">
        <f>VLOOKUP(A10,'[2]Jan1931-Dec1940'!$A$643:$C$752,3,0)</f>
        <v>35383</v>
      </c>
      <c r="D10" s="18">
        <f>VLOOKUP(A10,'[3]Jan1941-Dec1950'!$A$643:$D$752,3,0)</f>
        <v>216460</v>
      </c>
      <c r="E10" s="18">
        <f>VLOOKUP(A10,'[4]Jan1951-Dec1955'!$A$654:$C$763,3,0)</f>
        <v>588278</v>
      </c>
      <c r="F10" s="18">
        <f>VLOOKUP(A10,'[5]Jan1956-Dec1957'!$A$643:$C$752,3,0)</f>
        <v>196610</v>
      </c>
      <c r="G10" s="18">
        <f>VLOOKUP(A10,'[6]Jan1958-Dec1958'!$A$643:$C$752,3,0)</f>
        <v>1096508</v>
      </c>
      <c r="H10" s="18">
        <f>VLOOKUP(A10,'[7]Jan1959-Dec1959'!$A$627:$C$736,3,0)</f>
        <v>236217</v>
      </c>
      <c r="I10" s="18">
        <f>VLOOKUP(A10,'[8]Jan1960-Dec1960'!$A$611:$C$720,3,0)</f>
        <v>215398</v>
      </c>
      <c r="J10" s="18">
        <f>VLOOKUP(A10,'[9]Jan1961-Dec1961'!$A$595:$C$704,3,0)</f>
        <v>204897</v>
      </c>
      <c r="K10" s="18">
        <f>VLOOKUP(A10,'[10]Jan1962-Dec1962'!$A$579:$C$688,3,0)</f>
        <v>154507</v>
      </c>
      <c r="L10" s="18">
        <f>VLOOKUP(A10,'[11]Jan1963-Dec1963'!$A$563:$C$672,3,0)</f>
        <v>206064</v>
      </c>
      <c r="M10" s="18">
        <f>VLOOKUP(A10,'[12]Jan1964-Dec1964'!$A$547:$C$656,3,0)</f>
        <v>647027</v>
      </c>
      <c r="N10" s="18">
        <f>VLOOKUP(A10,'[13]Jan1965-Dec1965'!$A$531:$C$640,3,0)</f>
        <v>3529746</v>
      </c>
      <c r="O10" s="18">
        <f>VLOOKUP(A10,'[14]Jan1966-Dec1967'!$A$515:$C$624,3,0)</f>
        <v>270027</v>
      </c>
      <c r="P10" s="18">
        <f>VLOOKUP(A10,'[15]Jan1967-Dec1967'!$A$499:$C$608,3,0)</f>
        <v>189918</v>
      </c>
      <c r="Q10" s="18">
        <f>VLOOKUP(A10,'[16]Jan1968-Dec1968'!$A$483:$C$592,3,0)</f>
        <v>271923</v>
      </c>
      <c r="R10" s="18">
        <f>VLOOKUP(A10,'[17]Jan1969-Dec1970'!$A$467:$C$576,3,0)</f>
        <v>625995</v>
      </c>
      <c r="S10" s="18">
        <f>VLOOKUP(A10,'[18]Jan1971-Dec1973'!$A$435:$C$544,3,0)</f>
        <v>1053032</v>
      </c>
      <c r="T10" s="18">
        <f>VLOOKUP(A10,'[19]Jan1974-Dec1975'!$A$387:$C$496,3,0)</f>
        <v>2803623</v>
      </c>
      <c r="U10" s="18">
        <f>VLOOKUP(A10,'[20]Jan1976-Dec1977'!$A$355:$C$464,3,0)</f>
        <v>1788370</v>
      </c>
      <c r="V10" s="18">
        <f>VLOOKUP(A10,'[21]Jan1978-Dec1978'!$A$323:$C$432,3,0)</f>
        <v>1949427</v>
      </c>
      <c r="W10" s="18">
        <v>1968014</v>
      </c>
      <c r="X10" s="18">
        <v>2053128</v>
      </c>
      <c r="Y10" s="18">
        <v>2602456</v>
      </c>
      <c r="Z10" s="18">
        <v>3341057</v>
      </c>
      <c r="AA10" s="18">
        <v>2215448</v>
      </c>
      <c r="AB10" s="18">
        <v>5288535</v>
      </c>
      <c r="AC10" s="18">
        <v>4243566</v>
      </c>
      <c r="AD10" s="18">
        <v>11415452</v>
      </c>
      <c r="AE10" s="18">
        <v>25153790</v>
      </c>
      <c r="AF10" s="18"/>
      <c r="AG10" s="18">
        <f t="shared" si="0"/>
        <v>74607560</v>
      </c>
    </row>
    <row r="11" spans="1:33" x14ac:dyDescent="0.2">
      <c r="A11" s="17">
        <v>34608</v>
      </c>
      <c r="B11" s="18">
        <f>VLOOKUP(A11,[1]Dec1930!$A$643:$C$752,3,0)</f>
        <v>46843</v>
      </c>
      <c r="C11" s="18">
        <f>VLOOKUP(A11,'[2]Jan1931-Dec1940'!$A$643:$C$752,3,0)</f>
        <v>37948</v>
      </c>
      <c r="D11" s="18">
        <f>VLOOKUP(A11,'[3]Jan1941-Dec1950'!$A$643:$D$752,3,0)</f>
        <v>224453</v>
      </c>
      <c r="E11" s="18">
        <f>VLOOKUP(A11,'[4]Jan1951-Dec1955'!$A$654:$C$763,3,0)</f>
        <v>613881</v>
      </c>
      <c r="F11" s="18">
        <f>VLOOKUP(A11,'[5]Jan1956-Dec1957'!$A$643:$C$752,3,0)</f>
        <v>195956</v>
      </c>
      <c r="G11" s="18">
        <f>VLOOKUP(A11,'[6]Jan1958-Dec1958'!$A$643:$C$752,3,0)</f>
        <v>1059371</v>
      </c>
      <c r="H11" s="18">
        <f>VLOOKUP(A11,'[7]Jan1959-Dec1959'!$A$627:$C$736,3,0)</f>
        <v>245264</v>
      </c>
      <c r="I11" s="18">
        <f>VLOOKUP(A11,'[8]Jan1960-Dec1960'!$A$611:$C$720,3,0)</f>
        <v>211702</v>
      </c>
      <c r="J11" s="18">
        <f>VLOOKUP(A11,'[9]Jan1961-Dec1961'!$A$595:$C$704,3,0)</f>
        <v>207368</v>
      </c>
      <c r="K11" s="18">
        <f>VLOOKUP(A11,'[10]Jan1962-Dec1962'!$A$579:$C$688,3,0)</f>
        <v>163618</v>
      </c>
      <c r="L11" s="18">
        <f>VLOOKUP(A11,'[11]Jan1963-Dec1963'!$A$563:$C$672,3,0)</f>
        <v>202567</v>
      </c>
      <c r="M11" s="18">
        <f>VLOOKUP(A11,'[12]Jan1964-Dec1964'!$A$547:$C$656,3,0)</f>
        <v>660581</v>
      </c>
      <c r="N11" s="18">
        <f>VLOOKUP(A11,'[13]Jan1965-Dec1965'!$A$531:$C$640,3,0)</f>
        <v>3580723</v>
      </c>
      <c r="O11" s="18">
        <f>VLOOKUP(A11,'[14]Jan1966-Dec1967'!$A$515:$C$624,3,0)</f>
        <v>282827</v>
      </c>
      <c r="P11" s="18">
        <f>VLOOKUP(A11,'[15]Jan1967-Dec1967'!$A$499:$C$608,3,0)</f>
        <v>182616</v>
      </c>
      <c r="Q11" s="18">
        <f>VLOOKUP(A11,'[16]Jan1968-Dec1968'!$A$483:$C$592,3,0)</f>
        <v>272737</v>
      </c>
      <c r="R11" s="18">
        <f>VLOOKUP(A11,'[17]Jan1969-Dec1970'!$A$467:$C$576,3,0)</f>
        <v>646359</v>
      </c>
      <c r="S11" s="18">
        <f>VLOOKUP(A11,'[18]Jan1971-Dec1973'!$A$435:$C$544,3,0)</f>
        <v>935880</v>
      </c>
      <c r="T11" s="18">
        <f>VLOOKUP(A11,'[19]Jan1974-Dec1975'!$A$387:$C$496,3,0)</f>
        <v>2937373</v>
      </c>
      <c r="U11" s="18">
        <f>VLOOKUP(A11,'[20]Jan1976-Dec1977'!$A$355:$C$464,3,0)</f>
        <v>1829994</v>
      </c>
      <c r="V11" s="18">
        <f>VLOOKUP(A11,'[21]Jan1978-Dec1978'!$A$323:$C$432,3,0)</f>
        <v>2034735</v>
      </c>
      <c r="W11" s="18">
        <v>2058830</v>
      </c>
      <c r="X11" s="18">
        <v>2077077</v>
      </c>
      <c r="Y11" s="18">
        <v>2624869</v>
      </c>
      <c r="Z11" s="18">
        <v>3457225</v>
      </c>
      <c r="AA11" s="18">
        <v>2175920</v>
      </c>
      <c r="AB11" s="18">
        <v>5399408</v>
      </c>
      <c r="AC11" s="18">
        <v>4241287</v>
      </c>
      <c r="AD11" s="18">
        <v>11297686</v>
      </c>
      <c r="AE11" s="18">
        <v>25054225</v>
      </c>
      <c r="AF11" s="18"/>
      <c r="AG11" s="18">
        <f t="shared" si="0"/>
        <v>74959323</v>
      </c>
    </row>
    <row r="12" spans="1:33" x14ac:dyDescent="0.2">
      <c r="A12" s="17">
        <v>34639</v>
      </c>
      <c r="B12" s="18">
        <f>VLOOKUP(A12,[1]Dec1930!$A$643:$C$752,3,0)</f>
        <v>58066</v>
      </c>
      <c r="C12" s="18">
        <f>VLOOKUP(A12,'[2]Jan1931-Dec1940'!$A$643:$C$752,3,0)</f>
        <v>32903</v>
      </c>
      <c r="D12" s="18">
        <f>VLOOKUP(A12,'[3]Jan1941-Dec1950'!$A$643:$D$752,3,0)</f>
        <v>217234</v>
      </c>
      <c r="E12" s="18">
        <f>VLOOKUP(A12,'[4]Jan1951-Dec1955'!$A$654:$C$763,3,0)</f>
        <v>578477</v>
      </c>
      <c r="F12" s="18">
        <f>VLOOKUP(A12,'[5]Jan1956-Dec1957'!$A$643:$C$752,3,0)</f>
        <v>185009</v>
      </c>
      <c r="G12" s="18">
        <f>VLOOKUP(A12,'[6]Jan1958-Dec1958'!$A$643:$C$752,3,0)</f>
        <v>1027734</v>
      </c>
      <c r="H12" s="18">
        <f>VLOOKUP(A12,'[7]Jan1959-Dec1959'!$A$627:$C$736,3,0)</f>
        <v>226660</v>
      </c>
      <c r="I12" s="18">
        <f>VLOOKUP(A12,'[8]Jan1960-Dec1960'!$A$611:$C$720,3,0)</f>
        <v>204767</v>
      </c>
      <c r="J12" s="18">
        <f>VLOOKUP(A12,'[9]Jan1961-Dec1961'!$A$595:$C$704,3,0)</f>
        <v>194188</v>
      </c>
      <c r="K12" s="18">
        <f>VLOOKUP(A12,'[10]Jan1962-Dec1962'!$A$579:$C$688,3,0)</f>
        <v>148427</v>
      </c>
      <c r="L12" s="18">
        <f>VLOOKUP(A12,'[11]Jan1963-Dec1963'!$A$563:$C$672,3,0)</f>
        <v>204527</v>
      </c>
      <c r="M12" s="18">
        <f>VLOOKUP(A12,'[12]Jan1964-Dec1964'!$A$547:$C$656,3,0)</f>
        <v>626712</v>
      </c>
      <c r="N12" s="18">
        <f>VLOOKUP(A12,'[13]Jan1965-Dec1965'!$A$531:$C$640,3,0)</f>
        <v>3533987</v>
      </c>
      <c r="O12" s="18">
        <f>VLOOKUP(A12,'[14]Jan1966-Dec1967'!$A$515:$C$624,3,0)</f>
        <v>262516</v>
      </c>
      <c r="P12" s="18">
        <f>VLOOKUP(A12,'[15]Jan1967-Dec1967'!$A$499:$C$608,3,0)</f>
        <v>173873</v>
      </c>
      <c r="Q12" s="18">
        <f>VLOOKUP(A12,'[16]Jan1968-Dec1968'!$A$483:$C$592,3,0)</f>
        <v>263048</v>
      </c>
      <c r="R12" s="18">
        <f>VLOOKUP(A12,'[17]Jan1969-Dec1970'!$A$467:$C$576,3,0)</f>
        <v>595412</v>
      </c>
      <c r="S12" s="18">
        <f>VLOOKUP(A12,'[18]Jan1971-Dec1973'!$A$435:$C$544,3,0)</f>
        <v>991047</v>
      </c>
      <c r="T12" s="18">
        <f>VLOOKUP(A12,'[19]Jan1974-Dec1975'!$A$387:$C$496,3,0)</f>
        <v>2651234</v>
      </c>
      <c r="U12" s="18">
        <f>VLOOKUP(A12,'[20]Jan1976-Dec1977'!$A$355:$C$464,3,0)</f>
        <v>1769571</v>
      </c>
      <c r="V12" s="18">
        <f>VLOOKUP(A12,'[21]Jan1978-Dec1978'!$A$323:$C$432,3,0)</f>
        <v>1898762</v>
      </c>
      <c r="W12" s="18">
        <v>1977149</v>
      </c>
      <c r="X12" s="18">
        <v>2012361</v>
      </c>
      <c r="Y12" s="18">
        <v>2508146</v>
      </c>
      <c r="Z12" s="18">
        <v>3376760</v>
      </c>
      <c r="AA12" s="18">
        <v>2088626</v>
      </c>
      <c r="AB12" s="18">
        <v>5001668</v>
      </c>
      <c r="AC12" s="18">
        <v>4204947</v>
      </c>
      <c r="AD12" s="18">
        <v>10979554</v>
      </c>
      <c r="AE12" s="18">
        <v>24207790</v>
      </c>
      <c r="AF12" s="18"/>
      <c r="AG12" s="18">
        <f t="shared" si="0"/>
        <v>72201155</v>
      </c>
    </row>
    <row r="13" spans="1:33" x14ac:dyDescent="0.2">
      <c r="A13" s="17">
        <v>34669</v>
      </c>
      <c r="B13" s="18">
        <f>VLOOKUP(A13,[1]Dec1930!$A$643:$C$752,3,0)</f>
        <v>50369</v>
      </c>
      <c r="C13" s="18">
        <f>VLOOKUP(A13,'[2]Jan1931-Dec1940'!$A$643:$C$752,3,0)</f>
        <v>35274</v>
      </c>
      <c r="D13" s="18">
        <f>VLOOKUP(A13,'[3]Jan1941-Dec1950'!$A$643:$D$752,3,0)</f>
        <v>211617</v>
      </c>
      <c r="E13" s="18">
        <f>VLOOKUP(A13,'[4]Jan1951-Dec1955'!$A$654:$C$763,3,0)</f>
        <v>610061</v>
      </c>
      <c r="F13" s="18">
        <f>VLOOKUP(A13,'[5]Jan1956-Dec1957'!$A$643:$C$752,3,0)</f>
        <v>187871</v>
      </c>
      <c r="G13" s="18">
        <f>VLOOKUP(A13,'[6]Jan1958-Dec1958'!$A$643:$C$752,3,0)</f>
        <v>1017567</v>
      </c>
      <c r="H13" s="18">
        <f>VLOOKUP(A13,'[7]Jan1959-Dec1959'!$A$627:$C$736,3,0)</f>
        <v>213773</v>
      </c>
      <c r="I13" s="18">
        <f>VLOOKUP(A13,'[8]Jan1960-Dec1960'!$A$611:$C$720,3,0)</f>
        <v>205281</v>
      </c>
      <c r="J13" s="18">
        <f>VLOOKUP(A13,'[9]Jan1961-Dec1961'!$A$595:$C$704,3,0)</f>
        <v>197425</v>
      </c>
      <c r="K13" s="18">
        <f>VLOOKUP(A13,'[10]Jan1962-Dec1962'!$A$579:$C$688,3,0)</f>
        <v>153149</v>
      </c>
      <c r="L13" s="18">
        <f>VLOOKUP(A13,'[11]Jan1963-Dec1963'!$A$563:$C$672,3,0)</f>
        <v>210711</v>
      </c>
      <c r="M13" s="18">
        <f>VLOOKUP(A13,'[12]Jan1964-Dec1964'!$A$547:$C$656,3,0)</f>
        <v>633497</v>
      </c>
      <c r="N13" s="18">
        <f>VLOOKUP(A13,'[13]Jan1965-Dec1965'!$A$531:$C$640,3,0)</f>
        <v>3625572</v>
      </c>
      <c r="O13" s="18">
        <f>VLOOKUP(A13,'[14]Jan1966-Dec1967'!$A$515:$C$624,3,0)</f>
        <v>280629</v>
      </c>
      <c r="P13" s="18">
        <f>VLOOKUP(A13,'[15]Jan1967-Dec1967'!$A$499:$C$608,3,0)</f>
        <v>182613</v>
      </c>
      <c r="Q13" s="18">
        <f>VLOOKUP(A13,'[16]Jan1968-Dec1968'!$A$483:$C$592,3,0)</f>
        <v>263935</v>
      </c>
      <c r="R13" s="18">
        <f>VLOOKUP(A13,'[17]Jan1969-Dec1970'!$A$467:$C$576,3,0)</f>
        <v>602904</v>
      </c>
      <c r="S13" s="18">
        <f>VLOOKUP(A13,'[18]Jan1971-Dec1973'!$A$435:$C$544,3,0)</f>
        <v>1035851</v>
      </c>
      <c r="T13" s="18">
        <f>VLOOKUP(A13,'[19]Jan1974-Dec1975'!$A$387:$C$496,3,0)</f>
        <v>3096489</v>
      </c>
      <c r="U13" s="18">
        <f>VLOOKUP(A13,'[20]Jan1976-Dec1977'!$A$355:$C$464,3,0)</f>
        <v>1868760</v>
      </c>
      <c r="V13" s="18">
        <f>VLOOKUP(A13,'[21]Jan1978-Dec1978'!$A$323:$C$432,3,0)</f>
        <v>1988749</v>
      </c>
      <c r="W13" s="18">
        <v>2071641</v>
      </c>
      <c r="X13" s="18">
        <v>2133180</v>
      </c>
      <c r="Y13" s="18">
        <v>2669475</v>
      </c>
      <c r="Z13" s="18">
        <v>3510632</v>
      </c>
      <c r="AA13" s="18">
        <v>2353104</v>
      </c>
      <c r="AB13" s="18">
        <v>5214623</v>
      </c>
      <c r="AC13" s="18">
        <v>4314778</v>
      </c>
      <c r="AD13" s="18">
        <v>11613605</v>
      </c>
      <c r="AE13" s="18">
        <v>24792166</v>
      </c>
      <c r="AF13" s="18"/>
      <c r="AG13" s="18">
        <f t="shared" si="0"/>
        <v>75345301</v>
      </c>
    </row>
    <row r="14" spans="1:33" x14ac:dyDescent="0.2">
      <c r="A14" s="17">
        <v>34700</v>
      </c>
      <c r="B14" s="18">
        <f>VLOOKUP(A14,[1]Dec1930!$A$643:$C$752,3,0)</f>
        <v>49601</v>
      </c>
      <c r="C14" s="18">
        <f>VLOOKUP(A14,'[2]Jan1931-Dec1940'!$A$643:$C$752,3,0)</f>
        <v>34494</v>
      </c>
      <c r="D14" s="18">
        <f>VLOOKUP(A14,'[3]Jan1941-Dec1950'!$A$643:$D$752,3,0)</f>
        <v>214050</v>
      </c>
      <c r="E14" s="18">
        <f>VLOOKUP(A14,'[4]Jan1951-Dec1955'!$A$654:$C$763,3,0)</f>
        <v>607869</v>
      </c>
      <c r="F14" s="18">
        <f>VLOOKUP(A14,'[5]Jan1956-Dec1957'!$A$643:$C$752,3,0)</f>
        <v>191191</v>
      </c>
      <c r="G14" s="18">
        <f>VLOOKUP(A14,'[6]Jan1958-Dec1958'!$A$643:$C$752,3,0)</f>
        <v>975953</v>
      </c>
      <c r="H14" s="18">
        <f>VLOOKUP(A14,'[7]Jan1959-Dec1959'!$A$627:$C$736,3,0)</f>
        <v>207063</v>
      </c>
      <c r="I14" s="18">
        <f>VLOOKUP(A14,'[8]Jan1960-Dec1960'!$A$611:$C$720,3,0)</f>
        <v>212078</v>
      </c>
      <c r="J14" s="18">
        <f>VLOOKUP(A14,'[9]Jan1961-Dec1961'!$A$595:$C$704,3,0)</f>
        <v>200550</v>
      </c>
      <c r="K14" s="18">
        <f>VLOOKUP(A14,'[10]Jan1962-Dec1962'!$A$579:$C$688,3,0)</f>
        <v>145338</v>
      </c>
      <c r="L14" s="18">
        <f>VLOOKUP(A14,'[11]Jan1963-Dec1963'!$A$563:$C$672,3,0)</f>
        <v>197170</v>
      </c>
      <c r="M14" s="18">
        <f>VLOOKUP(A14,'[12]Jan1964-Dec1964'!$A$547:$C$656,3,0)</f>
        <v>564618</v>
      </c>
      <c r="N14" s="18">
        <f>VLOOKUP(A14,'[13]Jan1965-Dec1965'!$A$531:$C$640,3,0)</f>
        <v>3685006</v>
      </c>
      <c r="O14" s="18">
        <f>VLOOKUP(A14,'[14]Jan1966-Dec1967'!$A$515:$C$624,3,0)</f>
        <v>259259</v>
      </c>
      <c r="P14" s="18">
        <f>VLOOKUP(A14,'[15]Jan1967-Dec1967'!$A$499:$C$608,3,0)</f>
        <v>189606</v>
      </c>
      <c r="Q14" s="18">
        <f>VLOOKUP(A14,'[16]Jan1968-Dec1968'!$A$483:$C$592,3,0)</f>
        <v>237575</v>
      </c>
      <c r="R14" s="18">
        <f>VLOOKUP(A14,'[17]Jan1969-Dec1970'!$A$467:$C$576,3,0)</f>
        <v>569477</v>
      </c>
      <c r="S14" s="18">
        <f>VLOOKUP(A14,'[18]Jan1971-Dec1973'!$A$435:$C$544,3,0)</f>
        <v>1026668</v>
      </c>
      <c r="T14" s="18">
        <f>VLOOKUP(A14,'[19]Jan1974-Dec1975'!$A$387:$C$496,3,0)</f>
        <v>2912309</v>
      </c>
      <c r="U14" s="18">
        <f>VLOOKUP(A14,'[20]Jan1976-Dec1977'!$A$355:$C$464,3,0)</f>
        <v>1764126</v>
      </c>
      <c r="V14" s="18">
        <f>VLOOKUP(A14,'[21]Jan1978-Dec1978'!$A$323:$C$432,3,0)</f>
        <v>2077964</v>
      </c>
      <c r="W14" s="18">
        <v>2007525</v>
      </c>
      <c r="X14" s="18">
        <v>2110663</v>
      </c>
      <c r="Y14" s="18">
        <v>2645685</v>
      </c>
      <c r="Z14" s="18">
        <v>3362452</v>
      </c>
      <c r="AA14" s="18">
        <v>2241452</v>
      </c>
      <c r="AB14" s="18">
        <v>4924346</v>
      </c>
      <c r="AC14" s="18">
        <v>4060376</v>
      </c>
      <c r="AD14" s="18">
        <v>10890131</v>
      </c>
      <c r="AE14" s="18">
        <v>23110231</v>
      </c>
      <c r="AF14" s="18"/>
      <c r="AG14" s="18">
        <f t="shared" si="0"/>
        <v>71674826</v>
      </c>
    </row>
    <row r="15" spans="1:33" x14ac:dyDescent="0.2">
      <c r="A15" s="17">
        <v>34731</v>
      </c>
      <c r="B15" s="18">
        <f>VLOOKUP(A15,[1]Dec1930!$A$643:$C$752,3,0)</f>
        <v>44775</v>
      </c>
      <c r="C15" s="18">
        <f>VLOOKUP(A15,'[2]Jan1931-Dec1940'!$A$643:$C$752,3,0)</f>
        <v>29305</v>
      </c>
      <c r="D15" s="18">
        <f>VLOOKUP(A15,'[3]Jan1941-Dec1950'!$A$643:$D$752,3,0)</f>
        <v>220507</v>
      </c>
      <c r="E15" s="18">
        <f>VLOOKUP(A15,'[4]Jan1951-Dec1955'!$A$654:$C$763,3,0)</f>
        <v>569489</v>
      </c>
      <c r="F15" s="18">
        <f>VLOOKUP(A15,'[5]Jan1956-Dec1957'!$A$643:$C$752,3,0)</f>
        <v>169182</v>
      </c>
      <c r="G15" s="18">
        <f>VLOOKUP(A15,'[6]Jan1958-Dec1958'!$A$643:$C$752,3,0)</f>
        <v>894121</v>
      </c>
      <c r="H15" s="18">
        <f>VLOOKUP(A15,'[7]Jan1959-Dec1959'!$A$627:$C$736,3,0)</f>
        <v>189866</v>
      </c>
      <c r="I15" s="18">
        <f>VLOOKUP(A15,'[8]Jan1960-Dec1960'!$A$611:$C$720,3,0)</f>
        <v>187993</v>
      </c>
      <c r="J15" s="18">
        <f>VLOOKUP(A15,'[9]Jan1961-Dec1961'!$A$595:$C$704,3,0)</f>
        <v>172390</v>
      </c>
      <c r="K15" s="18">
        <f>VLOOKUP(A15,'[10]Jan1962-Dec1962'!$A$579:$C$688,3,0)</f>
        <v>134646</v>
      </c>
      <c r="L15" s="18">
        <f>VLOOKUP(A15,'[11]Jan1963-Dec1963'!$A$563:$C$672,3,0)</f>
        <v>183418</v>
      </c>
      <c r="M15" s="18">
        <f>VLOOKUP(A15,'[12]Jan1964-Dec1964'!$A$547:$C$656,3,0)</f>
        <v>508791</v>
      </c>
      <c r="N15" s="18">
        <f>VLOOKUP(A15,'[13]Jan1965-Dec1965'!$A$531:$C$640,3,0)</f>
        <v>3306058</v>
      </c>
      <c r="O15" s="18">
        <f>VLOOKUP(A15,'[14]Jan1966-Dec1967'!$A$515:$C$624,3,0)</f>
        <v>216758</v>
      </c>
      <c r="P15" s="18">
        <f>VLOOKUP(A15,'[15]Jan1967-Dec1967'!$A$499:$C$608,3,0)</f>
        <v>170340</v>
      </c>
      <c r="Q15" s="18">
        <f>VLOOKUP(A15,'[16]Jan1968-Dec1968'!$A$483:$C$592,3,0)</f>
        <v>241412</v>
      </c>
      <c r="R15" s="18">
        <f>VLOOKUP(A15,'[17]Jan1969-Dec1970'!$A$467:$C$576,3,0)</f>
        <v>520387</v>
      </c>
      <c r="S15" s="18">
        <f>VLOOKUP(A15,'[18]Jan1971-Dec1973'!$A$435:$C$544,3,0)</f>
        <v>915217</v>
      </c>
      <c r="T15" s="18">
        <f>VLOOKUP(A15,'[19]Jan1974-Dec1975'!$A$387:$C$496,3,0)</f>
        <v>2569331</v>
      </c>
      <c r="U15" s="18">
        <f>VLOOKUP(A15,'[20]Jan1976-Dec1977'!$A$355:$C$464,3,0)</f>
        <v>1619162</v>
      </c>
      <c r="V15" s="18">
        <f>VLOOKUP(A15,'[21]Jan1978-Dec1978'!$A$323:$C$432,3,0)</f>
        <v>1847606</v>
      </c>
      <c r="W15" s="18">
        <v>1857768</v>
      </c>
      <c r="X15" s="18">
        <v>1940291</v>
      </c>
      <c r="Y15" s="18">
        <v>2359998</v>
      </c>
      <c r="Z15" s="18">
        <v>3045007</v>
      </c>
      <c r="AA15" s="18">
        <v>1975971</v>
      </c>
      <c r="AB15" s="18">
        <v>4548792</v>
      </c>
      <c r="AC15" s="18">
        <v>3750065</v>
      </c>
      <c r="AD15" s="18">
        <v>9759842</v>
      </c>
      <c r="AE15" s="18">
        <v>20677301</v>
      </c>
      <c r="AF15" s="18"/>
      <c r="AG15" s="18">
        <f t="shared" si="0"/>
        <v>64625789</v>
      </c>
    </row>
    <row r="16" spans="1:33" x14ac:dyDescent="0.2">
      <c r="A16" s="17">
        <v>34759</v>
      </c>
      <c r="B16" s="18">
        <f>VLOOKUP(A16,[1]Dec1930!$A$643:$C$752,3,0)</f>
        <v>50269</v>
      </c>
      <c r="C16" s="18">
        <f>VLOOKUP(A16,'[2]Jan1931-Dec1940'!$A$643:$C$752,3,0)</f>
        <v>32798</v>
      </c>
      <c r="D16" s="18">
        <f>VLOOKUP(A16,'[3]Jan1941-Dec1950'!$A$643:$D$752,3,0)</f>
        <v>226734</v>
      </c>
      <c r="E16" s="18">
        <f>VLOOKUP(A16,'[4]Jan1951-Dec1955'!$A$654:$C$763,3,0)</f>
        <v>602881</v>
      </c>
      <c r="F16" s="18">
        <f>VLOOKUP(A16,'[5]Jan1956-Dec1957'!$A$643:$C$752,3,0)</f>
        <v>182105</v>
      </c>
      <c r="G16" s="18">
        <f>VLOOKUP(A16,'[6]Jan1958-Dec1958'!$A$643:$C$752,3,0)</f>
        <v>1024793</v>
      </c>
      <c r="H16" s="18">
        <f>VLOOKUP(A16,'[7]Jan1959-Dec1959'!$A$627:$C$736,3,0)</f>
        <v>204434</v>
      </c>
      <c r="I16" s="18">
        <f>VLOOKUP(A16,'[8]Jan1960-Dec1960'!$A$611:$C$720,3,0)</f>
        <v>202315</v>
      </c>
      <c r="J16" s="18">
        <f>VLOOKUP(A16,'[9]Jan1961-Dec1961'!$A$595:$C$704,3,0)</f>
        <v>180134</v>
      </c>
      <c r="K16" s="18">
        <f>VLOOKUP(A16,'[10]Jan1962-Dec1962'!$A$579:$C$688,3,0)</f>
        <v>155181</v>
      </c>
      <c r="L16" s="18">
        <f>VLOOKUP(A16,'[11]Jan1963-Dec1963'!$A$563:$C$672,3,0)</f>
        <v>201351</v>
      </c>
      <c r="M16" s="18">
        <f>VLOOKUP(A16,'[12]Jan1964-Dec1964'!$A$547:$C$656,3,0)</f>
        <v>539377</v>
      </c>
      <c r="N16" s="18">
        <f>VLOOKUP(A16,'[13]Jan1965-Dec1965'!$A$531:$C$640,3,0)</f>
        <v>3694646</v>
      </c>
      <c r="O16" s="18">
        <f>VLOOKUP(A16,'[14]Jan1966-Dec1967'!$A$515:$C$624,3,0)</f>
        <v>241065</v>
      </c>
      <c r="P16" s="18">
        <f>VLOOKUP(A16,'[15]Jan1967-Dec1967'!$A$499:$C$608,3,0)</f>
        <v>188047</v>
      </c>
      <c r="Q16" s="18">
        <f>VLOOKUP(A16,'[16]Jan1968-Dec1968'!$A$483:$C$592,3,0)</f>
        <v>253184</v>
      </c>
      <c r="R16" s="18">
        <f>VLOOKUP(A16,'[17]Jan1969-Dec1970'!$A$467:$C$576,3,0)</f>
        <v>589176</v>
      </c>
      <c r="S16" s="18">
        <f>VLOOKUP(A16,'[18]Jan1971-Dec1973'!$A$435:$C$544,3,0)</f>
        <v>1089870</v>
      </c>
      <c r="T16" s="18">
        <f>VLOOKUP(A16,'[19]Jan1974-Dec1975'!$A$387:$C$496,3,0)</f>
        <v>2800398</v>
      </c>
      <c r="U16" s="18">
        <f>VLOOKUP(A16,'[20]Jan1976-Dec1977'!$A$355:$C$464,3,0)</f>
        <v>1715381</v>
      </c>
      <c r="V16" s="18">
        <f>VLOOKUP(A16,'[21]Jan1978-Dec1978'!$A$323:$C$432,3,0)</f>
        <v>1930930</v>
      </c>
      <c r="W16" s="18">
        <v>2071109</v>
      </c>
      <c r="X16" s="18">
        <v>2058381</v>
      </c>
      <c r="Y16" s="18">
        <v>2534597</v>
      </c>
      <c r="Z16" s="18">
        <v>3336334</v>
      </c>
      <c r="AA16" s="18">
        <v>2054376</v>
      </c>
      <c r="AB16" s="18">
        <v>4985250</v>
      </c>
      <c r="AC16" s="18">
        <v>4126731</v>
      </c>
      <c r="AD16" s="18">
        <v>10610952</v>
      </c>
      <c r="AE16" s="18">
        <v>22698868</v>
      </c>
      <c r="AF16" s="18"/>
      <c r="AG16" s="18">
        <f t="shared" si="0"/>
        <v>70581667</v>
      </c>
    </row>
    <row r="17" spans="1:33" x14ac:dyDescent="0.2">
      <c r="A17" s="17">
        <v>34790</v>
      </c>
      <c r="B17" s="18">
        <f>VLOOKUP(A17,[1]Dec1930!$A$643:$C$752,3,0)</f>
        <v>46973</v>
      </c>
      <c r="C17" s="18">
        <f>VLOOKUP(A17,'[2]Jan1931-Dec1940'!$A$643:$C$752,3,0)</f>
        <v>31546</v>
      </c>
      <c r="D17" s="18">
        <f>VLOOKUP(A17,'[3]Jan1941-Dec1950'!$A$643:$D$752,3,0)</f>
        <v>215964</v>
      </c>
      <c r="E17" s="18">
        <f>VLOOKUP(A17,'[4]Jan1951-Dec1955'!$A$654:$C$763,3,0)</f>
        <v>600562</v>
      </c>
      <c r="F17" s="18">
        <f>VLOOKUP(A17,'[5]Jan1956-Dec1957'!$A$643:$C$752,3,0)</f>
        <v>182202</v>
      </c>
      <c r="G17" s="18">
        <f>VLOOKUP(A17,'[6]Jan1958-Dec1958'!$A$643:$C$752,3,0)</f>
        <v>1003676</v>
      </c>
      <c r="H17" s="18">
        <f>VLOOKUP(A17,'[7]Jan1959-Dec1959'!$A$627:$C$736,3,0)</f>
        <v>205761</v>
      </c>
      <c r="I17" s="18">
        <f>VLOOKUP(A17,'[8]Jan1960-Dec1960'!$A$611:$C$720,3,0)</f>
        <v>201011</v>
      </c>
      <c r="J17" s="18">
        <f>VLOOKUP(A17,'[9]Jan1961-Dec1961'!$A$595:$C$704,3,0)</f>
        <v>182278</v>
      </c>
      <c r="K17" s="18">
        <f>VLOOKUP(A17,'[10]Jan1962-Dec1962'!$A$579:$C$688,3,0)</f>
        <v>152615</v>
      </c>
      <c r="L17" s="18">
        <f>VLOOKUP(A17,'[11]Jan1963-Dec1963'!$A$563:$C$672,3,0)</f>
        <v>195287</v>
      </c>
      <c r="M17" s="18">
        <f>VLOOKUP(A17,'[12]Jan1964-Dec1964'!$A$547:$C$656,3,0)</f>
        <v>521524</v>
      </c>
      <c r="N17" s="18">
        <f>VLOOKUP(A17,'[13]Jan1965-Dec1965'!$A$531:$C$640,3,0)</f>
        <v>3595170</v>
      </c>
      <c r="O17" s="18">
        <f>VLOOKUP(A17,'[14]Jan1966-Dec1967'!$A$515:$C$624,3,0)</f>
        <v>221706</v>
      </c>
      <c r="P17" s="18">
        <f>VLOOKUP(A17,'[15]Jan1967-Dec1967'!$A$499:$C$608,3,0)</f>
        <v>183286</v>
      </c>
      <c r="Q17" s="18">
        <f>VLOOKUP(A17,'[16]Jan1968-Dec1968'!$A$483:$C$592,3,0)</f>
        <v>239588</v>
      </c>
      <c r="R17" s="18">
        <f>VLOOKUP(A17,'[17]Jan1969-Dec1970'!$A$467:$C$576,3,0)</f>
        <v>553796</v>
      </c>
      <c r="S17" s="18">
        <f>VLOOKUP(A17,'[18]Jan1971-Dec1973'!$A$435:$C$544,3,0)</f>
        <v>936843</v>
      </c>
      <c r="T17" s="18">
        <f>VLOOKUP(A17,'[19]Jan1974-Dec1975'!$A$387:$C$496,3,0)</f>
        <v>2798968</v>
      </c>
      <c r="U17" s="18">
        <f>VLOOKUP(A17,'[20]Jan1976-Dec1977'!$A$355:$C$464,3,0)</f>
        <v>1656318</v>
      </c>
      <c r="V17" s="18">
        <f>VLOOKUP(A17,'[21]Jan1978-Dec1978'!$A$323:$C$432,3,0)</f>
        <v>1808310</v>
      </c>
      <c r="W17" s="18">
        <v>1908486</v>
      </c>
      <c r="X17" s="18">
        <v>1919392</v>
      </c>
      <c r="Y17" s="18">
        <v>2477515</v>
      </c>
      <c r="Z17" s="18">
        <v>3115453</v>
      </c>
      <c r="AA17" s="18">
        <v>2007149</v>
      </c>
      <c r="AB17" s="18">
        <v>4409979</v>
      </c>
      <c r="AC17" s="18">
        <v>4020248</v>
      </c>
      <c r="AD17" s="18">
        <v>10016628</v>
      </c>
      <c r="AE17" s="18">
        <v>21315739</v>
      </c>
      <c r="AF17" s="18"/>
      <c r="AG17" s="18">
        <f t="shared" si="0"/>
        <v>66723973</v>
      </c>
    </row>
    <row r="18" spans="1:33" x14ac:dyDescent="0.2">
      <c r="A18" s="17">
        <v>34820</v>
      </c>
      <c r="B18" s="18">
        <f>VLOOKUP(A18,[1]Dec1930!$A$643:$C$752,3,0)</f>
        <v>37134</v>
      </c>
      <c r="C18" s="18">
        <f>VLOOKUP(A18,'[2]Jan1931-Dec1940'!$A$643:$C$752,3,0)</f>
        <v>32146</v>
      </c>
      <c r="D18" s="18">
        <f>VLOOKUP(A18,'[3]Jan1941-Dec1950'!$A$643:$D$752,3,0)</f>
        <v>221775</v>
      </c>
      <c r="E18" s="18">
        <f>VLOOKUP(A18,'[4]Jan1951-Dec1955'!$A$654:$C$763,3,0)</f>
        <v>625207</v>
      </c>
      <c r="F18" s="18">
        <f>VLOOKUP(A18,'[5]Jan1956-Dec1957'!$A$643:$C$752,3,0)</f>
        <v>195626</v>
      </c>
      <c r="G18" s="18">
        <f>VLOOKUP(A18,'[6]Jan1958-Dec1958'!$A$643:$C$752,3,0)</f>
        <v>1055284</v>
      </c>
      <c r="H18" s="18">
        <f>VLOOKUP(A18,'[7]Jan1959-Dec1959'!$A$627:$C$736,3,0)</f>
        <v>201837</v>
      </c>
      <c r="I18" s="18">
        <f>VLOOKUP(A18,'[8]Jan1960-Dec1960'!$A$611:$C$720,3,0)</f>
        <v>217289</v>
      </c>
      <c r="J18" s="18">
        <f>VLOOKUP(A18,'[9]Jan1961-Dec1961'!$A$595:$C$704,3,0)</f>
        <v>206385</v>
      </c>
      <c r="K18" s="18">
        <f>VLOOKUP(A18,'[10]Jan1962-Dec1962'!$A$579:$C$688,3,0)</f>
        <v>149734</v>
      </c>
      <c r="L18" s="18">
        <f>VLOOKUP(A18,'[11]Jan1963-Dec1963'!$A$563:$C$672,3,0)</f>
        <v>204057</v>
      </c>
      <c r="M18" s="18">
        <f>VLOOKUP(A18,'[12]Jan1964-Dec1964'!$A$547:$C$656,3,0)</f>
        <v>560434</v>
      </c>
      <c r="N18" s="18">
        <f>VLOOKUP(A18,'[13]Jan1965-Dec1965'!$A$531:$C$640,3,0)</f>
        <v>3639945</v>
      </c>
      <c r="O18" s="18">
        <f>VLOOKUP(A18,'[14]Jan1966-Dec1967'!$A$515:$C$624,3,0)</f>
        <v>261534</v>
      </c>
      <c r="P18" s="18">
        <f>VLOOKUP(A18,'[15]Jan1967-Dec1967'!$A$499:$C$608,3,0)</f>
        <v>186490</v>
      </c>
      <c r="Q18" s="18">
        <f>VLOOKUP(A18,'[16]Jan1968-Dec1968'!$A$483:$C$592,3,0)</f>
        <v>238907</v>
      </c>
      <c r="R18" s="18">
        <f>VLOOKUP(A18,'[17]Jan1969-Dec1970'!$A$467:$C$576,3,0)</f>
        <v>570244</v>
      </c>
      <c r="S18" s="18">
        <f>VLOOKUP(A18,'[18]Jan1971-Dec1973'!$A$435:$C$544,3,0)</f>
        <v>1062120</v>
      </c>
      <c r="T18" s="18">
        <f>VLOOKUP(A18,'[19]Jan1974-Dec1975'!$A$387:$C$496,3,0)</f>
        <v>3006436</v>
      </c>
      <c r="U18" s="18">
        <f>VLOOKUP(A18,'[20]Jan1976-Dec1977'!$A$355:$C$464,3,0)</f>
        <v>1814866</v>
      </c>
      <c r="V18" s="18">
        <f>VLOOKUP(A18,'[21]Jan1978-Dec1978'!$A$323:$C$432,3,0)</f>
        <v>2001862</v>
      </c>
      <c r="W18" s="18">
        <v>2004000</v>
      </c>
      <c r="X18" s="18">
        <v>2096838</v>
      </c>
      <c r="Y18" s="18">
        <v>2599347</v>
      </c>
      <c r="Z18" s="18">
        <v>3304322</v>
      </c>
      <c r="AA18" s="18">
        <v>2141136</v>
      </c>
      <c r="AB18" s="18">
        <v>4939221</v>
      </c>
      <c r="AC18" s="18">
        <v>3997472</v>
      </c>
      <c r="AD18" s="18">
        <v>10747218</v>
      </c>
      <c r="AE18" s="18">
        <v>21913482</v>
      </c>
      <c r="AF18" s="18"/>
      <c r="AG18" s="18">
        <f t="shared" si="0"/>
        <v>70232348</v>
      </c>
    </row>
    <row r="19" spans="1:33" x14ac:dyDescent="0.2">
      <c r="A19" s="17">
        <v>34851</v>
      </c>
      <c r="B19" s="18">
        <f>VLOOKUP(A19,[1]Dec1930!$A$643:$C$752,3,0)</f>
        <v>39983</v>
      </c>
      <c r="C19" s="18">
        <f>VLOOKUP(A19,'[2]Jan1931-Dec1940'!$A$643:$C$752,3,0)</f>
        <v>32165</v>
      </c>
      <c r="D19" s="18">
        <f>VLOOKUP(A19,'[3]Jan1941-Dec1950'!$A$643:$D$752,3,0)</f>
        <v>224173</v>
      </c>
      <c r="E19" s="18">
        <f>VLOOKUP(A19,'[4]Jan1951-Dec1955'!$A$654:$C$763,3,0)</f>
        <v>612432</v>
      </c>
      <c r="F19" s="18">
        <f>VLOOKUP(A19,'[5]Jan1956-Dec1957'!$A$643:$C$752,3,0)</f>
        <v>186048</v>
      </c>
      <c r="G19" s="18">
        <f>VLOOKUP(A19,'[6]Jan1958-Dec1958'!$A$643:$C$752,3,0)</f>
        <v>1080058</v>
      </c>
      <c r="H19" s="18">
        <f>VLOOKUP(A19,'[7]Jan1959-Dec1959'!$A$627:$C$736,3,0)</f>
        <v>194948</v>
      </c>
      <c r="I19" s="18">
        <f>VLOOKUP(A19,'[8]Jan1960-Dec1960'!$A$611:$C$720,3,0)</f>
        <v>203627</v>
      </c>
      <c r="J19" s="18">
        <f>VLOOKUP(A19,'[9]Jan1961-Dec1961'!$A$595:$C$704,3,0)</f>
        <v>204934</v>
      </c>
      <c r="K19" s="18">
        <f>VLOOKUP(A19,'[10]Jan1962-Dec1962'!$A$579:$C$688,3,0)</f>
        <v>149577</v>
      </c>
      <c r="L19" s="18">
        <f>VLOOKUP(A19,'[11]Jan1963-Dec1963'!$A$563:$C$672,3,0)</f>
        <v>193781</v>
      </c>
      <c r="M19" s="18">
        <f>VLOOKUP(A19,'[12]Jan1964-Dec1964'!$A$547:$C$656,3,0)</f>
        <v>514313</v>
      </c>
      <c r="N19" s="18">
        <f>VLOOKUP(A19,'[13]Jan1965-Dec1965'!$A$531:$C$640,3,0)</f>
        <v>3500450</v>
      </c>
      <c r="O19" s="18">
        <f>VLOOKUP(A19,'[14]Jan1966-Dec1967'!$A$515:$C$624,3,0)</f>
        <v>256314</v>
      </c>
      <c r="P19" s="18">
        <f>VLOOKUP(A19,'[15]Jan1967-Dec1967'!$A$499:$C$608,3,0)</f>
        <v>179574</v>
      </c>
      <c r="Q19" s="18">
        <f>VLOOKUP(A19,'[16]Jan1968-Dec1968'!$A$483:$C$592,3,0)</f>
        <v>272066</v>
      </c>
      <c r="R19" s="18">
        <f>VLOOKUP(A19,'[17]Jan1969-Dec1970'!$A$467:$C$576,3,0)</f>
        <v>530933</v>
      </c>
      <c r="S19" s="18">
        <f>VLOOKUP(A19,'[18]Jan1971-Dec1973'!$A$435:$C$544,3,0)</f>
        <v>1024211</v>
      </c>
      <c r="T19" s="18">
        <f>VLOOKUP(A19,'[19]Jan1974-Dec1975'!$A$387:$C$496,3,0)</f>
        <v>2854853</v>
      </c>
      <c r="U19" s="18">
        <f>VLOOKUP(A19,'[20]Jan1976-Dec1977'!$A$355:$C$464,3,0)</f>
        <v>1743755</v>
      </c>
      <c r="V19" s="18">
        <f>VLOOKUP(A19,'[21]Jan1978-Dec1978'!$A$323:$C$432,3,0)</f>
        <v>1833977</v>
      </c>
      <c r="W19" s="18">
        <v>1854007</v>
      </c>
      <c r="X19" s="18">
        <v>2010610</v>
      </c>
      <c r="Y19" s="18">
        <v>2460579</v>
      </c>
      <c r="Z19" s="18">
        <v>3107223</v>
      </c>
      <c r="AA19" s="18">
        <v>2058133</v>
      </c>
      <c r="AB19" s="18">
        <v>4878687</v>
      </c>
      <c r="AC19" s="18">
        <v>3909859</v>
      </c>
      <c r="AD19" s="18">
        <v>10234874</v>
      </c>
      <c r="AE19" s="18">
        <v>20435230</v>
      </c>
      <c r="AF19" s="18"/>
      <c r="AG19" s="18">
        <f t="shared" si="0"/>
        <v>66781374</v>
      </c>
    </row>
    <row r="20" spans="1:33" x14ac:dyDescent="0.2">
      <c r="A20" s="17">
        <v>34881</v>
      </c>
      <c r="B20" s="18">
        <f>VLOOKUP(A20,[1]Dec1930!$A$643:$C$752,3,0)</f>
        <v>32743</v>
      </c>
      <c r="C20" s="18">
        <f>VLOOKUP(A20,'[2]Jan1931-Dec1940'!$A$643:$C$752,3,0)</f>
        <v>32275</v>
      </c>
      <c r="D20" s="18">
        <f>VLOOKUP(A20,'[3]Jan1941-Dec1950'!$A$643:$D$752,3,0)</f>
        <v>229765</v>
      </c>
      <c r="E20" s="18">
        <f>VLOOKUP(A20,'[4]Jan1951-Dec1955'!$A$654:$C$763,3,0)</f>
        <v>636023</v>
      </c>
      <c r="F20" s="18">
        <f>VLOOKUP(A20,'[5]Jan1956-Dec1957'!$A$643:$C$752,3,0)</f>
        <v>191752</v>
      </c>
      <c r="G20" s="18">
        <f>VLOOKUP(A20,'[6]Jan1958-Dec1958'!$A$643:$C$752,3,0)</f>
        <v>1061100</v>
      </c>
      <c r="H20" s="18">
        <f>VLOOKUP(A20,'[7]Jan1959-Dec1959'!$A$627:$C$736,3,0)</f>
        <v>190639</v>
      </c>
      <c r="I20" s="18">
        <f>VLOOKUP(A20,'[8]Jan1960-Dec1960'!$A$611:$C$720,3,0)</f>
        <v>203657</v>
      </c>
      <c r="J20" s="18">
        <f>VLOOKUP(A20,'[9]Jan1961-Dec1961'!$A$595:$C$704,3,0)</f>
        <v>200914</v>
      </c>
      <c r="K20" s="18">
        <f>VLOOKUP(A20,'[10]Jan1962-Dec1962'!$A$579:$C$688,3,0)</f>
        <v>155934</v>
      </c>
      <c r="L20" s="18">
        <f>VLOOKUP(A20,'[11]Jan1963-Dec1963'!$A$563:$C$672,3,0)</f>
        <v>196738</v>
      </c>
      <c r="M20" s="18">
        <f>VLOOKUP(A20,'[12]Jan1964-Dec1964'!$A$547:$C$656,3,0)</f>
        <v>551858</v>
      </c>
      <c r="N20" s="18">
        <f>VLOOKUP(A20,'[13]Jan1965-Dec1965'!$A$531:$C$640,3,0)</f>
        <v>3523661</v>
      </c>
      <c r="O20" s="18">
        <f>VLOOKUP(A20,'[14]Jan1966-Dec1967'!$A$515:$C$624,3,0)</f>
        <v>276335</v>
      </c>
      <c r="P20" s="18">
        <f>VLOOKUP(A20,'[15]Jan1967-Dec1967'!$A$499:$C$608,3,0)</f>
        <v>175647</v>
      </c>
      <c r="Q20" s="18">
        <f>VLOOKUP(A20,'[16]Jan1968-Dec1968'!$A$483:$C$592,3,0)</f>
        <v>272081</v>
      </c>
      <c r="R20" s="18">
        <f>VLOOKUP(A20,'[17]Jan1969-Dec1970'!$A$467:$C$576,3,0)</f>
        <v>538852</v>
      </c>
      <c r="S20" s="18">
        <f>VLOOKUP(A20,'[18]Jan1971-Dec1973'!$A$435:$C$544,3,0)</f>
        <v>1021075</v>
      </c>
      <c r="T20" s="18">
        <f>VLOOKUP(A20,'[19]Jan1974-Dec1975'!$A$387:$C$496,3,0)</f>
        <v>2945099</v>
      </c>
      <c r="U20" s="18">
        <f>VLOOKUP(A20,'[20]Jan1976-Dec1977'!$A$355:$C$464,3,0)</f>
        <v>1754873</v>
      </c>
      <c r="V20" s="18">
        <f>VLOOKUP(A20,'[21]Jan1978-Dec1978'!$A$323:$C$432,3,0)</f>
        <v>1826485</v>
      </c>
      <c r="W20" s="18">
        <v>1933900</v>
      </c>
      <c r="X20" s="18">
        <v>2066347</v>
      </c>
      <c r="Y20" s="18">
        <v>2521559</v>
      </c>
      <c r="Z20" s="18">
        <v>3073942</v>
      </c>
      <c r="AA20" s="18">
        <v>2061937</v>
      </c>
      <c r="AB20" s="18">
        <v>4887366</v>
      </c>
      <c r="AC20" s="18">
        <v>3848606</v>
      </c>
      <c r="AD20" s="18">
        <v>10110406</v>
      </c>
      <c r="AE20" s="18">
        <v>20320262</v>
      </c>
      <c r="AF20" s="18"/>
      <c r="AG20" s="18">
        <f t="shared" si="0"/>
        <v>66841831</v>
      </c>
    </row>
    <row r="21" spans="1:33" x14ac:dyDescent="0.2">
      <c r="A21" s="17">
        <v>34912</v>
      </c>
      <c r="B21" s="18">
        <f>VLOOKUP(A21,[1]Dec1930!$A$643:$C$752,3,0)</f>
        <v>56587</v>
      </c>
      <c r="C21" s="18">
        <f>VLOOKUP(A21,'[2]Jan1931-Dec1940'!$A$643:$C$752,3,0)</f>
        <v>29390</v>
      </c>
      <c r="D21" s="18">
        <f>VLOOKUP(A21,'[3]Jan1941-Dec1950'!$A$643:$D$752,3,0)</f>
        <v>239208</v>
      </c>
      <c r="E21" s="18">
        <f>VLOOKUP(A21,'[4]Jan1951-Dec1955'!$A$654:$C$763,3,0)</f>
        <v>616463</v>
      </c>
      <c r="F21" s="18">
        <f>VLOOKUP(A21,'[5]Jan1956-Dec1957'!$A$643:$C$752,3,0)</f>
        <v>205569</v>
      </c>
      <c r="G21" s="18">
        <f>VLOOKUP(A21,'[6]Jan1958-Dec1958'!$A$643:$C$752,3,0)</f>
        <v>1057266</v>
      </c>
      <c r="H21" s="18">
        <f>VLOOKUP(A21,'[7]Jan1959-Dec1959'!$A$627:$C$736,3,0)</f>
        <v>197454</v>
      </c>
      <c r="I21" s="18">
        <f>VLOOKUP(A21,'[8]Jan1960-Dec1960'!$A$611:$C$720,3,0)</f>
        <v>209625</v>
      </c>
      <c r="J21" s="18">
        <f>VLOOKUP(A21,'[9]Jan1961-Dec1961'!$A$595:$C$704,3,0)</f>
        <v>203787</v>
      </c>
      <c r="K21" s="18">
        <f>VLOOKUP(A21,'[10]Jan1962-Dec1962'!$A$579:$C$688,3,0)</f>
        <v>150152</v>
      </c>
      <c r="L21" s="18">
        <f>VLOOKUP(A21,'[11]Jan1963-Dec1963'!$A$563:$C$672,3,0)</f>
        <v>189229</v>
      </c>
      <c r="M21" s="18">
        <f>VLOOKUP(A21,'[12]Jan1964-Dec1964'!$A$547:$C$656,3,0)</f>
        <v>556919</v>
      </c>
      <c r="N21" s="18">
        <f>VLOOKUP(A21,'[13]Jan1965-Dec1965'!$A$531:$C$640,3,0)</f>
        <v>3599577</v>
      </c>
      <c r="O21" s="18">
        <f>VLOOKUP(A21,'[14]Jan1966-Dec1967'!$A$515:$C$624,3,0)</f>
        <v>331791</v>
      </c>
      <c r="P21" s="18">
        <f>VLOOKUP(A21,'[15]Jan1967-Dec1967'!$A$499:$C$608,3,0)</f>
        <v>174670</v>
      </c>
      <c r="Q21" s="18">
        <f>VLOOKUP(A21,'[16]Jan1968-Dec1968'!$A$483:$C$592,3,0)</f>
        <v>265073</v>
      </c>
      <c r="R21" s="18">
        <f>VLOOKUP(A21,'[17]Jan1969-Dec1970'!$A$467:$C$576,3,0)</f>
        <v>556671</v>
      </c>
      <c r="S21" s="18">
        <f>VLOOKUP(A21,'[18]Jan1971-Dec1973'!$A$435:$C$544,3,0)</f>
        <v>1007812</v>
      </c>
      <c r="T21" s="18">
        <f>VLOOKUP(A21,'[19]Jan1974-Dec1975'!$A$387:$C$496,3,0)</f>
        <v>2767470</v>
      </c>
      <c r="U21" s="18">
        <f>VLOOKUP(A21,'[20]Jan1976-Dec1977'!$A$355:$C$464,3,0)</f>
        <v>1757376</v>
      </c>
      <c r="V21" s="18">
        <f>VLOOKUP(A21,'[21]Jan1978-Dec1978'!$A$323:$C$432,3,0)</f>
        <v>1876964</v>
      </c>
      <c r="W21" s="18">
        <v>1917943</v>
      </c>
      <c r="X21" s="18">
        <v>1997877</v>
      </c>
      <c r="Y21" s="18">
        <v>2502163</v>
      </c>
      <c r="Z21" s="18">
        <v>3089553</v>
      </c>
      <c r="AA21" s="18">
        <v>2081597</v>
      </c>
      <c r="AB21" s="18">
        <v>5039232</v>
      </c>
      <c r="AC21" s="18">
        <v>3866883</v>
      </c>
      <c r="AD21" s="18">
        <v>10383911</v>
      </c>
      <c r="AE21" s="18">
        <v>20041150</v>
      </c>
      <c r="AF21" s="18"/>
      <c r="AG21" s="18">
        <f t="shared" si="0"/>
        <v>66969362</v>
      </c>
    </row>
    <row r="22" spans="1:33" x14ac:dyDescent="0.2">
      <c r="A22" s="17">
        <v>34943</v>
      </c>
      <c r="B22" s="18">
        <f>VLOOKUP(A22,[1]Dec1930!$A$643:$C$752,3,0)</f>
        <v>46443</v>
      </c>
      <c r="C22" s="18">
        <f>VLOOKUP(A22,'[2]Jan1931-Dec1940'!$A$643:$C$752,3,0)</f>
        <v>30364</v>
      </c>
      <c r="D22" s="18">
        <f>VLOOKUP(A22,'[3]Jan1941-Dec1950'!$A$643:$D$752,3,0)</f>
        <v>217193</v>
      </c>
      <c r="E22" s="18">
        <f>VLOOKUP(A22,'[4]Jan1951-Dec1955'!$A$654:$C$763,3,0)</f>
        <v>588998</v>
      </c>
      <c r="F22" s="18">
        <f>VLOOKUP(A22,'[5]Jan1956-Dec1957'!$A$643:$C$752,3,0)</f>
        <v>199595</v>
      </c>
      <c r="G22" s="18">
        <f>VLOOKUP(A22,'[6]Jan1958-Dec1958'!$A$643:$C$752,3,0)</f>
        <v>1002758</v>
      </c>
      <c r="H22" s="18">
        <f>VLOOKUP(A22,'[7]Jan1959-Dec1959'!$A$627:$C$736,3,0)</f>
        <v>179058</v>
      </c>
      <c r="I22" s="18">
        <f>VLOOKUP(A22,'[8]Jan1960-Dec1960'!$A$611:$C$720,3,0)</f>
        <v>196500</v>
      </c>
      <c r="J22" s="18">
        <f>VLOOKUP(A22,'[9]Jan1961-Dec1961'!$A$595:$C$704,3,0)</f>
        <v>197315</v>
      </c>
      <c r="K22" s="18">
        <f>VLOOKUP(A22,'[10]Jan1962-Dec1962'!$A$579:$C$688,3,0)</f>
        <v>144615</v>
      </c>
      <c r="L22" s="18">
        <f>VLOOKUP(A22,'[11]Jan1963-Dec1963'!$A$563:$C$672,3,0)</f>
        <v>192166</v>
      </c>
      <c r="M22" s="18">
        <f>VLOOKUP(A22,'[12]Jan1964-Dec1964'!$A$547:$C$656,3,0)</f>
        <v>516114</v>
      </c>
      <c r="N22" s="18">
        <f>VLOOKUP(A22,'[13]Jan1965-Dec1965'!$A$531:$C$640,3,0)</f>
        <v>3437014</v>
      </c>
      <c r="O22" s="18">
        <f>VLOOKUP(A22,'[14]Jan1966-Dec1967'!$A$515:$C$624,3,0)</f>
        <v>401060</v>
      </c>
      <c r="P22" s="18">
        <f>VLOOKUP(A22,'[15]Jan1967-Dec1967'!$A$499:$C$608,3,0)</f>
        <v>174421</v>
      </c>
      <c r="Q22" s="18">
        <f>VLOOKUP(A22,'[16]Jan1968-Dec1968'!$A$483:$C$592,3,0)</f>
        <v>263277</v>
      </c>
      <c r="R22" s="18">
        <f>VLOOKUP(A22,'[17]Jan1969-Dec1970'!$A$467:$C$576,3,0)</f>
        <v>533221</v>
      </c>
      <c r="S22" s="18">
        <f>VLOOKUP(A22,'[18]Jan1971-Dec1973'!$A$435:$C$544,3,0)</f>
        <v>960209</v>
      </c>
      <c r="T22" s="18">
        <f>VLOOKUP(A22,'[19]Jan1974-Dec1975'!$A$387:$C$496,3,0)</f>
        <v>2887700</v>
      </c>
      <c r="U22" s="18">
        <f>VLOOKUP(A22,'[20]Jan1976-Dec1977'!$A$355:$C$464,3,0)</f>
        <v>1644107</v>
      </c>
      <c r="V22" s="18">
        <f>VLOOKUP(A22,'[21]Jan1978-Dec1978'!$A$323:$C$432,3,0)</f>
        <v>1627251</v>
      </c>
      <c r="W22" s="18">
        <v>1804631</v>
      </c>
      <c r="X22" s="18">
        <v>1976018</v>
      </c>
      <c r="Y22" s="18">
        <v>2460058</v>
      </c>
      <c r="Z22" s="18">
        <v>3009116</v>
      </c>
      <c r="AA22" s="18">
        <v>2202101</v>
      </c>
      <c r="AB22" s="18">
        <v>4806798</v>
      </c>
      <c r="AC22" s="18">
        <v>3741357</v>
      </c>
      <c r="AD22" s="18">
        <v>9800367</v>
      </c>
      <c r="AE22" s="18">
        <v>19249425</v>
      </c>
      <c r="AF22" s="18"/>
      <c r="AG22" s="18">
        <f t="shared" si="0"/>
        <v>64489250</v>
      </c>
    </row>
    <row r="23" spans="1:33" x14ac:dyDescent="0.2">
      <c r="A23" s="17">
        <v>34973</v>
      </c>
      <c r="B23" s="18">
        <f>VLOOKUP(A23,[1]Dec1930!$A$643:$C$752,3,0)</f>
        <v>44476</v>
      </c>
      <c r="C23" s="18">
        <f>VLOOKUP(A23,'[2]Jan1931-Dec1940'!$A$643:$C$752,3,0)</f>
        <v>31673</v>
      </c>
      <c r="D23" s="18">
        <f>VLOOKUP(A23,'[3]Jan1941-Dec1950'!$A$643:$D$752,3,0)</f>
        <v>227005</v>
      </c>
      <c r="E23" s="18">
        <f>VLOOKUP(A23,'[4]Jan1951-Dec1955'!$A$654:$C$763,3,0)</f>
        <v>637737</v>
      </c>
      <c r="F23" s="18">
        <f>VLOOKUP(A23,'[5]Jan1956-Dec1957'!$A$643:$C$752,3,0)</f>
        <v>174632</v>
      </c>
      <c r="G23" s="18">
        <f>VLOOKUP(A23,'[6]Jan1958-Dec1958'!$A$643:$C$752,3,0)</f>
        <v>900854</v>
      </c>
      <c r="H23" s="18">
        <f>VLOOKUP(A23,'[7]Jan1959-Dec1959'!$A$627:$C$736,3,0)</f>
        <v>150764</v>
      </c>
      <c r="I23" s="18">
        <f>VLOOKUP(A23,'[8]Jan1960-Dec1960'!$A$611:$C$720,3,0)</f>
        <v>166241</v>
      </c>
      <c r="J23" s="18">
        <f>VLOOKUP(A23,'[9]Jan1961-Dec1961'!$A$595:$C$704,3,0)</f>
        <v>174249</v>
      </c>
      <c r="K23" s="18">
        <f>VLOOKUP(A23,'[10]Jan1962-Dec1962'!$A$579:$C$688,3,0)</f>
        <v>129239</v>
      </c>
      <c r="L23" s="18">
        <f>VLOOKUP(A23,'[11]Jan1963-Dec1963'!$A$563:$C$672,3,0)</f>
        <v>163605</v>
      </c>
      <c r="M23" s="18">
        <f>VLOOKUP(A23,'[12]Jan1964-Dec1964'!$A$547:$C$656,3,0)</f>
        <v>371531</v>
      </c>
      <c r="N23" s="18">
        <f>VLOOKUP(A23,'[13]Jan1965-Dec1965'!$A$531:$C$640,3,0)</f>
        <v>3600843</v>
      </c>
      <c r="O23" s="18">
        <f>VLOOKUP(A23,'[14]Jan1966-Dec1967'!$A$515:$C$624,3,0)</f>
        <v>389849</v>
      </c>
      <c r="P23" s="18">
        <f>VLOOKUP(A23,'[15]Jan1967-Dec1967'!$A$499:$C$608,3,0)</f>
        <v>161772</v>
      </c>
      <c r="Q23" s="18">
        <f>VLOOKUP(A23,'[16]Jan1968-Dec1968'!$A$483:$C$592,3,0)</f>
        <v>298573</v>
      </c>
      <c r="R23" s="18">
        <f>VLOOKUP(A23,'[17]Jan1969-Dec1970'!$A$467:$C$576,3,0)</f>
        <v>544628</v>
      </c>
      <c r="S23" s="18">
        <f>VLOOKUP(A23,'[18]Jan1971-Dec1973'!$A$435:$C$544,3,0)</f>
        <v>971080</v>
      </c>
      <c r="T23" s="18">
        <f>VLOOKUP(A23,'[19]Jan1974-Dec1975'!$A$387:$C$496,3,0)</f>
        <v>2948528</v>
      </c>
      <c r="U23" s="18">
        <f>VLOOKUP(A23,'[20]Jan1976-Dec1977'!$A$355:$C$464,3,0)</f>
        <v>1704189</v>
      </c>
      <c r="V23" s="18">
        <f>VLOOKUP(A23,'[21]Jan1978-Dec1978'!$A$323:$C$432,3,0)</f>
        <v>1766801</v>
      </c>
      <c r="W23" s="18">
        <v>1728301</v>
      </c>
      <c r="X23" s="18">
        <v>1934973</v>
      </c>
      <c r="Y23" s="18">
        <v>2409852</v>
      </c>
      <c r="Z23" s="18">
        <v>3083637</v>
      </c>
      <c r="AA23" s="18">
        <v>2136091</v>
      </c>
      <c r="AB23" s="18">
        <v>4815985</v>
      </c>
      <c r="AC23" s="18">
        <v>3676046</v>
      </c>
      <c r="AD23" s="18">
        <v>9696295</v>
      </c>
      <c r="AE23" s="18">
        <v>18284763</v>
      </c>
      <c r="AF23" s="18"/>
      <c r="AG23" s="18">
        <f t="shared" si="0"/>
        <v>63324212</v>
      </c>
    </row>
    <row r="24" spans="1:33" x14ac:dyDescent="0.2">
      <c r="A24" s="17">
        <v>35004</v>
      </c>
      <c r="B24" s="18">
        <f>VLOOKUP(A24,[1]Dec1930!$A$643:$C$752,3,0)</f>
        <v>44393</v>
      </c>
      <c r="C24" s="18">
        <f>VLOOKUP(A24,'[2]Jan1931-Dec1940'!$A$643:$C$752,3,0)</f>
        <v>32219</v>
      </c>
      <c r="D24" s="18">
        <f>VLOOKUP(A24,'[3]Jan1941-Dec1950'!$A$643:$D$752,3,0)</f>
        <v>229960</v>
      </c>
      <c r="E24" s="18">
        <f>VLOOKUP(A24,'[4]Jan1951-Dec1955'!$A$654:$C$763,3,0)</f>
        <v>628824</v>
      </c>
      <c r="F24" s="18">
        <f>VLOOKUP(A24,'[5]Jan1956-Dec1957'!$A$643:$C$752,3,0)</f>
        <v>199582</v>
      </c>
      <c r="G24" s="18">
        <f>VLOOKUP(A24,'[6]Jan1958-Dec1958'!$A$643:$C$752,3,0)</f>
        <v>943824</v>
      </c>
      <c r="H24" s="18">
        <f>VLOOKUP(A24,'[7]Jan1959-Dec1959'!$A$627:$C$736,3,0)</f>
        <v>189386</v>
      </c>
      <c r="I24" s="18">
        <f>VLOOKUP(A24,'[8]Jan1960-Dec1960'!$A$611:$C$720,3,0)</f>
        <v>194201</v>
      </c>
      <c r="J24" s="18">
        <f>VLOOKUP(A24,'[9]Jan1961-Dec1961'!$A$595:$C$704,3,0)</f>
        <v>189523</v>
      </c>
      <c r="K24" s="18">
        <f>VLOOKUP(A24,'[10]Jan1962-Dec1962'!$A$579:$C$688,3,0)</f>
        <v>135952</v>
      </c>
      <c r="L24" s="18">
        <f>VLOOKUP(A24,'[11]Jan1963-Dec1963'!$A$563:$C$672,3,0)</f>
        <v>182310</v>
      </c>
      <c r="M24" s="18">
        <f>VLOOKUP(A24,'[12]Jan1964-Dec1964'!$A$547:$C$656,3,0)</f>
        <v>532735</v>
      </c>
      <c r="N24" s="18">
        <f>VLOOKUP(A24,'[13]Jan1965-Dec1965'!$A$531:$C$640,3,0)</f>
        <v>3436322</v>
      </c>
      <c r="O24" s="18">
        <f>VLOOKUP(A24,'[14]Jan1966-Dec1967'!$A$515:$C$624,3,0)</f>
        <v>385011</v>
      </c>
      <c r="P24" s="18">
        <f>VLOOKUP(A24,'[15]Jan1967-Dec1967'!$A$499:$C$608,3,0)</f>
        <v>169860</v>
      </c>
      <c r="Q24" s="18">
        <f>VLOOKUP(A24,'[16]Jan1968-Dec1968'!$A$483:$C$592,3,0)</f>
        <v>288655</v>
      </c>
      <c r="R24" s="18">
        <f>VLOOKUP(A24,'[17]Jan1969-Dec1970'!$A$467:$C$576,3,0)</f>
        <v>570794</v>
      </c>
      <c r="S24" s="18">
        <f>VLOOKUP(A24,'[18]Jan1971-Dec1973'!$A$435:$C$544,3,0)</f>
        <v>956716</v>
      </c>
      <c r="T24" s="18">
        <f>VLOOKUP(A24,'[19]Jan1974-Dec1975'!$A$387:$C$496,3,0)</f>
        <v>2909350</v>
      </c>
      <c r="U24" s="18">
        <f>VLOOKUP(A24,'[20]Jan1976-Dec1977'!$A$355:$C$464,3,0)</f>
        <v>1704947</v>
      </c>
      <c r="V24" s="18">
        <f>VLOOKUP(A24,'[21]Jan1978-Dec1978'!$A$323:$C$432,3,0)</f>
        <v>1721109</v>
      </c>
      <c r="W24" s="18">
        <v>1874150</v>
      </c>
      <c r="X24" s="18">
        <v>1890923</v>
      </c>
      <c r="Y24" s="18">
        <v>2456637</v>
      </c>
      <c r="Z24" s="18">
        <v>2977525</v>
      </c>
      <c r="AA24" s="18">
        <v>2096297</v>
      </c>
      <c r="AB24" s="18">
        <v>4756381</v>
      </c>
      <c r="AC24" s="18">
        <v>3739818</v>
      </c>
      <c r="AD24" s="18">
        <v>9849451</v>
      </c>
      <c r="AE24" s="18">
        <v>18277628</v>
      </c>
      <c r="AF24" s="18"/>
      <c r="AG24" s="18">
        <f t="shared" si="0"/>
        <v>63564483</v>
      </c>
    </row>
    <row r="25" spans="1:33" x14ac:dyDescent="0.2">
      <c r="A25" s="17">
        <v>35034</v>
      </c>
      <c r="B25" s="18">
        <f>VLOOKUP(A25,[1]Dec1930!$A$643:$C$752,3,0)</f>
        <v>46267</v>
      </c>
      <c r="C25" s="18">
        <f>VLOOKUP(A25,'[2]Jan1931-Dec1940'!$A$643:$C$752,3,0)</f>
        <v>26382</v>
      </c>
      <c r="D25" s="18">
        <f>VLOOKUP(A25,'[3]Jan1941-Dec1950'!$A$643:$D$752,3,0)</f>
        <v>226554</v>
      </c>
      <c r="E25" s="18">
        <f>VLOOKUP(A25,'[4]Jan1951-Dec1955'!$A$654:$C$763,3,0)</f>
        <v>650189</v>
      </c>
      <c r="F25" s="18">
        <f>VLOOKUP(A25,'[5]Jan1956-Dec1957'!$A$643:$C$752,3,0)</f>
        <v>186309</v>
      </c>
      <c r="G25" s="18">
        <f>VLOOKUP(A25,'[6]Jan1958-Dec1958'!$A$643:$C$752,3,0)</f>
        <v>952047</v>
      </c>
      <c r="H25" s="18">
        <f>VLOOKUP(A25,'[7]Jan1959-Dec1959'!$A$627:$C$736,3,0)</f>
        <v>171762</v>
      </c>
      <c r="I25" s="18">
        <f>VLOOKUP(A25,'[8]Jan1960-Dec1960'!$A$611:$C$720,3,0)</f>
        <v>179321</v>
      </c>
      <c r="J25" s="18">
        <f>VLOOKUP(A25,'[9]Jan1961-Dec1961'!$A$595:$C$704,3,0)</f>
        <v>193395</v>
      </c>
      <c r="K25" s="18">
        <f>VLOOKUP(A25,'[10]Jan1962-Dec1962'!$A$579:$C$688,3,0)</f>
        <v>129760</v>
      </c>
      <c r="L25" s="18">
        <f>VLOOKUP(A25,'[11]Jan1963-Dec1963'!$A$563:$C$672,3,0)</f>
        <v>174159</v>
      </c>
      <c r="M25" s="18">
        <f>VLOOKUP(A25,'[12]Jan1964-Dec1964'!$A$547:$C$656,3,0)</f>
        <v>531086</v>
      </c>
      <c r="N25" s="18">
        <f>VLOOKUP(A25,'[13]Jan1965-Dec1965'!$A$531:$C$640,3,0)</f>
        <v>3417260</v>
      </c>
      <c r="O25" s="18">
        <f>VLOOKUP(A25,'[14]Jan1966-Dec1967'!$A$515:$C$624,3,0)</f>
        <v>406676</v>
      </c>
      <c r="P25" s="18">
        <f>VLOOKUP(A25,'[15]Jan1967-Dec1967'!$A$499:$C$608,3,0)</f>
        <v>168662</v>
      </c>
      <c r="Q25" s="18">
        <f>VLOOKUP(A25,'[16]Jan1968-Dec1968'!$A$483:$C$592,3,0)</f>
        <v>326497</v>
      </c>
      <c r="R25" s="18">
        <f>VLOOKUP(A25,'[17]Jan1969-Dec1970'!$A$467:$C$576,3,0)</f>
        <v>621020</v>
      </c>
      <c r="S25" s="18">
        <f>VLOOKUP(A25,'[18]Jan1971-Dec1973'!$A$435:$C$544,3,0)</f>
        <v>960977</v>
      </c>
      <c r="T25" s="18">
        <f>VLOOKUP(A25,'[19]Jan1974-Dec1975'!$A$387:$C$496,3,0)</f>
        <v>3021732</v>
      </c>
      <c r="U25" s="18">
        <f>VLOOKUP(A25,'[20]Jan1976-Dec1977'!$A$355:$C$464,3,0)</f>
        <v>1714491</v>
      </c>
      <c r="V25" s="18">
        <f>VLOOKUP(A25,'[21]Jan1978-Dec1978'!$A$323:$C$432,3,0)</f>
        <v>1683517</v>
      </c>
      <c r="W25" s="18">
        <v>1865746</v>
      </c>
      <c r="X25" s="18">
        <v>1874807</v>
      </c>
      <c r="Y25" s="18">
        <v>2396280</v>
      </c>
      <c r="Z25" s="18">
        <v>3025060</v>
      </c>
      <c r="AA25" s="18">
        <v>2141246</v>
      </c>
      <c r="AB25" s="18">
        <v>4733713</v>
      </c>
      <c r="AC25" s="18">
        <v>3687352</v>
      </c>
      <c r="AD25" s="18">
        <v>9824410</v>
      </c>
      <c r="AE25" s="18">
        <v>18179395</v>
      </c>
      <c r="AF25" s="18"/>
      <c r="AG25" s="18">
        <f t="shared" si="0"/>
        <v>63516072</v>
      </c>
    </row>
    <row r="26" spans="1:33" x14ac:dyDescent="0.2">
      <c r="A26" s="17">
        <v>35065</v>
      </c>
      <c r="B26" s="18">
        <f>VLOOKUP(A26,[1]Dec1930!$A$643:$C$752,3,0)</f>
        <v>45302</v>
      </c>
      <c r="C26" s="18">
        <f>VLOOKUP(A26,'[2]Jan1931-Dec1940'!$A$643:$C$752,3,0)</f>
        <v>33325</v>
      </c>
      <c r="D26" s="18">
        <f>VLOOKUP(A26,'[3]Jan1941-Dec1950'!$A$643:$D$752,3,0)</f>
        <v>211716</v>
      </c>
      <c r="E26" s="18">
        <f>VLOOKUP(A26,'[4]Jan1951-Dec1955'!$A$654:$C$763,3,0)</f>
        <v>631047</v>
      </c>
      <c r="F26" s="18">
        <f>VLOOKUP(A26,'[5]Jan1956-Dec1957'!$A$643:$C$752,3,0)</f>
        <v>197030</v>
      </c>
      <c r="G26" s="18">
        <f>VLOOKUP(A26,'[6]Jan1958-Dec1958'!$A$643:$C$752,3,0)</f>
        <v>942952</v>
      </c>
      <c r="H26" s="18">
        <f>VLOOKUP(A26,'[7]Jan1959-Dec1959'!$A$627:$C$736,3,0)</f>
        <v>177207</v>
      </c>
      <c r="I26" s="18">
        <f>VLOOKUP(A26,'[8]Jan1960-Dec1960'!$A$611:$C$720,3,0)</f>
        <v>189172</v>
      </c>
      <c r="J26" s="18">
        <f>VLOOKUP(A26,'[9]Jan1961-Dec1961'!$A$595:$C$704,3,0)</f>
        <v>202058</v>
      </c>
      <c r="K26" s="18">
        <f>VLOOKUP(A26,'[10]Jan1962-Dec1962'!$A$579:$C$688,3,0)</f>
        <v>147013</v>
      </c>
      <c r="L26" s="18">
        <f>VLOOKUP(A26,'[11]Jan1963-Dec1963'!$A$563:$C$672,3,0)</f>
        <v>176144</v>
      </c>
      <c r="M26" s="18">
        <f>VLOOKUP(A26,'[12]Jan1964-Dec1964'!$A$547:$C$656,3,0)</f>
        <v>518141</v>
      </c>
      <c r="N26" s="18">
        <f>VLOOKUP(A26,'[13]Jan1965-Dec1965'!$A$531:$C$640,3,0)</f>
        <v>3440940</v>
      </c>
      <c r="O26" s="18">
        <f>VLOOKUP(A26,'[14]Jan1966-Dec1967'!$A$515:$C$624,3,0)</f>
        <v>400604</v>
      </c>
      <c r="P26" s="18">
        <f>VLOOKUP(A26,'[15]Jan1967-Dec1967'!$A$499:$C$608,3,0)</f>
        <v>162802</v>
      </c>
      <c r="Q26" s="18">
        <f>VLOOKUP(A26,'[16]Jan1968-Dec1968'!$A$483:$C$592,3,0)</f>
        <v>365392</v>
      </c>
      <c r="R26" s="18">
        <f>VLOOKUP(A26,'[17]Jan1969-Dec1970'!$A$467:$C$576,3,0)</f>
        <v>643679</v>
      </c>
      <c r="S26" s="18">
        <f>VLOOKUP(A26,'[18]Jan1971-Dec1973'!$A$435:$C$544,3,0)</f>
        <v>942475</v>
      </c>
      <c r="T26" s="18">
        <f>VLOOKUP(A26,'[19]Jan1974-Dec1975'!$A$387:$C$496,3,0)</f>
        <v>2935297</v>
      </c>
      <c r="U26" s="18">
        <f>VLOOKUP(A26,'[20]Jan1976-Dec1977'!$A$355:$C$464,3,0)</f>
        <v>1685867</v>
      </c>
      <c r="V26" s="18">
        <f>VLOOKUP(A26,'[21]Jan1978-Dec1978'!$A$323:$C$432,3,0)</f>
        <v>1641468</v>
      </c>
      <c r="W26" s="18">
        <v>1849312</v>
      </c>
      <c r="X26" s="18">
        <v>1873704</v>
      </c>
      <c r="Y26" s="18">
        <v>2347088</v>
      </c>
      <c r="Z26" s="18">
        <v>3251088</v>
      </c>
      <c r="AA26" s="18">
        <v>2133149</v>
      </c>
      <c r="AB26" s="18">
        <v>4680879</v>
      </c>
      <c r="AC26" s="18">
        <v>3578680</v>
      </c>
      <c r="AD26" s="18">
        <v>9796190</v>
      </c>
      <c r="AE26" s="18">
        <v>18319970</v>
      </c>
      <c r="AF26" s="18"/>
      <c r="AG26" s="18">
        <f t="shared" si="0"/>
        <v>63519691</v>
      </c>
    </row>
    <row r="27" spans="1:33" x14ac:dyDescent="0.2">
      <c r="A27" s="17">
        <v>35096</v>
      </c>
      <c r="B27" s="18">
        <f>VLOOKUP(A27,[1]Dec1930!$A$643:$C$752,3,0)</f>
        <v>36943</v>
      </c>
      <c r="C27" s="18">
        <f>VLOOKUP(A27,'[2]Jan1931-Dec1940'!$A$643:$C$752,3,0)</f>
        <v>29339</v>
      </c>
      <c r="D27" s="18">
        <f>VLOOKUP(A27,'[3]Jan1941-Dec1950'!$A$643:$D$752,3,0)</f>
        <v>197972</v>
      </c>
      <c r="E27" s="18">
        <f>VLOOKUP(A27,'[4]Jan1951-Dec1955'!$A$654:$C$763,3,0)</f>
        <v>620163</v>
      </c>
      <c r="F27" s="18">
        <f>VLOOKUP(A27,'[5]Jan1956-Dec1957'!$A$643:$C$752,3,0)</f>
        <v>186897</v>
      </c>
      <c r="G27" s="18">
        <f>VLOOKUP(A27,'[6]Jan1958-Dec1958'!$A$643:$C$752,3,0)</f>
        <v>901013</v>
      </c>
      <c r="H27" s="18">
        <f>VLOOKUP(A27,'[7]Jan1959-Dec1959'!$A$627:$C$736,3,0)</f>
        <v>168041</v>
      </c>
      <c r="I27" s="18">
        <f>VLOOKUP(A27,'[8]Jan1960-Dec1960'!$A$611:$C$720,3,0)</f>
        <v>181744</v>
      </c>
      <c r="J27" s="18">
        <f>VLOOKUP(A27,'[9]Jan1961-Dec1961'!$A$595:$C$704,3,0)</f>
        <v>191226</v>
      </c>
      <c r="K27" s="18">
        <f>VLOOKUP(A27,'[10]Jan1962-Dec1962'!$A$579:$C$688,3,0)</f>
        <v>133947</v>
      </c>
      <c r="L27" s="18">
        <f>VLOOKUP(A27,'[11]Jan1963-Dec1963'!$A$563:$C$672,3,0)</f>
        <v>158843</v>
      </c>
      <c r="M27" s="18">
        <f>VLOOKUP(A27,'[12]Jan1964-Dec1964'!$A$547:$C$656,3,0)</f>
        <v>482834</v>
      </c>
      <c r="N27" s="18">
        <f>VLOOKUP(A27,'[13]Jan1965-Dec1965'!$A$531:$C$640,3,0)</f>
        <v>3257788</v>
      </c>
      <c r="O27" s="18">
        <f>VLOOKUP(A27,'[14]Jan1966-Dec1967'!$A$515:$C$624,3,0)</f>
        <v>368802</v>
      </c>
      <c r="P27" s="18">
        <f>VLOOKUP(A27,'[15]Jan1967-Dec1967'!$A$499:$C$608,3,0)</f>
        <v>154921</v>
      </c>
      <c r="Q27" s="18">
        <f>VLOOKUP(A27,'[16]Jan1968-Dec1968'!$A$483:$C$592,3,0)</f>
        <v>327876</v>
      </c>
      <c r="R27" s="18">
        <f>VLOOKUP(A27,'[17]Jan1969-Dec1970'!$A$467:$C$576,3,0)</f>
        <v>589666</v>
      </c>
      <c r="S27" s="18">
        <f>VLOOKUP(A27,'[18]Jan1971-Dec1973'!$A$435:$C$544,3,0)</f>
        <v>889253</v>
      </c>
      <c r="T27" s="18">
        <f>VLOOKUP(A27,'[19]Jan1974-Dec1975'!$A$387:$C$496,3,0)</f>
        <v>2761888</v>
      </c>
      <c r="U27" s="18">
        <f>VLOOKUP(A27,'[20]Jan1976-Dec1977'!$A$355:$C$464,3,0)</f>
        <v>1547489</v>
      </c>
      <c r="V27" s="18">
        <f>VLOOKUP(A27,'[21]Jan1978-Dec1978'!$A$323:$C$432,3,0)</f>
        <v>1487896</v>
      </c>
      <c r="W27" s="18">
        <v>1783478</v>
      </c>
      <c r="X27" s="18">
        <v>1739677</v>
      </c>
      <c r="Y27" s="18">
        <v>2300258</v>
      </c>
      <c r="Z27" s="18">
        <v>3093350</v>
      </c>
      <c r="AA27" s="18">
        <v>2034982</v>
      </c>
      <c r="AB27" s="18">
        <v>4360837</v>
      </c>
      <c r="AC27" s="18">
        <v>3348989</v>
      </c>
      <c r="AD27" s="18">
        <v>9100013</v>
      </c>
      <c r="AE27" s="18">
        <v>16939270</v>
      </c>
      <c r="AF27" s="18"/>
      <c r="AG27" s="18">
        <f t="shared" si="0"/>
        <v>59375395</v>
      </c>
    </row>
    <row r="28" spans="1:33" x14ac:dyDescent="0.2">
      <c r="A28" s="17">
        <v>35125</v>
      </c>
      <c r="B28" s="18">
        <f>VLOOKUP(A28,[1]Dec1930!$A$643:$C$752,3,0)</f>
        <v>41349</v>
      </c>
      <c r="C28" s="18">
        <f>VLOOKUP(A28,'[2]Jan1931-Dec1940'!$A$643:$C$752,3,0)</f>
        <v>31624</v>
      </c>
      <c r="D28" s="18">
        <f>VLOOKUP(A28,'[3]Jan1941-Dec1950'!$A$643:$D$752,3,0)</f>
        <v>202717</v>
      </c>
      <c r="E28" s="18">
        <f>VLOOKUP(A28,'[4]Jan1951-Dec1955'!$A$654:$C$763,3,0)</f>
        <v>699319</v>
      </c>
      <c r="F28" s="18">
        <f>VLOOKUP(A28,'[5]Jan1956-Dec1957'!$A$643:$C$752,3,0)</f>
        <v>197422</v>
      </c>
      <c r="G28" s="18">
        <f>VLOOKUP(A28,'[6]Jan1958-Dec1958'!$A$643:$C$752,3,0)</f>
        <v>974235</v>
      </c>
      <c r="H28" s="18">
        <f>VLOOKUP(A28,'[7]Jan1959-Dec1959'!$A$627:$C$736,3,0)</f>
        <v>189053</v>
      </c>
      <c r="I28" s="18">
        <f>VLOOKUP(A28,'[8]Jan1960-Dec1960'!$A$611:$C$720,3,0)</f>
        <v>204983</v>
      </c>
      <c r="J28" s="18">
        <f>VLOOKUP(A28,'[9]Jan1961-Dec1961'!$A$595:$C$704,3,0)</f>
        <v>204623</v>
      </c>
      <c r="K28" s="18">
        <f>VLOOKUP(A28,'[10]Jan1962-Dec1962'!$A$579:$C$688,3,0)</f>
        <v>144858</v>
      </c>
      <c r="L28" s="18">
        <f>VLOOKUP(A28,'[11]Jan1963-Dec1963'!$A$563:$C$672,3,0)</f>
        <v>191196</v>
      </c>
      <c r="M28" s="18">
        <f>VLOOKUP(A28,'[12]Jan1964-Dec1964'!$A$547:$C$656,3,0)</f>
        <v>547436</v>
      </c>
      <c r="N28" s="18">
        <f>VLOOKUP(A28,'[13]Jan1965-Dec1965'!$A$531:$C$640,3,0)</f>
        <v>3489438</v>
      </c>
      <c r="O28" s="18">
        <f>VLOOKUP(A28,'[14]Jan1966-Dec1967'!$A$515:$C$624,3,0)</f>
        <v>379830</v>
      </c>
      <c r="P28" s="18">
        <f>VLOOKUP(A28,'[15]Jan1967-Dec1967'!$A$499:$C$608,3,0)</f>
        <v>168583</v>
      </c>
      <c r="Q28" s="18">
        <f>VLOOKUP(A28,'[16]Jan1968-Dec1968'!$A$483:$C$592,3,0)</f>
        <v>349922</v>
      </c>
      <c r="R28" s="18">
        <f>VLOOKUP(A28,'[17]Jan1969-Dec1970'!$A$467:$C$576,3,0)</f>
        <v>648249</v>
      </c>
      <c r="S28" s="18">
        <f>VLOOKUP(A28,'[18]Jan1971-Dec1973'!$A$435:$C$544,3,0)</f>
        <v>934508</v>
      </c>
      <c r="T28" s="18">
        <f>VLOOKUP(A28,'[19]Jan1974-Dec1975'!$A$387:$C$496,3,0)</f>
        <v>2975097</v>
      </c>
      <c r="U28" s="18">
        <f>VLOOKUP(A28,'[20]Jan1976-Dec1977'!$A$355:$C$464,3,0)</f>
        <v>1661098</v>
      </c>
      <c r="V28" s="18">
        <f>VLOOKUP(A28,'[21]Jan1978-Dec1978'!$A$323:$C$432,3,0)</f>
        <v>1634878</v>
      </c>
      <c r="W28" s="18">
        <v>1873077</v>
      </c>
      <c r="X28" s="18">
        <v>1863927</v>
      </c>
      <c r="Y28" s="18">
        <v>2478370</v>
      </c>
      <c r="Z28" s="18">
        <v>3248869</v>
      </c>
      <c r="AA28" s="18">
        <v>2085812</v>
      </c>
      <c r="AB28" s="18">
        <v>4781317</v>
      </c>
      <c r="AC28" s="18">
        <v>3689799</v>
      </c>
      <c r="AD28" s="18">
        <v>9847414</v>
      </c>
      <c r="AE28" s="18">
        <v>18083142</v>
      </c>
      <c r="AF28" s="18"/>
      <c r="AG28" s="18">
        <f t="shared" si="0"/>
        <v>63822145</v>
      </c>
    </row>
    <row r="29" spans="1:33" x14ac:dyDescent="0.2">
      <c r="A29" s="17">
        <v>35156</v>
      </c>
      <c r="B29" s="18">
        <f>VLOOKUP(A29,[1]Dec1930!$A$643:$C$752,3,0)</f>
        <v>36296</v>
      </c>
      <c r="C29" s="18">
        <f>VLOOKUP(A29,'[2]Jan1931-Dec1940'!$A$643:$C$752,3,0)</f>
        <v>31842</v>
      </c>
      <c r="D29" s="18">
        <f>VLOOKUP(A29,'[3]Jan1941-Dec1950'!$A$643:$D$752,3,0)</f>
        <v>200531</v>
      </c>
      <c r="E29" s="18">
        <f>VLOOKUP(A29,'[4]Jan1951-Dec1955'!$A$654:$C$763,3,0)</f>
        <v>680510</v>
      </c>
      <c r="F29" s="18">
        <f>VLOOKUP(A29,'[5]Jan1956-Dec1957'!$A$643:$C$752,3,0)</f>
        <v>188836</v>
      </c>
      <c r="G29" s="18">
        <f>VLOOKUP(A29,'[6]Jan1958-Dec1958'!$A$643:$C$752,3,0)</f>
        <v>946633</v>
      </c>
      <c r="H29" s="18">
        <f>VLOOKUP(A29,'[7]Jan1959-Dec1959'!$A$627:$C$736,3,0)</f>
        <v>182524</v>
      </c>
      <c r="I29" s="18">
        <f>VLOOKUP(A29,'[8]Jan1960-Dec1960'!$A$611:$C$720,3,0)</f>
        <v>199880</v>
      </c>
      <c r="J29" s="18">
        <f>VLOOKUP(A29,'[9]Jan1961-Dec1961'!$A$595:$C$704,3,0)</f>
        <v>194941</v>
      </c>
      <c r="K29" s="18">
        <f>VLOOKUP(A29,'[10]Jan1962-Dec1962'!$A$579:$C$688,3,0)</f>
        <v>143738</v>
      </c>
      <c r="L29" s="18">
        <f>VLOOKUP(A29,'[11]Jan1963-Dec1963'!$A$563:$C$672,3,0)</f>
        <v>188915</v>
      </c>
      <c r="M29" s="18">
        <f>VLOOKUP(A29,'[12]Jan1964-Dec1964'!$A$547:$C$656,3,0)</f>
        <v>548090</v>
      </c>
      <c r="N29" s="18">
        <f>VLOOKUP(A29,'[13]Jan1965-Dec1965'!$A$531:$C$640,3,0)</f>
        <v>3416025</v>
      </c>
      <c r="O29" s="18">
        <f>VLOOKUP(A29,'[14]Jan1966-Dec1967'!$A$515:$C$624,3,0)</f>
        <v>337487</v>
      </c>
      <c r="P29" s="18">
        <f>VLOOKUP(A29,'[15]Jan1967-Dec1967'!$A$499:$C$608,3,0)</f>
        <v>150893</v>
      </c>
      <c r="Q29" s="18">
        <f>VLOOKUP(A29,'[16]Jan1968-Dec1968'!$A$483:$C$592,3,0)</f>
        <v>332427</v>
      </c>
      <c r="R29" s="18">
        <f>VLOOKUP(A29,'[17]Jan1969-Dec1970'!$A$467:$C$576,3,0)</f>
        <v>620193</v>
      </c>
      <c r="S29" s="18">
        <f>VLOOKUP(A29,'[18]Jan1971-Dec1973'!$A$435:$C$544,3,0)</f>
        <v>967016</v>
      </c>
      <c r="T29" s="18">
        <f>VLOOKUP(A29,'[19]Jan1974-Dec1975'!$A$387:$C$496,3,0)</f>
        <v>2804939</v>
      </c>
      <c r="U29" s="18">
        <f>VLOOKUP(A29,'[20]Jan1976-Dec1977'!$A$355:$C$464,3,0)</f>
        <v>1582068</v>
      </c>
      <c r="V29" s="18">
        <f>VLOOKUP(A29,'[21]Jan1978-Dec1978'!$A$323:$C$432,3,0)</f>
        <v>1598684</v>
      </c>
      <c r="W29" s="18">
        <v>1862465</v>
      </c>
      <c r="X29" s="18">
        <v>1853940</v>
      </c>
      <c r="Y29" s="18">
        <v>2342542</v>
      </c>
      <c r="Z29" s="18">
        <v>3103550</v>
      </c>
      <c r="AA29" s="18">
        <v>2145809</v>
      </c>
      <c r="AB29" s="18">
        <v>4553837</v>
      </c>
      <c r="AC29" s="18">
        <v>3599105</v>
      </c>
      <c r="AD29" s="18">
        <v>9200841</v>
      </c>
      <c r="AE29" s="18">
        <v>16973550</v>
      </c>
      <c r="AF29" s="18"/>
      <c r="AG29" s="18">
        <f t="shared" si="0"/>
        <v>60988107</v>
      </c>
    </row>
    <row r="30" spans="1:33" x14ac:dyDescent="0.2">
      <c r="A30" s="17">
        <v>35186</v>
      </c>
      <c r="B30" s="18">
        <f>VLOOKUP(A30,[1]Dec1930!$A$643:$C$752,3,0)</f>
        <v>44025</v>
      </c>
      <c r="C30" s="18">
        <f>VLOOKUP(A30,'[2]Jan1931-Dec1940'!$A$643:$C$752,3,0)</f>
        <v>31298</v>
      </c>
      <c r="D30" s="18">
        <f>VLOOKUP(A30,'[3]Jan1941-Dec1950'!$A$643:$D$752,3,0)</f>
        <v>208939</v>
      </c>
      <c r="E30" s="18">
        <f>VLOOKUP(A30,'[4]Jan1951-Dec1955'!$A$654:$C$763,3,0)</f>
        <v>713883</v>
      </c>
      <c r="F30" s="18">
        <f>VLOOKUP(A30,'[5]Jan1956-Dec1957'!$A$643:$C$752,3,0)</f>
        <v>189720</v>
      </c>
      <c r="G30" s="18">
        <f>VLOOKUP(A30,'[6]Jan1958-Dec1958'!$A$643:$C$752,3,0)</f>
        <v>1005312</v>
      </c>
      <c r="H30" s="18">
        <f>VLOOKUP(A30,'[7]Jan1959-Dec1959'!$A$627:$C$736,3,0)</f>
        <v>180272</v>
      </c>
      <c r="I30" s="18">
        <f>VLOOKUP(A30,'[8]Jan1960-Dec1960'!$A$611:$C$720,3,0)</f>
        <v>214296</v>
      </c>
      <c r="J30" s="18">
        <f>VLOOKUP(A30,'[9]Jan1961-Dec1961'!$A$595:$C$704,3,0)</f>
        <v>201601</v>
      </c>
      <c r="K30" s="18">
        <f>VLOOKUP(A30,'[10]Jan1962-Dec1962'!$A$579:$C$688,3,0)</f>
        <v>148700</v>
      </c>
      <c r="L30" s="18">
        <f>VLOOKUP(A30,'[11]Jan1963-Dec1963'!$A$563:$C$672,3,0)</f>
        <v>208770</v>
      </c>
      <c r="M30" s="18">
        <f>VLOOKUP(A30,'[12]Jan1964-Dec1964'!$A$547:$C$656,3,0)</f>
        <v>591155</v>
      </c>
      <c r="N30" s="18">
        <f>VLOOKUP(A30,'[13]Jan1965-Dec1965'!$A$531:$C$640,3,0)</f>
        <v>3511595</v>
      </c>
      <c r="O30" s="18">
        <f>VLOOKUP(A30,'[14]Jan1966-Dec1967'!$A$515:$C$624,3,0)</f>
        <v>358560</v>
      </c>
      <c r="P30" s="18">
        <f>VLOOKUP(A30,'[15]Jan1967-Dec1967'!$A$499:$C$608,3,0)</f>
        <v>156093</v>
      </c>
      <c r="Q30" s="18">
        <f>VLOOKUP(A30,'[16]Jan1968-Dec1968'!$A$483:$C$592,3,0)</f>
        <v>289206</v>
      </c>
      <c r="R30" s="18">
        <f>VLOOKUP(A30,'[17]Jan1969-Dec1970'!$A$467:$C$576,3,0)</f>
        <v>606744</v>
      </c>
      <c r="S30" s="18">
        <f>VLOOKUP(A30,'[18]Jan1971-Dec1973'!$A$435:$C$544,3,0)</f>
        <v>1072650</v>
      </c>
      <c r="T30" s="18">
        <f>VLOOKUP(A30,'[19]Jan1974-Dec1975'!$A$387:$C$496,3,0)</f>
        <v>3012127</v>
      </c>
      <c r="U30" s="18">
        <f>VLOOKUP(A30,'[20]Jan1976-Dec1977'!$A$355:$C$464,3,0)</f>
        <v>1589230</v>
      </c>
      <c r="V30" s="18">
        <f>VLOOKUP(A30,'[21]Jan1978-Dec1978'!$A$323:$C$432,3,0)</f>
        <v>1632085</v>
      </c>
      <c r="W30" s="18">
        <v>1867575</v>
      </c>
      <c r="X30" s="18">
        <v>1942742</v>
      </c>
      <c r="Y30" s="18">
        <v>2414326</v>
      </c>
      <c r="Z30" s="18">
        <v>3179983</v>
      </c>
      <c r="AA30" s="18">
        <v>2181789</v>
      </c>
      <c r="AB30" s="18">
        <v>4627465</v>
      </c>
      <c r="AC30" s="18">
        <v>3442268</v>
      </c>
      <c r="AD30" s="18">
        <v>9405247</v>
      </c>
      <c r="AE30" s="18">
        <v>17166648</v>
      </c>
      <c r="AF30" s="18"/>
      <c r="AG30" s="18">
        <f t="shared" si="0"/>
        <v>62194304</v>
      </c>
    </row>
    <row r="31" spans="1:33" x14ac:dyDescent="0.2">
      <c r="A31" s="17">
        <v>35217</v>
      </c>
      <c r="B31" s="18">
        <f>VLOOKUP(A31,[1]Dec1930!$A$643:$C$752,3,0)</f>
        <v>36842</v>
      </c>
      <c r="C31" s="18">
        <f>VLOOKUP(A31,'[2]Jan1931-Dec1940'!$A$643:$C$752,3,0)</f>
        <v>29814</v>
      </c>
      <c r="D31" s="18">
        <f>VLOOKUP(A31,'[3]Jan1941-Dec1950'!$A$643:$D$752,3,0)</f>
        <v>192869</v>
      </c>
      <c r="E31" s="18">
        <f>VLOOKUP(A31,'[4]Jan1951-Dec1955'!$A$654:$C$763,3,0)</f>
        <v>690843</v>
      </c>
      <c r="F31" s="18">
        <f>VLOOKUP(A31,'[5]Jan1956-Dec1957'!$A$643:$C$752,3,0)</f>
        <v>182259</v>
      </c>
      <c r="G31" s="18">
        <f>VLOOKUP(A31,'[6]Jan1958-Dec1958'!$A$643:$C$752,3,0)</f>
        <v>972016</v>
      </c>
      <c r="H31" s="18">
        <f>VLOOKUP(A31,'[7]Jan1959-Dec1959'!$A$627:$C$736,3,0)</f>
        <v>172752</v>
      </c>
      <c r="I31" s="18">
        <f>VLOOKUP(A31,'[8]Jan1960-Dec1960'!$A$611:$C$720,3,0)</f>
        <v>209178</v>
      </c>
      <c r="J31" s="18">
        <f>VLOOKUP(A31,'[9]Jan1961-Dec1961'!$A$595:$C$704,3,0)</f>
        <v>187510</v>
      </c>
      <c r="K31" s="18">
        <f>VLOOKUP(A31,'[10]Jan1962-Dec1962'!$A$579:$C$688,3,0)</f>
        <v>132737</v>
      </c>
      <c r="L31" s="18">
        <f>VLOOKUP(A31,'[11]Jan1963-Dec1963'!$A$563:$C$672,3,0)</f>
        <v>188009</v>
      </c>
      <c r="M31" s="18">
        <f>VLOOKUP(A31,'[12]Jan1964-Dec1964'!$A$547:$C$656,3,0)</f>
        <v>551656</v>
      </c>
      <c r="N31" s="18">
        <f>VLOOKUP(A31,'[13]Jan1965-Dec1965'!$A$531:$C$640,3,0)</f>
        <v>3456704</v>
      </c>
      <c r="O31" s="18">
        <f>VLOOKUP(A31,'[14]Jan1966-Dec1967'!$A$515:$C$624,3,0)</f>
        <v>330843</v>
      </c>
      <c r="P31" s="18">
        <f>VLOOKUP(A31,'[15]Jan1967-Dec1967'!$A$499:$C$608,3,0)</f>
        <v>154252</v>
      </c>
      <c r="Q31" s="18">
        <f>VLOOKUP(A31,'[16]Jan1968-Dec1968'!$A$483:$C$592,3,0)</f>
        <v>296292</v>
      </c>
      <c r="R31" s="18">
        <f>VLOOKUP(A31,'[17]Jan1969-Dec1970'!$A$467:$C$576,3,0)</f>
        <v>570512</v>
      </c>
      <c r="S31" s="18">
        <f>VLOOKUP(A31,'[18]Jan1971-Dec1973'!$A$435:$C$544,3,0)</f>
        <v>1037369</v>
      </c>
      <c r="T31" s="18">
        <f>VLOOKUP(A31,'[19]Jan1974-Dec1975'!$A$387:$C$496,3,0)</f>
        <v>3025306</v>
      </c>
      <c r="U31" s="18">
        <f>VLOOKUP(A31,'[20]Jan1976-Dec1977'!$A$355:$C$464,3,0)</f>
        <v>1537263</v>
      </c>
      <c r="V31" s="18">
        <f>VLOOKUP(A31,'[21]Jan1978-Dec1978'!$A$323:$C$432,3,0)</f>
        <v>1581353</v>
      </c>
      <c r="W31" s="18">
        <v>1824222</v>
      </c>
      <c r="X31" s="18">
        <v>1807122</v>
      </c>
      <c r="Y31" s="18">
        <v>2290271</v>
      </c>
      <c r="Z31" s="18">
        <v>3028444</v>
      </c>
      <c r="AA31" s="18">
        <v>2049197</v>
      </c>
      <c r="AB31" s="18">
        <v>4372517</v>
      </c>
      <c r="AC31" s="18">
        <v>3318473</v>
      </c>
      <c r="AD31" s="18">
        <v>8911479</v>
      </c>
      <c r="AE31" s="18">
        <v>16440594</v>
      </c>
      <c r="AF31" s="18"/>
      <c r="AG31" s="18">
        <f t="shared" si="0"/>
        <v>59578698</v>
      </c>
    </row>
    <row r="32" spans="1:33" x14ac:dyDescent="0.2">
      <c r="A32" s="17">
        <v>35247</v>
      </c>
      <c r="B32" s="18">
        <f>VLOOKUP(A32,[1]Dec1930!$A$643:$C$752,3,0)</f>
        <v>37355</v>
      </c>
      <c r="C32" s="18">
        <f>VLOOKUP(A32,'[2]Jan1931-Dec1940'!$A$643:$C$752,3,0)</f>
        <v>30529</v>
      </c>
      <c r="D32" s="18">
        <f>VLOOKUP(A32,'[3]Jan1941-Dec1950'!$A$643:$D$752,3,0)</f>
        <v>202451</v>
      </c>
      <c r="E32" s="18">
        <f>VLOOKUP(A32,'[4]Jan1951-Dec1955'!$A$654:$C$763,3,0)</f>
        <v>699342</v>
      </c>
      <c r="F32" s="18">
        <f>VLOOKUP(A32,'[5]Jan1956-Dec1957'!$A$643:$C$752,3,0)</f>
        <v>186903</v>
      </c>
      <c r="G32" s="18">
        <f>VLOOKUP(A32,'[6]Jan1958-Dec1958'!$A$643:$C$752,3,0)</f>
        <v>974100</v>
      </c>
      <c r="H32" s="18">
        <f>VLOOKUP(A32,'[7]Jan1959-Dec1959'!$A$627:$C$736,3,0)</f>
        <v>169748</v>
      </c>
      <c r="I32" s="18">
        <f>VLOOKUP(A32,'[8]Jan1960-Dec1960'!$A$611:$C$720,3,0)</f>
        <v>206654</v>
      </c>
      <c r="J32" s="18">
        <f>VLOOKUP(A32,'[9]Jan1961-Dec1961'!$A$595:$C$704,3,0)</f>
        <v>191534</v>
      </c>
      <c r="K32" s="18">
        <f>VLOOKUP(A32,'[10]Jan1962-Dec1962'!$A$579:$C$688,3,0)</f>
        <v>137695</v>
      </c>
      <c r="L32" s="18">
        <f>VLOOKUP(A32,'[11]Jan1963-Dec1963'!$A$563:$C$672,3,0)</f>
        <v>188974</v>
      </c>
      <c r="M32" s="18">
        <f>VLOOKUP(A32,'[12]Jan1964-Dec1964'!$A$547:$C$656,3,0)</f>
        <v>558106</v>
      </c>
      <c r="N32" s="18">
        <f>VLOOKUP(A32,'[13]Jan1965-Dec1965'!$A$531:$C$640,3,0)</f>
        <v>3599032</v>
      </c>
      <c r="O32" s="18">
        <f>VLOOKUP(A32,'[14]Jan1966-Dec1967'!$A$515:$C$624,3,0)</f>
        <v>333909</v>
      </c>
      <c r="P32" s="18">
        <f>VLOOKUP(A32,'[15]Jan1967-Dec1967'!$A$499:$C$608,3,0)</f>
        <v>158661</v>
      </c>
      <c r="Q32" s="18">
        <f>VLOOKUP(A32,'[16]Jan1968-Dec1968'!$A$483:$C$592,3,0)</f>
        <v>311531</v>
      </c>
      <c r="R32" s="18">
        <f>VLOOKUP(A32,'[17]Jan1969-Dec1970'!$A$467:$C$576,3,0)</f>
        <v>553190</v>
      </c>
      <c r="S32" s="18">
        <f>VLOOKUP(A32,'[18]Jan1971-Dec1973'!$A$435:$C$544,3,0)</f>
        <v>1022106</v>
      </c>
      <c r="T32" s="18">
        <f>VLOOKUP(A32,'[19]Jan1974-Dec1975'!$A$387:$C$496,3,0)</f>
        <v>2949282</v>
      </c>
      <c r="U32" s="18">
        <f>VLOOKUP(A32,'[20]Jan1976-Dec1977'!$A$355:$C$464,3,0)</f>
        <v>1546733</v>
      </c>
      <c r="V32" s="18">
        <f>VLOOKUP(A32,'[21]Jan1978-Dec1978'!$A$323:$C$432,3,0)</f>
        <v>1578879</v>
      </c>
      <c r="W32" s="18">
        <v>1848153</v>
      </c>
      <c r="X32" s="18">
        <v>1855219</v>
      </c>
      <c r="Y32" s="18">
        <v>2367034</v>
      </c>
      <c r="Z32" s="18">
        <v>3102582</v>
      </c>
      <c r="AA32" s="18">
        <v>2137103</v>
      </c>
      <c r="AB32" s="18">
        <v>4503523</v>
      </c>
      <c r="AC32" s="18">
        <v>3472283</v>
      </c>
      <c r="AD32" s="18">
        <v>9167598</v>
      </c>
      <c r="AE32" s="18">
        <v>16868629</v>
      </c>
      <c r="AF32" s="18"/>
      <c r="AG32" s="18">
        <f t="shared" si="0"/>
        <v>60958838</v>
      </c>
    </row>
    <row r="33" spans="1:33" x14ac:dyDescent="0.2">
      <c r="A33" s="17">
        <v>35278</v>
      </c>
      <c r="B33" s="18">
        <f>VLOOKUP(A33,[1]Dec1930!$A$643:$C$752,3,0)</f>
        <v>37323</v>
      </c>
      <c r="C33" s="18">
        <f>VLOOKUP(A33,'[2]Jan1931-Dec1940'!$A$643:$C$752,3,0)</f>
        <v>31840</v>
      </c>
      <c r="D33" s="18">
        <f>VLOOKUP(A33,'[3]Jan1941-Dec1950'!$A$643:$D$752,3,0)</f>
        <v>195803</v>
      </c>
      <c r="E33" s="18">
        <f>VLOOKUP(A33,'[4]Jan1951-Dec1955'!$A$654:$C$763,3,0)</f>
        <v>548301</v>
      </c>
      <c r="F33" s="18">
        <f>VLOOKUP(A33,'[5]Jan1956-Dec1957'!$A$643:$C$752,3,0)</f>
        <v>188361</v>
      </c>
      <c r="G33" s="18">
        <f>VLOOKUP(A33,'[6]Jan1958-Dec1958'!$A$643:$C$752,3,0)</f>
        <v>986158</v>
      </c>
      <c r="H33" s="18">
        <f>VLOOKUP(A33,'[7]Jan1959-Dec1959'!$A$627:$C$736,3,0)</f>
        <v>180932</v>
      </c>
      <c r="I33" s="18">
        <f>VLOOKUP(A33,'[8]Jan1960-Dec1960'!$A$611:$C$720,3,0)</f>
        <v>197702</v>
      </c>
      <c r="J33" s="18">
        <f>VLOOKUP(A33,'[9]Jan1961-Dec1961'!$A$595:$C$704,3,0)</f>
        <v>191631</v>
      </c>
      <c r="K33" s="18">
        <f>VLOOKUP(A33,'[10]Jan1962-Dec1962'!$A$579:$C$688,3,0)</f>
        <v>140215</v>
      </c>
      <c r="L33" s="18">
        <f>VLOOKUP(A33,'[11]Jan1963-Dec1963'!$A$563:$C$672,3,0)</f>
        <v>193859</v>
      </c>
      <c r="M33" s="18">
        <f>VLOOKUP(A33,'[12]Jan1964-Dec1964'!$A$547:$C$656,3,0)</f>
        <v>550225</v>
      </c>
      <c r="N33" s="18">
        <f>VLOOKUP(A33,'[13]Jan1965-Dec1965'!$A$531:$C$640,3,0)</f>
        <v>3563320</v>
      </c>
      <c r="O33" s="18">
        <f>VLOOKUP(A33,'[14]Jan1966-Dec1967'!$A$515:$C$624,3,0)</f>
        <v>319544</v>
      </c>
      <c r="P33" s="18">
        <f>VLOOKUP(A33,'[15]Jan1967-Dec1967'!$A$499:$C$608,3,0)</f>
        <v>155505</v>
      </c>
      <c r="Q33" s="18">
        <f>VLOOKUP(A33,'[16]Jan1968-Dec1968'!$A$483:$C$592,3,0)</f>
        <v>300694</v>
      </c>
      <c r="R33" s="18">
        <f>VLOOKUP(A33,'[17]Jan1969-Dec1970'!$A$467:$C$576,3,0)</f>
        <v>581309</v>
      </c>
      <c r="S33" s="18">
        <f>VLOOKUP(A33,'[18]Jan1971-Dec1973'!$A$435:$C$544,3,0)</f>
        <v>990580</v>
      </c>
      <c r="T33" s="18">
        <f>VLOOKUP(A33,'[19]Jan1974-Dec1975'!$A$387:$C$496,3,0)</f>
        <v>3026246</v>
      </c>
      <c r="U33" s="18">
        <f>VLOOKUP(A33,'[20]Jan1976-Dec1977'!$A$355:$C$464,3,0)</f>
        <v>1556797</v>
      </c>
      <c r="V33" s="18">
        <f>VLOOKUP(A33,'[21]Jan1978-Dec1978'!$A$323:$C$432,3,0)</f>
        <v>1649486</v>
      </c>
      <c r="W33" s="18">
        <v>1769143</v>
      </c>
      <c r="X33" s="18">
        <v>1816975</v>
      </c>
      <c r="Y33" s="18">
        <v>2332600</v>
      </c>
      <c r="Z33" s="18">
        <v>3135532</v>
      </c>
      <c r="AA33" s="18">
        <v>1991689</v>
      </c>
      <c r="AB33" s="18">
        <v>4496528</v>
      </c>
      <c r="AC33" s="18">
        <v>3646431</v>
      </c>
      <c r="AD33" s="18">
        <v>9178931</v>
      </c>
      <c r="AE33" s="18">
        <v>16881664</v>
      </c>
      <c r="AF33" s="18"/>
      <c r="AG33" s="18">
        <f t="shared" si="0"/>
        <v>60835324</v>
      </c>
    </row>
    <row r="34" spans="1:33" x14ac:dyDescent="0.2">
      <c r="A34" s="17">
        <v>35309</v>
      </c>
      <c r="B34" s="18">
        <f>VLOOKUP(A34,[1]Dec1930!$A$643:$C$752,3,0)</f>
        <v>33904</v>
      </c>
      <c r="C34" s="18">
        <f>VLOOKUP(A34,'[2]Jan1931-Dec1940'!$A$643:$C$752,3,0)</f>
        <v>30049</v>
      </c>
      <c r="D34" s="18">
        <f>VLOOKUP(A34,'[3]Jan1941-Dec1950'!$A$643:$D$752,3,0)</f>
        <v>180326</v>
      </c>
      <c r="E34" s="18">
        <f>VLOOKUP(A34,'[4]Jan1951-Dec1955'!$A$654:$C$763,3,0)</f>
        <v>688002</v>
      </c>
      <c r="F34" s="18">
        <f>VLOOKUP(A34,'[5]Jan1956-Dec1957'!$A$643:$C$752,3,0)</f>
        <v>183991</v>
      </c>
      <c r="G34" s="18">
        <f>VLOOKUP(A34,'[6]Jan1958-Dec1958'!$A$643:$C$752,3,0)</f>
        <v>940943</v>
      </c>
      <c r="H34" s="18">
        <f>VLOOKUP(A34,'[7]Jan1959-Dec1959'!$A$627:$C$736,3,0)</f>
        <v>184469</v>
      </c>
      <c r="I34" s="18">
        <f>VLOOKUP(A34,'[8]Jan1960-Dec1960'!$A$611:$C$720,3,0)</f>
        <v>205085</v>
      </c>
      <c r="J34" s="18">
        <f>VLOOKUP(A34,'[9]Jan1961-Dec1961'!$A$595:$C$704,3,0)</f>
        <v>179975</v>
      </c>
      <c r="K34" s="18">
        <f>VLOOKUP(A34,'[10]Jan1962-Dec1962'!$A$579:$C$688,3,0)</f>
        <v>136168</v>
      </c>
      <c r="L34" s="18">
        <f>VLOOKUP(A34,'[11]Jan1963-Dec1963'!$A$563:$C$672,3,0)</f>
        <v>179807</v>
      </c>
      <c r="M34" s="18">
        <f>VLOOKUP(A34,'[12]Jan1964-Dec1964'!$A$547:$C$656,3,0)</f>
        <v>535839</v>
      </c>
      <c r="N34" s="18">
        <f>VLOOKUP(A34,'[13]Jan1965-Dec1965'!$A$531:$C$640,3,0)</f>
        <v>3223363</v>
      </c>
      <c r="O34" s="18">
        <f>VLOOKUP(A34,'[14]Jan1966-Dec1967'!$A$515:$C$624,3,0)</f>
        <v>301577</v>
      </c>
      <c r="P34" s="18">
        <f>VLOOKUP(A34,'[15]Jan1967-Dec1967'!$A$499:$C$608,3,0)</f>
        <v>147009</v>
      </c>
      <c r="Q34" s="18">
        <f>VLOOKUP(A34,'[16]Jan1968-Dec1968'!$A$483:$C$592,3,0)</f>
        <v>271850</v>
      </c>
      <c r="R34" s="18">
        <f>VLOOKUP(A34,'[17]Jan1969-Dec1970'!$A$467:$C$576,3,0)</f>
        <v>546390</v>
      </c>
      <c r="S34" s="18">
        <f>VLOOKUP(A34,'[18]Jan1971-Dec1973'!$A$435:$C$544,3,0)</f>
        <v>989471</v>
      </c>
      <c r="T34" s="18">
        <f>VLOOKUP(A34,'[19]Jan1974-Dec1975'!$A$387:$C$496,3,0)</f>
        <v>2910471</v>
      </c>
      <c r="U34" s="18">
        <f>VLOOKUP(A34,'[20]Jan1976-Dec1977'!$A$355:$C$464,3,0)</f>
        <v>1520147</v>
      </c>
      <c r="V34" s="18">
        <f>VLOOKUP(A34,'[21]Jan1978-Dec1978'!$A$323:$C$432,3,0)</f>
        <v>1634248</v>
      </c>
      <c r="W34" s="18">
        <v>1734659</v>
      </c>
      <c r="X34" s="18">
        <v>1737348</v>
      </c>
      <c r="Y34" s="18">
        <v>2251256</v>
      </c>
      <c r="Z34" s="18">
        <v>2953029</v>
      </c>
      <c r="AA34" s="18">
        <v>1840649</v>
      </c>
      <c r="AB34" s="18">
        <v>4353032</v>
      </c>
      <c r="AC34" s="18">
        <v>3459446</v>
      </c>
      <c r="AD34" s="18">
        <v>8714647</v>
      </c>
      <c r="AE34" s="18">
        <v>15986870</v>
      </c>
      <c r="AF34" s="18"/>
      <c r="AG34" s="18">
        <f t="shared" si="0"/>
        <v>58054020</v>
      </c>
    </row>
    <row r="35" spans="1:33" x14ac:dyDescent="0.2">
      <c r="A35" s="17">
        <v>35339</v>
      </c>
      <c r="B35" s="18">
        <f>VLOOKUP(A35,[1]Dec1930!$A$643:$C$752,3,0)</f>
        <v>32874</v>
      </c>
      <c r="C35" s="18">
        <f>VLOOKUP(A35,'[2]Jan1931-Dec1940'!$A$643:$C$752,3,0)</f>
        <v>31084</v>
      </c>
      <c r="D35" s="18">
        <f>VLOOKUP(A35,'[3]Jan1941-Dec1950'!$A$643:$D$752,3,0)</f>
        <v>192344</v>
      </c>
      <c r="E35" s="18">
        <f>VLOOKUP(A35,'[4]Jan1951-Dec1955'!$A$654:$C$763,3,0)</f>
        <v>693152</v>
      </c>
      <c r="F35" s="18">
        <f>VLOOKUP(A35,'[5]Jan1956-Dec1957'!$A$643:$C$752,3,0)</f>
        <v>183839</v>
      </c>
      <c r="G35" s="18">
        <f>VLOOKUP(A35,'[6]Jan1958-Dec1958'!$A$643:$C$752,3,0)</f>
        <v>928243</v>
      </c>
      <c r="H35" s="18">
        <f>VLOOKUP(A35,'[7]Jan1959-Dec1959'!$A$627:$C$736,3,0)</f>
        <v>200680</v>
      </c>
      <c r="I35" s="18">
        <f>VLOOKUP(A35,'[8]Jan1960-Dec1960'!$A$611:$C$720,3,0)</f>
        <v>201814</v>
      </c>
      <c r="J35" s="18">
        <f>VLOOKUP(A35,'[9]Jan1961-Dec1961'!$A$595:$C$704,3,0)</f>
        <v>206252</v>
      </c>
      <c r="K35" s="18">
        <f>VLOOKUP(A35,'[10]Jan1962-Dec1962'!$A$579:$C$688,3,0)</f>
        <v>134295</v>
      </c>
      <c r="L35" s="18">
        <f>VLOOKUP(A35,'[11]Jan1963-Dec1963'!$A$563:$C$672,3,0)</f>
        <v>182873</v>
      </c>
      <c r="M35" s="18">
        <f>VLOOKUP(A35,'[12]Jan1964-Dec1964'!$A$547:$C$656,3,0)</f>
        <v>596912</v>
      </c>
      <c r="N35" s="18">
        <f>VLOOKUP(A35,'[13]Jan1965-Dec1965'!$A$531:$C$640,3,0)</f>
        <v>3337085</v>
      </c>
      <c r="O35" s="18">
        <f>VLOOKUP(A35,'[14]Jan1966-Dec1967'!$A$515:$C$624,3,0)</f>
        <v>311213</v>
      </c>
      <c r="P35" s="18">
        <f>VLOOKUP(A35,'[15]Jan1967-Dec1967'!$A$499:$C$608,3,0)</f>
        <v>149879</v>
      </c>
      <c r="Q35" s="18">
        <f>VLOOKUP(A35,'[16]Jan1968-Dec1968'!$A$483:$C$592,3,0)</f>
        <v>277822</v>
      </c>
      <c r="R35" s="18">
        <f>VLOOKUP(A35,'[17]Jan1969-Dec1970'!$A$467:$C$576,3,0)</f>
        <v>537834</v>
      </c>
      <c r="S35" s="18">
        <f>VLOOKUP(A35,'[18]Jan1971-Dec1973'!$A$435:$C$544,3,0)</f>
        <v>967597</v>
      </c>
      <c r="T35" s="18">
        <f>VLOOKUP(A35,'[19]Jan1974-Dec1975'!$A$387:$C$496,3,0)</f>
        <v>3105251</v>
      </c>
      <c r="U35" s="18">
        <f>VLOOKUP(A35,'[20]Jan1976-Dec1977'!$A$355:$C$464,3,0)</f>
        <v>1580227</v>
      </c>
      <c r="V35" s="18">
        <f>VLOOKUP(A35,'[21]Jan1978-Dec1978'!$A$323:$C$432,3,0)</f>
        <v>1627653</v>
      </c>
      <c r="W35" s="18">
        <v>1876895</v>
      </c>
      <c r="X35" s="18">
        <v>1790809</v>
      </c>
      <c r="Y35" s="18">
        <v>2289160</v>
      </c>
      <c r="Z35" s="18">
        <v>3070774</v>
      </c>
      <c r="AA35" s="18">
        <v>1894939</v>
      </c>
      <c r="AB35" s="18">
        <v>4514802</v>
      </c>
      <c r="AC35" s="18">
        <v>3469191</v>
      </c>
      <c r="AD35" s="18">
        <v>8853404</v>
      </c>
      <c r="AE35" s="18">
        <v>16314034</v>
      </c>
      <c r="AF35" s="18"/>
      <c r="AG35" s="18">
        <f t="shared" si="0"/>
        <v>59552931</v>
      </c>
    </row>
    <row r="36" spans="1:33" x14ac:dyDescent="0.2">
      <c r="A36" s="17">
        <v>35370</v>
      </c>
      <c r="B36" s="18">
        <f>VLOOKUP(A36,[1]Dec1930!$A$643:$C$752,3,0)</f>
        <v>27682</v>
      </c>
      <c r="C36" s="18">
        <f>VLOOKUP(A36,'[2]Jan1931-Dec1940'!$A$643:$C$752,3,0)</f>
        <v>29413</v>
      </c>
      <c r="D36" s="18">
        <f>VLOOKUP(A36,'[3]Jan1941-Dec1950'!$A$643:$D$752,3,0)</f>
        <v>166791</v>
      </c>
      <c r="E36" s="18">
        <f>VLOOKUP(A36,'[4]Jan1951-Dec1955'!$A$654:$C$763,3,0)</f>
        <v>642942</v>
      </c>
      <c r="F36" s="18">
        <f>VLOOKUP(A36,'[5]Jan1956-Dec1957'!$A$643:$C$752,3,0)</f>
        <v>174166</v>
      </c>
      <c r="G36" s="18">
        <f>VLOOKUP(A36,'[6]Jan1958-Dec1958'!$A$643:$C$752,3,0)</f>
        <v>850555</v>
      </c>
      <c r="H36" s="18">
        <f>VLOOKUP(A36,'[7]Jan1959-Dec1959'!$A$627:$C$736,3,0)</f>
        <v>181931</v>
      </c>
      <c r="I36" s="18">
        <f>VLOOKUP(A36,'[8]Jan1960-Dec1960'!$A$611:$C$720,3,0)</f>
        <v>205272</v>
      </c>
      <c r="J36" s="18">
        <f>VLOOKUP(A36,'[9]Jan1961-Dec1961'!$A$595:$C$704,3,0)</f>
        <v>196023</v>
      </c>
      <c r="K36" s="18">
        <f>VLOOKUP(A36,'[10]Jan1962-Dec1962'!$A$579:$C$688,3,0)</f>
        <v>117807</v>
      </c>
      <c r="L36" s="18">
        <f>VLOOKUP(A36,'[11]Jan1963-Dec1963'!$A$563:$C$672,3,0)</f>
        <v>175221</v>
      </c>
      <c r="M36" s="18">
        <f>VLOOKUP(A36,'[12]Jan1964-Dec1964'!$A$547:$C$656,3,0)</f>
        <v>535180</v>
      </c>
      <c r="N36" s="18">
        <f>VLOOKUP(A36,'[13]Jan1965-Dec1965'!$A$531:$C$640,3,0)</f>
        <v>3156468</v>
      </c>
      <c r="O36" s="18">
        <f>VLOOKUP(A36,'[14]Jan1966-Dec1967'!$A$515:$C$624,3,0)</f>
        <v>291326</v>
      </c>
      <c r="P36" s="18">
        <f>VLOOKUP(A36,'[15]Jan1967-Dec1967'!$A$499:$C$608,3,0)</f>
        <v>145521</v>
      </c>
      <c r="Q36" s="18">
        <f>VLOOKUP(A36,'[16]Jan1968-Dec1968'!$A$483:$C$592,3,0)</f>
        <v>261915</v>
      </c>
      <c r="R36" s="18">
        <f>VLOOKUP(A36,'[17]Jan1969-Dec1970'!$A$467:$C$576,3,0)</f>
        <v>487838</v>
      </c>
      <c r="S36" s="18">
        <f>VLOOKUP(A36,'[18]Jan1971-Dec1973'!$A$435:$C$544,3,0)</f>
        <v>917468</v>
      </c>
      <c r="T36" s="18">
        <f>VLOOKUP(A36,'[19]Jan1974-Dec1975'!$A$387:$C$496,3,0)</f>
        <v>3049531</v>
      </c>
      <c r="U36" s="18">
        <f>VLOOKUP(A36,'[20]Jan1976-Dec1977'!$A$355:$C$464,3,0)</f>
        <v>1521905</v>
      </c>
      <c r="V36" s="18">
        <f>VLOOKUP(A36,'[21]Jan1978-Dec1978'!$A$323:$C$432,3,0)</f>
        <v>1531381</v>
      </c>
      <c r="W36" s="18">
        <v>1733180</v>
      </c>
      <c r="X36" s="18">
        <v>1694769</v>
      </c>
      <c r="Y36" s="18">
        <v>2205755</v>
      </c>
      <c r="Z36" s="18">
        <v>2909380</v>
      </c>
      <c r="AA36" s="18">
        <v>1824110</v>
      </c>
      <c r="AB36" s="18">
        <v>4336756</v>
      </c>
      <c r="AC36" s="18">
        <v>3366185</v>
      </c>
      <c r="AD36" s="18">
        <v>8290175</v>
      </c>
      <c r="AE36" s="18">
        <v>15682004</v>
      </c>
      <c r="AF36" s="18"/>
      <c r="AG36" s="18">
        <f t="shared" si="0"/>
        <v>56708650</v>
      </c>
    </row>
    <row r="37" spans="1:33" x14ac:dyDescent="0.2">
      <c r="A37" s="17">
        <v>35400</v>
      </c>
      <c r="B37" s="18">
        <f>VLOOKUP(A37,[1]Dec1930!$A$643:$C$752,3,0)</f>
        <v>31465</v>
      </c>
      <c r="C37" s="18">
        <f>VLOOKUP(A37,'[2]Jan1931-Dec1940'!$A$643:$C$752,3,0)</f>
        <v>27154</v>
      </c>
      <c r="D37" s="18">
        <f>VLOOKUP(A37,'[3]Jan1941-Dec1950'!$A$643:$D$752,3,0)</f>
        <v>165149</v>
      </c>
      <c r="E37" s="18">
        <f>VLOOKUP(A37,'[4]Jan1951-Dec1955'!$A$654:$C$763,3,0)</f>
        <v>645770</v>
      </c>
      <c r="F37" s="18">
        <f>VLOOKUP(A37,'[5]Jan1956-Dec1957'!$A$643:$C$752,3,0)</f>
        <v>178474</v>
      </c>
      <c r="G37" s="18">
        <f>VLOOKUP(A37,'[6]Jan1958-Dec1958'!$A$643:$C$752,3,0)</f>
        <v>865833</v>
      </c>
      <c r="H37" s="18">
        <f>VLOOKUP(A37,'[7]Jan1959-Dec1959'!$A$627:$C$736,3,0)</f>
        <v>178938</v>
      </c>
      <c r="I37" s="18">
        <f>VLOOKUP(A37,'[8]Jan1960-Dec1960'!$A$611:$C$720,3,0)</f>
        <v>195825</v>
      </c>
      <c r="J37" s="18">
        <f>VLOOKUP(A37,'[9]Jan1961-Dec1961'!$A$595:$C$704,3,0)</f>
        <v>197626</v>
      </c>
      <c r="K37" s="18">
        <f>VLOOKUP(A37,'[10]Jan1962-Dec1962'!$A$579:$C$688,3,0)</f>
        <v>125821</v>
      </c>
      <c r="L37" s="18">
        <f>VLOOKUP(A37,'[11]Jan1963-Dec1963'!$A$563:$C$672,3,0)</f>
        <v>183921</v>
      </c>
      <c r="M37" s="18">
        <f>VLOOKUP(A37,'[12]Jan1964-Dec1964'!$A$547:$C$656,3,0)</f>
        <v>521388</v>
      </c>
      <c r="N37" s="18">
        <f>VLOOKUP(A37,'[13]Jan1965-Dec1965'!$A$531:$C$640,3,0)</f>
        <v>3191626</v>
      </c>
      <c r="O37" s="18">
        <f>VLOOKUP(A37,'[14]Jan1966-Dec1967'!$A$515:$C$624,3,0)</f>
        <v>275173</v>
      </c>
      <c r="P37" s="18">
        <f>VLOOKUP(A37,'[15]Jan1967-Dec1967'!$A$499:$C$608,3,0)</f>
        <v>136234</v>
      </c>
      <c r="Q37" s="18">
        <f>VLOOKUP(A37,'[16]Jan1968-Dec1968'!$A$483:$C$592,3,0)</f>
        <v>265966</v>
      </c>
      <c r="R37" s="18">
        <f>VLOOKUP(A37,'[17]Jan1969-Dec1970'!$A$467:$C$576,3,0)</f>
        <v>545615</v>
      </c>
      <c r="S37" s="18">
        <f>VLOOKUP(A37,'[18]Jan1971-Dec1973'!$A$435:$C$544,3,0)</f>
        <v>930438</v>
      </c>
      <c r="T37" s="18">
        <f>VLOOKUP(A37,'[19]Jan1974-Dec1975'!$A$387:$C$496,3,0)</f>
        <v>3043910</v>
      </c>
      <c r="U37" s="18">
        <f>VLOOKUP(A37,'[20]Jan1976-Dec1977'!$A$355:$C$464,3,0)</f>
        <v>1566685</v>
      </c>
      <c r="V37" s="18">
        <f>VLOOKUP(A37,'[21]Jan1978-Dec1978'!$A$323:$C$432,3,0)</f>
        <v>1527085</v>
      </c>
      <c r="W37" s="18">
        <v>1804687</v>
      </c>
      <c r="X37" s="18">
        <v>1758866</v>
      </c>
      <c r="Y37" s="18">
        <v>2335251</v>
      </c>
      <c r="Z37" s="18">
        <v>3063075</v>
      </c>
      <c r="AA37" s="18">
        <v>1814043</v>
      </c>
      <c r="AB37" s="18">
        <v>4327735</v>
      </c>
      <c r="AC37" s="18">
        <v>3486303</v>
      </c>
      <c r="AD37" s="18">
        <v>8521612</v>
      </c>
      <c r="AE37" s="18">
        <v>16379891</v>
      </c>
      <c r="AF37" s="18"/>
      <c r="AG37" s="18">
        <f t="shared" si="0"/>
        <v>58291559</v>
      </c>
    </row>
    <row r="38" spans="1:33" x14ac:dyDescent="0.2">
      <c r="A38" s="17">
        <v>35431</v>
      </c>
      <c r="B38" s="18">
        <f>VLOOKUP(A38,[1]Dec1930!$A$643:$C$752,3,0)</f>
        <v>29459</v>
      </c>
      <c r="C38" s="18">
        <f>VLOOKUP(A38,'[2]Jan1931-Dec1940'!$A$643:$C$752,3,0)</f>
        <v>23085</v>
      </c>
      <c r="D38" s="18">
        <f>VLOOKUP(A38,'[3]Jan1941-Dec1950'!$A$643:$D$752,3,0)</f>
        <v>171403</v>
      </c>
      <c r="E38" s="18">
        <f>VLOOKUP(A38,'[4]Jan1951-Dec1955'!$A$654:$C$763,3,0)</f>
        <v>600452</v>
      </c>
      <c r="F38" s="18">
        <f>VLOOKUP(A38,'[5]Jan1956-Dec1957'!$A$643:$C$752,3,0)</f>
        <v>176546</v>
      </c>
      <c r="G38" s="18">
        <f>VLOOKUP(A38,'[6]Jan1958-Dec1958'!$A$643:$C$752,3,0)</f>
        <v>816604</v>
      </c>
      <c r="H38" s="18">
        <f>VLOOKUP(A38,'[7]Jan1959-Dec1959'!$A$627:$C$736,3,0)</f>
        <v>181359</v>
      </c>
      <c r="I38" s="18">
        <f>VLOOKUP(A38,'[8]Jan1960-Dec1960'!$A$611:$C$720,3,0)</f>
        <v>184985</v>
      </c>
      <c r="J38" s="18">
        <f>VLOOKUP(A38,'[9]Jan1961-Dec1961'!$A$595:$C$704,3,0)</f>
        <v>190453</v>
      </c>
      <c r="K38" s="18">
        <f>VLOOKUP(A38,'[10]Jan1962-Dec1962'!$A$579:$C$688,3,0)</f>
        <v>123156</v>
      </c>
      <c r="L38" s="18">
        <f>VLOOKUP(A38,'[11]Jan1963-Dec1963'!$A$563:$C$672,3,0)</f>
        <v>178089</v>
      </c>
      <c r="M38" s="18">
        <f>VLOOKUP(A38,'[12]Jan1964-Dec1964'!$A$547:$C$656,3,0)</f>
        <v>519667</v>
      </c>
      <c r="N38" s="18">
        <f>VLOOKUP(A38,'[13]Jan1965-Dec1965'!$A$531:$C$640,3,0)</f>
        <v>3191140</v>
      </c>
      <c r="O38" s="18">
        <f>VLOOKUP(A38,'[14]Jan1966-Dec1967'!$A$515:$C$624,3,0)</f>
        <v>274407</v>
      </c>
      <c r="P38" s="18">
        <f>VLOOKUP(A38,'[15]Jan1967-Dec1967'!$A$499:$C$608,3,0)</f>
        <v>149217</v>
      </c>
      <c r="Q38" s="18">
        <f>VLOOKUP(A38,'[16]Jan1968-Dec1968'!$A$483:$C$592,3,0)</f>
        <v>267580</v>
      </c>
      <c r="R38" s="18">
        <f>VLOOKUP(A38,'[17]Jan1969-Dec1970'!$A$467:$C$576,3,0)</f>
        <v>557824</v>
      </c>
      <c r="S38" s="18">
        <f>VLOOKUP(A38,'[18]Jan1971-Dec1973'!$A$435:$C$544,3,0)</f>
        <v>890780</v>
      </c>
      <c r="T38" s="18">
        <f>VLOOKUP(A38,'[19]Jan1974-Dec1975'!$A$387:$C$496,3,0)</f>
        <v>3122917</v>
      </c>
      <c r="U38" s="18">
        <f>VLOOKUP(A38,'[20]Jan1976-Dec1977'!$A$355:$C$464,3,0)</f>
        <v>1542484</v>
      </c>
      <c r="V38" s="18">
        <f>VLOOKUP(A38,'[21]Jan1978-Dec1978'!$A$323:$C$432,3,0)</f>
        <v>1465387</v>
      </c>
      <c r="W38" s="18">
        <v>1739458</v>
      </c>
      <c r="X38" s="18">
        <v>1761561</v>
      </c>
      <c r="Y38" s="18">
        <v>2233688</v>
      </c>
      <c r="Z38" s="18">
        <v>2955657</v>
      </c>
      <c r="AA38" s="18">
        <v>1761111</v>
      </c>
      <c r="AB38" s="18">
        <v>4408366</v>
      </c>
      <c r="AC38" s="18">
        <v>3489831</v>
      </c>
      <c r="AD38" s="18">
        <v>8483536</v>
      </c>
      <c r="AE38" s="18">
        <v>16013622</v>
      </c>
      <c r="AF38" s="18"/>
      <c r="AG38" s="18">
        <f t="shared" si="0"/>
        <v>57503824</v>
      </c>
    </row>
    <row r="39" spans="1:33" x14ac:dyDescent="0.2">
      <c r="A39" s="17">
        <v>35462</v>
      </c>
      <c r="B39" s="18">
        <f>VLOOKUP(A39,[1]Dec1930!$A$643:$C$752,3,0)</f>
        <v>26005</v>
      </c>
      <c r="C39" s="18">
        <f>VLOOKUP(A39,'[2]Jan1931-Dec1940'!$A$643:$C$752,3,0)</f>
        <v>24435</v>
      </c>
      <c r="D39" s="18">
        <f>VLOOKUP(A39,'[3]Jan1941-Dec1950'!$A$643:$D$752,3,0)</f>
        <v>158515</v>
      </c>
      <c r="E39" s="18">
        <f>VLOOKUP(A39,'[4]Jan1951-Dec1955'!$A$654:$C$763,3,0)</f>
        <v>553360</v>
      </c>
      <c r="F39" s="18">
        <f>VLOOKUP(A39,'[5]Jan1956-Dec1957'!$A$643:$C$752,3,0)</f>
        <v>158419</v>
      </c>
      <c r="G39" s="18">
        <f>VLOOKUP(A39,'[6]Jan1958-Dec1958'!$A$643:$C$752,3,0)</f>
        <v>781526</v>
      </c>
      <c r="H39" s="18">
        <f>VLOOKUP(A39,'[7]Jan1959-Dec1959'!$A$627:$C$736,3,0)</f>
        <v>164012</v>
      </c>
      <c r="I39" s="18">
        <f>VLOOKUP(A39,'[8]Jan1960-Dec1960'!$A$611:$C$720,3,0)</f>
        <v>166149</v>
      </c>
      <c r="J39" s="18">
        <f>VLOOKUP(A39,'[9]Jan1961-Dec1961'!$A$595:$C$704,3,0)</f>
        <v>179133</v>
      </c>
      <c r="K39" s="18">
        <f>VLOOKUP(A39,'[10]Jan1962-Dec1962'!$A$579:$C$688,3,0)</f>
        <v>116088</v>
      </c>
      <c r="L39" s="18">
        <f>VLOOKUP(A39,'[11]Jan1963-Dec1963'!$A$563:$C$672,3,0)</f>
        <v>156108</v>
      </c>
      <c r="M39" s="18">
        <f>VLOOKUP(A39,'[12]Jan1964-Dec1964'!$A$547:$C$656,3,0)</f>
        <v>470257</v>
      </c>
      <c r="N39" s="18">
        <f>VLOOKUP(A39,'[13]Jan1965-Dec1965'!$A$531:$C$640,3,0)</f>
        <v>2900361</v>
      </c>
      <c r="O39" s="18">
        <f>VLOOKUP(A39,'[14]Jan1966-Dec1967'!$A$515:$C$624,3,0)</f>
        <v>237476</v>
      </c>
      <c r="P39" s="18">
        <f>VLOOKUP(A39,'[15]Jan1967-Dec1967'!$A$499:$C$608,3,0)</f>
        <v>128659</v>
      </c>
      <c r="Q39" s="18">
        <f>VLOOKUP(A39,'[16]Jan1968-Dec1968'!$A$483:$C$592,3,0)</f>
        <v>249660</v>
      </c>
      <c r="R39" s="18">
        <f>VLOOKUP(A39,'[17]Jan1969-Dec1970'!$A$467:$C$576,3,0)</f>
        <v>531898</v>
      </c>
      <c r="S39" s="18">
        <f>VLOOKUP(A39,'[18]Jan1971-Dec1973'!$A$435:$C$544,3,0)</f>
        <v>798252</v>
      </c>
      <c r="T39" s="18">
        <f>VLOOKUP(A39,'[19]Jan1974-Dec1975'!$A$387:$C$496,3,0)</f>
        <v>2760163</v>
      </c>
      <c r="U39" s="18">
        <f>VLOOKUP(A39,'[20]Jan1976-Dec1977'!$A$355:$C$464,3,0)</f>
        <v>1444526</v>
      </c>
      <c r="V39" s="18">
        <f>VLOOKUP(A39,'[21]Jan1978-Dec1978'!$A$323:$C$432,3,0)</f>
        <v>1369306</v>
      </c>
      <c r="W39" s="18">
        <v>1614164</v>
      </c>
      <c r="X39" s="18">
        <v>1559834</v>
      </c>
      <c r="Y39" s="18">
        <v>2028927</v>
      </c>
      <c r="Z39" s="18">
        <v>2702510</v>
      </c>
      <c r="AA39" s="18">
        <v>1585904</v>
      </c>
      <c r="AB39" s="18">
        <v>4068618</v>
      </c>
      <c r="AC39" s="18">
        <v>3189455</v>
      </c>
      <c r="AD39" s="18">
        <v>7589968</v>
      </c>
      <c r="AE39" s="18">
        <v>14247454</v>
      </c>
      <c r="AF39" s="18"/>
      <c r="AG39" s="18">
        <f t="shared" si="0"/>
        <v>51961142</v>
      </c>
    </row>
    <row r="40" spans="1:33" x14ac:dyDescent="0.2">
      <c r="A40" s="17">
        <v>35490</v>
      </c>
      <c r="B40" s="18">
        <f>VLOOKUP(A40,[1]Dec1930!$A$643:$C$752,3,0)</f>
        <v>28465</v>
      </c>
      <c r="C40" s="18">
        <f>VLOOKUP(A40,'[2]Jan1931-Dec1940'!$A$643:$C$752,3,0)</f>
        <v>28369</v>
      </c>
      <c r="D40" s="18">
        <f>VLOOKUP(A40,'[3]Jan1941-Dec1950'!$A$643:$D$752,3,0)</f>
        <v>171573</v>
      </c>
      <c r="E40" s="18">
        <f>VLOOKUP(A40,'[4]Jan1951-Dec1955'!$A$654:$C$763,3,0)</f>
        <v>654644</v>
      </c>
      <c r="F40" s="18">
        <f>VLOOKUP(A40,'[5]Jan1956-Dec1957'!$A$643:$C$752,3,0)</f>
        <v>173483</v>
      </c>
      <c r="G40" s="18">
        <f>VLOOKUP(A40,'[6]Jan1958-Dec1958'!$A$643:$C$752,3,0)</f>
        <v>870594</v>
      </c>
      <c r="H40" s="18">
        <f>VLOOKUP(A40,'[7]Jan1959-Dec1959'!$A$627:$C$736,3,0)</f>
        <v>177092</v>
      </c>
      <c r="I40" s="18">
        <f>VLOOKUP(A40,'[8]Jan1960-Dec1960'!$A$611:$C$720,3,0)</f>
        <v>186153</v>
      </c>
      <c r="J40" s="18">
        <f>VLOOKUP(A40,'[9]Jan1961-Dec1961'!$A$595:$C$704,3,0)</f>
        <v>187667</v>
      </c>
      <c r="K40" s="18">
        <f>VLOOKUP(A40,'[10]Jan1962-Dec1962'!$A$579:$C$688,3,0)</f>
        <v>124342</v>
      </c>
      <c r="L40" s="18">
        <f>VLOOKUP(A40,'[11]Jan1963-Dec1963'!$A$563:$C$672,3,0)</f>
        <v>174373</v>
      </c>
      <c r="M40" s="18">
        <f>VLOOKUP(A40,'[12]Jan1964-Dec1964'!$A$547:$C$656,3,0)</f>
        <v>507630</v>
      </c>
      <c r="N40" s="18">
        <f>VLOOKUP(A40,'[13]Jan1965-Dec1965'!$A$531:$C$640,3,0)</f>
        <v>3417011</v>
      </c>
      <c r="O40" s="18">
        <f>VLOOKUP(A40,'[14]Jan1966-Dec1967'!$A$515:$C$624,3,0)</f>
        <v>310560</v>
      </c>
      <c r="P40" s="18">
        <f>VLOOKUP(A40,'[15]Jan1967-Dec1967'!$A$499:$C$608,3,0)</f>
        <v>146680</v>
      </c>
      <c r="Q40" s="18">
        <f>VLOOKUP(A40,'[16]Jan1968-Dec1968'!$A$483:$C$592,3,0)</f>
        <v>258849</v>
      </c>
      <c r="R40" s="18">
        <f>VLOOKUP(A40,'[17]Jan1969-Dec1970'!$A$467:$C$576,3,0)</f>
        <v>541079</v>
      </c>
      <c r="S40" s="18">
        <f>VLOOKUP(A40,'[18]Jan1971-Dec1973'!$A$435:$C$544,3,0)</f>
        <v>874444</v>
      </c>
      <c r="T40" s="18">
        <f>VLOOKUP(A40,'[19]Jan1974-Dec1975'!$A$387:$C$496,3,0)</f>
        <v>3110314</v>
      </c>
      <c r="U40" s="18">
        <f>VLOOKUP(A40,'[20]Jan1976-Dec1977'!$A$355:$C$464,3,0)</f>
        <v>1620852</v>
      </c>
      <c r="V40" s="18">
        <f>VLOOKUP(A40,'[21]Jan1978-Dec1978'!$A$323:$C$432,3,0)</f>
        <v>1504329</v>
      </c>
      <c r="W40" s="18">
        <v>1689667</v>
      </c>
      <c r="X40" s="18">
        <v>1680770</v>
      </c>
      <c r="Y40" s="18">
        <v>2234230</v>
      </c>
      <c r="Z40" s="18">
        <v>2898460</v>
      </c>
      <c r="AA40" s="18">
        <v>1755826</v>
      </c>
      <c r="AB40" s="18">
        <v>4366810</v>
      </c>
      <c r="AC40" s="18">
        <v>3422818</v>
      </c>
      <c r="AD40" s="18">
        <v>8363295</v>
      </c>
      <c r="AE40" s="18">
        <v>15259127</v>
      </c>
      <c r="AF40" s="18"/>
      <c r="AG40" s="18">
        <f t="shared" si="0"/>
        <v>56739506</v>
      </c>
    </row>
    <row r="41" spans="1:33" x14ac:dyDescent="0.2">
      <c r="A41" s="17">
        <v>35521</v>
      </c>
      <c r="B41" s="18">
        <f>VLOOKUP(A41,[1]Dec1930!$A$643:$C$752,3,0)</f>
        <v>30417</v>
      </c>
      <c r="C41" s="18">
        <f>VLOOKUP(A41,'[2]Jan1931-Dec1940'!$A$643:$C$752,3,0)</f>
        <v>28180</v>
      </c>
      <c r="D41" s="18">
        <f>VLOOKUP(A41,'[3]Jan1941-Dec1950'!$A$643:$D$752,3,0)</f>
        <v>167194</v>
      </c>
      <c r="E41" s="18">
        <f>VLOOKUP(A41,'[4]Jan1951-Dec1955'!$A$654:$C$763,3,0)</f>
        <v>657436</v>
      </c>
      <c r="F41" s="18">
        <f>VLOOKUP(A41,'[5]Jan1956-Dec1957'!$A$643:$C$752,3,0)</f>
        <v>172576</v>
      </c>
      <c r="G41" s="18">
        <f>VLOOKUP(A41,'[6]Jan1958-Dec1958'!$A$643:$C$752,3,0)</f>
        <v>830776</v>
      </c>
      <c r="H41" s="18">
        <f>VLOOKUP(A41,'[7]Jan1959-Dec1959'!$A$627:$C$736,3,0)</f>
        <v>176451</v>
      </c>
      <c r="I41" s="18">
        <f>VLOOKUP(A41,'[8]Jan1960-Dec1960'!$A$611:$C$720,3,0)</f>
        <v>173395</v>
      </c>
      <c r="J41" s="18">
        <f>VLOOKUP(A41,'[9]Jan1961-Dec1961'!$A$595:$C$704,3,0)</f>
        <v>187682</v>
      </c>
      <c r="K41" s="18">
        <f>VLOOKUP(A41,'[10]Jan1962-Dec1962'!$A$579:$C$688,3,0)</f>
        <v>122738</v>
      </c>
      <c r="L41" s="18">
        <f>VLOOKUP(A41,'[11]Jan1963-Dec1963'!$A$563:$C$672,3,0)</f>
        <v>170772</v>
      </c>
      <c r="M41" s="18">
        <f>VLOOKUP(A41,'[12]Jan1964-Dec1964'!$A$547:$C$656,3,0)</f>
        <v>493444</v>
      </c>
      <c r="N41" s="18">
        <f>VLOOKUP(A41,'[13]Jan1965-Dec1965'!$A$531:$C$640,3,0)</f>
        <v>3275359</v>
      </c>
      <c r="O41" s="18">
        <f>VLOOKUP(A41,'[14]Jan1966-Dec1967'!$A$515:$C$624,3,0)</f>
        <v>291328</v>
      </c>
      <c r="P41" s="18">
        <f>VLOOKUP(A41,'[15]Jan1967-Dec1967'!$A$499:$C$608,3,0)</f>
        <v>141871</v>
      </c>
      <c r="Q41" s="18">
        <f>VLOOKUP(A41,'[16]Jan1968-Dec1968'!$A$483:$C$592,3,0)</f>
        <v>249892</v>
      </c>
      <c r="R41" s="18">
        <f>VLOOKUP(A41,'[17]Jan1969-Dec1970'!$A$467:$C$576,3,0)</f>
        <v>523308</v>
      </c>
      <c r="S41" s="18">
        <f>VLOOKUP(A41,'[18]Jan1971-Dec1973'!$A$435:$C$544,3,0)</f>
        <v>857213</v>
      </c>
      <c r="T41" s="18">
        <f>VLOOKUP(A41,'[19]Jan1974-Dec1975'!$A$387:$C$496,3,0)</f>
        <v>2903234</v>
      </c>
      <c r="U41" s="18">
        <f>VLOOKUP(A41,'[20]Jan1976-Dec1977'!$A$355:$C$464,3,0)</f>
        <v>1503456</v>
      </c>
      <c r="V41" s="18">
        <f>VLOOKUP(A41,'[21]Jan1978-Dec1978'!$A$323:$C$432,3,0)</f>
        <v>1506884</v>
      </c>
      <c r="W41" s="18">
        <v>1641250</v>
      </c>
      <c r="X41" s="18">
        <v>1599974</v>
      </c>
      <c r="Y41" s="18">
        <v>2098218</v>
      </c>
      <c r="Z41" s="18">
        <v>2747105</v>
      </c>
      <c r="AA41" s="18">
        <v>1676264</v>
      </c>
      <c r="AB41" s="18">
        <v>4057622</v>
      </c>
      <c r="AC41" s="18">
        <v>3113176</v>
      </c>
      <c r="AD41" s="18">
        <v>7898889</v>
      </c>
      <c r="AE41" s="18">
        <v>14059760</v>
      </c>
      <c r="AF41" s="18"/>
      <c r="AG41" s="18">
        <f t="shared" si="0"/>
        <v>53355864</v>
      </c>
    </row>
    <row r="42" spans="1:33" x14ac:dyDescent="0.2">
      <c r="A42" s="17">
        <v>35551</v>
      </c>
      <c r="B42" s="18">
        <f>VLOOKUP(A42,[1]Dec1930!$A$643:$C$752,3,0)</f>
        <v>33985</v>
      </c>
      <c r="C42" s="18">
        <f>VLOOKUP(A42,'[2]Jan1931-Dec1940'!$A$643:$C$752,3,0)</f>
        <v>27534</v>
      </c>
      <c r="D42" s="18">
        <f>VLOOKUP(A42,'[3]Jan1941-Dec1950'!$A$643:$D$752,3,0)</f>
        <v>207576</v>
      </c>
      <c r="E42" s="18">
        <f>VLOOKUP(A42,'[4]Jan1951-Dec1955'!$A$654:$C$763,3,0)</f>
        <v>668200</v>
      </c>
      <c r="F42" s="18">
        <f>VLOOKUP(A42,'[5]Jan1956-Dec1957'!$A$643:$C$752,3,0)</f>
        <v>169007</v>
      </c>
      <c r="G42" s="18">
        <f>VLOOKUP(A42,'[6]Jan1958-Dec1958'!$A$643:$C$752,3,0)</f>
        <v>857136</v>
      </c>
      <c r="H42" s="18">
        <f>VLOOKUP(A42,'[7]Jan1959-Dec1959'!$A$627:$C$736,3,0)</f>
        <v>175664</v>
      </c>
      <c r="I42" s="18">
        <f>VLOOKUP(A42,'[8]Jan1960-Dec1960'!$A$611:$C$720,3,0)</f>
        <v>176990</v>
      </c>
      <c r="J42" s="18">
        <f>VLOOKUP(A42,'[9]Jan1961-Dec1961'!$A$595:$C$704,3,0)</f>
        <v>197775</v>
      </c>
      <c r="K42" s="18">
        <f>VLOOKUP(A42,'[10]Jan1962-Dec1962'!$A$579:$C$688,3,0)</f>
        <v>131983</v>
      </c>
      <c r="L42" s="18">
        <f>VLOOKUP(A42,'[11]Jan1963-Dec1963'!$A$563:$C$672,3,0)</f>
        <v>192252</v>
      </c>
      <c r="M42" s="18">
        <f>VLOOKUP(A42,'[12]Jan1964-Dec1964'!$A$547:$C$656,3,0)</f>
        <v>367341</v>
      </c>
      <c r="N42" s="18">
        <f>VLOOKUP(A42,'[13]Jan1965-Dec1965'!$A$531:$C$640,3,0)</f>
        <v>3318504</v>
      </c>
      <c r="O42" s="18">
        <f>VLOOKUP(A42,'[14]Jan1966-Dec1967'!$A$515:$C$624,3,0)</f>
        <v>306163</v>
      </c>
      <c r="P42" s="18">
        <f>VLOOKUP(A42,'[15]Jan1967-Dec1967'!$A$499:$C$608,3,0)</f>
        <v>136459</v>
      </c>
      <c r="Q42" s="18">
        <f>VLOOKUP(A42,'[16]Jan1968-Dec1968'!$A$483:$C$592,3,0)</f>
        <v>254679</v>
      </c>
      <c r="R42" s="18">
        <f>VLOOKUP(A42,'[17]Jan1969-Dec1970'!$A$467:$C$576,3,0)</f>
        <v>523014</v>
      </c>
      <c r="S42" s="18">
        <f>VLOOKUP(A42,'[18]Jan1971-Dec1973'!$A$435:$C$544,3,0)</f>
        <v>917699</v>
      </c>
      <c r="T42" s="18">
        <f>VLOOKUP(A42,'[19]Jan1974-Dec1975'!$A$387:$C$496,3,0)</f>
        <v>3283179</v>
      </c>
      <c r="U42" s="18">
        <f>VLOOKUP(A42,'[20]Jan1976-Dec1977'!$A$355:$C$464,3,0)</f>
        <v>1548993</v>
      </c>
      <c r="V42" s="18">
        <f>VLOOKUP(A42,'[21]Jan1978-Dec1978'!$A$323:$C$432,3,0)</f>
        <v>1620207</v>
      </c>
      <c r="W42" s="18">
        <v>1692938</v>
      </c>
      <c r="X42" s="18">
        <v>1680668</v>
      </c>
      <c r="Y42" s="18">
        <v>2188088</v>
      </c>
      <c r="Z42" s="18">
        <v>2822874</v>
      </c>
      <c r="AA42" s="18">
        <v>1753935</v>
      </c>
      <c r="AB42" s="18">
        <v>4359090</v>
      </c>
      <c r="AC42" s="18">
        <v>3236618</v>
      </c>
      <c r="AD42" s="18">
        <v>8181774</v>
      </c>
      <c r="AE42" s="18">
        <v>14612860</v>
      </c>
      <c r="AF42" s="18"/>
      <c r="AG42" s="18">
        <f t="shared" si="0"/>
        <v>55643185</v>
      </c>
    </row>
    <row r="43" spans="1:33" x14ac:dyDescent="0.2">
      <c r="A43" s="17">
        <v>35582</v>
      </c>
      <c r="B43" s="18">
        <f>VLOOKUP(A43,[1]Dec1930!$A$643:$C$752,3,0)</f>
        <v>35348</v>
      </c>
      <c r="C43" s="18">
        <f>VLOOKUP(A43,'[2]Jan1931-Dec1940'!$A$643:$C$752,3,0)</f>
        <v>28415</v>
      </c>
      <c r="D43" s="18">
        <f>VLOOKUP(A43,'[3]Jan1941-Dec1950'!$A$643:$D$752,3,0)</f>
        <v>211941</v>
      </c>
      <c r="E43" s="18">
        <f>VLOOKUP(A43,'[4]Jan1951-Dec1955'!$A$654:$C$763,3,0)</f>
        <v>628574</v>
      </c>
      <c r="F43" s="18">
        <f>VLOOKUP(A43,'[5]Jan1956-Dec1957'!$A$643:$C$752,3,0)</f>
        <v>170721</v>
      </c>
      <c r="G43" s="18">
        <f>VLOOKUP(A43,'[6]Jan1958-Dec1958'!$A$643:$C$752,3,0)</f>
        <v>832683</v>
      </c>
      <c r="H43" s="18">
        <f>VLOOKUP(A43,'[7]Jan1959-Dec1959'!$A$627:$C$736,3,0)</f>
        <v>168641</v>
      </c>
      <c r="I43" s="18">
        <f>VLOOKUP(A43,'[8]Jan1960-Dec1960'!$A$611:$C$720,3,0)</f>
        <v>170526</v>
      </c>
      <c r="J43" s="18">
        <f>VLOOKUP(A43,'[9]Jan1961-Dec1961'!$A$595:$C$704,3,0)</f>
        <v>187329</v>
      </c>
      <c r="K43" s="18">
        <f>VLOOKUP(A43,'[10]Jan1962-Dec1962'!$A$579:$C$688,3,0)</f>
        <v>114829</v>
      </c>
      <c r="L43" s="18">
        <f>VLOOKUP(A43,'[11]Jan1963-Dec1963'!$A$563:$C$672,3,0)</f>
        <v>186996</v>
      </c>
      <c r="M43" s="18">
        <f>VLOOKUP(A43,'[12]Jan1964-Dec1964'!$A$547:$C$656,3,0)</f>
        <v>467873</v>
      </c>
      <c r="N43" s="18">
        <f>VLOOKUP(A43,'[13]Jan1965-Dec1965'!$A$531:$C$640,3,0)</f>
        <v>3172442</v>
      </c>
      <c r="O43" s="18">
        <f>VLOOKUP(A43,'[14]Jan1966-Dec1967'!$A$515:$C$624,3,0)</f>
        <v>257123</v>
      </c>
      <c r="P43" s="18">
        <f>VLOOKUP(A43,'[15]Jan1967-Dec1967'!$A$499:$C$608,3,0)</f>
        <v>140211</v>
      </c>
      <c r="Q43" s="18">
        <f>VLOOKUP(A43,'[16]Jan1968-Dec1968'!$A$483:$C$592,3,0)</f>
        <v>239787</v>
      </c>
      <c r="R43" s="18">
        <f>VLOOKUP(A43,'[17]Jan1969-Dec1970'!$A$467:$C$576,3,0)</f>
        <v>517097</v>
      </c>
      <c r="S43" s="18">
        <f>VLOOKUP(A43,'[18]Jan1971-Dec1973'!$A$435:$C$544,3,0)</f>
        <v>862369</v>
      </c>
      <c r="T43" s="18">
        <f>VLOOKUP(A43,'[19]Jan1974-Dec1975'!$A$387:$C$496,3,0)</f>
        <v>3094427</v>
      </c>
      <c r="U43" s="18">
        <f>VLOOKUP(A43,'[20]Jan1976-Dec1977'!$A$355:$C$464,3,0)</f>
        <v>1509506</v>
      </c>
      <c r="V43" s="18">
        <f>VLOOKUP(A43,'[21]Jan1978-Dec1978'!$A$323:$C$432,3,0)</f>
        <v>1566272</v>
      </c>
      <c r="W43" s="18">
        <v>1682067</v>
      </c>
      <c r="X43" s="18">
        <v>1642087</v>
      </c>
      <c r="Y43" s="18">
        <v>2138075</v>
      </c>
      <c r="Z43" s="18">
        <v>2713874</v>
      </c>
      <c r="AA43" s="18">
        <v>1698517</v>
      </c>
      <c r="AB43" s="18">
        <v>4164480</v>
      </c>
      <c r="AC43" s="18">
        <v>3030445</v>
      </c>
      <c r="AD43" s="18">
        <v>7994502</v>
      </c>
      <c r="AE43" s="18">
        <v>13765429</v>
      </c>
      <c r="AF43" s="18"/>
      <c r="AG43" s="18">
        <f t="shared" si="0"/>
        <v>53392586</v>
      </c>
    </row>
    <row r="44" spans="1:33" x14ac:dyDescent="0.2">
      <c r="A44" s="17">
        <v>35612</v>
      </c>
      <c r="B44" s="18">
        <f>VLOOKUP(A44,[1]Dec1930!$A$643:$C$752,3,0)</f>
        <v>36482</v>
      </c>
      <c r="C44" s="18">
        <f>VLOOKUP(A44,'[2]Jan1931-Dec1940'!$A$643:$C$752,3,0)</f>
        <v>28400</v>
      </c>
      <c r="D44" s="18">
        <f>VLOOKUP(A44,'[3]Jan1941-Dec1950'!$A$643:$D$752,3,0)</f>
        <v>223019</v>
      </c>
      <c r="E44" s="18">
        <f>VLOOKUP(A44,'[4]Jan1951-Dec1955'!$A$654:$C$763,3,0)</f>
        <v>631659</v>
      </c>
      <c r="F44" s="18">
        <f>VLOOKUP(A44,'[5]Jan1956-Dec1957'!$A$643:$C$752,3,0)</f>
        <v>172266</v>
      </c>
      <c r="G44" s="18">
        <f>VLOOKUP(A44,'[6]Jan1958-Dec1958'!$A$643:$C$752,3,0)</f>
        <v>855684</v>
      </c>
      <c r="H44" s="18">
        <f>VLOOKUP(A44,'[7]Jan1959-Dec1959'!$A$627:$C$736,3,0)</f>
        <v>162294</v>
      </c>
      <c r="I44" s="18">
        <f>VLOOKUP(A44,'[8]Jan1960-Dec1960'!$A$611:$C$720,3,0)</f>
        <v>171646</v>
      </c>
      <c r="J44" s="18">
        <f>VLOOKUP(A44,'[9]Jan1961-Dec1961'!$A$595:$C$704,3,0)</f>
        <v>195582</v>
      </c>
      <c r="K44" s="18">
        <f>VLOOKUP(A44,'[10]Jan1962-Dec1962'!$A$579:$C$688,3,0)</f>
        <v>113959</v>
      </c>
      <c r="L44" s="18">
        <f>VLOOKUP(A44,'[11]Jan1963-Dec1963'!$A$563:$C$672,3,0)</f>
        <v>174380</v>
      </c>
      <c r="M44" s="18">
        <f>VLOOKUP(A44,'[12]Jan1964-Dec1964'!$A$547:$C$656,3,0)</f>
        <v>509231</v>
      </c>
      <c r="N44" s="18">
        <f>VLOOKUP(A44,'[13]Jan1965-Dec1965'!$A$531:$C$640,3,0)</f>
        <v>3227846</v>
      </c>
      <c r="O44" s="18">
        <f>VLOOKUP(A44,'[14]Jan1966-Dec1967'!$A$515:$C$624,3,0)</f>
        <v>254641</v>
      </c>
      <c r="P44" s="18">
        <f>VLOOKUP(A44,'[15]Jan1967-Dec1967'!$A$499:$C$608,3,0)</f>
        <v>140032</v>
      </c>
      <c r="Q44" s="18">
        <f>VLOOKUP(A44,'[16]Jan1968-Dec1968'!$A$483:$C$592,3,0)</f>
        <v>251147</v>
      </c>
      <c r="R44" s="18">
        <f>VLOOKUP(A44,'[17]Jan1969-Dec1970'!$A$467:$C$576,3,0)</f>
        <v>540439</v>
      </c>
      <c r="S44" s="18">
        <f>VLOOKUP(A44,'[18]Jan1971-Dec1973'!$A$435:$C$544,3,0)</f>
        <v>867209</v>
      </c>
      <c r="T44" s="18">
        <f>VLOOKUP(A44,'[19]Jan1974-Dec1975'!$A$387:$C$496,3,0)</f>
        <v>3170482</v>
      </c>
      <c r="U44" s="18">
        <f>VLOOKUP(A44,'[20]Jan1976-Dec1977'!$A$355:$C$464,3,0)</f>
        <v>1544928</v>
      </c>
      <c r="V44" s="18">
        <f>VLOOKUP(A44,'[21]Jan1978-Dec1978'!$A$323:$C$432,3,0)</f>
        <v>1506092</v>
      </c>
      <c r="W44" s="18">
        <v>1715238</v>
      </c>
      <c r="X44" s="18">
        <v>1719403</v>
      </c>
      <c r="Y44" s="18">
        <v>2205273</v>
      </c>
      <c r="Z44" s="18">
        <v>2888495</v>
      </c>
      <c r="AA44" s="18">
        <v>1749816</v>
      </c>
      <c r="AB44" s="18">
        <v>4228168</v>
      </c>
      <c r="AC44" s="18">
        <v>3166987</v>
      </c>
      <c r="AD44" s="18">
        <v>8343986</v>
      </c>
      <c r="AE44" s="18">
        <v>14286341</v>
      </c>
      <c r="AF44" s="18"/>
      <c r="AG44" s="18">
        <f t="shared" si="0"/>
        <v>55081125</v>
      </c>
    </row>
    <row r="45" spans="1:33" x14ac:dyDescent="0.2">
      <c r="A45" s="17">
        <v>35643</v>
      </c>
      <c r="B45" s="18">
        <f>VLOOKUP(A45,[1]Dec1930!$A$643:$C$752,3,0)</f>
        <v>34806</v>
      </c>
      <c r="C45" s="18">
        <f>VLOOKUP(A45,'[2]Jan1931-Dec1940'!$A$643:$C$752,3,0)</f>
        <v>27715</v>
      </c>
      <c r="D45" s="18">
        <f>VLOOKUP(A45,'[3]Jan1941-Dec1950'!$A$643:$D$752,3,0)</f>
        <v>225628</v>
      </c>
      <c r="E45" s="18">
        <f>VLOOKUP(A45,'[4]Jan1951-Dec1955'!$A$654:$C$763,3,0)</f>
        <v>646169</v>
      </c>
      <c r="F45" s="18">
        <f>VLOOKUP(A45,'[5]Jan1956-Dec1957'!$A$643:$C$752,3,0)</f>
        <v>175699</v>
      </c>
      <c r="G45" s="18">
        <f>VLOOKUP(A45,'[6]Jan1958-Dec1958'!$A$643:$C$752,3,0)</f>
        <v>827690</v>
      </c>
      <c r="H45" s="18">
        <f>VLOOKUP(A45,'[7]Jan1959-Dec1959'!$A$627:$C$736,3,0)</f>
        <v>167234</v>
      </c>
      <c r="I45" s="18">
        <f>VLOOKUP(A45,'[8]Jan1960-Dec1960'!$A$611:$C$720,3,0)</f>
        <v>187695</v>
      </c>
      <c r="J45" s="18">
        <f>VLOOKUP(A45,'[9]Jan1961-Dec1961'!$A$595:$C$704,3,0)</f>
        <v>194401</v>
      </c>
      <c r="K45" s="18">
        <f>VLOOKUP(A45,'[10]Jan1962-Dec1962'!$A$579:$C$688,3,0)</f>
        <v>123971</v>
      </c>
      <c r="L45" s="18">
        <f>VLOOKUP(A45,'[11]Jan1963-Dec1963'!$A$563:$C$672,3,0)</f>
        <v>174559</v>
      </c>
      <c r="M45" s="18">
        <f>VLOOKUP(A45,'[12]Jan1964-Dec1964'!$A$547:$C$656,3,0)</f>
        <v>491859</v>
      </c>
      <c r="N45" s="18">
        <f>VLOOKUP(A45,'[13]Jan1965-Dec1965'!$A$531:$C$640,3,0)</f>
        <v>3317345</v>
      </c>
      <c r="O45" s="18">
        <f>VLOOKUP(A45,'[14]Jan1966-Dec1967'!$A$515:$C$624,3,0)</f>
        <v>282478</v>
      </c>
      <c r="P45" s="18">
        <f>VLOOKUP(A45,'[15]Jan1967-Dec1967'!$A$499:$C$608,3,0)</f>
        <v>143857</v>
      </c>
      <c r="Q45" s="18">
        <f>VLOOKUP(A45,'[16]Jan1968-Dec1968'!$A$483:$C$592,3,0)</f>
        <v>250364</v>
      </c>
      <c r="R45" s="18">
        <f>VLOOKUP(A45,'[17]Jan1969-Dec1970'!$A$467:$C$576,3,0)</f>
        <v>523668</v>
      </c>
      <c r="S45" s="18">
        <f>VLOOKUP(A45,'[18]Jan1971-Dec1973'!$A$435:$C$544,3,0)</f>
        <v>877805</v>
      </c>
      <c r="T45" s="18">
        <f>VLOOKUP(A45,'[19]Jan1974-Dec1975'!$A$387:$C$496,3,0)</f>
        <v>2955273</v>
      </c>
      <c r="U45" s="18">
        <f>VLOOKUP(A45,'[20]Jan1976-Dec1977'!$A$355:$C$464,3,0)</f>
        <v>1574281</v>
      </c>
      <c r="V45" s="18">
        <f>VLOOKUP(A45,'[21]Jan1978-Dec1978'!$A$323:$C$432,3,0)</f>
        <v>1460787</v>
      </c>
      <c r="W45" s="18">
        <v>1728290</v>
      </c>
      <c r="X45" s="18">
        <v>1706688</v>
      </c>
      <c r="Y45" s="18">
        <v>2194733</v>
      </c>
      <c r="Z45" s="18">
        <v>2874537</v>
      </c>
      <c r="AA45" s="18">
        <v>1701277</v>
      </c>
      <c r="AB45" s="18">
        <v>4193387</v>
      </c>
      <c r="AC45" s="18">
        <v>3137588</v>
      </c>
      <c r="AD45" s="18">
        <v>8270385</v>
      </c>
      <c r="AE45" s="18">
        <v>14317018</v>
      </c>
      <c r="AF45" s="18"/>
      <c r="AG45" s="18">
        <f t="shared" si="0"/>
        <v>54787187</v>
      </c>
    </row>
    <row r="46" spans="1:33" x14ac:dyDescent="0.2">
      <c r="A46" s="17">
        <v>35674</v>
      </c>
      <c r="B46" s="18">
        <f>VLOOKUP(A46,[1]Dec1930!$A$643:$C$752,3,0)</f>
        <v>34844</v>
      </c>
      <c r="C46" s="18">
        <f>VLOOKUP(A46,'[2]Jan1931-Dec1940'!$A$643:$C$752,3,0)</f>
        <v>25243</v>
      </c>
      <c r="D46" s="18">
        <f>VLOOKUP(A46,'[3]Jan1941-Dec1950'!$A$643:$D$752,3,0)</f>
        <v>213717</v>
      </c>
      <c r="E46" s="18">
        <f>VLOOKUP(A46,'[4]Jan1951-Dec1955'!$A$654:$C$763,3,0)</f>
        <v>623275</v>
      </c>
      <c r="F46" s="18">
        <f>VLOOKUP(A46,'[5]Jan1956-Dec1957'!$A$643:$C$752,3,0)</f>
        <v>171074</v>
      </c>
      <c r="G46" s="18">
        <f>VLOOKUP(A46,'[6]Jan1958-Dec1958'!$A$643:$C$752,3,0)</f>
        <v>794603</v>
      </c>
      <c r="H46" s="18">
        <f>VLOOKUP(A46,'[7]Jan1959-Dec1959'!$A$627:$C$736,3,0)</f>
        <v>153550</v>
      </c>
      <c r="I46" s="18">
        <f>VLOOKUP(A46,'[8]Jan1960-Dec1960'!$A$611:$C$720,3,0)</f>
        <v>171129</v>
      </c>
      <c r="J46" s="18">
        <f>VLOOKUP(A46,'[9]Jan1961-Dec1961'!$A$595:$C$704,3,0)</f>
        <v>188189</v>
      </c>
      <c r="K46" s="18">
        <f>VLOOKUP(A46,'[10]Jan1962-Dec1962'!$A$579:$C$688,3,0)</f>
        <v>118135</v>
      </c>
      <c r="L46" s="18">
        <f>VLOOKUP(A46,'[11]Jan1963-Dec1963'!$A$563:$C$672,3,0)</f>
        <v>185956</v>
      </c>
      <c r="M46" s="18">
        <f>VLOOKUP(A46,'[12]Jan1964-Dec1964'!$A$547:$C$656,3,0)</f>
        <v>474282</v>
      </c>
      <c r="N46" s="18">
        <f>VLOOKUP(A46,'[13]Jan1965-Dec1965'!$A$531:$C$640,3,0)</f>
        <v>3347776</v>
      </c>
      <c r="O46" s="18">
        <f>VLOOKUP(A46,'[14]Jan1966-Dec1967'!$A$515:$C$624,3,0)</f>
        <v>268549</v>
      </c>
      <c r="P46" s="18">
        <f>VLOOKUP(A46,'[15]Jan1967-Dec1967'!$A$499:$C$608,3,0)</f>
        <v>140658</v>
      </c>
      <c r="Q46" s="18">
        <f>VLOOKUP(A46,'[16]Jan1968-Dec1968'!$A$483:$C$592,3,0)</f>
        <v>231929</v>
      </c>
      <c r="R46" s="18">
        <f>VLOOKUP(A46,'[17]Jan1969-Dec1970'!$A$467:$C$576,3,0)</f>
        <v>498422</v>
      </c>
      <c r="S46" s="18">
        <f>VLOOKUP(A46,'[18]Jan1971-Dec1973'!$A$435:$C$544,3,0)</f>
        <v>871980</v>
      </c>
      <c r="T46" s="18">
        <f>VLOOKUP(A46,'[19]Jan1974-Dec1975'!$A$387:$C$496,3,0)</f>
        <v>3191068</v>
      </c>
      <c r="U46" s="18">
        <f>VLOOKUP(A46,'[20]Jan1976-Dec1977'!$A$355:$C$464,3,0)</f>
        <v>1522376</v>
      </c>
      <c r="V46" s="18">
        <f>VLOOKUP(A46,'[21]Jan1978-Dec1978'!$A$323:$C$432,3,0)</f>
        <v>1533912</v>
      </c>
      <c r="W46" s="18">
        <v>1604229</v>
      </c>
      <c r="X46" s="18">
        <v>1666627</v>
      </c>
      <c r="Y46" s="18">
        <v>2095488</v>
      </c>
      <c r="Z46" s="18">
        <v>2750098</v>
      </c>
      <c r="AA46" s="18">
        <v>1696607</v>
      </c>
      <c r="AB46" s="18">
        <v>4011461</v>
      </c>
      <c r="AC46" s="18">
        <v>2945842</v>
      </c>
      <c r="AD46" s="18">
        <v>7889751</v>
      </c>
      <c r="AE46" s="18">
        <v>13569735</v>
      </c>
      <c r="AF46" s="18"/>
      <c r="AG46" s="18">
        <f t="shared" si="0"/>
        <v>52990505</v>
      </c>
    </row>
    <row r="47" spans="1:33" x14ac:dyDescent="0.2">
      <c r="A47" s="17">
        <v>35704</v>
      </c>
      <c r="B47" s="18">
        <f>VLOOKUP(A47,[1]Dec1930!$A$643:$C$752,3,0)</f>
        <v>37887</v>
      </c>
      <c r="C47" s="18">
        <f>VLOOKUP(A47,'[2]Jan1931-Dec1940'!$A$643:$C$752,3,0)</f>
        <v>24156</v>
      </c>
      <c r="D47" s="18">
        <f>VLOOKUP(A47,'[3]Jan1941-Dec1950'!$A$643:$D$752,3,0)</f>
        <v>223944</v>
      </c>
      <c r="E47" s="18">
        <f>VLOOKUP(A47,'[4]Jan1951-Dec1955'!$A$654:$C$763,3,0)</f>
        <v>641000</v>
      </c>
      <c r="F47" s="18">
        <f>VLOOKUP(A47,'[5]Jan1956-Dec1957'!$A$643:$C$752,3,0)</f>
        <v>167225</v>
      </c>
      <c r="G47" s="18">
        <f>VLOOKUP(A47,'[6]Jan1958-Dec1958'!$A$643:$C$752,3,0)</f>
        <v>806009</v>
      </c>
      <c r="H47" s="18">
        <f>VLOOKUP(A47,'[7]Jan1959-Dec1959'!$A$627:$C$736,3,0)</f>
        <v>150956</v>
      </c>
      <c r="I47" s="18">
        <f>VLOOKUP(A47,'[8]Jan1960-Dec1960'!$A$611:$C$720,3,0)</f>
        <v>182436</v>
      </c>
      <c r="J47" s="18">
        <f>VLOOKUP(A47,'[9]Jan1961-Dec1961'!$A$595:$C$704,3,0)</f>
        <v>191226</v>
      </c>
      <c r="K47" s="18">
        <f>VLOOKUP(A47,'[10]Jan1962-Dec1962'!$A$579:$C$688,3,0)</f>
        <v>116291</v>
      </c>
      <c r="L47" s="18">
        <f>VLOOKUP(A47,'[11]Jan1963-Dec1963'!$A$563:$C$672,3,0)</f>
        <v>183456</v>
      </c>
      <c r="M47" s="18">
        <f>VLOOKUP(A47,'[12]Jan1964-Dec1964'!$A$547:$C$656,3,0)</f>
        <v>462899</v>
      </c>
      <c r="N47" s="18">
        <f>VLOOKUP(A47,'[13]Jan1965-Dec1965'!$A$531:$C$640,3,0)</f>
        <v>3491454</v>
      </c>
      <c r="O47" s="18">
        <f>VLOOKUP(A47,'[14]Jan1966-Dec1967'!$A$515:$C$624,3,0)</f>
        <v>293694</v>
      </c>
      <c r="P47" s="18">
        <f>VLOOKUP(A47,'[15]Jan1967-Dec1967'!$A$499:$C$608,3,0)</f>
        <v>139232</v>
      </c>
      <c r="Q47" s="18">
        <f>VLOOKUP(A47,'[16]Jan1968-Dec1968'!$A$483:$C$592,3,0)</f>
        <v>223373</v>
      </c>
      <c r="R47" s="18">
        <f>VLOOKUP(A47,'[17]Jan1969-Dec1970'!$A$467:$C$576,3,0)</f>
        <v>506943</v>
      </c>
      <c r="S47" s="18">
        <f>VLOOKUP(A47,'[18]Jan1971-Dec1973'!$A$435:$C$544,3,0)</f>
        <v>856549</v>
      </c>
      <c r="T47" s="18">
        <f>VLOOKUP(A47,'[19]Jan1974-Dec1975'!$A$387:$C$496,3,0)</f>
        <v>3309392</v>
      </c>
      <c r="U47" s="18">
        <f>VLOOKUP(A47,'[20]Jan1976-Dec1977'!$A$355:$C$464,3,0)</f>
        <v>1587939</v>
      </c>
      <c r="V47" s="18">
        <f>VLOOKUP(A47,'[21]Jan1978-Dec1978'!$A$323:$C$432,3,0)</f>
        <v>1512508</v>
      </c>
      <c r="W47" s="18">
        <v>1594401</v>
      </c>
      <c r="X47" s="18">
        <v>1656679</v>
      </c>
      <c r="Y47" s="18">
        <v>2181356</v>
      </c>
      <c r="Z47" s="18">
        <v>2813850</v>
      </c>
      <c r="AA47" s="18">
        <v>1729193</v>
      </c>
      <c r="AB47" s="18">
        <v>4171533</v>
      </c>
      <c r="AC47" s="18">
        <v>3094013</v>
      </c>
      <c r="AD47" s="18">
        <v>8084742</v>
      </c>
      <c r="AE47" s="18">
        <v>14039760</v>
      </c>
      <c r="AF47" s="18"/>
      <c r="AG47" s="18">
        <f t="shared" si="0"/>
        <v>54474096</v>
      </c>
    </row>
    <row r="48" spans="1:33" x14ac:dyDescent="0.2">
      <c r="A48" s="17">
        <v>35735</v>
      </c>
      <c r="B48" s="18">
        <f>VLOOKUP(A48,[1]Dec1930!$A$643:$C$752,3,0)</f>
        <v>35707</v>
      </c>
      <c r="C48" s="18">
        <f>VLOOKUP(A48,'[2]Jan1931-Dec1940'!$A$643:$C$752,3,0)</f>
        <v>22291</v>
      </c>
      <c r="D48" s="18">
        <f>VLOOKUP(A48,'[3]Jan1941-Dec1950'!$A$643:$D$752,3,0)</f>
        <v>209830</v>
      </c>
      <c r="E48" s="18">
        <f>VLOOKUP(A48,'[4]Jan1951-Dec1955'!$A$654:$C$763,3,0)</f>
        <v>590464</v>
      </c>
      <c r="F48" s="18">
        <f>VLOOKUP(A48,'[5]Jan1956-Dec1957'!$A$643:$C$752,3,0)</f>
        <v>154174</v>
      </c>
      <c r="G48" s="18">
        <f>VLOOKUP(A48,'[6]Jan1958-Dec1958'!$A$643:$C$752,3,0)</f>
        <v>720637</v>
      </c>
      <c r="H48" s="18">
        <f>VLOOKUP(A48,'[7]Jan1959-Dec1959'!$A$627:$C$736,3,0)</f>
        <v>144833</v>
      </c>
      <c r="I48" s="18">
        <f>VLOOKUP(A48,'[8]Jan1960-Dec1960'!$A$611:$C$720,3,0)</f>
        <v>176442</v>
      </c>
      <c r="J48" s="18">
        <f>VLOOKUP(A48,'[9]Jan1961-Dec1961'!$A$595:$C$704,3,0)</f>
        <v>181369</v>
      </c>
      <c r="K48" s="18">
        <f>VLOOKUP(A48,'[10]Jan1962-Dec1962'!$A$579:$C$688,3,0)</f>
        <v>107906</v>
      </c>
      <c r="L48" s="18">
        <f>VLOOKUP(A48,'[11]Jan1963-Dec1963'!$A$563:$C$672,3,0)</f>
        <v>178183</v>
      </c>
      <c r="M48" s="18">
        <f>VLOOKUP(A48,'[12]Jan1964-Dec1964'!$A$547:$C$656,3,0)</f>
        <v>451062</v>
      </c>
      <c r="N48" s="18">
        <f>VLOOKUP(A48,'[13]Jan1965-Dec1965'!$A$531:$C$640,3,0)</f>
        <v>3334818</v>
      </c>
      <c r="O48" s="18">
        <f>VLOOKUP(A48,'[14]Jan1966-Dec1967'!$A$515:$C$624,3,0)</f>
        <v>270630</v>
      </c>
      <c r="P48" s="18">
        <f>VLOOKUP(A48,'[15]Jan1967-Dec1967'!$A$499:$C$608,3,0)</f>
        <v>131595</v>
      </c>
      <c r="Q48" s="18">
        <f>VLOOKUP(A48,'[16]Jan1968-Dec1968'!$A$483:$C$592,3,0)</f>
        <v>228283</v>
      </c>
      <c r="R48" s="18">
        <f>VLOOKUP(A48,'[17]Jan1969-Dec1970'!$A$467:$C$576,3,0)</f>
        <v>495222</v>
      </c>
      <c r="S48" s="18">
        <f>VLOOKUP(A48,'[18]Jan1971-Dec1973'!$A$435:$C$544,3,0)</f>
        <v>802997</v>
      </c>
      <c r="T48" s="18">
        <f>VLOOKUP(A48,'[19]Jan1974-Dec1975'!$A$387:$C$496,3,0)</f>
        <v>939784</v>
      </c>
      <c r="U48" s="18">
        <f>VLOOKUP(A48,'[20]Jan1976-Dec1977'!$A$355:$C$464,3,0)</f>
        <v>1519843</v>
      </c>
      <c r="V48" s="18">
        <f>VLOOKUP(A48,'[21]Jan1978-Dec1978'!$A$323:$C$432,3,0)</f>
        <v>1518393</v>
      </c>
      <c r="W48" s="18">
        <v>1574917</v>
      </c>
      <c r="X48" s="18">
        <v>1600780</v>
      </c>
      <c r="Y48" s="18">
        <v>2154529</v>
      </c>
      <c r="Z48" s="18">
        <v>2694832</v>
      </c>
      <c r="AA48" s="18">
        <v>1694409</v>
      </c>
      <c r="AB48" s="18">
        <v>3950277</v>
      </c>
      <c r="AC48" s="18">
        <v>2948438</v>
      </c>
      <c r="AD48" s="18">
        <v>7678606</v>
      </c>
      <c r="AE48" s="18">
        <v>13739289</v>
      </c>
      <c r="AF48" s="18"/>
      <c r="AG48" s="18">
        <f t="shared" si="0"/>
        <v>50250540</v>
      </c>
    </row>
    <row r="49" spans="1:33" x14ac:dyDescent="0.2">
      <c r="A49" s="17">
        <v>35765</v>
      </c>
      <c r="B49" s="18">
        <f>VLOOKUP(A49,[1]Dec1930!$A$643:$C$752,3,0)</f>
        <v>34989</v>
      </c>
      <c r="C49" s="18">
        <f>VLOOKUP(A49,'[2]Jan1931-Dec1940'!$A$643:$C$752,3,0)</f>
        <v>23443</v>
      </c>
      <c r="D49" s="18">
        <f>VLOOKUP(A49,'[3]Jan1941-Dec1950'!$A$643:$D$752,3,0)</f>
        <v>210204</v>
      </c>
      <c r="E49" s="18">
        <f>VLOOKUP(A49,'[4]Jan1951-Dec1955'!$A$654:$C$763,3,0)</f>
        <v>582185</v>
      </c>
      <c r="F49" s="18">
        <f>VLOOKUP(A49,'[5]Jan1956-Dec1957'!$A$643:$C$752,3,0)</f>
        <v>156292</v>
      </c>
      <c r="G49" s="18">
        <f>VLOOKUP(A49,'[6]Jan1958-Dec1958'!$A$643:$C$752,3,0)</f>
        <v>762340</v>
      </c>
      <c r="H49" s="18">
        <f>VLOOKUP(A49,'[7]Jan1959-Dec1959'!$A$627:$C$736,3,0)</f>
        <v>139766</v>
      </c>
      <c r="I49" s="18">
        <f>VLOOKUP(A49,'[8]Jan1960-Dec1960'!$A$611:$C$720,3,0)</f>
        <v>198024</v>
      </c>
      <c r="J49" s="18">
        <f>VLOOKUP(A49,'[9]Jan1961-Dec1961'!$A$595:$C$704,3,0)</f>
        <v>189234</v>
      </c>
      <c r="K49" s="18">
        <f>VLOOKUP(A49,'[10]Jan1962-Dec1962'!$A$579:$C$688,3,0)</f>
        <v>116421</v>
      </c>
      <c r="L49" s="18">
        <f>VLOOKUP(A49,'[11]Jan1963-Dec1963'!$A$563:$C$672,3,0)</f>
        <v>159218</v>
      </c>
      <c r="M49" s="18">
        <f>VLOOKUP(A49,'[12]Jan1964-Dec1964'!$A$547:$C$656,3,0)</f>
        <v>453351</v>
      </c>
      <c r="N49" s="18">
        <f>VLOOKUP(A49,'[13]Jan1965-Dec1965'!$A$531:$C$640,3,0)</f>
        <v>3392955</v>
      </c>
      <c r="O49" s="18">
        <f>VLOOKUP(A49,'[14]Jan1966-Dec1967'!$A$515:$C$624,3,0)</f>
        <v>264513</v>
      </c>
      <c r="P49" s="18">
        <f>VLOOKUP(A49,'[15]Jan1967-Dec1967'!$A$499:$C$608,3,0)</f>
        <v>130402</v>
      </c>
      <c r="Q49" s="18">
        <f>VLOOKUP(A49,'[16]Jan1968-Dec1968'!$A$483:$C$592,3,0)</f>
        <v>258460</v>
      </c>
      <c r="R49" s="18">
        <f>VLOOKUP(A49,'[17]Jan1969-Dec1970'!$A$467:$C$576,3,0)</f>
        <v>521034</v>
      </c>
      <c r="S49" s="18">
        <f>VLOOKUP(A49,'[18]Jan1971-Dec1973'!$A$435:$C$544,3,0)</f>
        <v>848804</v>
      </c>
      <c r="T49" s="18">
        <f>VLOOKUP(A49,'[19]Jan1974-Dec1975'!$A$387:$C$496,3,0)</f>
        <v>1035683</v>
      </c>
      <c r="U49" s="18">
        <f>VLOOKUP(A49,'[20]Jan1976-Dec1977'!$A$355:$C$464,3,0)</f>
        <v>1544136</v>
      </c>
      <c r="V49" s="18">
        <f>VLOOKUP(A49,'[21]Jan1978-Dec1978'!$A$323:$C$432,3,0)</f>
        <v>1424989</v>
      </c>
      <c r="W49" s="18">
        <v>1607709</v>
      </c>
      <c r="X49" s="18">
        <v>1682629</v>
      </c>
      <c r="Y49" s="18">
        <v>2215255</v>
      </c>
      <c r="Z49" s="18">
        <v>2770066</v>
      </c>
      <c r="AA49" s="18">
        <v>1706663</v>
      </c>
      <c r="AB49" s="18">
        <v>4018926</v>
      </c>
      <c r="AC49" s="18">
        <v>2930272</v>
      </c>
      <c r="AD49" s="18">
        <v>7863205</v>
      </c>
      <c r="AE49" s="18">
        <v>13972882</v>
      </c>
      <c r="AF49" s="18"/>
      <c r="AG49" s="18">
        <f t="shared" si="0"/>
        <v>51214050</v>
      </c>
    </row>
    <row r="50" spans="1:33" x14ac:dyDescent="0.2">
      <c r="A50" s="17">
        <v>35796</v>
      </c>
      <c r="B50" s="18">
        <f>VLOOKUP(A50,[1]Dec1930!$A$643:$C$752,3,0)</f>
        <v>41364</v>
      </c>
      <c r="C50" s="18">
        <f>VLOOKUP(A50,'[2]Jan1931-Dec1940'!$A$643:$C$752,3,0)</f>
        <v>22220</v>
      </c>
      <c r="D50" s="18">
        <f>VLOOKUP(A50,'[3]Jan1941-Dec1950'!$A$643:$D$752,3,0)</f>
        <v>213473</v>
      </c>
      <c r="E50" s="18">
        <f>VLOOKUP(A50,'[4]Jan1951-Dec1955'!$A$654:$C$763,3,0)</f>
        <v>578546</v>
      </c>
      <c r="F50" s="18">
        <f>VLOOKUP(A50,'[5]Jan1956-Dec1957'!$A$643:$C$752,3,0)</f>
        <v>159996</v>
      </c>
      <c r="G50" s="18">
        <f>VLOOKUP(A50,'[6]Jan1958-Dec1958'!$A$643:$C$752,3,0)</f>
        <v>730647</v>
      </c>
      <c r="H50" s="18">
        <f>VLOOKUP(A50,'[7]Jan1959-Dec1959'!$A$627:$C$736,3,0)</f>
        <v>144619</v>
      </c>
      <c r="I50" s="18">
        <f>VLOOKUP(A50,'[8]Jan1960-Dec1960'!$A$611:$C$720,3,0)</f>
        <v>195487</v>
      </c>
      <c r="J50" s="18">
        <f>VLOOKUP(A50,'[9]Jan1961-Dec1961'!$A$595:$C$704,3,0)</f>
        <v>189416</v>
      </c>
      <c r="K50" s="18">
        <f>VLOOKUP(A50,'[10]Jan1962-Dec1962'!$A$579:$C$688,3,0)</f>
        <v>118963</v>
      </c>
      <c r="L50" s="18">
        <f>VLOOKUP(A50,'[11]Jan1963-Dec1963'!$A$563:$C$672,3,0)</f>
        <v>161241</v>
      </c>
      <c r="M50" s="18">
        <f>VLOOKUP(A50,'[12]Jan1964-Dec1964'!$A$547:$C$656,3,0)</f>
        <v>442919</v>
      </c>
      <c r="N50" s="18">
        <f>VLOOKUP(A50,'[13]Jan1965-Dec1965'!$A$531:$C$640,3,0)</f>
        <v>3503810</v>
      </c>
      <c r="O50" s="18">
        <f>VLOOKUP(A50,'[14]Jan1966-Dec1967'!$A$515:$C$624,3,0)</f>
        <v>254162</v>
      </c>
      <c r="P50" s="18">
        <f>VLOOKUP(A50,'[15]Jan1967-Dec1967'!$A$499:$C$608,3,0)</f>
        <v>136009</v>
      </c>
      <c r="Q50" s="18">
        <f>VLOOKUP(A50,'[16]Jan1968-Dec1968'!$A$483:$C$592,3,0)</f>
        <v>275848</v>
      </c>
      <c r="R50" s="18">
        <f>VLOOKUP(A50,'[17]Jan1969-Dec1970'!$A$467:$C$576,3,0)</f>
        <v>488791</v>
      </c>
      <c r="S50" s="18">
        <f>VLOOKUP(A50,'[18]Jan1971-Dec1973'!$A$435:$C$544,3,0)</f>
        <v>890892</v>
      </c>
      <c r="T50" s="18">
        <f>VLOOKUP(A50,'[19]Jan1974-Dec1975'!$A$387:$C$496,3,0)</f>
        <v>964434</v>
      </c>
      <c r="U50" s="18">
        <f>VLOOKUP(A50,'[20]Jan1976-Dec1977'!$A$355:$C$464,3,0)</f>
        <v>1557536</v>
      </c>
      <c r="V50" s="18">
        <f>VLOOKUP(A50,'[21]Jan1978-Dec1978'!$A$323:$C$432,3,0)</f>
        <v>1448769</v>
      </c>
      <c r="W50" s="18">
        <v>1592604</v>
      </c>
      <c r="X50" s="18">
        <v>1686060</v>
      </c>
      <c r="Y50" s="18">
        <v>2180289</v>
      </c>
      <c r="Z50" s="18">
        <v>2871785</v>
      </c>
      <c r="AA50" s="18">
        <v>1684645</v>
      </c>
      <c r="AB50" s="18">
        <v>4183881</v>
      </c>
      <c r="AC50" s="18">
        <v>2930957</v>
      </c>
      <c r="AD50" s="18">
        <v>7768683</v>
      </c>
      <c r="AE50" s="18">
        <v>13627287</v>
      </c>
      <c r="AF50" s="18"/>
      <c r="AG50" s="18">
        <f t="shared" si="0"/>
        <v>51045333</v>
      </c>
    </row>
    <row r="51" spans="1:33" x14ac:dyDescent="0.2">
      <c r="A51" s="17">
        <v>35827</v>
      </c>
      <c r="B51" s="18">
        <f>VLOOKUP(A51,[1]Dec1930!$A$643:$C$752,3,0)</f>
        <v>38282</v>
      </c>
      <c r="C51" s="18">
        <f>VLOOKUP(A51,'[2]Jan1931-Dec1940'!$A$643:$C$752,3,0)</f>
        <v>22085</v>
      </c>
      <c r="D51" s="18">
        <f>VLOOKUP(A51,'[3]Jan1941-Dec1950'!$A$643:$D$752,3,0)</f>
        <v>188500</v>
      </c>
      <c r="E51" s="18">
        <f>VLOOKUP(A51,'[4]Jan1951-Dec1955'!$A$654:$C$763,3,0)</f>
        <v>517020</v>
      </c>
      <c r="F51" s="18">
        <f>VLOOKUP(A51,'[5]Jan1956-Dec1957'!$A$643:$C$752,3,0)</f>
        <v>143078</v>
      </c>
      <c r="G51" s="18">
        <f>VLOOKUP(A51,'[6]Jan1958-Dec1958'!$A$643:$C$752,3,0)</f>
        <v>649447</v>
      </c>
      <c r="H51" s="18">
        <f>VLOOKUP(A51,'[7]Jan1959-Dec1959'!$A$627:$C$736,3,0)</f>
        <v>132967</v>
      </c>
      <c r="I51" s="18">
        <f>VLOOKUP(A51,'[8]Jan1960-Dec1960'!$A$611:$C$720,3,0)</f>
        <v>170550</v>
      </c>
      <c r="J51" s="18">
        <f>VLOOKUP(A51,'[9]Jan1961-Dec1961'!$A$595:$C$704,3,0)</f>
        <v>169235</v>
      </c>
      <c r="K51" s="18">
        <f>VLOOKUP(A51,'[10]Jan1962-Dec1962'!$A$579:$C$688,3,0)</f>
        <v>105758</v>
      </c>
      <c r="L51" s="18">
        <f>VLOOKUP(A51,'[11]Jan1963-Dec1963'!$A$563:$C$672,3,0)</f>
        <v>156539</v>
      </c>
      <c r="M51" s="18">
        <f>VLOOKUP(A51,'[12]Jan1964-Dec1964'!$A$547:$C$656,3,0)</f>
        <v>428551</v>
      </c>
      <c r="N51" s="18">
        <f>VLOOKUP(A51,'[13]Jan1965-Dec1965'!$A$531:$C$640,3,0)</f>
        <v>3132926</v>
      </c>
      <c r="O51" s="18">
        <f>VLOOKUP(A51,'[14]Jan1966-Dec1967'!$A$515:$C$624,3,0)</f>
        <v>264379</v>
      </c>
      <c r="P51" s="18">
        <f>VLOOKUP(A51,'[15]Jan1967-Dec1967'!$A$499:$C$608,3,0)</f>
        <v>118064</v>
      </c>
      <c r="Q51" s="18">
        <f>VLOOKUP(A51,'[16]Jan1968-Dec1968'!$A$483:$C$592,3,0)</f>
        <v>243310</v>
      </c>
      <c r="R51" s="18">
        <f>VLOOKUP(A51,'[17]Jan1969-Dec1970'!$A$467:$C$576,3,0)</f>
        <v>464616</v>
      </c>
      <c r="S51" s="18">
        <f>VLOOKUP(A51,'[18]Jan1971-Dec1973'!$A$435:$C$544,3,0)</f>
        <v>836325</v>
      </c>
      <c r="T51" s="18">
        <f>VLOOKUP(A51,'[19]Jan1974-Dec1975'!$A$387:$C$496,3,0)</f>
        <v>856567</v>
      </c>
      <c r="U51" s="18">
        <f>VLOOKUP(A51,'[20]Jan1976-Dec1977'!$A$355:$C$464,3,0)</f>
        <v>1399794</v>
      </c>
      <c r="V51" s="18">
        <f>VLOOKUP(A51,'[21]Jan1978-Dec1978'!$A$323:$C$432,3,0)</f>
        <v>1308302</v>
      </c>
      <c r="W51" s="18">
        <v>1481446</v>
      </c>
      <c r="X51" s="18">
        <v>1470686</v>
      </c>
      <c r="Y51" s="18">
        <v>1933319</v>
      </c>
      <c r="Z51" s="18">
        <v>2515637</v>
      </c>
      <c r="AA51" s="18">
        <v>1534177</v>
      </c>
      <c r="AB51" s="18">
        <v>3730558</v>
      </c>
      <c r="AC51" s="18">
        <v>2596253</v>
      </c>
      <c r="AD51" s="18">
        <v>6972496</v>
      </c>
      <c r="AE51" s="18">
        <v>12111788</v>
      </c>
      <c r="AF51" s="18"/>
      <c r="AG51" s="18">
        <f t="shared" si="0"/>
        <v>45692655</v>
      </c>
    </row>
    <row r="52" spans="1:33" x14ac:dyDescent="0.2">
      <c r="A52" s="17">
        <v>35855</v>
      </c>
      <c r="B52" s="18">
        <f>VLOOKUP(A52,[1]Dec1930!$A$643:$C$752,3,0)</f>
        <v>35485</v>
      </c>
      <c r="C52" s="18">
        <f>VLOOKUP(A52,'[2]Jan1931-Dec1940'!$A$643:$C$752,3,0)</f>
        <v>25908</v>
      </c>
      <c r="D52" s="18">
        <f>VLOOKUP(A52,'[3]Jan1941-Dec1950'!$A$643:$D$752,3,0)</f>
        <v>208002</v>
      </c>
      <c r="E52" s="18">
        <f>VLOOKUP(A52,'[4]Jan1951-Dec1955'!$A$654:$C$763,3,0)</f>
        <v>570364</v>
      </c>
      <c r="F52" s="18">
        <f>VLOOKUP(A52,'[5]Jan1956-Dec1957'!$A$643:$C$752,3,0)</f>
        <v>166163</v>
      </c>
      <c r="G52" s="18">
        <f>VLOOKUP(A52,'[6]Jan1958-Dec1958'!$A$643:$C$752,3,0)</f>
        <v>744718</v>
      </c>
      <c r="H52" s="18">
        <f>VLOOKUP(A52,'[7]Jan1959-Dec1959'!$A$627:$C$736,3,0)</f>
        <v>149197</v>
      </c>
      <c r="I52" s="18">
        <f>VLOOKUP(A52,'[8]Jan1960-Dec1960'!$A$611:$C$720,3,0)</f>
        <v>182846</v>
      </c>
      <c r="J52" s="18">
        <f>VLOOKUP(A52,'[9]Jan1961-Dec1961'!$A$595:$C$704,3,0)</f>
        <v>184206</v>
      </c>
      <c r="K52" s="18">
        <f>VLOOKUP(A52,'[10]Jan1962-Dec1962'!$A$579:$C$688,3,0)</f>
        <v>109857</v>
      </c>
      <c r="L52" s="18">
        <f>VLOOKUP(A52,'[11]Jan1963-Dec1963'!$A$563:$C$672,3,0)</f>
        <v>183467</v>
      </c>
      <c r="M52" s="18">
        <f>VLOOKUP(A52,'[12]Jan1964-Dec1964'!$A$547:$C$656,3,0)</f>
        <v>461274</v>
      </c>
      <c r="N52" s="18">
        <f>VLOOKUP(A52,'[13]Jan1965-Dec1965'!$A$531:$C$640,3,0)</f>
        <v>3503784</v>
      </c>
      <c r="O52" s="18">
        <f>VLOOKUP(A52,'[14]Jan1966-Dec1967'!$A$515:$C$624,3,0)</f>
        <v>260375</v>
      </c>
      <c r="P52" s="18">
        <f>VLOOKUP(A52,'[15]Jan1967-Dec1967'!$A$499:$C$608,3,0)</f>
        <v>128415</v>
      </c>
      <c r="Q52" s="18">
        <f>VLOOKUP(A52,'[16]Jan1968-Dec1968'!$A$483:$C$592,3,0)</f>
        <v>251052</v>
      </c>
      <c r="R52" s="18">
        <f>VLOOKUP(A52,'[17]Jan1969-Dec1970'!$A$467:$C$576,3,0)</f>
        <v>482989</v>
      </c>
      <c r="S52" s="18">
        <f>VLOOKUP(A52,'[18]Jan1971-Dec1973'!$A$435:$C$544,3,0)</f>
        <v>858157</v>
      </c>
      <c r="T52" s="18">
        <f>VLOOKUP(A52,'[19]Jan1974-Dec1975'!$A$387:$C$496,3,0)</f>
        <v>964955</v>
      </c>
      <c r="U52" s="18">
        <f>VLOOKUP(A52,'[20]Jan1976-Dec1977'!$A$355:$C$464,3,0)</f>
        <v>1506483</v>
      </c>
      <c r="V52" s="18">
        <f>VLOOKUP(A52,'[21]Jan1978-Dec1978'!$A$323:$C$432,3,0)</f>
        <v>1462414</v>
      </c>
      <c r="W52" s="18">
        <v>1610763</v>
      </c>
      <c r="X52" s="18">
        <v>1611193</v>
      </c>
      <c r="Y52" s="18">
        <v>2081319</v>
      </c>
      <c r="Z52" s="18">
        <v>2731317</v>
      </c>
      <c r="AA52" s="18">
        <v>1651237</v>
      </c>
      <c r="AB52" s="18">
        <v>4036821</v>
      </c>
      <c r="AC52" s="18">
        <v>2812406</v>
      </c>
      <c r="AD52" s="18">
        <v>7632529</v>
      </c>
      <c r="AE52" s="18">
        <v>13517638</v>
      </c>
      <c r="AF52" s="18"/>
      <c r="AG52" s="18">
        <f t="shared" si="0"/>
        <v>50125334</v>
      </c>
    </row>
    <row r="53" spans="1:33" x14ac:dyDescent="0.2">
      <c r="A53" s="17">
        <v>35886</v>
      </c>
      <c r="B53" s="18">
        <f>VLOOKUP(A53,[1]Dec1930!$A$643:$C$752,3,0)</f>
        <v>40028</v>
      </c>
      <c r="C53" s="18">
        <f>VLOOKUP(A53,'[2]Jan1931-Dec1940'!$A$643:$C$752,3,0)</f>
        <v>28658</v>
      </c>
      <c r="D53" s="18">
        <f>VLOOKUP(A53,'[3]Jan1941-Dec1950'!$A$643:$D$752,3,0)</f>
        <v>208010</v>
      </c>
      <c r="E53" s="18">
        <f>VLOOKUP(A53,'[4]Jan1951-Dec1955'!$A$654:$C$763,3,0)</f>
        <v>555942</v>
      </c>
      <c r="F53" s="18">
        <f>VLOOKUP(A53,'[5]Jan1956-Dec1957'!$A$643:$C$752,3,0)</f>
        <v>167007</v>
      </c>
      <c r="G53" s="18">
        <f>VLOOKUP(A53,'[6]Jan1958-Dec1958'!$A$643:$C$752,3,0)</f>
        <v>697956</v>
      </c>
      <c r="H53" s="18">
        <f>VLOOKUP(A53,'[7]Jan1959-Dec1959'!$A$627:$C$736,3,0)</f>
        <v>145757</v>
      </c>
      <c r="I53" s="18">
        <f>VLOOKUP(A53,'[8]Jan1960-Dec1960'!$A$611:$C$720,3,0)</f>
        <v>178130</v>
      </c>
      <c r="J53" s="18">
        <f>VLOOKUP(A53,'[9]Jan1961-Dec1961'!$A$595:$C$704,3,0)</f>
        <v>177681</v>
      </c>
      <c r="K53" s="18">
        <f>VLOOKUP(A53,'[10]Jan1962-Dec1962'!$A$579:$C$688,3,0)</f>
        <v>109451</v>
      </c>
      <c r="L53" s="18">
        <f>VLOOKUP(A53,'[11]Jan1963-Dec1963'!$A$563:$C$672,3,0)</f>
        <v>171387</v>
      </c>
      <c r="M53" s="18">
        <f>VLOOKUP(A53,'[12]Jan1964-Dec1964'!$A$547:$C$656,3,0)</f>
        <v>434511</v>
      </c>
      <c r="N53" s="18">
        <f>VLOOKUP(A53,'[13]Jan1965-Dec1965'!$A$531:$C$640,3,0)</f>
        <v>3398374</v>
      </c>
      <c r="O53" s="18">
        <f>VLOOKUP(A53,'[14]Jan1966-Dec1967'!$A$515:$C$624,3,0)</f>
        <v>251611</v>
      </c>
      <c r="P53" s="18">
        <f>VLOOKUP(A53,'[15]Jan1967-Dec1967'!$A$499:$C$608,3,0)</f>
        <v>128744</v>
      </c>
      <c r="Q53" s="18">
        <f>VLOOKUP(A53,'[16]Jan1968-Dec1968'!$A$483:$C$592,3,0)</f>
        <v>239615</v>
      </c>
      <c r="R53" s="18">
        <f>VLOOKUP(A53,'[17]Jan1969-Dec1970'!$A$467:$C$576,3,0)</f>
        <v>493770</v>
      </c>
      <c r="S53" s="18">
        <f>VLOOKUP(A53,'[18]Jan1971-Dec1973'!$A$435:$C$544,3,0)</f>
        <v>728973</v>
      </c>
      <c r="T53" s="18">
        <f>VLOOKUP(A53,'[19]Jan1974-Dec1975'!$A$387:$C$496,3,0)</f>
        <v>1086470</v>
      </c>
      <c r="U53" s="18">
        <f>VLOOKUP(A53,'[20]Jan1976-Dec1977'!$A$355:$C$464,3,0)</f>
        <v>1469762</v>
      </c>
      <c r="V53" s="18">
        <f>VLOOKUP(A53,'[21]Jan1978-Dec1978'!$A$323:$C$432,3,0)</f>
        <v>1371218</v>
      </c>
      <c r="W53" s="18">
        <v>1563709</v>
      </c>
      <c r="X53" s="18">
        <v>1553841</v>
      </c>
      <c r="Y53" s="18">
        <v>2053230</v>
      </c>
      <c r="Z53" s="18">
        <v>2611035</v>
      </c>
      <c r="AA53" s="18">
        <v>1568445</v>
      </c>
      <c r="AB53" s="18">
        <v>3876138</v>
      </c>
      <c r="AC53" s="18">
        <v>2793018</v>
      </c>
      <c r="AD53" s="18">
        <v>7373252</v>
      </c>
      <c r="AE53" s="18">
        <v>12692405</v>
      </c>
      <c r="AF53" s="18"/>
      <c r="AG53" s="18">
        <f t="shared" si="0"/>
        <v>48168128</v>
      </c>
    </row>
    <row r="54" spans="1:33" x14ac:dyDescent="0.2">
      <c r="A54" s="17">
        <v>35916</v>
      </c>
      <c r="B54" s="18">
        <f>VLOOKUP(A54,[1]Dec1930!$A$643:$C$752,3,0)</f>
        <v>41573</v>
      </c>
      <c r="C54" s="18">
        <f>VLOOKUP(A54,'[2]Jan1931-Dec1940'!$A$643:$C$752,3,0)</f>
        <v>30306</v>
      </c>
      <c r="D54" s="18">
        <f>VLOOKUP(A54,'[3]Jan1941-Dec1950'!$A$643:$D$752,3,0)</f>
        <v>213425</v>
      </c>
      <c r="E54" s="18">
        <f>VLOOKUP(A54,'[4]Jan1951-Dec1955'!$A$654:$C$763,3,0)</f>
        <v>526207</v>
      </c>
      <c r="F54" s="18">
        <f>VLOOKUP(A54,'[5]Jan1956-Dec1957'!$A$643:$C$752,3,0)</f>
        <v>168941</v>
      </c>
      <c r="G54" s="18">
        <f>VLOOKUP(A54,'[6]Jan1958-Dec1958'!$A$643:$C$752,3,0)</f>
        <v>761248</v>
      </c>
      <c r="H54" s="18">
        <f>VLOOKUP(A54,'[7]Jan1959-Dec1959'!$A$627:$C$736,3,0)</f>
        <v>150019</v>
      </c>
      <c r="I54" s="18">
        <f>VLOOKUP(A54,'[8]Jan1960-Dec1960'!$A$611:$C$720,3,0)</f>
        <v>186171</v>
      </c>
      <c r="J54" s="18">
        <f>VLOOKUP(A54,'[9]Jan1961-Dec1961'!$A$595:$C$704,3,0)</f>
        <v>174979</v>
      </c>
      <c r="K54" s="18">
        <f>VLOOKUP(A54,'[10]Jan1962-Dec1962'!$A$579:$C$688,3,0)</f>
        <v>113397</v>
      </c>
      <c r="L54" s="18">
        <f>VLOOKUP(A54,'[11]Jan1963-Dec1963'!$A$563:$C$672,3,0)</f>
        <v>179777</v>
      </c>
      <c r="M54" s="18">
        <f>VLOOKUP(A54,'[12]Jan1964-Dec1964'!$A$547:$C$656,3,0)</f>
        <v>387131</v>
      </c>
      <c r="N54" s="18">
        <f>VLOOKUP(A54,'[13]Jan1965-Dec1965'!$A$531:$C$640,3,0)</f>
        <v>3306275</v>
      </c>
      <c r="O54" s="18">
        <f>VLOOKUP(A54,'[14]Jan1966-Dec1967'!$A$515:$C$624,3,0)</f>
        <v>252073</v>
      </c>
      <c r="P54" s="18">
        <f>VLOOKUP(A54,'[15]Jan1967-Dec1967'!$A$499:$C$608,3,0)</f>
        <v>140438</v>
      </c>
      <c r="Q54" s="18">
        <f>VLOOKUP(A54,'[16]Jan1968-Dec1968'!$A$483:$C$592,3,0)</f>
        <v>224324</v>
      </c>
      <c r="R54" s="18">
        <f>VLOOKUP(A54,'[17]Jan1969-Dec1970'!$A$467:$C$576,3,0)</f>
        <v>560813</v>
      </c>
      <c r="S54" s="18">
        <f>VLOOKUP(A54,'[18]Jan1971-Dec1973'!$A$435:$C$544,3,0)</f>
        <v>708373</v>
      </c>
      <c r="T54" s="18">
        <f>VLOOKUP(A54,'[19]Jan1974-Dec1975'!$A$387:$C$496,3,0)</f>
        <v>1033500</v>
      </c>
      <c r="U54" s="18">
        <f>VLOOKUP(A54,'[20]Jan1976-Dec1977'!$A$355:$C$464,3,0)</f>
        <v>1458514</v>
      </c>
      <c r="V54" s="18">
        <f>VLOOKUP(A54,'[21]Jan1978-Dec1978'!$A$323:$C$432,3,0)</f>
        <v>1385632</v>
      </c>
      <c r="W54" s="18">
        <v>1504905</v>
      </c>
      <c r="X54" s="18">
        <v>1602173</v>
      </c>
      <c r="Y54" s="18">
        <v>1990898</v>
      </c>
      <c r="Z54" s="18">
        <v>2674276</v>
      </c>
      <c r="AA54" s="18">
        <v>1633782</v>
      </c>
      <c r="AB54" s="18">
        <v>3893634</v>
      </c>
      <c r="AC54" s="18">
        <v>2770601</v>
      </c>
      <c r="AD54" s="18">
        <v>7584690</v>
      </c>
      <c r="AE54" s="18">
        <v>12832689</v>
      </c>
      <c r="AF54" s="18"/>
      <c r="AG54" s="18">
        <f t="shared" si="0"/>
        <v>48490764</v>
      </c>
    </row>
    <row r="55" spans="1:33" x14ac:dyDescent="0.2">
      <c r="A55" s="17">
        <v>35947</v>
      </c>
      <c r="B55" s="18">
        <f>VLOOKUP(A55,[1]Dec1930!$A$643:$C$752,3,0)</f>
        <v>38237</v>
      </c>
      <c r="C55" s="18">
        <f>VLOOKUP(A55,'[2]Jan1931-Dec1940'!$A$643:$C$752,3,0)</f>
        <v>27469</v>
      </c>
      <c r="D55" s="18">
        <f>VLOOKUP(A55,'[3]Jan1941-Dec1950'!$A$643:$D$752,3,0)</f>
        <v>200176</v>
      </c>
      <c r="E55" s="18">
        <f>VLOOKUP(A55,'[4]Jan1951-Dec1955'!$A$654:$C$763,3,0)</f>
        <v>497630</v>
      </c>
      <c r="F55" s="18">
        <f>VLOOKUP(A55,'[5]Jan1956-Dec1957'!$A$643:$C$752,3,0)</f>
        <v>167694</v>
      </c>
      <c r="G55" s="18">
        <f>VLOOKUP(A55,'[6]Jan1958-Dec1958'!$A$643:$C$752,3,0)</f>
        <v>725138</v>
      </c>
      <c r="H55" s="18">
        <f>VLOOKUP(A55,'[7]Jan1959-Dec1959'!$A$627:$C$736,3,0)</f>
        <v>150619</v>
      </c>
      <c r="I55" s="18">
        <f>VLOOKUP(A55,'[8]Jan1960-Dec1960'!$A$611:$C$720,3,0)</f>
        <v>175629</v>
      </c>
      <c r="J55" s="18">
        <f>VLOOKUP(A55,'[9]Jan1961-Dec1961'!$A$595:$C$704,3,0)</f>
        <v>166116</v>
      </c>
      <c r="K55" s="18">
        <f>VLOOKUP(A55,'[10]Jan1962-Dec1962'!$A$579:$C$688,3,0)</f>
        <v>113904</v>
      </c>
      <c r="L55" s="18">
        <f>VLOOKUP(A55,'[11]Jan1963-Dec1963'!$A$563:$C$672,3,0)</f>
        <v>155754</v>
      </c>
      <c r="M55" s="18">
        <f>VLOOKUP(A55,'[12]Jan1964-Dec1964'!$A$547:$C$656,3,0)</f>
        <v>410808</v>
      </c>
      <c r="N55" s="18">
        <f>VLOOKUP(A55,'[13]Jan1965-Dec1965'!$A$531:$C$640,3,0)</f>
        <v>3205701</v>
      </c>
      <c r="O55" s="18">
        <f>VLOOKUP(A55,'[14]Jan1966-Dec1967'!$A$515:$C$624,3,0)</f>
        <v>232253</v>
      </c>
      <c r="P55" s="18">
        <f>VLOOKUP(A55,'[15]Jan1967-Dec1967'!$A$499:$C$608,3,0)</f>
        <v>133064</v>
      </c>
      <c r="Q55" s="18">
        <f>VLOOKUP(A55,'[16]Jan1968-Dec1968'!$A$483:$C$592,3,0)</f>
        <v>223562</v>
      </c>
      <c r="R55" s="18">
        <f>VLOOKUP(A55,'[17]Jan1969-Dec1970'!$A$467:$C$576,3,0)</f>
        <v>536575</v>
      </c>
      <c r="S55" s="18">
        <f>VLOOKUP(A55,'[18]Jan1971-Dec1973'!$A$435:$C$544,3,0)</f>
        <v>670818</v>
      </c>
      <c r="T55" s="18">
        <f>VLOOKUP(A55,'[19]Jan1974-Dec1975'!$A$387:$C$496,3,0)</f>
        <v>979838</v>
      </c>
      <c r="U55" s="18">
        <f>VLOOKUP(A55,'[20]Jan1976-Dec1977'!$A$355:$C$464,3,0)</f>
        <v>1388450</v>
      </c>
      <c r="V55" s="18">
        <f>VLOOKUP(A55,'[21]Jan1978-Dec1978'!$A$323:$C$432,3,0)</f>
        <v>1299676</v>
      </c>
      <c r="W55" s="18">
        <v>1481830</v>
      </c>
      <c r="X55" s="18">
        <v>1521579</v>
      </c>
      <c r="Y55" s="18">
        <v>1864962</v>
      </c>
      <c r="Z55" s="18">
        <v>2564738</v>
      </c>
      <c r="AA55" s="18">
        <v>1539825</v>
      </c>
      <c r="AB55" s="18">
        <v>3695604</v>
      </c>
      <c r="AC55" s="18">
        <v>2739589</v>
      </c>
      <c r="AD55" s="18">
        <v>7167368</v>
      </c>
      <c r="AE55" s="18">
        <v>12435232</v>
      </c>
      <c r="AF55" s="18"/>
      <c r="AG55" s="18">
        <f t="shared" si="0"/>
        <v>46509838</v>
      </c>
    </row>
    <row r="56" spans="1:33" x14ac:dyDescent="0.2">
      <c r="A56" s="17">
        <v>35977</v>
      </c>
      <c r="B56" s="18">
        <f>VLOOKUP(A56,[1]Dec1930!$A$643:$C$752,3,0)</f>
        <v>42180</v>
      </c>
      <c r="C56" s="18">
        <f>VLOOKUP(A56,'[2]Jan1931-Dec1940'!$A$643:$C$752,3,0)</f>
        <v>29554</v>
      </c>
      <c r="D56" s="18">
        <f>VLOOKUP(A56,'[3]Jan1941-Dec1950'!$A$643:$D$752,3,0)</f>
        <v>205936</v>
      </c>
      <c r="E56" s="18">
        <f>VLOOKUP(A56,'[4]Jan1951-Dec1955'!$A$654:$C$763,3,0)</f>
        <v>494889</v>
      </c>
      <c r="F56" s="18">
        <f>VLOOKUP(A56,'[5]Jan1956-Dec1957'!$A$643:$C$752,3,0)</f>
        <v>164234</v>
      </c>
      <c r="G56" s="18">
        <f>VLOOKUP(A56,'[6]Jan1958-Dec1958'!$A$643:$C$752,3,0)</f>
        <v>752095</v>
      </c>
      <c r="H56" s="18">
        <f>VLOOKUP(A56,'[7]Jan1959-Dec1959'!$A$627:$C$736,3,0)</f>
        <v>149701</v>
      </c>
      <c r="I56" s="18">
        <f>VLOOKUP(A56,'[8]Jan1960-Dec1960'!$A$611:$C$720,3,0)</f>
        <v>177837</v>
      </c>
      <c r="J56" s="18">
        <f>VLOOKUP(A56,'[9]Jan1961-Dec1961'!$A$595:$C$704,3,0)</f>
        <v>164638</v>
      </c>
      <c r="K56" s="18">
        <f>VLOOKUP(A56,'[10]Jan1962-Dec1962'!$A$579:$C$688,3,0)</f>
        <v>112542</v>
      </c>
      <c r="L56" s="18">
        <f>VLOOKUP(A56,'[11]Jan1963-Dec1963'!$A$563:$C$672,3,0)</f>
        <v>179133</v>
      </c>
      <c r="M56" s="18">
        <f>VLOOKUP(A56,'[12]Jan1964-Dec1964'!$A$547:$C$656,3,0)</f>
        <v>419767</v>
      </c>
      <c r="N56" s="18">
        <f>VLOOKUP(A56,'[13]Jan1965-Dec1965'!$A$531:$C$640,3,0)</f>
        <v>3282259</v>
      </c>
      <c r="O56" s="18">
        <f>VLOOKUP(A56,'[14]Jan1966-Dec1967'!$A$515:$C$624,3,0)</f>
        <v>243478</v>
      </c>
      <c r="P56" s="18">
        <f>VLOOKUP(A56,'[15]Jan1967-Dec1967'!$A$499:$C$608,3,0)</f>
        <v>131549</v>
      </c>
      <c r="Q56" s="18">
        <f>VLOOKUP(A56,'[16]Jan1968-Dec1968'!$A$483:$C$592,3,0)</f>
        <v>228574</v>
      </c>
      <c r="R56" s="18">
        <f>VLOOKUP(A56,'[17]Jan1969-Dec1970'!$A$467:$C$576,3,0)</f>
        <v>535397</v>
      </c>
      <c r="S56" s="18">
        <f>VLOOKUP(A56,'[18]Jan1971-Dec1973'!$A$435:$C$544,3,0)</f>
        <v>664100</v>
      </c>
      <c r="T56" s="18">
        <f>VLOOKUP(A56,'[19]Jan1974-Dec1975'!$A$387:$C$496,3,0)</f>
        <v>1109510</v>
      </c>
      <c r="U56" s="18">
        <f>VLOOKUP(A56,'[20]Jan1976-Dec1977'!$A$355:$C$464,3,0)</f>
        <v>1426158</v>
      </c>
      <c r="V56" s="18">
        <f>VLOOKUP(A56,'[21]Jan1978-Dec1978'!$A$323:$C$432,3,0)</f>
        <v>1341901</v>
      </c>
      <c r="W56" s="18">
        <v>1518832</v>
      </c>
      <c r="X56" s="18">
        <v>1532991</v>
      </c>
      <c r="Y56" s="18">
        <v>1950189</v>
      </c>
      <c r="Z56" s="18">
        <v>2602714</v>
      </c>
      <c r="AA56" s="18">
        <v>1570031</v>
      </c>
      <c r="AB56" s="18">
        <v>3749315</v>
      </c>
      <c r="AC56" s="18">
        <v>2785747</v>
      </c>
      <c r="AD56" s="18">
        <v>7277189</v>
      </c>
      <c r="AE56" s="18">
        <v>12578817</v>
      </c>
      <c r="AF56" s="18"/>
      <c r="AG56" s="18">
        <f t="shared" si="0"/>
        <v>47421257</v>
      </c>
    </row>
    <row r="57" spans="1:33" x14ac:dyDescent="0.2">
      <c r="A57" s="17">
        <v>36008</v>
      </c>
      <c r="B57" s="18">
        <f>VLOOKUP(A57,[1]Dec1930!$A$643:$C$752,3,0)</f>
        <v>36801</v>
      </c>
      <c r="C57" s="18">
        <f>VLOOKUP(A57,'[2]Jan1931-Dec1940'!$A$643:$C$752,3,0)</f>
        <v>32947</v>
      </c>
      <c r="D57" s="18">
        <f>VLOOKUP(A57,'[3]Jan1941-Dec1950'!$A$643:$D$752,3,0)</f>
        <v>206101</v>
      </c>
      <c r="E57" s="18">
        <f>VLOOKUP(A57,'[4]Jan1951-Dec1955'!$A$654:$C$763,3,0)</f>
        <v>498999</v>
      </c>
      <c r="F57" s="18">
        <f>VLOOKUP(A57,'[5]Jan1956-Dec1957'!$A$643:$C$752,3,0)</f>
        <v>160646</v>
      </c>
      <c r="G57" s="18">
        <f>VLOOKUP(A57,'[6]Jan1958-Dec1958'!$A$643:$C$752,3,0)</f>
        <v>717155</v>
      </c>
      <c r="H57" s="18">
        <f>VLOOKUP(A57,'[7]Jan1959-Dec1959'!$A$627:$C$736,3,0)</f>
        <v>147581</v>
      </c>
      <c r="I57" s="18">
        <f>VLOOKUP(A57,'[8]Jan1960-Dec1960'!$A$611:$C$720,3,0)</f>
        <v>184642</v>
      </c>
      <c r="J57" s="18">
        <f>VLOOKUP(A57,'[9]Jan1961-Dec1961'!$A$595:$C$704,3,0)</f>
        <v>171045</v>
      </c>
      <c r="K57" s="18">
        <f>VLOOKUP(A57,'[10]Jan1962-Dec1962'!$A$579:$C$688,3,0)</f>
        <v>121058</v>
      </c>
      <c r="L57" s="18">
        <f>VLOOKUP(A57,'[11]Jan1963-Dec1963'!$A$563:$C$672,3,0)</f>
        <v>169690</v>
      </c>
      <c r="M57" s="18">
        <f>VLOOKUP(A57,'[12]Jan1964-Dec1964'!$A$547:$C$656,3,0)</f>
        <v>443025</v>
      </c>
      <c r="N57" s="18">
        <f>VLOOKUP(A57,'[13]Jan1965-Dec1965'!$A$531:$C$640,3,0)</f>
        <v>3311605</v>
      </c>
      <c r="O57" s="18">
        <f>VLOOKUP(A57,'[14]Jan1966-Dec1967'!$A$515:$C$624,3,0)</f>
        <v>247937</v>
      </c>
      <c r="P57" s="18">
        <f>VLOOKUP(A57,'[15]Jan1967-Dec1967'!$A$499:$C$608,3,0)</f>
        <v>137901</v>
      </c>
      <c r="Q57" s="18">
        <f>VLOOKUP(A57,'[16]Jan1968-Dec1968'!$A$483:$C$592,3,0)</f>
        <v>221235</v>
      </c>
      <c r="R57" s="18">
        <f>VLOOKUP(A57,'[17]Jan1969-Dec1970'!$A$467:$C$576,3,0)</f>
        <v>519994</v>
      </c>
      <c r="S57" s="18">
        <f>VLOOKUP(A57,'[18]Jan1971-Dec1973'!$A$435:$C$544,3,0)</f>
        <v>689164</v>
      </c>
      <c r="T57" s="18">
        <f>VLOOKUP(A57,'[19]Jan1974-Dec1975'!$A$387:$C$496,3,0)</f>
        <v>1125686</v>
      </c>
      <c r="U57" s="18">
        <f>VLOOKUP(A57,'[20]Jan1976-Dec1977'!$A$355:$C$464,3,0)</f>
        <v>1354063</v>
      </c>
      <c r="V57" s="18">
        <f>VLOOKUP(A57,'[21]Jan1978-Dec1978'!$A$323:$C$432,3,0)</f>
        <v>1294726</v>
      </c>
      <c r="W57" s="18">
        <v>1456312</v>
      </c>
      <c r="X57" s="18">
        <v>1538586</v>
      </c>
      <c r="Y57" s="18">
        <v>1962912</v>
      </c>
      <c r="Z57" s="18">
        <v>2581798</v>
      </c>
      <c r="AA57" s="18">
        <v>1536317</v>
      </c>
      <c r="AB57" s="18">
        <v>4017413</v>
      </c>
      <c r="AC57" s="18">
        <v>2766728</v>
      </c>
      <c r="AD57" s="18">
        <v>7212496</v>
      </c>
      <c r="AE57" s="18">
        <v>12552012</v>
      </c>
      <c r="AF57" s="18"/>
      <c r="AG57" s="18">
        <f t="shared" si="0"/>
        <v>47416575</v>
      </c>
    </row>
    <row r="58" spans="1:33" x14ac:dyDescent="0.2">
      <c r="A58" s="17">
        <v>36039</v>
      </c>
      <c r="B58" s="18">
        <f>VLOOKUP(A58,[1]Dec1930!$A$643:$C$752,3,0)</f>
        <v>34768</v>
      </c>
      <c r="C58" s="18">
        <f>VLOOKUP(A58,'[2]Jan1931-Dec1940'!$A$643:$C$752,3,0)</f>
        <v>30130</v>
      </c>
      <c r="D58" s="18">
        <f>VLOOKUP(A58,'[3]Jan1941-Dec1950'!$A$643:$D$752,3,0)</f>
        <v>199564</v>
      </c>
      <c r="E58" s="18">
        <f>VLOOKUP(A58,'[4]Jan1951-Dec1955'!$A$654:$C$763,3,0)</f>
        <v>484347</v>
      </c>
      <c r="F58" s="18">
        <f>VLOOKUP(A58,'[5]Jan1956-Dec1957'!$A$643:$C$752,3,0)</f>
        <v>144523</v>
      </c>
      <c r="G58" s="18">
        <f>VLOOKUP(A58,'[6]Jan1958-Dec1958'!$A$643:$C$752,3,0)</f>
        <v>655464</v>
      </c>
      <c r="H58" s="18">
        <f>VLOOKUP(A58,'[7]Jan1959-Dec1959'!$A$627:$C$736,3,0)</f>
        <v>135926</v>
      </c>
      <c r="I58" s="18">
        <f>VLOOKUP(A58,'[8]Jan1960-Dec1960'!$A$611:$C$720,3,0)</f>
        <v>169224</v>
      </c>
      <c r="J58" s="18">
        <f>VLOOKUP(A58,'[9]Jan1961-Dec1961'!$A$595:$C$704,3,0)</f>
        <v>158381</v>
      </c>
      <c r="K58" s="18">
        <f>VLOOKUP(A58,'[10]Jan1962-Dec1962'!$A$579:$C$688,3,0)</f>
        <v>115515</v>
      </c>
      <c r="L58" s="18">
        <f>VLOOKUP(A58,'[11]Jan1963-Dec1963'!$A$563:$C$672,3,0)</f>
        <v>160179</v>
      </c>
      <c r="M58" s="18">
        <f>VLOOKUP(A58,'[12]Jan1964-Dec1964'!$A$547:$C$656,3,0)</f>
        <v>420557</v>
      </c>
      <c r="N58" s="18">
        <f>VLOOKUP(A58,'[13]Jan1965-Dec1965'!$A$531:$C$640,3,0)</f>
        <v>3257802</v>
      </c>
      <c r="O58" s="18">
        <f>VLOOKUP(A58,'[14]Jan1966-Dec1967'!$A$515:$C$624,3,0)</f>
        <v>239432</v>
      </c>
      <c r="P58" s="18">
        <f>VLOOKUP(A58,'[15]Jan1967-Dec1967'!$A$499:$C$608,3,0)</f>
        <v>131615</v>
      </c>
      <c r="Q58" s="18">
        <f>VLOOKUP(A58,'[16]Jan1968-Dec1968'!$A$483:$C$592,3,0)</f>
        <v>222645</v>
      </c>
      <c r="R58" s="18">
        <f>VLOOKUP(A58,'[17]Jan1969-Dec1970'!$A$467:$C$576,3,0)</f>
        <v>502688</v>
      </c>
      <c r="S58" s="18">
        <f>VLOOKUP(A58,'[18]Jan1971-Dec1973'!$A$435:$C$544,3,0)</f>
        <v>774057</v>
      </c>
      <c r="T58" s="18">
        <f>VLOOKUP(A58,'[19]Jan1974-Dec1975'!$A$387:$C$496,3,0)</f>
        <v>1067615</v>
      </c>
      <c r="U58" s="18">
        <f>VLOOKUP(A58,'[20]Jan1976-Dec1977'!$A$355:$C$464,3,0)</f>
        <v>1331362</v>
      </c>
      <c r="V58" s="18">
        <f>VLOOKUP(A58,'[21]Jan1978-Dec1978'!$A$323:$C$432,3,0)</f>
        <v>1229807</v>
      </c>
      <c r="W58" s="18">
        <v>1429137</v>
      </c>
      <c r="X58" s="18">
        <v>1476421</v>
      </c>
      <c r="Y58" s="18">
        <v>1862873</v>
      </c>
      <c r="Z58" s="18">
        <v>2472925</v>
      </c>
      <c r="AA58" s="18">
        <v>1554022</v>
      </c>
      <c r="AB58" s="18">
        <v>3688840</v>
      </c>
      <c r="AC58" s="18">
        <v>2597575</v>
      </c>
      <c r="AD58" s="18">
        <v>6977997</v>
      </c>
      <c r="AE58" s="18">
        <v>12039210</v>
      </c>
      <c r="AF58" s="18"/>
      <c r="AG58" s="18">
        <f t="shared" si="0"/>
        <v>45564601</v>
      </c>
    </row>
    <row r="59" spans="1:33" x14ac:dyDescent="0.2">
      <c r="A59" s="17">
        <v>36069</v>
      </c>
      <c r="B59" s="18">
        <f>VLOOKUP(A59,[1]Dec1930!$A$643:$C$752,3,0)</f>
        <v>31482</v>
      </c>
      <c r="C59" s="18">
        <f>VLOOKUP(A59,'[2]Jan1931-Dec1940'!$A$643:$C$752,3,0)</f>
        <v>28015</v>
      </c>
      <c r="D59" s="18">
        <f>VLOOKUP(A59,'[3]Jan1941-Dec1950'!$A$643:$D$752,3,0)</f>
        <v>202714</v>
      </c>
      <c r="E59" s="18">
        <f>VLOOKUP(A59,'[4]Jan1951-Dec1955'!$A$654:$C$763,3,0)</f>
        <v>507386</v>
      </c>
      <c r="F59" s="18">
        <f>VLOOKUP(A59,'[5]Jan1956-Dec1957'!$A$643:$C$752,3,0)</f>
        <v>158896</v>
      </c>
      <c r="G59" s="18">
        <f>VLOOKUP(A59,'[6]Jan1958-Dec1958'!$A$643:$C$752,3,0)</f>
        <v>662149</v>
      </c>
      <c r="H59" s="18">
        <f>VLOOKUP(A59,'[7]Jan1959-Dec1959'!$A$627:$C$736,3,0)</f>
        <v>148217</v>
      </c>
      <c r="I59" s="18">
        <f>VLOOKUP(A59,'[8]Jan1960-Dec1960'!$A$611:$C$720,3,0)</f>
        <v>178890</v>
      </c>
      <c r="J59" s="18">
        <f>VLOOKUP(A59,'[9]Jan1961-Dec1961'!$A$595:$C$704,3,0)</f>
        <v>172872</v>
      </c>
      <c r="K59" s="18">
        <f>VLOOKUP(A59,'[10]Jan1962-Dec1962'!$A$579:$C$688,3,0)</f>
        <v>122224</v>
      </c>
      <c r="L59" s="18">
        <f>VLOOKUP(A59,'[11]Jan1963-Dec1963'!$A$563:$C$672,3,0)</f>
        <v>176691</v>
      </c>
      <c r="M59" s="18">
        <f>VLOOKUP(A59,'[12]Jan1964-Dec1964'!$A$547:$C$656,3,0)</f>
        <v>427336</v>
      </c>
      <c r="N59" s="18">
        <f>VLOOKUP(A59,'[13]Jan1965-Dec1965'!$A$531:$C$640,3,0)</f>
        <v>3375573</v>
      </c>
      <c r="O59" s="18">
        <f>VLOOKUP(A59,'[14]Jan1966-Dec1967'!$A$515:$C$624,3,0)</f>
        <v>239709</v>
      </c>
      <c r="P59" s="18">
        <f>VLOOKUP(A59,'[15]Jan1967-Dec1967'!$A$499:$C$608,3,0)</f>
        <v>131315</v>
      </c>
      <c r="Q59" s="18">
        <f>VLOOKUP(A59,'[16]Jan1968-Dec1968'!$A$483:$C$592,3,0)</f>
        <v>207745</v>
      </c>
      <c r="R59" s="18">
        <f>VLOOKUP(A59,'[17]Jan1969-Dec1970'!$A$467:$C$576,3,0)</f>
        <v>535899</v>
      </c>
      <c r="S59" s="18">
        <f>VLOOKUP(A59,'[18]Jan1971-Dec1973'!$A$435:$C$544,3,0)</f>
        <v>863900</v>
      </c>
      <c r="T59" s="18">
        <f>VLOOKUP(A59,'[19]Jan1974-Dec1975'!$A$387:$C$496,3,0)</f>
        <v>1097990</v>
      </c>
      <c r="U59" s="18">
        <f>VLOOKUP(A59,'[20]Jan1976-Dec1977'!$A$355:$C$464,3,0)</f>
        <v>1388046</v>
      </c>
      <c r="V59" s="18">
        <f>VLOOKUP(A59,'[21]Jan1978-Dec1978'!$A$323:$C$432,3,0)</f>
        <v>1293053</v>
      </c>
      <c r="W59" s="18">
        <v>1457415</v>
      </c>
      <c r="X59" s="18">
        <v>1498407</v>
      </c>
      <c r="Y59" s="18">
        <v>1985025</v>
      </c>
      <c r="Z59" s="18">
        <v>2556689</v>
      </c>
      <c r="AA59" s="18">
        <v>1579621</v>
      </c>
      <c r="AB59" s="18">
        <v>3840628</v>
      </c>
      <c r="AC59" s="18">
        <v>2614905</v>
      </c>
      <c r="AD59" s="18">
        <v>7120935</v>
      </c>
      <c r="AE59" s="18">
        <v>12218072</v>
      </c>
      <c r="AF59" s="18"/>
      <c r="AG59" s="18">
        <f t="shared" si="0"/>
        <v>46821799</v>
      </c>
    </row>
    <row r="60" spans="1:33" x14ac:dyDescent="0.2">
      <c r="A60" s="17">
        <v>36100</v>
      </c>
      <c r="B60" s="18">
        <f>VLOOKUP(A60,[1]Dec1930!$A$643:$C$752,3,0)</f>
        <v>32173</v>
      </c>
      <c r="C60" s="18">
        <f>VLOOKUP(A60,'[2]Jan1931-Dec1940'!$A$643:$C$752,3,0)</f>
        <v>25110</v>
      </c>
      <c r="D60" s="18">
        <f>VLOOKUP(A60,'[3]Jan1941-Dec1950'!$A$643:$D$752,3,0)</f>
        <v>188498</v>
      </c>
      <c r="E60" s="18">
        <f>VLOOKUP(A60,'[4]Jan1951-Dec1955'!$A$654:$C$763,3,0)</f>
        <v>464221</v>
      </c>
      <c r="F60" s="18">
        <f>VLOOKUP(A60,'[5]Jan1956-Dec1957'!$A$643:$C$752,3,0)</f>
        <v>145490</v>
      </c>
      <c r="G60" s="18">
        <f>VLOOKUP(A60,'[6]Jan1958-Dec1958'!$A$643:$C$752,3,0)</f>
        <v>615658</v>
      </c>
      <c r="H60" s="18">
        <f>VLOOKUP(A60,'[7]Jan1959-Dec1959'!$A$627:$C$736,3,0)</f>
        <v>135365</v>
      </c>
      <c r="I60" s="18">
        <f>VLOOKUP(A60,'[8]Jan1960-Dec1960'!$A$611:$C$720,3,0)</f>
        <v>169489</v>
      </c>
      <c r="J60" s="18">
        <f>VLOOKUP(A60,'[9]Jan1961-Dec1961'!$A$595:$C$704,3,0)</f>
        <v>152456</v>
      </c>
      <c r="K60" s="18">
        <f>VLOOKUP(A60,'[10]Jan1962-Dec1962'!$A$579:$C$688,3,0)</f>
        <v>109490</v>
      </c>
      <c r="L60" s="18">
        <f>VLOOKUP(A60,'[11]Jan1963-Dec1963'!$A$563:$C$672,3,0)</f>
        <v>173685</v>
      </c>
      <c r="M60" s="18">
        <f>VLOOKUP(A60,'[12]Jan1964-Dec1964'!$A$547:$C$656,3,0)</f>
        <v>417689</v>
      </c>
      <c r="N60" s="18">
        <f>VLOOKUP(A60,'[13]Jan1965-Dec1965'!$A$531:$C$640,3,0)</f>
        <v>3195057</v>
      </c>
      <c r="O60" s="18">
        <f>VLOOKUP(A60,'[14]Jan1966-Dec1967'!$A$515:$C$624,3,0)</f>
        <v>229149</v>
      </c>
      <c r="P60" s="18">
        <f>VLOOKUP(A60,'[15]Jan1967-Dec1967'!$A$499:$C$608,3,0)</f>
        <v>121554</v>
      </c>
      <c r="Q60" s="18">
        <f>VLOOKUP(A60,'[16]Jan1968-Dec1968'!$A$483:$C$592,3,0)</f>
        <v>195334</v>
      </c>
      <c r="R60" s="18">
        <f>VLOOKUP(A60,'[17]Jan1969-Dec1970'!$A$467:$C$576,3,0)</f>
        <v>506840</v>
      </c>
      <c r="S60" s="18">
        <f>VLOOKUP(A60,'[18]Jan1971-Dec1973'!$A$435:$C$544,3,0)</f>
        <v>830139</v>
      </c>
      <c r="T60" s="18">
        <f>VLOOKUP(A60,'[19]Jan1974-Dec1975'!$A$387:$C$496,3,0)</f>
        <v>943713</v>
      </c>
      <c r="U60" s="18">
        <f>VLOOKUP(A60,'[20]Jan1976-Dec1977'!$A$355:$C$464,3,0)</f>
        <v>1354593</v>
      </c>
      <c r="V60" s="18">
        <f>VLOOKUP(A60,'[21]Jan1978-Dec1978'!$A$323:$C$432,3,0)</f>
        <v>1277069</v>
      </c>
      <c r="W60" s="18">
        <v>1396371</v>
      </c>
      <c r="X60" s="18">
        <v>1445389</v>
      </c>
      <c r="Y60" s="18">
        <v>1924057</v>
      </c>
      <c r="Z60" s="18">
        <v>2452201</v>
      </c>
      <c r="AA60" s="18">
        <v>1506002</v>
      </c>
      <c r="AB60" s="18">
        <v>3679416</v>
      </c>
      <c r="AC60" s="18">
        <v>2678670</v>
      </c>
      <c r="AD60" s="18">
        <v>6844285</v>
      </c>
      <c r="AE60" s="18">
        <v>11793749</v>
      </c>
      <c r="AF60" s="18"/>
      <c r="AG60" s="18">
        <f t="shared" si="0"/>
        <v>45002912</v>
      </c>
    </row>
    <row r="61" spans="1:33" x14ac:dyDescent="0.2">
      <c r="A61" s="17">
        <v>36130</v>
      </c>
      <c r="B61" s="18">
        <f>VLOOKUP(A61,[1]Dec1930!$A$643:$C$752,3,0)</f>
        <v>29918</v>
      </c>
      <c r="C61" s="18">
        <f>VLOOKUP(A61,'[2]Jan1931-Dec1940'!$A$643:$C$752,3,0)</f>
        <v>26455</v>
      </c>
      <c r="D61" s="18">
        <f>VLOOKUP(A61,'[3]Jan1941-Dec1950'!$A$643:$D$752,3,0)</f>
        <v>190253</v>
      </c>
      <c r="E61" s="18">
        <f>VLOOKUP(A61,'[4]Jan1951-Dec1955'!$A$654:$C$763,3,0)</f>
        <v>456916</v>
      </c>
      <c r="F61" s="18">
        <f>VLOOKUP(A61,'[5]Jan1956-Dec1957'!$A$643:$C$752,3,0)</f>
        <v>129117</v>
      </c>
      <c r="G61" s="18">
        <f>VLOOKUP(A61,'[6]Jan1958-Dec1958'!$A$643:$C$752,3,0)</f>
        <v>593078</v>
      </c>
      <c r="H61" s="18">
        <f>VLOOKUP(A61,'[7]Jan1959-Dec1959'!$A$627:$C$736,3,0)</f>
        <v>127575</v>
      </c>
      <c r="I61" s="18">
        <f>VLOOKUP(A61,'[8]Jan1960-Dec1960'!$A$611:$C$720,3,0)</f>
        <v>157871</v>
      </c>
      <c r="J61" s="18">
        <f>VLOOKUP(A61,'[9]Jan1961-Dec1961'!$A$595:$C$704,3,0)</f>
        <v>160784</v>
      </c>
      <c r="K61" s="18">
        <f>VLOOKUP(A61,'[10]Jan1962-Dec1962'!$A$579:$C$688,3,0)</f>
        <v>100721</v>
      </c>
      <c r="L61" s="18">
        <f>VLOOKUP(A61,'[11]Jan1963-Dec1963'!$A$563:$C$672,3,0)</f>
        <v>161547</v>
      </c>
      <c r="M61" s="18">
        <f>VLOOKUP(A61,'[12]Jan1964-Dec1964'!$A$547:$C$656,3,0)</f>
        <v>411498</v>
      </c>
      <c r="N61" s="18">
        <f>VLOOKUP(A61,'[13]Jan1965-Dec1965'!$A$531:$C$640,3,0)</f>
        <v>3263057</v>
      </c>
      <c r="O61" s="18">
        <f>VLOOKUP(A61,'[14]Jan1966-Dec1967'!$A$515:$C$624,3,0)</f>
        <v>240075</v>
      </c>
      <c r="P61" s="18">
        <f>VLOOKUP(A61,'[15]Jan1967-Dec1967'!$A$499:$C$608,3,0)</f>
        <v>115153</v>
      </c>
      <c r="Q61" s="18">
        <f>VLOOKUP(A61,'[16]Jan1968-Dec1968'!$A$483:$C$592,3,0)</f>
        <v>189252</v>
      </c>
      <c r="R61" s="18">
        <f>VLOOKUP(A61,'[17]Jan1969-Dec1970'!$A$467:$C$576,3,0)</f>
        <v>514354</v>
      </c>
      <c r="S61" s="18">
        <f>VLOOKUP(A61,'[18]Jan1971-Dec1973'!$A$435:$C$544,3,0)</f>
        <v>811943</v>
      </c>
      <c r="T61" s="18">
        <f>VLOOKUP(A61,'[19]Jan1974-Dec1975'!$A$387:$C$496,3,0)</f>
        <v>1026477</v>
      </c>
      <c r="U61" s="18">
        <f>VLOOKUP(A61,'[20]Jan1976-Dec1977'!$A$355:$C$464,3,0)</f>
        <v>1335363</v>
      </c>
      <c r="V61" s="18">
        <f>VLOOKUP(A61,'[21]Jan1978-Dec1978'!$A$323:$C$432,3,0)</f>
        <v>1261717</v>
      </c>
      <c r="W61" s="18">
        <v>1408199</v>
      </c>
      <c r="X61" s="18">
        <v>1456869</v>
      </c>
      <c r="Y61" s="18">
        <v>1892476</v>
      </c>
      <c r="Z61" s="18">
        <v>2435744</v>
      </c>
      <c r="AA61" s="18">
        <v>1477732</v>
      </c>
      <c r="AB61" s="18">
        <v>3588475</v>
      </c>
      <c r="AC61" s="18">
        <v>2692022</v>
      </c>
      <c r="AD61" s="18">
        <v>6670969</v>
      </c>
      <c r="AE61" s="18">
        <v>11865557</v>
      </c>
      <c r="AF61" s="18"/>
      <c r="AG61" s="18">
        <f t="shared" si="0"/>
        <v>44791167</v>
      </c>
    </row>
    <row r="62" spans="1:33" x14ac:dyDescent="0.2">
      <c r="A62" s="17">
        <v>36161</v>
      </c>
      <c r="B62" s="18">
        <f>VLOOKUP(A62,[1]Dec1930!$A$643:$C$752,3,0)</f>
        <v>32516</v>
      </c>
      <c r="C62" s="18">
        <f>VLOOKUP(A62,'[2]Jan1931-Dec1940'!$A$643:$C$752,3,0)</f>
        <v>26368</v>
      </c>
      <c r="D62" s="18">
        <f>VLOOKUP(A62,'[3]Jan1941-Dec1950'!$A$643:$D$752,3,0)</f>
        <v>194140</v>
      </c>
      <c r="E62" s="18">
        <f>VLOOKUP(A62,'[4]Jan1951-Dec1955'!$A$654:$C$763,3,0)</f>
        <v>446300</v>
      </c>
      <c r="F62" s="18">
        <f>VLOOKUP(A62,'[5]Jan1956-Dec1957'!$A$643:$C$752,3,0)</f>
        <v>151557</v>
      </c>
      <c r="G62" s="18">
        <f>VLOOKUP(A62,'[6]Jan1958-Dec1958'!$A$643:$C$752,3,0)</f>
        <v>583639</v>
      </c>
      <c r="H62" s="18">
        <f>VLOOKUP(A62,'[7]Jan1959-Dec1959'!$A$627:$C$736,3,0)</f>
        <v>138821</v>
      </c>
      <c r="I62" s="18">
        <f>VLOOKUP(A62,'[8]Jan1960-Dec1960'!$A$611:$C$720,3,0)</f>
        <v>164712</v>
      </c>
      <c r="J62" s="18">
        <f>VLOOKUP(A62,'[9]Jan1961-Dec1961'!$A$595:$C$704,3,0)</f>
        <v>166994</v>
      </c>
      <c r="K62" s="18">
        <f>VLOOKUP(A62,'[10]Jan1962-Dec1962'!$A$579:$C$688,3,0)</f>
        <v>104855</v>
      </c>
      <c r="L62" s="18">
        <f>VLOOKUP(A62,'[11]Jan1963-Dec1963'!$A$563:$C$672,3,0)</f>
        <v>168251</v>
      </c>
      <c r="M62" s="18">
        <f>VLOOKUP(A62,'[12]Jan1964-Dec1964'!$A$547:$C$656,3,0)</f>
        <v>431277</v>
      </c>
      <c r="N62" s="18">
        <f>VLOOKUP(A62,'[13]Jan1965-Dec1965'!$A$531:$C$640,3,0)</f>
        <v>3257451</v>
      </c>
      <c r="O62" s="18">
        <f>VLOOKUP(A62,'[14]Jan1966-Dec1967'!$A$515:$C$624,3,0)</f>
        <v>229539</v>
      </c>
      <c r="P62" s="18">
        <f>VLOOKUP(A62,'[15]Jan1967-Dec1967'!$A$499:$C$608,3,0)</f>
        <v>133400</v>
      </c>
      <c r="Q62" s="18">
        <f>VLOOKUP(A62,'[16]Jan1968-Dec1968'!$A$483:$C$592,3,0)</f>
        <v>202886</v>
      </c>
      <c r="R62" s="18">
        <f>VLOOKUP(A62,'[17]Jan1969-Dec1970'!$A$467:$C$576,3,0)</f>
        <v>507200</v>
      </c>
      <c r="S62" s="18">
        <f>VLOOKUP(A62,'[18]Jan1971-Dec1973'!$A$435:$C$544,3,0)</f>
        <v>809419</v>
      </c>
      <c r="T62" s="18">
        <f>VLOOKUP(A62,'[19]Jan1974-Dec1975'!$A$387:$C$496,3,0)</f>
        <v>972608</v>
      </c>
      <c r="U62" s="18">
        <f>VLOOKUP(A62,'[20]Jan1976-Dec1977'!$A$355:$C$464,3,0)</f>
        <v>1363147</v>
      </c>
      <c r="V62" s="18">
        <f>VLOOKUP(A62,'[21]Jan1978-Dec1978'!$A$323:$C$432,3,0)</f>
        <v>1250528</v>
      </c>
      <c r="W62" s="18">
        <v>1400959</v>
      </c>
      <c r="X62" s="18">
        <v>1501960</v>
      </c>
      <c r="Y62" s="18">
        <v>1915120</v>
      </c>
      <c r="Z62" s="18">
        <v>2481241</v>
      </c>
      <c r="AA62" s="18">
        <v>1509390</v>
      </c>
      <c r="AB62" s="18">
        <v>3696052</v>
      </c>
      <c r="AC62" s="18">
        <v>2678137</v>
      </c>
      <c r="AD62" s="18">
        <v>6793045</v>
      </c>
      <c r="AE62" s="18">
        <v>11835017</v>
      </c>
      <c r="AF62" s="18"/>
      <c r="AG62" s="18">
        <f t="shared" si="0"/>
        <v>45146529</v>
      </c>
    </row>
    <row r="63" spans="1:33" x14ac:dyDescent="0.2">
      <c r="A63" s="17">
        <v>36192</v>
      </c>
      <c r="B63" s="18">
        <f>VLOOKUP(A63,[1]Dec1930!$A$643:$C$752,3,0)</f>
        <v>30559</v>
      </c>
      <c r="C63" s="18">
        <f>VLOOKUP(A63,'[2]Jan1931-Dec1940'!$A$643:$C$752,3,0)</f>
        <v>24786</v>
      </c>
      <c r="D63" s="18">
        <f>VLOOKUP(A63,'[3]Jan1941-Dec1950'!$A$643:$D$752,3,0)</f>
        <v>181172</v>
      </c>
      <c r="E63" s="18">
        <f>VLOOKUP(A63,'[4]Jan1951-Dec1955'!$A$654:$C$763,3,0)</f>
        <v>408217</v>
      </c>
      <c r="F63" s="18">
        <f>VLOOKUP(A63,'[5]Jan1956-Dec1957'!$A$643:$C$752,3,0)</f>
        <v>138169</v>
      </c>
      <c r="G63" s="18">
        <f>VLOOKUP(A63,'[6]Jan1958-Dec1958'!$A$643:$C$752,3,0)</f>
        <v>559476</v>
      </c>
      <c r="H63" s="18">
        <f>VLOOKUP(A63,'[7]Jan1959-Dec1959'!$A$627:$C$736,3,0)</f>
        <v>121635</v>
      </c>
      <c r="I63" s="18">
        <f>VLOOKUP(A63,'[8]Jan1960-Dec1960'!$A$611:$C$720,3,0)</f>
        <v>159288</v>
      </c>
      <c r="J63" s="18">
        <f>VLOOKUP(A63,'[9]Jan1961-Dec1961'!$A$595:$C$704,3,0)</f>
        <v>146398</v>
      </c>
      <c r="K63" s="18">
        <f>VLOOKUP(A63,'[10]Jan1962-Dec1962'!$A$579:$C$688,3,0)</f>
        <v>96615</v>
      </c>
      <c r="L63" s="18">
        <f>VLOOKUP(A63,'[11]Jan1963-Dec1963'!$A$563:$C$672,3,0)</f>
        <v>150071</v>
      </c>
      <c r="M63" s="18">
        <f>VLOOKUP(A63,'[12]Jan1964-Dec1964'!$A$547:$C$656,3,0)</f>
        <v>391322</v>
      </c>
      <c r="N63" s="18">
        <f>VLOOKUP(A63,'[13]Jan1965-Dec1965'!$A$531:$C$640,3,0)</f>
        <v>2966666</v>
      </c>
      <c r="O63" s="18">
        <f>VLOOKUP(A63,'[14]Jan1966-Dec1967'!$A$515:$C$624,3,0)</f>
        <v>210775</v>
      </c>
      <c r="P63" s="18">
        <f>VLOOKUP(A63,'[15]Jan1967-Dec1967'!$A$499:$C$608,3,0)</f>
        <v>124328</v>
      </c>
      <c r="Q63" s="18">
        <f>VLOOKUP(A63,'[16]Jan1968-Dec1968'!$A$483:$C$592,3,0)</f>
        <v>182148</v>
      </c>
      <c r="R63" s="18">
        <f>VLOOKUP(A63,'[17]Jan1969-Dec1970'!$A$467:$C$576,3,0)</f>
        <v>454556</v>
      </c>
      <c r="S63" s="18">
        <f>VLOOKUP(A63,'[18]Jan1971-Dec1973'!$A$435:$C$544,3,0)</f>
        <v>735771</v>
      </c>
      <c r="T63" s="18">
        <f>VLOOKUP(A63,'[19]Jan1974-Dec1975'!$A$387:$C$496,3,0)</f>
        <v>921956</v>
      </c>
      <c r="U63" s="18">
        <f>VLOOKUP(A63,'[20]Jan1976-Dec1977'!$A$355:$C$464,3,0)</f>
        <v>1245601</v>
      </c>
      <c r="V63" s="18">
        <f>VLOOKUP(A63,'[21]Jan1978-Dec1978'!$A$323:$C$432,3,0)</f>
        <v>1159612</v>
      </c>
      <c r="W63" s="18">
        <v>1280762</v>
      </c>
      <c r="X63" s="18">
        <v>1403333</v>
      </c>
      <c r="Y63" s="18">
        <v>1767999</v>
      </c>
      <c r="Z63" s="18">
        <v>2311034</v>
      </c>
      <c r="AA63" s="18">
        <v>1337196</v>
      </c>
      <c r="AB63" s="18">
        <v>3364894</v>
      </c>
      <c r="AC63" s="18">
        <v>2396686</v>
      </c>
      <c r="AD63" s="18">
        <v>6090853</v>
      </c>
      <c r="AE63" s="18">
        <v>10727533</v>
      </c>
      <c r="AF63" s="18"/>
      <c r="AG63" s="18">
        <f t="shared" si="0"/>
        <v>41089411</v>
      </c>
    </row>
    <row r="64" spans="1:33" x14ac:dyDescent="0.2">
      <c r="A64" s="17">
        <v>36220</v>
      </c>
      <c r="B64" s="18">
        <f>VLOOKUP(A64,[1]Dec1930!$A$643:$C$752,3,0)</f>
        <v>32620</v>
      </c>
      <c r="C64" s="18">
        <f>VLOOKUP(A64,'[2]Jan1931-Dec1940'!$A$643:$C$752,3,0)</f>
        <v>29586</v>
      </c>
      <c r="D64" s="18">
        <f>VLOOKUP(A64,'[3]Jan1941-Dec1950'!$A$643:$D$752,3,0)</f>
        <v>200426</v>
      </c>
      <c r="E64" s="18">
        <f>VLOOKUP(A64,'[4]Jan1951-Dec1955'!$A$654:$C$763,3,0)</f>
        <v>429560</v>
      </c>
      <c r="F64" s="18">
        <f>VLOOKUP(A64,'[5]Jan1956-Dec1957'!$A$643:$C$752,3,0)</f>
        <v>145193</v>
      </c>
      <c r="G64" s="18">
        <f>VLOOKUP(A64,'[6]Jan1958-Dec1958'!$A$643:$C$752,3,0)</f>
        <v>618228</v>
      </c>
      <c r="H64" s="18">
        <f>VLOOKUP(A64,'[7]Jan1959-Dec1959'!$A$627:$C$736,3,0)</f>
        <v>137955</v>
      </c>
      <c r="I64" s="18">
        <f>VLOOKUP(A64,'[8]Jan1960-Dec1960'!$A$611:$C$720,3,0)</f>
        <v>166686</v>
      </c>
      <c r="J64" s="18">
        <f>VLOOKUP(A64,'[9]Jan1961-Dec1961'!$A$595:$C$704,3,0)</f>
        <v>161530</v>
      </c>
      <c r="K64" s="18">
        <f>VLOOKUP(A64,'[10]Jan1962-Dec1962'!$A$579:$C$688,3,0)</f>
        <v>101668</v>
      </c>
      <c r="L64" s="18">
        <f>VLOOKUP(A64,'[11]Jan1963-Dec1963'!$A$563:$C$672,3,0)</f>
        <v>167968</v>
      </c>
      <c r="M64" s="18">
        <f>VLOOKUP(A64,'[12]Jan1964-Dec1964'!$A$547:$C$656,3,0)</f>
        <v>305514</v>
      </c>
      <c r="N64" s="18">
        <f>VLOOKUP(A64,'[13]Jan1965-Dec1965'!$A$531:$C$640,3,0)</f>
        <v>3284985</v>
      </c>
      <c r="O64" s="18">
        <f>VLOOKUP(A64,'[14]Jan1966-Dec1967'!$A$515:$C$624,3,0)</f>
        <v>231848</v>
      </c>
      <c r="P64" s="18">
        <f>VLOOKUP(A64,'[15]Jan1967-Dec1967'!$A$499:$C$608,3,0)</f>
        <v>138873</v>
      </c>
      <c r="Q64" s="18">
        <f>VLOOKUP(A64,'[16]Jan1968-Dec1968'!$A$483:$C$592,3,0)</f>
        <v>203224</v>
      </c>
      <c r="R64" s="18">
        <f>VLOOKUP(A64,'[17]Jan1969-Dec1970'!$A$467:$C$576,3,0)</f>
        <v>511959</v>
      </c>
      <c r="S64" s="18">
        <f>VLOOKUP(A64,'[18]Jan1971-Dec1973'!$A$435:$C$544,3,0)</f>
        <v>780435</v>
      </c>
      <c r="T64" s="18">
        <f>VLOOKUP(A64,'[19]Jan1974-Dec1975'!$A$387:$C$496,3,0)</f>
        <v>915793</v>
      </c>
      <c r="U64" s="18">
        <f>VLOOKUP(A64,'[20]Jan1976-Dec1977'!$A$355:$C$464,3,0)</f>
        <v>1333280</v>
      </c>
      <c r="V64" s="18">
        <f>VLOOKUP(A64,'[21]Jan1978-Dec1978'!$A$323:$C$432,3,0)</f>
        <v>1262501</v>
      </c>
      <c r="W64" s="18">
        <v>1377214</v>
      </c>
      <c r="X64" s="18">
        <v>1469276</v>
      </c>
      <c r="Y64" s="18">
        <v>1873838</v>
      </c>
      <c r="Z64" s="18">
        <v>2485462</v>
      </c>
      <c r="AA64" s="18">
        <v>1461681</v>
      </c>
      <c r="AB64" s="18">
        <v>3491187</v>
      </c>
      <c r="AC64" s="18">
        <v>2579649</v>
      </c>
      <c r="AD64" s="18">
        <v>6624419</v>
      </c>
      <c r="AE64" s="18">
        <v>11485955</v>
      </c>
      <c r="AF64" s="18"/>
      <c r="AG64" s="18">
        <f t="shared" si="0"/>
        <v>44008513</v>
      </c>
    </row>
    <row r="65" spans="1:33" x14ac:dyDescent="0.2">
      <c r="A65" s="17">
        <v>36251</v>
      </c>
      <c r="B65" s="18">
        <f>VLOOKUP(A65,[1]Dec1930!$A$643:$C$752,3,0)</f>
        <v>31437</v>
      </c>
      <c r="C65" s="18">
        <f>VLOOKUP(A65,'[2]Jan1931-Dec1940'!$A$643:$C$752,3,0)</f>
        <v>27090</v>
      </c>
      <c r="D65" s="18">
        <f>VLOOKUP(A65,'[3]Jan1941-Dec1950'!$A$643:$D$752,3,0)</f>
        <v>201181</v>
      </c>
      <c r="E65" s="18">
        <f>VLOOKUP(A65,'[4]Jan1951-Dec1955'!$A$654:$C$763,3,0)</f>
        <v>470800</v>
      </c>
      <c r="F65" s="18">
        <f>VLOOKUP(A65,'[5]Jan1956-Dec1957'!$A$643:$C$752,3,0)</f>
        <v>146692</v>
      </c>
      <c r="G65" s="18">
        <f>VLOOKUP(A65,'[6]Jan1958-Dec1958'!$A$643:$C$752,3,0)</f>
        <v>574227</v>
      </c>
      <c r="H65" s="18">
        <f>VLOOKUP(A65,'[7]Jan1959-Dec1959'!$A$627:$C$736,3,0)</f>
        <v>136806</v>
      </c>
      <c r="I65" s="18">
        <f>VLOOKUP(A65,'[8]Jan1960-Dec1960'!$A$611:$C$720,3,0)</f>
        <v>169520</v>
      </c>
      <c r="J65" s="18">
        <f>VLOOKUP(A65,'[9]Jan1961-Dec1961'!$A$595:$C$704,3,0)</f>
        <v>150483</v>
      </c>
      <c r="K65" s="18">
        <f>VLOOKUP(A65,'[10]Jan1962-Dec1962'!$A$579:$C$688,3,0)</f>
        <v>103566</v>
      </c>
      <c r="L65" s="18">
        <f>VLOOKUP(A65,'[11]Jan1963-Dec1963'!$A$563:$C$672,3,0)</f>
        <v>164244</v>
      </c>
      <c r="M65" s="18">
        <f>VLOOKUP(A65,'[12]Jan1964-Dec1964'!$A$547:$C$656,3,0)</f>
        <v>371551</v>
      </c>
      <c r="N65" s="18">
        <f>VLOOKUP(A65,'[13]Jan1965-Dec1965'!$A$531:$C$640,3,0)</f>
        <v>3118224</v>
      </c>
      <c r="O65" s="18">
        <f>VLOOKUP(A65,'[14]Jan1966-Dec1967'!$A$515:$C$624,3,0)</f>
        <v>244870</v>
      </c>
      <c r="P65" s="18">
        <f>VLOOKUP(A65,'[15]Jan1967-Dec1967'!$A$499:$C$608,3,0)</f>
        <v>132055</v>
      </c>
      <c r="Q65" s="18">
        <f>VLOOKUP(A65,'[16]Jan1968-Dec1968'!$A$483:$C$592,3,0)</f>
        <v>191686</v>
      </c>
      <c r="R65" s="18">
        <f>VLOOKUP(A65,'[17]Jan1969-Dec1970'!$A$467:$C$576,3,0)</f>
        <v>485638</v>
      </c>
      <c r="S65" s="18">
        <f>VLOOKUP(A65,'[18]Jan1971-Dec1973'!$A$435:$C$544,3,0)</f>
        <v>739089</v>
      </c>
      <c r="T65" s="18">
        <f>VLOOKUP(A65,'[19]Jan1974-Dec1975'!$A$387:$C$496,3,0)</f>
        <v>959887</v>
      </c>
      <c r="U65" s="18">
        <f>VLOOKUP(A65,'[20]Jan1976-Dec1977'!$A$355:$C$464,3,0)</f>
        <v>1313968</v>
      </c>
      <c r="V65" s="18">
        <f>VLOOKUP(A65,'[21]Jan1978-Dec1978'!$A$323:$C$432,3,0)</f>
        <v>1215815</v>
      </c>
      <c r="W65" s="18">
        <v>1345803</v>
      </c>
      <c r="X65" s="18">
        <v>1461313</v>
      </c>
      <c r="Y65" s="18">
        <v>1821623</v>
      </c>
      <c r="Z65" s="18">
        <v>2382171</v>
      </c>
      <c r="AA65" s="18">
        <v>1398514</v>
      </c>
      <c r="AB65" s="18">
        <v>3475681</v>
      </c>
      <c r="AC65" s="18">
        <v>2553723</v>
      </c>
      <c r="AD65" s="18">
        <v>6495080</v>
      </c>
      <c r="AE65" s="18">
        <v>10758206</v>
      </c>
      <c r="AF65" s="18"/>
      <c r="AG65" s="18">
        <f t="shared" si="0"/>
        <v>42640943</v>
      </c>
    </row>
    <row r="66" spans="1:33" x14ac:dyDescent="0.2">
      <c r="A66" s="17">
        <v>36281</v>
      </c>
      <c r="B66" s="18">
        <f>VLOOKUP(A66,[1]Dec1930!$A$643:$C$752,3,0)</f>
        <v>33942</v>
      </c>
      <c r="C66" s="18">
        <f>VLOOKUP(A66,'[2]Jan1931-Dec1940'!$A$643:$C$752,3,0)</f>
        <v>26751</v>
      </c>
      <c r="D66" s="18">
        <f>VLOOKUP(A66,'[3]Jan1941-Dec1950'!$A$643:$D$752,3,0)</f>
        <v>205586</v>
      </c>
      <c r="E66" s="18">
        <f>VLOOKUP(A66,'[4]Jan1951-Dec1955'!$A$654:$C$763,3,0)</f>
        <v>480746</v>
      </c>
      <c r="F66" s="18">
        <f>VLOOKUP(A66,'[5]Jan1956-Dec1957'!$A$643:$C$752,3,0)</f>
        <v>147220</v>
      </c>
      <c r="G66" s="18">
        <f>VLOOKUP(A66,'[6]Jan1958-Dec1958'!$A$643:$C$752,3,0)</f>
        <v>591897</v>
      </c>
      <c r="H66" s="18">
        <f>VLOOKUP(A66,'[7]Jan1959-Dec1959'!$A$627:$C$736,3,0)</f>
        <v>138762</v>
      </c>
      <c r="I66" s="18">
        <f>VLOOKUP(A66,'[8]Jan1960-Dec1960'!$A$611:$C$720,3,0)</f>
        <v>175216</v>
      </c>
      <c r="J66" s="18">
        <f>VLOOKUP(A66,'[9]Jan1961-Dec1961'!$A$595:$C$704,3,0)</f>
        <v>155938</v>
      </c>
      <c r="K66" s="18">
        <f>VLOOKUP(A66,'[10]Jan1962-Dec1962'!$A$579:$C$688,3,0)</f>
        <v>105333</v>
      </c>
      <c r="L66" s="18">
        <f>VLOOKUP(A66,'[11]Jan1963-Dec1963'!$A$563:$C$672,3,0)</f>
        <v>162060</v>
      </c>
      <c r="M66" s="18">
        <f>VLOOKUP(A66,'[12]Jan1964-Dec1964'!$A$547:$C$656,3,0)</f>
        <v>417889</v>
      </c>
      <c r="N66" s="18">
        <f>VLOOKUP(A66,'[13]Jan1965-Dec1965'!$A$531:$C$640,3,0)</f>
        <v>3150916</v>
      </c>
      <c r="O66" s="18">
        <f>VLOOKUP(A66,'[14]Jan1966-Dec1967'!$A$515:$C$624,3,0)</f>
        <v>242506</v>
      </c>
      <c r="P66" s="18">
        <f>VLOOKUP(A66,'[15]Jan1967-Dec1967'!$A$499:$C$608,3,0)</f>
        <v>131308</v>
      </c>
      <c r="Q66" s="18">
        <f>VLOOKUP(A66,'[16]Jan1968-Dec1968'!$A$483:$C$592,3,0)</f>
        <v>200139</v>
      </c>
      <c r="R66" s="18">
        <f>VLOOKUP(A66,'[17]Jan1969-Dec1970'!$A$467:$C$576,3,0)</f>
        <v>475214</v>
      </c>
      <c r="S66" s="18">
        <f>VLOOKUP(A66,'[18]Jan1971-Dec1973'!$A$435:$C$544,3,0)</f>
        <v>726859</v>
      </c>
      <c r="T66" s="18">
        <f>VLOOKUP(A66,'[19]Jan1974-Dec1975'!$A$387:$C$496,3,0)</f>
        <v>923888</v>
      </c>
      <c r="U66" s="18">
        <f>VLOOKUP(A66,'[20]Jan1976-Dec1977'!$A$355:$C$464,3,0)</f>
        <v>1321091</v>
      </c>
      <c r="V66" s="18">
        <f>VLOOKUP(A66,'[21]Jan1978-Dec1978'!$A$323:$C$432,3,0)</f>
        <v>1265762</v>
      </c>
      <c r="W66" s="18">
        <v>1386426</v>
      </c>
      <c r="X66" s="18">
        <v>1497023</v>
      </c>
      <c r="Y66" s="18">
        <v>1835203</v>
      </c>
      <c r="Z66" s="18">
        <v>2411031</v>
      </c>
      <c r="AA66" s="18">
        <v>1452379</v>
      </c>
      <c r="AB66" s="18">
        <v>3528754</v>
      </c>
      <c r="AC66" s="18">
        <v>2602541</v>
      </c>
      <c r="AD66" s="18">
        <v>6711435</v>
      </c>
      <c r="AE66" s="18">
        <v>11104833</v>
      </c>
      <c r="AF66" s="18"/>
      <c r="AG66" s="18">
        <f t="shared" si="0"/>
        <v>43608648</v>
      </c>
    </row>
    <row r="67" spans="1:33" x14ac:dyDescent="0.2">
      <c r="A67" s="17">
        <v>36312</v>
      </c>
      <c r="B67" s="18">
        <f>VLOOKUP(A67,[1]Dec1930!$A$643:$C$752,3,0)</f>
        <v>34019</v>
      </c>
      <c r="C67" s="18">
        <f>VLOOKUP(A67,'[2]Jan1931-Dec1940'!$A$643:$C$752,3,0)</f>
        <v>28231</v>
      </c>
      <c r="D67" s="18">
        <f>VLOOKUP(A67,'[3]Jan1941-Dec1950'!$A$643:$D$752,3,0)</f>
        <v>202176</v>
      </c>
      <c r="E67" s="18">
        <f>VLOOKUP(A67,'[4]Jan1951-Dec1955'!$A$654:$C$763,3,0)</f>
        <v>462832</v>
      </c>
      <c r="F67" s="18">
        <f>VLOOKUP(A67,'[5]Jan1956-Dec1957'!$A$643:$C$752,3,0)</f>
        <v>144967</v>
      </c>
      <c r="G67" s="18">
        <f>VLOOKUP(A67,'[6]Jan1958-Dec1958'!$A$643:$C$752,3,0)</f>
        <v>597845</v>
      </c>
      <c r="H67" s="18">
        <f>VLOOKUP(A67,'[7]Jan1959-Dec1959'!$A$627:$C$736,3,0)</f>
        <v>134825</v>
      </c>
      <c r="I67" s="18">
        <f>VLOOKUP(A67,'[8]Jan1960-Dec1960'!$A$611:$C$720,3,0)</f>
        <v>169340</v>
      </c>
      <c r="J67" s="18">
        <f>VLOOKUP(A67,'[9]Jan1961-Dec1961'!$A$595:$C$704,3,0)</f>
        <v>158267</v>
      </c>
      <c r="K67" s="18">
        <f>VLOOKUP(A67,'[10]Jan1962-Dec1962'!$A$579:$C$688,3,0)</f>
        <v>101661</v>
      </c>
      <c r="L67" s="18">
        <f>VLOOKUP(A67,'[11]Jan1963-Dec1963'!$A$563:$C$672,3,0)</f>
        <v>153030</v>
      </c>
      <c r="M67" s="18">
        <f>VLOOKUP(A67,'[12]Jan1964-Dec1964'!$A$547:$C$656,3,0)</f>
        <v>423832</v>
      </c>
      <c r="N67" s="18">
        <f>VLOOKUP(A67,'[13]Jan1965-Dec1965'!$A$531:$C$640,3,0)</f>
        <v>3158703</v>
      </c>
      <c r="O67" s="18">
        <f>VLOOKUP(A67,'[14]Jan1966-Dec1967'!$A$515:$C$624,3,0)</f>
        <v>227855</v>
      </c>
      <c r="P67" s="18">
        <f>VLOOKUP(A67,'[15]Jan1967-Dec1967'!$A$499:$C$608,3,0)</f>
        <v>129029</v>
      </c>
      <c r="Q67" s="18">
        <f>VLOOKUP(A67,'[16]Jan1968-Dec1968'!$A$483:$C$592,3,0)</f>
        <v>187461</v>
      </c>
      <c r="R67" s="18">
        <f>VLOOKUP(A67,'[17]Jan1969-Dec1970'!$A$467:$C$576,3,0)</f>
        <v>478288</v>
      </c>
      <c r="S67" s="18">
        <f>VLOOKUP(A67,'[18]Jan1971-Dec1973'!$A$435:$C$544,3,0)</f>
        <v>696523</v>
      </c>
      <c r="T67" s="18">
        <f>VLOOKUP(A67,'[19]Jan1974-Dec1975'!$A$387:$C$496,3,0)</f>
        <v>1026163</v>
      </c>
      <c r="U67" s="18">
        <f>VLOOKUP(A67,'[20]Jan1976-Dec1977'!$A$355:$C$464,3,0)</f>
        <v>1274095</v>
      </c>
      <c r="V67" s="18">
        <f>VLOOKUP(A67,'[21]Jan1978-Dec1978'!$A$323:$C$432,3,0)</f>
        <v>1224863</v>
      </c>
      <c r="W67" s="18">
        <v>1350993</v>
      </c>
      <c r="X67" s="18">
        <v>1432088</v>
      </c>
      <c r="Y67" s="18">
        <v>1739671</v>
      </c>
      <c r="Z67" s="18">
        <v>2294644</v>
      </c>
      <c r="AA67" s="18">
        <v>1428118</v>
      </c>
      <c r="AB67" s="18">
        <v>3371816</v>
      </c>
      <c r="AC67" s="18">
        <v>2590693</v>
      </c>
      <c r="AD67" s="18">
        <v>6360899</v>
      </c>
      <c r="AE67" s="18">
        <v>10724810</v>
      </c>
      <c r="AF67" s="18"/>
      <c r="AG67" s="18">
        <f t="shared" ref="AG67:AG87" si="1">SUM(B67:AF67)</f>
        <v>42307737</v>
      </c>
    </row>
    <row r="68" spans="1:33" x14ac:dyDescent="0.2">
      <c r="A68" s="17">
        <v>36342</v>
      </c>
      <c r="B68" s="18">
        <f>VLOOKUP(A68,[1]Dec1930!$A$643:$C$752,3,0)</f>
        <v>35258</v>
      </c>
      <c r="C68" s="18">
        <f>VLOOKUP(A68,'[2]Jan1931-Dec1940'!$A$643:$C$752,3,0)</f>
        <v>30004</v>
      </c>
      <c r="D68" s="18">
        <f>VLOOKUP(A68,'[3]Jan1941-Dec1950'!$A$643:$D$752,3,0)</f>
        <v>203550</v>
      </c>
      <c r="E68" s="18">
        <f>VLOOKUP(A68,'[4]Jan1951-Dec1955'!$A$654:$C$763,3,0)</f>
        <v>490420</v>
      </c>
      <c r="F68" s="18">
        <f>VLOOKUP(A68,'[5]Jan1956-Dec1957'!$A$643:$C$752,3,0)</f>
        <v>149348</v>
      </c>
      <c r="G68" s="18">
        <f>VLOOKUP(A68,'[6]Jan1958-Dec1958'!$A$643:$C$752,3,0)</f>
        <v>580013</v>
      </c>
      <c r="H68" s="18">
        <f>VLOOKUP(A68,'[7]Jan1959-Dec1959'!$A$627:$C$736,3,0)</f>
        <v>139217</v>
      </c>
      <c r="I68" s="18">
        <f>VLOOKUP(A68,'[8]Jan1960-Dec1960'!$A$611:$C$720,3,0)</f>
        <v>163807</v>
      </c>
      <c r="J68" s="18">
        <f>VLOOKUP(A68,'[9]Jan1961-Dec1961'!$A$595:$C$704,3,0)</f>
        <v>160776</v>
      </c>
      <c r="K68" s="18">
        <f>VLOOKUP(A68,'[10]Jan1962-Dec1962'!$A$579:$C$688,3,0)</f>
        <v>100961</v>
      </c>
      <c r="L68" s="18">
        <f>VLOOKUP(A68,'[11]Jan1963-Dec1963'!$A$563:$C$672,3,0)</f>
        <v>163543</v>
      </c>
      <c r="M68" s="18">
        <f>VLOOKUP(A68,'[12]Jan1964-Dec1964'!$A$547:$C$656,3,0)</f>
        <v>381152</v>
      </c>
      <c r="N68" s="18">
        <f>VLOOKUP(A68,'[13]Jan1965-Dec1965'!$A$531:$C$640,3,0)</f>
        <v>3112981</v>
      </c>
      <c r="O68" s="18">
        <f>VLOOKUP(A68,'[14]Jan1966-Dec1967'!$A$515:$C$624,3,0)</f>
        <v>217991</v>
      </c>
      <c r="P68" s="18">
        <f>VLOOKUP(A68,'[15]Jan1967-Dec1967'!$A$499:$C$608,3,0)</f>
        <v>126542</v>
      </c>
      <c r="Q68" s="18">
        <f>VLOOKUP(A68,'[16]Jan1968-Dec1968'!$A$483:$C$592,3,0)</f>
        <v>193416</v>
      </c>
      <c r="R68" s="18">
        <f>VLOOKUP(A68,'[17]Jan1969-Dec1970'!$A$467:$C$576,3,0)</f>
        <v>464415</v>
      </c>
      <c r="S68" s="18">
        <f>VLOOKUP(A68,'[18]Jan1971-Dec1973'!$A$435:$C$544,3,0)</f>
        <v>691021</v>
      </c>
      <c r="T68" s="18">
        <f>VLOOKUP(A68,'[19]Jan1974-Dec1975'!$A$387:$C$496,3,0)</f>
        <v>1092583</v>
      </c>
      <c r="U68" s="18">
        <f>VLOOKUP(A68,'[20]Jan1976-Dec1977'!$A$355:$C$464,3,0)</f>
        <v>1302045</v>
      </c>
      <c r="V68" s="18">
        <f>VLOOKUP(A68,'[21]Jan1978-Dec1978'!$A$323:$C$432,3,0)</f>
        <v>1216152</v>
      </c>
      <c r="W68" s="18">
        <v>1322591</v>
      </c>
      <c r="X68" s="18">
        <v>1428300</v>
      </c>
      <c r="Y68" s="18">
        <v>1791594</v>
      </c>
      <c r="Z68" s="18">
        <v>2395975</v>
      </c>
      <c r="AA68" s="18">
        <v>1353270</v>
      </c>
      <c r="AB68" s="18">
        <v>3294368</v>
      </c>
      <c r="AC68" s="18">
        <v>2562645</v>
      </c>
      <c r="AD68" s="18">
        <v>6529837</v>
      </c>
      <c r="AE68" s="18">
        <v>10755237</v>
      </c>
      <c r="AF68" s="18"/>
      <c r="AG68" s="18">
        <f t="shared" si="1"/>
        <v>42449012</v>
      </c>
    </row>
    <row r="69" spans="1:33" x14ac:dyDescent="0.2">
      <c r="A69" s="17">
        <v>36373</v>
      </c>
      <c r="B69" s="18">
        <f>VLOOKUP(A69,[1]Dec1930!$A$643:$C$752,3,0)</f>
        <v>32017</v>
      </c>
      <c r="C69" s="18">
        <f>VLOOKUP(A69,'[2]Jan1931-Dec1940'!$A$643:$C$752,3,0)</f>
        <v>30273</v>
      </c>
      <c r="D69" s="18">
        <f>VLOOKUP(A69,'[3]Jan1941-Dec1950'!$A$643:$D$752,3,0)</f>
        <v>201416</v>
      </c>
      <c r="E69" s="18">
        <f>VLOOKUP(A69,'[4]Jan1951-Dec1955'!$A$654:$C$763,3,0)</f>
        <v>501744</v>
      </c>
      <c r="F69" s="18">
        <f>VLOOKUP(A69,'[5]Jan1956-Dec1957'!$A$643:$C$752,3,0)</f>
        <v>147884</v>
      </c>
      <c r="G69" s="18">
        <f>VLOOKUP(A69,'[6]Jan1958-Dec1958'!$A$643:$C$752,3,0)</f>
        <v>544395</v>
      </c>
      <c r="H69" s="18">
        <f>VLOOKUP(A69,'[7]Jan1959-Dec1959'!$A$627:$C$736,3,0)</f>
        <v>133771</v>
      </c>
      <c r="I69" s="18">
        <f>VLOOKUP(A69,'[8]Jan1960-Dec1960'!$A$611:$C$720,3,0)</f>
        <v>146896</v>
      </c>
      <c r="J69" s="18">
        <f>VLOOKUP(A69,'[9]Jan1961-Dec1961'!$A$595:$C$704,3,0)</f>
        <v>143029</v>
      </c>
      <c r="K69" s="18">
        <f>VLOOKUP(A69,'[10]Jan1962-Dec1962'!$A$579:$C$688,3,0)</f>
        <v>93962</v>
      </c>
      <c r="L69" s="18">
        <f>VLOOKUP(A69,'[11]Jan1963-Dec1963'!$A$563:$C$672,3,0)</f>
        <v>149153</v>
      </c>
      <c r="M69" s="18">
        <f>VLOOKUP(A69,'[12]Jan1964-Dec1964'!$A$547:$C$656,3,0)</f>
        <v>369386</v>
      </c>
      <c r="N69" s="18">
        <f>VLOOKUP(A69,'[13]Jan1965-Dec1965'!$A$531:$C$640,3,0)</f>
        <v>3145663</v>
      </c>
      <c r="O69" s="18">
        <f>VLOOKUP(A69,'[14]Jan1966-Dec1967'!$A$515:$C$624,3,0)</f>
        <v>214639</v>
      </c>
      <c r="P69" s="18">
        <f>VLOOKUP(A69,'[15]Jan1967-Dec1967'!$A$499:$C$608,3,0)</f>
        <v>107888</v>
      </c>
      <c r="Q69" s="18">
        <f>VLOOKUP(A69,'[16]Jan1968-Dec1968'!$A$483:$C$592,3,0)</f>
        <v>208778</v>
      </c>
      <c r="R69" s="18">
        <f>VLOOKUP(A69,'[17]Jan1969-Dec1970'!$A$467:$C$576,3,0)</f>
        <v>453737</v>
      </c>
      <c r="S69" s="18">
        <f>VLOOKUP(A69,'[18]Jan1971-Dec1973'!$A$435:$C$544,3,0)</f>
        <v>708710</v>
      </c>
      <c r="T69" s="18">
        <f>VLOOKUP(A69,'[19]Jan1974-Dec1975'!$A$387:$C$496,3,0)</f>
        <v>1208127</v>
      </c>
      <c r="U69" s="18">
        <f>VLOOKUP(A69,'[20]Jan1976-Dec1977'!$A$355:$C$464,3,0)</f>
        <v>1288366</v>
      </c>
      <c r="V69" s="18">
        <f>VLOOKUP(A69,'[21]Jan1978-Dec1978'!$A$323:$C$432,3,0)</f>
        <v>1232714</v>
      </c>
      <c r="W69" s="18">
        <v>1288746</v>
      </c>
      <c r="X69" s="18">
        <v>1410389</v>
      </c>
      <c r="Y69" s="18">
        <v>1761098</v>
      </c>
      <c r="Z69" s="18">
        <v>2377711</v>
      </c>
      <c r="AA69" s="18">
        <v>1392617</v>
      </c>
      <c r="AB69" s="18">
        <v>3298198</v>
      </c>
      <c r="AC69" s="18">
        <v>2566560</v>
      </c>
      <c r="AD69" s="18">
        <v>6379844</v>
      </c>
      <c r="AE69" s="18">
        <v>10474856</v>
      </c>
      <c r="AF69" s="18"/>
      <c r="AG69" s="18">
        <f t="shared" si="1"/>
        <v>42012567</v>
      </c>
    </row>
    <row r="70" spans="1:33" x14ac:dyDescent="0.2">
      <c r="A70" s="17">
        <v>36404</v>
      </c>
      <c r="B70" s="18">
        <f>VLOOKUP(A70,[1]Dec1930!$A$643:$C$752,3,0)</f>
        <v>30857</v>
      </c>
      <c r="C70" s="18">
        <f>VLOOKUP(A70,'[2]Jan1931-Dec1940'!$A$643:$C$752,3,0)</f>
        <v>29876</v>
      </c>
      <c r="D70" s="18">
        <f>VLOOKUP(A70,'[3]Jan1941-Dec1950'!$A$643:$D$752,3,0)</f>
        <v>196202</v>
      </c>
      <c r="E70" s="18">
        <f>VLOOKUP(A70,'[4]Jan1951-Dec1955'!$A$654:$C$763,3,0)</f>
        <v>479530</v>
      </c>
      <c r="F70" s="18">
        <f>VLOOKUP(A70,'[5]Jan1956-Dec1957'!$A$643:$C$752,3,0)</f>
        <v>145642</v>
      </c>
      <c r="G70" s="18">
        <f>VLOOKUP(A70,'[6]Jan1958-Dec1958'!$A$643:$C$752,3,0)</f>
        <v>584552</v>
      </c>
      <c r="H70" s="18">
        <f>VLOOKUP(A70,'[7]Jan1959-Dec1959'!$A$627:$C$736,3,0)</f>
        <v>143081</v>
      </c>
      <c r="I70" s="18">
        <f>VLOOKUP(A70,'[8]Jan1960-Dec1960'!$A$611:$C$720,3,0)</f>
        <v>162066</v>
      </c>
      <c r="J70" s="18">
        <f>VLOOKUP(A70,'[9]Jan1961-Dec1961'!$A$595:$C$704,3,0)</f>
        <v>154173</v>
      </c>
      <c r="K70" s="18">
        <f>VLOOKUP(A70,'[10]Jan1962-Dec1962'!$A$579:$C$688,3,0)</f>
        <v>97062</v>
      </c>
      <c r="L70" s="18">
        <f>VLOOKUP(A70,'[11]Jan1963-Dec1963'!$A$563:$C$672,3,0)</f>
        <v>155174</v>
      </c>
      <c r="M70" s="18">
        <f>VLOOKUP(A70,'[12]Jan1964-Dec1964'!$A$547:$C$656,3,0)</f>
        <v>404655</v>
      </c>
      <c r="N70" s="18">
        <f>VLOOKUP(A70,'[13]Jan1965-Dec1965'!$A$531:$C$640,3,0)</f>
        <v>3023331</v>
      </c>
      <c r="O70" s="18">
        <f>VLOOKUP(A70,'[14]Jan1966-Dec1967'!$A$515:$C$624,3,0)</f>
        <v>218436</v>
      </c>
      <c r="P70" s="18">
        <f>VLOOKUP(A70,'[15]Jan1967-Dec1967'!$A$499:$C$608,3,0)</f>
        <v>105655</v>
      </c>
      <c r="Q70" s="18">
        <f>VLOOKUP(A70,'[16]Jan1968-Dec1968'!$A$483:$C$592,3,0)</f>
        <v>208300</v>
      </c>
      <c r="R70" s="18">
        <f>VLOOKUP(A70,'[17]Jan1969-Dec1970'!$A$467:$C$576,3,0)</f>
        <v>423152</v>
      </c>
      <c r="S70" s="18">
        <f>VLOOKUP(A70,'[18]Jan1971-Dec1973'!$A$435:$C$544,3,0)</f>
        <v>697551</v>
      </c>
      <c r="T70" s="18">
        <f>VLOOKUP(A70,'[19]Jan1974-Dec1975'!$A$387:$C$496,3,0)</f>
        <v>1001729</v>
      </c>
      <c r="U70" s="18">
        <f>VLOOKUP(A70,'[20]Jan1976-Dec1977'!$A$355:$C$464,3,0)</f>
        <v>1237827</v>
      </c>
      <c r="V70" s="18">
        <f>VLOOKUP(A70,'[21]Jan1978-Dec1978'!$A$323:$C$432,3,0)</f>
        <v>1142737</v>
      </c>
      <c r="W70" s="18">
        <v>1291845</v>
      </c>
      <c r="X70" s="18">
        <v>1374361</v>
      </c>
      <c r="Y70" s="18">
        <v>1751622</v>
      </c>
      <c r="Z70" s="18">
        <v>2295560</v>
      </c>
      <c r="AA70" s="18">
        <v>1371678</v>
      </c>
      <c r="AB70" s="18">
        <v>3344913</v>
      </c>
      <c r="AC70" s="18">
        <v>2495569</v>
      </c>
      <c r="AD70" s="18">
        <v>6286214</v>
      </c>
      <c r="AE70" s="18">
        <v>10586093</v>
      </c>
      <c r="AF70" s="18"/>
      <c r="AG70" s="18">
        <f t="shared" si="1"/>
        <v>41439443</v>
      </c>
    </row>
    <row r="71" spans="1:33" x14ac:dyDescent="0.2">
      <c r="A71" s="17">
        <v>36434</v>
      </c>
      <c r="B71" s="18">
        <f>VLOOKUP(A71,[1]Dec1930!$A$643:$C$752,3,0)</f>
        <v>34812</v>
      </c>
      <c r="C71" s="18">
        <f>VLOOKUP(A71,'[2]Jan1931-Dec1940'!$A$643:$C$752,3,0)</f>
        <v>29513</v>
      </c>
      <c r="D71" s="18">
        <f>VLOOKUP(A71,'[3]Jan1941-Dec1950'!$A$643:$D$752,3,0)</f>
        <v>203651</v>
      </c>
      <c r="E71" s="18">
        <f>VLOOKUP(A71,'[4]Jan1951-Dec1955'!$A$654:$C$763,3,0)</f>
        <v>515864</v>
      </c>
      <c r="F71" s="18">
        <f>VLOOKUP(A71,'[5]Jan1956-Dec1957'!$A$643:$C$752,3,0)</f>
        <v>156199</v>
      </c>
      <c r="G71" s="18">
        <f>VLOOKUP(A71,'[6]Jan1958-Dec1958'!$A$643:$C$752,3,0)</f>
        <v>565579</v>
      </c>
      <c r="H71" s="18">
        <f>VLOOKUP(A71,'[7]Jan1959-Dec1959'!$A$627:$C$736,3,0)</f>
        <v>145130</v>
      </c>
      <c r="I71" s="18">
        <f>VLOOKUP(A71,'[8]Jan1960-Dec1960'!$A$611:$C$720,3,0)</f>
        <v>165828</v>
      </c>
      <c r="J71" s="18">
        <f>VLOOKUP(A71,'[9]Jan1961-Dec1961'!$A$595:$C$704,3,0)</f>
        <v>162143</v>
      </c>
      <c r="K71" s="18">
        <f>VLOOKUP(A71,'[10]Jan1962-Dec1962'!$A$579:$C$688,3,0)</f>
        <v>95609</v>
      </c>
      <c r="L71" s="18">
        <f>VLOOKUP(A71,'[11]Jan1963-Dec1963'!$A$563:$C$672,3,0)</f>
        <v>165124</v>
      </c>
      <c r="M71" s="18">
        <f>VLOOKUP(A71,'[12]Jan1964-Dec1964'!$A$547:$C$656,3,0)</f>
        <v>417158</v>
      </c>
      <c r="N71" s="18">
        <f>VLOOKUP(A71,'[13]Jan1965-Dec1965'!$A$531:$C$640,3,0)</f>
        <v>3142558</v>
      </c>
      <c r="O71" s="18">
        <f>VLOOKUP(A71,'[14]Jan1966-Dec1967'!$A$515:$C$624,3,0)</f>
        <v>214342</v>
      </c>
      <c r="P71" s="18">
        <f>VLOOKUP(A71,'[15]Jan1967-Dec1967'!$A$499:$C$608,3,0)</f>
        <v>114694</v>
      </c>
      <c r="Q71" s="18">
        <f>VLOOKUP(A71,'[16]Jan1968-Dec1968'!$A$483:$C$592,3,0)</f>
        <v>207743</v>
      </c>
      <c r="R71" s="18">
        <f>VLOOKUP(A71,'[17]Jan1969-Dec1970'!$A$467:$C$576,3,0)</f>
        <v>449061</v>
      </c>
      <c r="S71" s="18">
        <f>VLOOKUP(A71,'[18]Jan1971-Dec1973'!$A$435:$C$544,3,0)</f>
        <v>729758</v>
      </c>
      <c r="T71" s="18">
        <f>VLOOKUP(A71,'[19]Jan1974-Dec1975'!$A$387:$C$496,3,0)</f>
        <v>1098362</v>
      </c>
      <c r="U71" s="18">
        <f>VLOOKUP(A71,'[20]Jan1976-Dec1977'!$A$355:$C$464,3,0)</f>
        <v>1294254</v>
      </c>
      <c r="V71" s="18">
        <f>VLOOKUP(A71,'[21]Jan1978-Dec1978'!$A$323:$C$432,3,0)</f>
        <v>1181991</v>
      </c>
      <c r="W71" s="18">
        <v>1355022</v>
      </c>
      <c r="X71" s="18">
        <v>1445339</v>
      </c>
      <c r="Y71" s="18">
        <v>1826861</v>
      </c>
      <c r="Z71" s="18">
        <v>2352646</v>
      </c>
      <c r="AA71" s="18">
        <v>1399743</v>
      </c>
      <c r="AB71" s="18">
        <v>3439908</v>
      </c>
      <c r="AC71" s="18">
        <v>2631583</v>
      </c>
      <c r="AD71" s="18">
        <v>6505027</v>
      </c>
      <c r="AE71" s="18">
        <v>10912485</v>
      </c>
      <c r="AF71" s="18"/>
      <c r="AG71" s="18">
        <f t="shared" si="1"/>
        <v>42957987</v>
      </c>
    </row>
    <row r="72" spans="1:33" x14ac:dyDescent="0.2">
      <c r="A72" s="17">
        <v>36465</v>
      </c>
      <c r="B72" s="18">
        <f>VLOOKUP(A72,[1]Dec1930!$A$643:$C$752,3,0)</f>
        <v>29898</v>
      </c>
      <c r="C72" s="18">
        <f>VLOOKUP(A72,'[2]Jan1931-Dec1940'!$A$643:$C$752,3,0)</f>
        <v>28009</v>
      </c>
      <c r="D72" s="18">
        <f>VLOOKUP(A72,'[3]Jan1941-Dec1950'!$A$643:$D$752,3,0)</f>
        <v>198181</v>
      </c>
      <c r="E72" s="18">
        <f>VLOOKUP(A72,'[4]Jan1951-Dec1955'!$A$654:$C$763,3,0)</f>
        <v>479925</v>
      </c>
      <c r="F72" s="18">
        <f>VLOOKUP(A72,'[5]Jan1956-Dec1957'!$A$643:$C$752,3,0)</f>
        <v>144236</v>
      </c>
      <c r="G72" s="18">
        <f>VLOOKUP(A72,'[6]Jan1958-Dec1958'!$A$643:$C$752,3,0)</f>
        <v>570325</v>
      </c>
      <c r="H72" s="18">
        <f>VLOOKUP(A72,'[7]Jan1959-Dec1959'!$A$627:$C$736,3,0)</f>
        <v>145064</v>
      </c>
      <c r="I72" s="18">
        <f>VLOOKUP(A72,'[8]Jan1960-Dec1960'!$A$611:$C$720,3,0)</f>
        <v>161282</v>
      </c>
      <c r="J72" s="18">
        <f>VLOOKUP(A72,'[9]Jan1961-Dec1961'!$A$595:$C$704,3,0)</f>
        <v>156989</v>
      </c>
      <c r="K72" s="18">
        <f>VLOOKUP(A72,'[10]Jan1962-Dec1962'!$A$579:$C$688,3,0)</f>
        <v>93796</v>
      </c>
      <c r="L72" s="18">
        <f>VLOOKUP(A72,'[11]Jan1963-Dec1963'!$A$563:$C$672,3,0)</f>
        <v>152643</v>
      </c>
      <c r="M72" s="18">
        <f>VLOOKUP(A72,'[12]Jan1964-Dec1964'!$A$547:$C$656,3,0)</f>
        <v>383994</v>
      </c>
      <c r="N72" s="18">
        <f>VLOOKUP(A72,'[13]Jan1965-Dec1965'!$A$531:$C$640,3,0)</f>
        <v>3068226</v>
      </c>
      <c r="O72" s="18">
        <f>VLOOKUP(A72,'[14]Jan1966-Dec1967'!$A$515:$C$624,3,0)</f>
        <v>202667</v>
      </c>
      <c r="P72" s="18">
        <f>VLOOKUP(A72,'[15]Jan1967-Dec1967'!$A$499:$C$608,3,0)</f>
        <v>106942</v>
      </c>
      <c r="Q72" s="18">
        <f>VLOOKUP(A72,'[16]Jan1968-Dec1968'!$A$483:$C$592,3,0)</f>
        <v>200724</v>
      </c>
      <c r="R72" s="18">
        <f>VLOOKUP(A72,'[17]Jan1969-Dec1970'!$A$467:$C$576,3,0)</f>
        <v>421214</v>
      </c>
      <c r="S72" s="18">
        <f>VLOOKUP(A72,'[18]Jan1971-Dec1973'!$A$435:$C$544,3,0)</f>
        <v>706433</v>
      </c>
      <c r="T72" s="18">
        <f>VLOOKUP(A72,'[19]Jan1974-Dec1975'!$A$387:$C$496,3,0)</f>
        <v>832938</v>
      </c>
      <c r="U72" s="18">
        <f>VLOOKUP(A72,'[20]Jan1976-Dec1977'!$A$355:$C$464,3,0)</f>
        <v>1207808</v>
      </c>
      <c r="V72" s="18">
        <f>VLOOKUP(A72,'[21]Jan1978-Dec1978'!$A$323:$C$432,3,0)</f>
        <v>1138200</v>
      </c>
      <c r="W72" s="18">
        <v>1270121</v>
      </c>
      <c r="X72" s="18">
        <v>1378232</v>
      </c>
      <c r="Y72" s="18">
        <v>1699844</v>
      </c>
      <c r="Z72" s="18">
        <v>2263938</v>
      </c>
      <c r="AA72" s="18">
        <v>1368201</v>
      </c>
      <c r="AB72" s="18">
        <v>3299662</v>
      </c>
      <c r="AC72" s="18">
        <v>2494317</v>
      </c>
      <c r="AD72" s="18">
        <v>6224754</v>
      </c>
      <c r="AE72" s="18">
        <v>10426059</v>
      </c>
      <c r="AF72" s="18"/>
      <c r="AG72" s="18">
        <f t="shared" si="1"/>
        <v>40854622</v>
      </c>
    </row>
    <row r="73" spans="1:33" x14ac:dyDescent="0.2">
      <c r="A73" s="17">
        <v>36495</v>
      </c>
      <c r="B73" s="18">
        <f>VLOOKUP(A73,[1]Dec1930!$A$643:$C$752,3,0)</f>
        <v>30949</v>
      </c>
      <c r="C73" s="18">
        <f>VLOOKUP(A73,'[2]Jan1931-Dec1940'!$A$643:$C$752,3,0)</f>
        <v>27788</v>
      </c>
      <c r="D73" s="18">
        <f>VLOOKUP(A73,'[3]Jan1941-Dec1950'!$A$643:$D$752,3,0)</f>
        <v>206666</v>
      </c>
      <c r="E73" s="18">
        <f>VLOOKUP(A73,'[4]Jan1951-Dec1955'!$A$654:$C$763,3,0)</f>
        <v>479322</v>
      </c>
      <c r="F73" s="18">
        <f>VLOOKUP(A73,'[5]Jan1956-Dec1957'!$A$643:$C$752,3,0)</f>
        <v>152711</v>
      </c>
      <c r="G73" s="18">
        <f>VLOOKUP(A73,'[6]Jan1958-Dec1958'!$A$643:$C$752,3,0)</f>
        <v>511710</v>
      </c>
      <c r="H73" s="18">
        <f>VLOOKUP(A73,'[7]Jan1959-Dec1959'!$A$627:$C$736,3,0)</f>
        <v>148990</v>
      </c>
      <c r="I73" s="18">
        <f>VLOOKUP(A73,'[8]Jan1960-Dec1960'!$A$611:$C$720,3,0)</f>
        <v>162103</v>
      </c>
      <c r="J73" s="18">
        <f>VLOOKUP(A73,'[9]Jan1961-Dec1961'!$A$595:$C$704,3,0)</f>
        <v>162850</v>
      </c>
      <c r="K73" s="18">
        <f>VLOOKUP(A73,'[10]Jan1962-Dec1962'!$A$579:$C$688,3,0)</f>
        <v>95429</v>
      </c>
      <c r="L73" s="18">
        <f>VLOOKUP(A73,'[11]Jan1963-Dec1963'!$A$563:$C$672,3,0)</f>
        <v>161217</v>
      </c>
      <c r="M73" s="18">
        <f>VLOOKUP(A73,'[12]Jan1964-Dec1964'!$A$547:$C$656,3,0)</f>
        <v>400433</v>
      </c>
      <c r="N73" s="18">
        <f>VLOOKUP(A73,'[13]Jan1965-Dec1965'!$A$531:$C$640,3,0)</f>
        <v>3192549</v>
      </c>
      <c r="O73" s="18">
        <f>VLOOKUP(A73,'[14]Jan1966-Dec1967'!$A$515:$C$624,3,0)</f>
        <v>192170</v>
      </c>
      <c r="P73" s="18">
        <f>VLOOKUP(A73,'[15]Jan1967-Dec1967'!$A$499:$C$608,3,0)</f>
        <v>113835</v>
      </c>
      <c r="Q73" s="18">
        <f>VLOOKUP(A73,'[16]Jan1968-Dec1968'!$A$483:$C$592,3,0)</f>
        <v>197318</v>
      </c>
      <c r="R73" s="18">
        <f>VLOOKUP(A73,'[17]Jan1969-Dec1970'!$A$467:$C$576,3,0)</f>
        <v>395767</v>
      </c>
      <c r="S73" s="18">
        <f>VLOOKUP(A73,'[18]Jan1971-Dec1973'!$A$435:$C$544,3,0)</f>
        <v>794712</v>
      </c>
      <c r="T73" s="18">
        <f>VLOOKUP(A73,'[19]Jan1974-Dec1975'!$A$387:$C$496,3,0)</f>
        <v>1006291</v>
      </c>
      <c r="U73" s="18">
        <f>VLOOKUP(A73,'[20]Jan1976-Dec1977'!$A$355:$C$464,3,0)</f>
        <v>1249746</v>
      </c>
      <c r="V73" s="18">
        <f>VLOOKUP(A73,'[21]Jan1978-Dec1978'!$A$323:$C$432,3,0)</f>
        <v>1167433</v>
      </c>
      <c r="W73" s="18">
        <v>1328607</v>
      </c>
      <c r="X73" s="18">
        <v>1448278</v>
      </c>
      <c r="Y73" s="18">
        <v>1724188</v>
      </c>
      <c r="Z73" s="18">
        <v>2294515</v>
      </c>
      <c r="AA73" s="18">
        <v>1380907</v>
      </c>
      <c r="AB73" s="18">
        <v>3424160</v>
      </c>
      <c r="AC73" s="18">
        <v>2559834</v>
      </c>
      <c r="AD73" s="18">
        <v>6441152</v>
      </c>
      <c r="AE73" s="18">
        <v>10676358</v>
      </c>
      <c r="AF73" s="18"/>
      <c r="AG73" s="18">
        <f t="shared" si="1"/>
        <v>42127988</v>
      </c>
    </row>
    <row r="74" spans="1:33" x14ac:dyDescent="0.2">
      <c r="A74" s="17">
        <v>36526</v>
      </c>
      <c r="B74" s="18">
        <f>VLOOKUP(A74,[1]Dec1930!$A$643:$C$752,3,0)</f>
        <v>31484</v>
      </c>
      <c r="C74" s="18">
        <f>VLOOKUP(A74,'[2]Jan1931-Dec1940'!$A$643:$C$752,3,0)</f>
        <v>27242</v>
      </c>
      <c r="D74" s="18">
        <f>VLOOKUP(A74,'[3]Jan1941-Dec1950'!$A$643:$D$752,3,0)</f>
        <v>203324</v>
      </c>
      <c r="E74" s="18">
        <f>VLOOKUP(A74,'[4]Jan1951-Dec1955'!$A$654:$C$763,3,0)</f>
        <v>485880</v>
      </c>
      <c r="F74" s="18">
        <f>VLOOKUP(A74,'[5]Jan1956-Dec1957'!$A$643:$C$752,3,0)</f>
        <v>145657</v>
      </c>
      <c r="G74" s="18">
        <f>VLOOKUP(A74,'[6]Jan1958-Dec1958'!$A$643:$C$752,3,0)</f>
        <v>509367</v>
      </c>
      <c r="H74" s="18">
        <f>VLOOKUP(A74,'[7]Jan1959-Dec1959'!$A$627:$C$736,3,0)</f>
        <v>149973</v>
      </c>
      <c r="I74" s="18">
        <f>VLOOKUP(A74,'[8]Jan1960-Dec1960'!$A$611:$C$720,3,0)</f>
        <v>157873</v>
      </c>
      <c r="J74" s="18">
        <f>VLOOKUP(A74,'[9]Jan1961-Dec1961'!$A$595:$C$704,3,0)</f>
        <v>146540</v>
      </c>
      <c r="K74" s="18">
        <f>VLOOKUP(A74,'[10]Jan1962-Dec1962'!$A$579:$C$688,3,0)</f>
        <v>94110</v>
      </c>
      <c r="L74" s="18">
        <f>VLOOKUP(A74,'[11]Jan1963-Dec1963'!$A$563:$C$672,3,0)</f>
        <v>151994</v>
      </c>
      <c r="M74" s="18">
        <f>VLOOKUP(A74,'[12]Jan1964-Dec1964'!$A$547:$C$656,3,0)</f>
        <v>383023</v>
      </c>
      <c r="N74" s="18">
        <f>VLOOKUP(A74,'[13]Jan1965-Dec1965'!$A$531:$C$640,3,0)</f>
        <v>3180351</v>
      </c>
      <c r="O74" s="18">
        <f>VLOOKUP(A74,'[14]Jan1966-Dec1967'!$A$515:$C$624,3,0)</f>
        <v>189408</v>
      </c>
      <c r="P74" s="18">
        <f>VLOOKUP(A74,'[15]Jan1967-Dec1967'!$A$499:$C$608,3,0)</f>
        <v>113135</v>
      </c>
      <c r="Q74" s="18">
        <f>VLOOKUP(A74,'[16]Jan1968-Dec1968'!$A$483:$C$592,3,0)</f>
        <v>196271</v>
      </c>
      <c r="R74" s="18">
        <f>VLOOKUP(A74,'[17]Jan1969-Dec1970'!$A$467:$C$576,3,0)</f>
        <v>407995</v>
      </c>
      <c r="S74" s="18">
        <f>VLOOKUP(A74,'[18]Jan1971-Dec1973'!$A$435:$C$544,3,0)</f>
        <v>796331</v>
      </c>
      <c r="T74" s="18">
        <f>VLOOKUP(A74,'[19]Jan1974-Dec1975'!$A$387:$C$496,3,0)</f>
        <v>978623</v>
      </c>
      <c r="U74" s="18">
        <f>VLOOKUP(A74,'[20]Jan1976-Dec1977'!$A$355:$C$464,3,0)</f>
        <v>1246678</v>
      </c>
      <c r="V74" s="18">
        <f>VLOOKUP(A74,'[21]Jan1978-Dec1978'!$A$323:$C$432,3,0)</f>
        <v>1174127</v>
      </c>
      <c r="W74" s="18">
        <v>1362193</v>
      </c>
      <c r="X74" s="18">
        <v>1443294</v>
      </c>
      <c r="Y74" s="18">
        <v>1717187</v>
      </c>
      <c r="Z74" s="18">
        <v>2237044</v>
      </c>
      <c r="AA74" s="18">
        <v>1392029</v>
      </c>
      <c r="AB74" s="18">
        <v>3513001</v>
      </c>
      <c r="AC74" s="18">
        <v>2476844</v>
      </c>
      <c r="AD74" s="18">
        <v>6278183</v>
      </c>
      <c r="AE74" s="18">
        <v>10590355</v>
      </c>
      <c r="AF74" s="18"/>
      <c r="AG74" s="18">
        <f t="shared" si="1"/>
        <v>41779516</v>
      </c>
    </row>
    <row r="75" spans="1:33" x14ac:dyDescent="0.2">
      <c r="A75" s="17">
        <v>36557</v>
      </c>
      <c r="B75" s="18">
        <f>VLOOKUP(A75,[1]Dec1930!$A$643:$C$752,3,0)</f>
        <v>28025</v>
      </c>
      <c r="C75" s="18">
        <f>VLOOKUP(A75,'[2]Jan1931-Dec1940'!$A$643:$C$752,3,0)</f>
        <v>24975</v>
      </c>
      <c r="D75" s="18">
        <f>VLOOKUP(A75,'[3]Jan1941-Dec1950'!$A$643:$D$752,3,0)</f>
        <v>183684</v>
      </c>
      <c r="E75" s="18">
        <f>VLOOKUP(A75,'[4]Jan1951-Dec1955'!$A$654:$C$763,3,0)</f>
        <v>450268</v>
      </c>
      <c r="F75" s="18">
        <f>VLOOKUP(A75,'[5]Jan1956-Dec1957'!$A$643:$C$752,3,0)</f>
        <v>142968</v>
      </c>
      <c r="G75" s="18">
        <f>VLOOKUP(A75,'[6]Jan1958-Dec1958'!$A$643:$C$752,3,0)</f>
        <v>480558</v>
      </c>
      <c r="H75" s="18">
        <f>VLOOKUP(A75,'[7]Jan1959-Dec1959'!$A$627:$C$736,3,0)</f>
        <v>145135</v>
      </c>
      <c r="I75" s="18">
        <f>VLOOKUP(A75,'[8]Jan1960-Dec1960'!$A$611:$C$720,3,0)</f>
        <v>148505</v>
      </c>
      <c r="J75" s="18">
        <f>VLOOKUP(A75,'[9]Jan1961-Dec1961'!$A$595:$C$704,3,0)</f>
        <v>136128</v>
      </c>
      <c r="K75" s="18">
        <f>VLOOKUP(A75,'[10]Jan1962-Dec1962'!$A$579:$C$688,3,0)</f>
        <v>97485</v>
      </c>
      <c r="L75" s="18">
        <f>VLOOKUP(A75,'[11]Jan1963-Dec1963'!$A$563:$C$672,3,0)</f>
        <v>137202</v>
      </c>
      <c r="M75" s="18">
        <f>VLOOKUP(A75,'[12]Jan1964-Dec1964'!$A$547:$C$656,3,0)</f>
        <v>309510</v>
      </c>
      <c r="N75" s="18">
        <f>VLOOKUP(A75,'[13]Jan1965-Dec1965'!$A$531:$C$640,3,0)</f>
        <v>2947653</v>
      </c>
      <c r="O75" s="18">
        <f>VLOOKUP(A75,'[14]Jan1966-Dec1967'!$A$515:$C$624,3,0)</f>
        <v>194295</v>
      </c>
      <c r="P75" s="18">
        <f>VLOOKUP(A75,'[15]Jan1967-Dec1967'!$A$499:$C$608,3,0)</f>
        <v>108850</v>
      </c>
      <c r="Q75" s="18">
        <f>VLOOKUP(A75,'[16]Jan1968-Dec1968'!$A$483:$C$592,3,0)</f>
        <v>175802</v>
      </c>
      <c r="R75" s="18">
        <f>VLOOKUP(A75,'[17]Jan1969-Dec1970'!$A$467:$C$576,3,0)</f>
        <v>401767</v>
      </c>
      <c r="S75" s="18">
        <f>VLOOKUP(A75,'[18]Jan1971-Dec1973'!$A$435:$C$544,3,0)</f>
        <v>754095</v>
      </c>
      <c r="T75" s="18">
        <f>VLOOKUP(A75,'[19]Jan1974-Dec1975'!$A$387:$C$496,3,0)</f>
        <v>802245</v>
      </c>
      <c r="U75" s="18">
        <f>VLOOKUP(A75,'[20]Jan1976-Dec1977'!$A$355:$C$464,3,0)</f>
        <v>1149193</v>
      </c>
      <c r="V75" s="18">
        <f>VLOOKUP(A75,'[21]Jan1978-Dec1978'!$A$323:$C$432,3,0)</f>
        <v>985438</v>
      </c>
      <c r="W75" s="18">
        <v>1192347</v>
      </c>
      <c r="X75" s="18">
        <v>1314674</v>
      </c>
      <c r="Y75" s="18">
        <v>1560139</v>
      </c>
      <c r="Z75" s="18">
        <v>1975723</v>
      </c>
      <c r="AA75" s="18">
        <v>1310188</v>
      </c>
      <c r="AB75" s="18">
        <v>3280470</v>
      </c>
      <c r="AC75" s="18">
        <v>2359945</v>
      </c>
      <c r="AD75" s="18">
        <v>5345713</v>
      </c>
      <c r="AE75" s="18">
        <v>9078119</v>
      </c>
      <c r="AF75" s="18"/>
      <c r="AG75" s="18">
        <f t="shared" si="1"/>
        <v>37221099</v>
      </c>
    </row>
    <row r="76" spans="1:33" x14ac:dyDescent="0.2">
      <c r="A76" s="17">
        <v>36586</v>
      </c>
      <c r="B76" s="18">
        <f>VLOOKUP(A76,[1]Dec1930!$A$643:$C$752,3,0)</f>
        <v>28190</v>
      </c>
      <c r="C76" s="18">
        <f>VLOOKUP(A76,'[2]Jan1931-Dec1940'!$A$643:$C$752,3,0)</f>
        <v>26747</v>
      </c>
      <c r="D76" s="18">
        <f>VLOOKUP(A76,'[3]Jan1941-Dec1950'!$A$643:$D$752,3,0)</f>
        <v>180153</v>
      </c>
      <c r="E76" s="18">
        <f>VLOOKUP(A76,'[4]Jan1951-Dec1955'!$A$654:$C$763,3,0)</f>
        <v>494382</v>
      </c>
      <c r="F76" s="18">
        <f>VLOOKUP(A76,'[5]Jan1956-Dec1957'!$A$643:$C$752,3,0)</f>
        <v>158041</v>
      </c>
      <c r="G76" s="18">
        <f>VLOOKUP(A76,'[6]Jan1958-Dec1958'!$A$643:$C$752,3,0)</f>
        <v>509181</v>
      </c>
      <c r="H76" s="18">
        <f>VLOOKUP(A76,'[7]Jan1959-Dec1959'!$A$627:$C$736,3,0)</f>
        <v>162180</v>
      </c>
      <c r="I76" s="18">
        <f>VLOOKUP(A76,'[8]Jan1960-Dec1960'!$A$611:$C$720,3,0)</f>
        <v>151432</v>
      </c>
      <c r="J76" s="18">
        <f>VLOOKUP(A76,'[9]Jan1961-Dec1961'!$A$595:$C$704,3,0)</f>
        <v>157299</v>
      </c>
      <c r="K76" s="18">
        <f>VLOOKUP(A76,'[10]Jan1962-Dec1962'!$A$579:$C$688,3,0)</f>
        <v>104142</v>
      </c>
      <c r="L76" s="18">
        <f>VLOOKUP(A76,'[11]Jan1963-Dec1963'!$A$563:$C$672,3,0)</f>
        <v>153758</v>
      </c>
      <c r="M76" s="18">
        <f>VLOOKUP(A76,'[12]Jan1964-Dec1964'!$A$547:$C$656,3,0)</f>
        <v>369447</v>
      </c>
      <c r="N76" s="18">
        <f>VLOOKUP(A76,'[13]Jan1965-Dec1965'!$A$531:$C$640,3,0)</f>
        <v>3253668</v>
      </c>
      <c r="O76" s="18">
        <f>VLOOKUP(A76,'[14]Jan1966-Dec1967'!$A$515:$C$624,3,0)</f>
        <v>200669</v>
      </c>
      <c r="P76" s="18">
        <f>VLOOKUP(A76,'[15]Jan1967-Dec1967'!$A$499:$C$608,3,0)</f>
        <v>106364</v>
      </c>
      <c r="Q76" s="18">
        <f>VLOOKUP(A76,'[16]Jan1968-Dec1968'!$A$483:$C$592,3,0)</f>
        <v>190922</v>
      </c>
      <c r="R76" s="18">
        <f>VLOOKUP(A76,'[17]Jan1969-Dec1970'!$A$467:$C$576,3,0)</f>
        <v>446103</v>
      </c>
      <c r="S76" s="18">
        <f>VLOOKUP(A76,'[18]Jan1971-Dec1973'!$A$435:$C$544,3,0)</f>
        <v>805038</v>
      </c>
      <c r="T76" s="18">
        <f>VLOOKUP(A76,'[19]Jan1974-Dec1975'!$A$387:$C$496,3,0)</f>
        <v>994237</v>
      </c>
      <c r="U76" s="18">
        <f>VLOOKUP(A76,'[20]Jan1976-Dec1977'!$A$355:$C$464,3,0)</f>
        <v>1263613</v>
      </c>
      <c r="V76" s="18">
        <f>VLOOKUP(A76,'[21]Jan1978-Dec1978'!$A$323:$C$432,3,0)</f>
        <v>1089237</v>
      </c>
      <c r="W76" s="18">
        <v>1339182</v>
      </c>
      <c r="X76" s="18">
        <v>1475556</v>
      </c>
      <c r="Y76" s="18">
        <v>1753798</v>
      </c>
      <c r="Z76" s="18">
        <v>2256751</v>
      </c>
      <c r="AA76" s="18">
        <v>1411973</v>
      </c>
      <c r="AB76" s="18">
        <v>3530209</v>
      </c>
      <c r="AC76" s="18">
        <v>2535639</v>
      </c>
      <c r="AD76" s="18">
        <v>6292933</v>
      </c>
      <c r="AE76" s="18">
        <v>10429334</v>
      </c>
      <c r="AF76" s="18"/>
      <c r="AG76" s="18">
        <f t="shared" si="1"/>
        <v>41870178</v>
      </c>
    </row>
    <row r="77" spans="1:33" x14ac:dyDescent="0.2">
      <c r="A77" s="17">
        <v>36617</v>
      </c>
      <c r="B77" s="18">
        <f>VLOOKUP(A77,[1]Dec1930!$A$643:$C$752,3,0)</f>
        <v>26237</v>
      </c>
      <c r="C77" s="18">
        <f>VLOOKUP(A77,'[2]Jan1931-Dec1940'!$A$643:$C$752,3,0)</f>
        <v>28504</v>
      </c>
      <c r="D77" s="18">
        <f>VLOOKUP(A77,'[3]Jan1941-Dec1950'!$A$643:$D$752,3,0)</f>
        <v>179564</v>
      </c>
      <c r="E77" s="18">
        <f>VLOOKUP(A77,'[4]Jan1951-Dec1955'!$A$654:$C$763,3,0)</f>
        <v>464837</v>
      </c>
      <c r="F77" s="18">
        <f>VLOOKUP(A77,'[5]Jan1956-Dec1957'!$A$643:$C$752,3,0)</f>
        <v>153678</v>
      </c>
      <c r="G77" s="18">
        <f>VLOOKUP(A77,'[6]Jan1958-Dec1958'!$A$643:$C$752,3,0)</f>
        <v>498559</v>
      </c>
      <c r="H77" s="18">
        <f>VLOOKUP(A77,'[7]Jan1959-Dec1959'!$A$627:$C$736,3,0)</f>
        <v>146312</v>
      </c>
      <c r="I77" s="18">
        <f>VLOOKUP(A77,'[8]Jan1960-Dec1960'!$A$611:$C$720,3,0)</f>
        <v>149335</v>
      </c>
      <c r="J77" s="18">
        <f>VLOOKUP(A77,'[9]Jan1961-Dec1961'!$A$595:$C$704,3,0)</f>
        <v>148721</v>
      </c>
      <c r="K77" s="18">
        <f>VLOOKUP(A77,'[10]Jan1962-Dec1962'!$A$579:$C$688,3,0)</f>
        <v>103653</v>
      </c>
      <c r="L77" s="18">
        <f>VLOOKUP(A77,'[11]Jan1963-Dec1963'!$A$563:$C$672,3,0)</f>
        <v>143195</v>
      </c>
      <c r="M77" s="18">
        <f>VLOOKUP(A77,'[12]Jan1964-Dec1964'!$A$547:$C$656,3,0)</f>
        <v>375572</v>
      </c>
      <c r="N77" s="18">
        <f>VLOOKUP(A77,'[13]Jan1965-Dec1965'!$A$531:$C$640,3,0)</f>
        <v>3194651</v>
      </c>
      <c r="O77" s="18">
        <f>VLOOKUP(A77,'[14]Jan1966-Dec1967'!$A$515:$C$624,3,0)</f>
        <v>176131</v>
      </c>
      <c r="P77" s="18">
        <f>VLOOKUP(A77,'[15]Jan1967-Dec1967'!$A$499:$C$608,3,0)</f>
        <v>101400</v>
      </c>
      <c r="Q77" s="18">
        <f>VLOOKUP(A77,'[16]Jan1968-Dec1968'!$A$483:$C$592,3,0)</f>
        <v>179927</v>
      </c>
      <c r="R77" s="18">
        <f>VLOOKUP(A77,'[17]Jan1969-Dec1970'!$A$467:$C$576,3,0)</f>
        <v>419562</v>
      </c>
      <c r="S77" s="18">
        <f>VLOOKUP(A77,'[18]Jan1971-Dec1973'!$A$435:$C$544,3,0)</f>
        <v>759162</v>
      </c>
      <c r="T77" s="18">
        <f>VLOOKUP(A77,'[19]Jan1974-Dec1975'!$A$387:$C$496,3,0)</f>
        <v>862709</v>
      </c>
      <c r="U77" s="18">
        <f>VLOOKUP(A77,'[20]Jan1976-Dec1977'!$A$355:$C$464,3,0)</f>
        <v>1236276</v>
      </c>
      <c r="V77" s="18">
        <f>VLOOKUP(A77,'[21]Jan1978-Dec1978'!$A$323:$C$432,3,0)</f>
        <v>1043723</v>
      </c>
      <c r="W77" s="18">
        <v>1284778</v>
      </c>
      <c r="X77" s="18">
        <v>1403172</v>
      </c>
      <c r="Y77" s="18">
        <v>1696479</v>
      </c>
      <c r="Z77" s="18">
        <v>2146224</v>
      </c>
      <c r="AA77" s="18">
        <v>1312738</v>
      </c>
      <c r="AB77" s="18">
        <v>3379701</v>
      </c>
      <c r="AC77" s="18">
        <v>2463913</v>
      </c>
      <c r="AD77" s="18">
        <v>6035009</v>
      </c>
      <c r="AE77" s="18">
        <v>9986470</v>
      </c>
      <c r="AF77" s="18"/>
      <c r="AG77" s="18">
        <f t="shared" si="1"/>
        <v>40100192</v>
      </c>
    </row>
    <row r="78" spans="1:33" x14ac:dyDescent="0.2">
      <c r="A78" s="17">
        <v>36647</v>
      </c>
      <c r="B78" s="18">
        <f>VLOOKUP(A78,[1]Dec1930!$A$643:$C$752,3,0)</f>
        <v>32041</v>
      </c>
      <c r="C78" s="18">
        <f>VLOOKUP(A78,'[2]Jan1931-Dec1940'!$A$643:$C$752,3,0)</f>
        <v>28510</v>
      </c>
      <c r="D78" s="18">
        <f>VLOOKUP(A78,'[3]Jan1941-Dec1950'!$A$643:$D$752,3,0)</f>
        <v>186423</v>
      </c>
      <c r="E78" s="18">
        <f>VLOOKUP(A78,'[4]Jan1951-Dec1955'!$A$654:$C$763,3,0)</f>
        <v>460995</v>
      </c>
      <c r="F78" s="18">
        <f>VLOOKUP(A78,'[5]Jan1956-Dec1957'!$A$643:$C$752,3,0)</f>
        <v>149984</v>
      </c>
      <c r="G78" s="18">
        <f>VLOOKUP(A78,'[6]Jan1958-Dec1958'!$A$643:$C$752,3,0)</f>
        <v>507727</v>
      </c>
      <c r="H78" s="18">
        <f>VLOOKUP(A78,'[7]Jan1959-Dec1959'!$A$627:$C$736,3,0)</f>
        <v>159888</v>
      </c>
      <c r="I78" s="18">
        <f>VLOOKUP(A78,'[8]Jan1960-Dec1960'!$A$611:$C$720,3,0)</f>
        <v>151945</v>
      </c>
      <c r="J78" s="18">
        <f>VLOOKUP(A78,'[9]Jan1961-Dec1961'!$A$595:$C$704,3,0)</f>
        <v>148434</v>
      </c>
      <c r="K78" s="18">
        <f>VLOOKUP(A78,'[10]Jan1962-Dec1962'!$A$579:$C$688,3,0)</f>
        <v>104405</v>
      </c>
      <c r="L78" s="18">
        <f>VLOOKUP(A78,'[11]Jan1963-Dec1963'!$A$563:$C$672,3,0)</f>
        <v>154772</v>
      </c>
      <c r="M78" s="18">
        <f>VLOOKUP(A78,'[12]Jan1964-Dec1964'!$A$547:$C$656,3,0)</f>
        <v>372403</v>
      </c>
      <c r="N78" s="18">
        <f>VLOOKUP(A78,'[13]Jan1965-Dec1965'!$A$531:$C$640,3,0)</f>
        <v>3373947</v>
      </c>
      <c r="O78" s="18">
        <f>VLOOKUP(A78,'[14]Jan1966-Dec1967'!$A$515:$C$624,3,0)</f>
        <v>193426</v>
      </c>
      <c r="P78" s="18">
        <f>VLOOKUP(A78,'[15]Jan1967-Dec1967'!$A$499:$C$608,3,0)</f>
        <v>124506</v>
      </c>
      <c r="Q78" s="18">
        <f>VLOOKUP(A78,'[16]Jan1968-Dec1968'!$A$483:$C$592,3,0)</f>
        <v>195246</v>
      </c>
      <c r="R78" s="18">
        <f>VLOOKUP(A78,'[17]Jan1969-Dec1970'!$A$467:$C$576,3,0)</f>
        <v>429451</v>
      </c>
      <c r="S78" s="18">
        <f>VLOOKUP(A78,'[18]Jan1971-Dec1973'!$A$435:$C$544,3,0)</f>
        <v>802280</v>
      </c>
      <c r="T78" s="18">
        <f>VLOOKUP(A78,'[19]Jan1974-Dec1975'!$A$387:$C$496,3,0)</f>
        <v>915289</v>
      </c>
      <c r="U78" s="18">
        <f>VLOOKUP(A78,'[20]Jan1976-Dec1977'!$A$355:$C$464,3,0)</f>
        <v>1257534</v>
      </c>
      <c r="V78" s="18">
        <f>VLOOKUP(A78,'[21]Jan1978-Dec1978'!$A$323:$C$432,3,0)</f>
        <v>1069706</v>
      </c>
      <c r="W78" s="18">
        <v>1335427</v>
      </c>
      <c r="X78" s="18">
        <v>1437965</v>
      </c>
      <c r="Y78" s="18">
        <v>1722011</v>
      </c>
      <c r="Z78" s="18">
        <v>2232681</v>
      </c>
      <c r="AA78" s="18">
        <v>1352538</v>
      </c>
      <c r="AB78" s="18">
        <v>3485028</v>
      </c>
      <c r="AC78" s="18">
        <v>2593736</v>
      </c>
      <c r="AD78" s="18">
        <v>6178222</v>
      </c>
      <c r="AE78" s="18">
        <v>10415485</v>
      </c>
      <c r="AF78" s="18"/>
      <c r="AG78" s="18">
        <f t="shared" si="1"/>
        <v>41572005</v>
      </c>
    </row>
    <row r="79" spans="1:33" x14ac:dyDescent="0.2">
      <c r="A79" s="17">
        <v>36678</v>
      </c>
      <c r="B79" s="18">
        <f>VLOOKUP(A79,[1]Dec1930!$A$643:$C$752,3,0)</f>
        <v>28240</v>
      </c>
      <c r="C79" s="18">
        <f>VLOOKUP(A79,'[2]Jan1931-Dec1940'!$A$643:$C$752,3,0)</f>
        <v>26831</v>
      </c>
      <c r="D79" s="18">
        <f>VLOOKUP(A79,'[3]Jan1941-Dec1950'!$A$643:$D$752,3,0)</f>
        <v>188575</v>
      </c>
      <c r="E79" s="18">
        <f>VLOOKUP(A79,'[4]Jan1951-Dec1955'!$A$654:$C$763,3,0)</f>
        <v>462293</v>
      </c>
      <c r="F79" s="18">
        <f>VLOOKUP(A79,'[5]Jan1956-Dec1957'!$A$643:$C$752,3,0)</f>
        <v>145449</v>
      </c>
      <c r="G79" s="18">
        <f>VLOOKUP(A79,'[6]Jan1958-Dec1958'!$A$643:$C$752,3,0)</f>
        <v>487321</v>
      </c>
      <c r="H79" s="18">
        <f>VLOOKUP(A79,'[7]Jan1959-Dec1959'!$A$627:$C$736,3,0)</f>
        <v>152245</v>
      </c>
      <c r="I79" s="18">
        <f>VLOOKUP(A79,'[8]Jan1960-Dec1960'!$A$611:$C$720,3,0)</f>
        <v>150345</v>
      </c>
      <c r="J79" s="18">
        <f>VLOOKUP(A79,'[9]Jan1961-Dec1961'!$A$595:$C$704,3,0)</f>
        <v>144345</v>
      </c>
      <c r="K79" s="18">
        <f>VLOOKUP(A79,'[10]Jan1962-Dec1962'!$A$579:$C$688,3,0)</f>
        <v>104424</v>
      </c>
      <c r="L79" s="18">
        <f>VLOOKUP(A79,'[11]Jan1963-Dec1963'!$A$563:$C$672,3,0)</f>
        <v>148094</v>
      </c>
      <c r="M79" s="18">
        <f>VLOOKUP(A79,'[12]Jan1964-Dec1964'!$A$547:$C$656,3,0)</f>
        <v>375668</v>
      </c>
      <c r="N79" s="18">
        <f>VLOOKUP(A79,'[13]Jan1965-Dec1965'!$A$531:$C$640,3,0)</f>
        <v>3462687</v>
      </c>
      <c r="O79" s="18">
        <f>VLOOKUP(A79,'[14]Jan1966-Dec1967'!$A$515:$C$624,3,0)</f>
        <v>181304</v>
      </c>
      <c r="P79" s="18">
        <f>VLOOKUP(A79,'[15]Jan1967-Dec1967'!$A$499:$C$608,3,0)</f>
        <v>118905</v>
      </c>
      <c r="Q79" s="18">
        <f>VLOOKUP(A79,'[16]Jan1968-Dec1968'!$A$483:$C$592,3,0)</f>
        <v>182449</v>
      </c>
      <c r="R79" s="18">
        <f>VLOOKUP(A79,'[17]Jan1969-Dec1970'!$A$467:$C$576,3,0)</f>
        <v>418605</v>
      </c>
      <c r="S79" s="18">
        <f>VLOOKUP(A79,'[18]Jan1971-Dec1973'!$A$435:$C$544,3,0)</f>
        <v>738145</v>
      </c>
      <c r="T79" s="18">
        <f>VLOOKUP(A79,'[19]Jan1974-Dec1975'!$A$387:$C$496,3,0)</f>
        <v>917870</v>
      </c>
      <c r="U79" s="18">
        <f>VLOOKUP(A79,'[20]Jan1976-Dec1977'!$A$355:$C$464,3,0)</f>
        <v>1222382</v>
      </c>
      <c r="V79" s="18">
        <f>VLOOKUP(A79,'[21]Jan1978-Dec1978'!$A$323:$C$432,3,0)</f>
        <v>1059825</v>
      </c>
      <c r="W79" s="18">
        <v>1281063</v>
      </c>
      <c r="X79" s="18">
        <v>1402274</v>
      </c>
      <c r="Y79" s="18">
        <v>1636434</v>
      </c>
      <c r="Z79" s="18">
        <v>2221189</v>
      </c>
      <c r="AA79" s="18">
        <v>1264442</v>
      </c>
      <c r="AB79" s="18">
        <v>3402170</v>
      </c>
      <c r="AC79" s="18">
        <v>2493150</v>
      </c>
      <c r="AD79" s="18">
        <v>5979273</v>
      </c>
      <c r="AE79" s="18">
        <v>9846933</v>
      </c>
      <c r="AF79" s="18"/>
      <c r="AG79" s="18">
        <f t="shared" si="1"/>
        <v>40242930</v>
      </c>
    </row>
    <row r="80" spans="1:33" x14ac:dyDescent="0.2">
      <c r="A80" s="17">
        <v>36708</v>
      </c>
      <c r="B80" s="18">
        <f>VLOOKUP(A80,[1]Dec1930!$A$643:$C$752,3,0)</f>
        <v>23783</v>
      </c>
      <c r="C80" s="18">
        <f>VLOOKUP(A80,'[2]Jan1931-Dec1940'!$A$643:$C$752,3,0)</f>
        <v>26987</v>
      </c>
      <c r="D80" s="18">
        <f>VLOOKUP(A80,'[3]Jan1941-Dec1950'!$A$643:$D$752,3,0)</f>
        <v>186879</v>
      </c>
      <c r="E80" s="18">
        <f>VLOOKUP(A80,'[4]Jan1951-Dec1955'!$A$654:$C$763,3,0)</f>
        <v>465522</v>
      </c>
      <c r="F80" s="18">
        <f>VLOOKUP(A80,'[5]Jan1956-Dec1957'!$A$643:$C$752,3,0)</f>
        <v>147932</v>
      </c>
      <c r="G80" s="18">
        <f>VLOOKUP(A80,'[6]Jan1958-Dec1958'!$A$643:$C$752,3,0)</f>
        <v>525547</v>
      </c>
      <c r="H80" s="18">
        <f>VLOOKUP(A80,'[7]Jan1959-Dec1959'!$A$627:$C$736,3,0)</f>
        <v>155236</v>
      </c>
      <c r="I80" s="18">
        <f>VLOOKUP(A80,'[8]Jan1960-Dec1960'!$A$611:$C$720,3,0)</f>
        <v>153598</v>
      </c>
      <c r="J80" s="18">
        <f>VLOOKUP(A80,'[9]Jan1961-Dec1961'!$A$595:$C$704,3,0)</f>
        <v>147799</v>
      </c>
      <c r="K80" s="18">
        <f>VLOOKUP(A80,'[10]Jan1962-Dec1962'!$A$579:$C$688,3,0)</f>
        <v>98080</v>
      </c>
      <c r="L80" s="18">
        <f>VLOOKUP(A80,'[11]Jan1963-Dec1963'!$A$563:$C$672,3,0)</f>
        <v>150417</v>
      </c>
      <c r="M80" s="18">
        <f>VLOOKUP(A80,'[12]Jan1964-Dec1964'!$A$547:$C$656,3,0)</f>
        <v>383352</v>
      </c>
      <c r="N80" s="18">
        <f>VLOOKUP(A80,'[13]Jan1965-Dec1965'!$A$531:$C$640,3,0)</f>
        <v>3435808</v>
      </c>
      <c r="O80" s="18">
        <f>VLOOKUP(A80,'[14]Jan1966-Dec1967'!$A$515:$C$624,3,0)</f>
        <v>191539</v>
      </c>
      <c r="P80" s="18">
        <f>VLOOKUP(A80,'[15]Jan1967-Dec1967'!$A$499:$C$608,3,0)</f>
        <v>128190</v>
      </c>
      <c r="Q80" s="18">
        <f>VLOOKUP(A80,'[16]Jan1968-Dec1968'!$A$483:$C$592,3,0)</f>
        <v>202279</v>
      </c>
      <c r="R80" s="18">
        <f>VLOOKUP(A80,'[17]Jan1969-Dec1970'!$A$467:$C$576,3,0)</f>
        <v>418604</v>
      </c>
      <c r="S80" s="18">
        <f>VLOOKUP(A80,'[18]Jan1971-Dec1973'!$A$435:$C$544,3,0)</f>
        <v>766271</v>
      </c>
      <c r="T80" s="18">
        <f>VLOOKUP(A80,'[19]Jan1974-Dec1975'!$A$387:$C$496,3,0)</f>
        <v>959850</v>
      </c>
      <c r="U80" s="18">
        <f>VLOOKUP(A80,'[20]Jan1976-Dec1977'!$A$355:$C$464,3,0)</f>
        <v>1257797</v>
      </c>
      <c r="V80" s="18">
        <f>VLOOKUP(A80,'[21]Jan1978-Dec1978'!$A$323:$C$432,3,0)</f>
        <v>1086376</v>
      </c>
      <c r="W80" s="18">
        <v>1293461</v>
      </c>
      <c r="X80" s="18">
        <v>1487711</v>
      </c>
      <c r="Y80" s="18">
        <v>1742865</v>
      </c>
      <c r="Z80" s="18">
        <v>2348677</v>
      </c>
      <c r="AA80" s="18">
        <v>1344644</v>
      </c>
      <c r="AB80" s="18">
        <v>3423403</v>
      </c>
      <c r="AC80" s="18">
        <v>2549313</v>
      </c>
      <c r="AD80" s="18">
        <v>6166308</v>
      </c>
      <c r="AE80" s="18">
        <v>10194602</v>
      </c>
      <c r="AF80" s="18"/>
      <c r="AG80" s="18">
        <f t="shared" si="1"/>
        <v>41462830</v>
      </c>
    </row>
    <row r="81" spans="1:33" x14ac:dyDescent="0.2">
      <c r="A81" s="17">
        <v>36739</v>
      </c>
      <c r="B81" s="18">
        <f>VLOOKUP(A81,[1]Dec1930!$A$643:$C$752,3,0)</f>
        <v>24231</v>
      </c>
      <c r="C81" s="18">
        <f>VLOOKUP(A81,'[2]Jan1931-Dec1940'!$A$643:$C$752,3,0)</f>
        <v>24643</v>
      </c>
      <c r="D81" s="18">
        <f>VLOOKUP(A81,'[3]Jan1941-Dec1950'!$A$643:$D$752,3,0)</f>
        <v>187600</v>
      </c>
      <c r="E81" s="18">
        <f>VLOOKUP(A81,'[4]Jan1951-Dec1955'!$A$654:$C$763,3,0)</f>
        <v>470833</v>
      </c>
      <c r="F81" s="18">
        <f>VLOOKUP(A81,'[5]Jan1956-Dec1957'!$A$643:$C$752,3,0)</f>
        <v>142279</v>
      </c>
      <c r="G81" s="18">
        <f>VLOOKUP(A81,'[6]Jan1958-Dec1958'!$A$643:$C$752,3,0)</f>
        <v>512010</v>
      </c>
      <c r="H81" s="18">
        <f>VLOOKUP(A81,'[7]Jan1959-Dec1959'!$A$627:$C$736,3,0)</f>
        <v>149804</v>
      </c>
      <c r="I81" s="18">
        <f>VLOOKUP(A81,'[8]Jan1960-Dec1960'!$A$611:$C$720,3,0)</f>
        <v>149591</v>
      </c>
      <c r="J81" s="18">
        <f>VLOOKUP(A81,'[9]Jan1961-Dec1961'!$A$595:$C$704,3,0)</f>
        <v>153199</v>
      </c>
      <c r="K81" s="18">
        <f>VLOOKUP(A81,'[10]Jan1962-Dec1962'!$A$579:$C$688,3,0)</f>
        <v>95934</v>
      </c>
      <c r="L81" s="18">
        <f>VLOOKUP(A81,'[11]Jan1963-Dec1963'!$A$563:$C$672,3,0)</f>
        <v>157051</v>
      </c>
      <c r="M81" s="18">
        <f>VLOOKUP(A81,'[12]Jan1964-Dec1964'!$A$547:$C$656,3,0)</f>
        <v>391199</v>
      </c>
      <c r="N81" s="18">
        <f>VLOOKUP(A81,'[13]Jan1965-Dec1965'!$A$531:$C$640,3,0)</f>
        <v>3397074</v>
      </c>
      <c r="O81" s="18">
        <f>VLOOKUP(A81,'[14]Jan1966-Dec1967'!$A$515:$C$624,3,0)</f>
        <v>199283</v>
      </c>
      <c r="P81" s="18">
        <f>VLOOKUP(A81,'[15]Jan1967-Dec1967'!$A$499:$C$608,3,0)</f>
        <v>121725</v>
      </c>
      <c r="Q81" s="18">
        <f>VLOOKUP(A81,'[16]Jan1968-Dec1968'!$A$483:$C$592,3,0)</f>
        <v>197239</v>
      </c>
      <c r="R81" s="18">
        <f>VLOOKUP(A81,'[17]Jan1969-Dec1970'!$A$467:$C$576,3,0)</f>
        <v>428205</v>
      </c>
      <c r="S81" s="18">
        <f>VLOOKUP(A81,'[18]Jan1971-Dec1973'!$A$435:$C$544,3,0)</f>
        <v>746595</v>
      </c>
      <c r="T81" s="18">
        <f>VLOOKUP(A81,'[19]Jan1974-Dec1975'!$A$387:$C$496,3,0)</f>
        <v>964483</v>
      </c>
      <c r="U81" s="18">
        <f>VLOOKUP(A81,'[20]Jan1976-Dec1977'!$A$355:$C$464,3,0)</f>
        <v>1253247</v>
      </c>
      <c r="V81" s="18">
        <f>VLOOKUP(A81,'[21]Jan1978-Dec1978'!$A$323:$C$432,3,0)</f>
        <v>1094446</v>
      </c>
      <c r="W81" s="18">
        <v>1283725</v>
      </c>
      <c r="X81" s="18">
        <v>1506340</v>
      </c>
      <c r="Y81" s="18">
        <v>1809086</v>
      </c>
      <c r="Z81" s="18">
        <v>2296863</v>
      </c>
      <c r="AA81" s="18">
        <v>1333230</v>
      </c>
      <c r="AB81" s="18">
        <v>3411542</v>
      </c>
      <c r="AC81" s="18">
        <v>2628883</v>
      </c>
      <c r="AD81" s="18">
        <v>6135795</v>
      </c>
      <c r="AE81" s="18">
        <v>9992781</v>
      </c>
      <c r="AF81" s="18"/>
      <c r="AG81" s="18">
        <f t="shared" si="1"/>
        <v>41258916</v>
      </c>
    </row>
    <row r="82" spans="1:33" x14ac:dyDescent="0.2">
      <c r="A82" s="17">
        <v>36770</v>
      </c>
      <c r="B82" s="18">
        <f>VLOOKUP(A82,[1]Dec1930!$A$643:$C$752,3,0)</f>
        <v>25813</v>
      </c>
      <c r="C82" s="18">
        <f>VLOOKUP(A82,'[2]Jan1931-Dec1940'!$A$643:$C$752,3,0)</f>
        <v>24106</v>
      </c>
      <c r="D82" s="18">
        <f>VLOOKUP(A82,'[3]Jan1941-Dec1950'!$A$643:$D$752,3,0)</f>
        <v>179076</v>
      </c>
      <c r="E82" s="18">
        <f>VLOOKUP(A82,'[4]Jan1951-Dec1955'!$A$654:$C$763,3,0)</f>
        <v>432115</v>
      </c>
      <c r="F82" s="18">
        <f>VLOOKUP(A82,'[5]Jan1956-Dec1957'!$A$643:$C$752,3,0)</f>
        <v>130297</v>
      </c>
      <c r="G82" s="18">
        <f>VLOOKUP(A82,'[6]Jan1958-Dec1958'!$A$643:$C$752,3,0)</f>
        <v>483632</v>
      </c>
      <c r="H82" s="18">
        <f>VLOOKUP(A82,'[7]Jan1959-Dec1959'!$A$627:$C$736,3,0)</f>
        <v>147040</v>
      </c>
      <c r="I82" s="18">
        <f>VLOOKUP(A82,'[8]Jan1960-Dec1960'!$A$611:$C$720,3,0)</f>
        <v>147176</v>
      </c>
      <c r="J82" s="18">
        <f>VLOOKUP(A82,'[9]Jan1961-Dec1961'!$A$595:$C$704,3,0)</f>
        <v>147925</v>
      </c>
      <c r="K82" s="18">
        <f>VLOOKUP(A82,'[10]Jan1962-Dec1962'!$A$579:$C$688,3,0)</f>
        <v>95970</v>
      </c>
      <c r="L82" s="18">
        <f>VLOOKUP(A82,'[11]Jan1963-Dec1963'!$A$563:$C$672,3,0)</f>
        <v>146169</v>
      </c>
      <c r="M82" s="18">
        <f>VLOOKUP(A82,'[12]Jan1964-Dec1964'!$A$547:$C$656,3,0)</f>
        <v>362619</v>
      </c>
      <c r="N82" s="18">
        <f>VLOOKUP(A82,'[13]Jan1965-Dec1965'!$A$531:$C$640,3,0)</f>
        <v>3294925</v>
      </c>
      <c r="O82" s="18">
        <f>VLOOKUP(A82,'[14]Jan1966-Dec1967'!$A$515:$C$624,3,0)</f>
        <v>205213</v>
      </c>
      <c r="P82" s="18">
        <f>VLOOKUP(A82,'[15]Jan1967-Dec1967'!$A$499:$C$608,3,0)</f>
        <v>122081</v>
      </c>
      <c r="Q82" s="18">
        <f>VLOOKUP(A82,'[16]Jan1968-Dec1968'!$A$483:$C$592,3,0)</f>
        <v>196251</v>
      </c>
      <c r="R82" s="18">
        <f>VLOOKUP(A82,'[17]Jan1969-Dec1970'!$A$467:$C$576,3,0)</f>
        <v>419068</v>
      </c>
      <c r="S82" s="18">
        <f>VLOOKUP(A82,'[18]Jan1971-Dec1973'!$A$435:$C$544,3,0)</f>
        <v>710853</v>
      </c>
      <c r="T82" s="18">
        <f>VLOOKUP(A82,'[19]Jan1974-Dec1975'!$A$387:$C$496,3,0)</f>
        <v>902117</v>
      </c>
      <c r="U82" s="18">
        <f>VLOOKUP(A82,'[20]Jan1976-Dec1977'!$A$355:$C$464,3,0)</f>
        <v>1191503</v>
      </c>
      <c r="V82" s="18">
        <f>VLOOKUP(A82,'[21]Jan1978-Dec1978'!$A$323:$C$432,3,0)</f>
        <v>1066370</v>
      </c>
      <c r="W82" s="18">
        <v>1237076</v>
      </c>
      <c r="X82" s="18">
        <v>1426602</v>
      </c>
      <c r="Y82" s="18">
        <v>1742930</v>
      </c>
      <c r="Z82" s="18">
        <v>2164078</v>
      </c>
      <c r="AA82" s="18">
        <v>1263574</v>
      </c>
      <c r="AB82" s="18">
        <v>3268612</v>
      </c>
      <c r="AC82" s="18">
        <v>2499113</v>
      </c>
      <c r="AD82" s="18">
        <v>5858363</v>
      </c>
      <c r="AE82" s="18">
        <v>9338255</v>
      </c>
      <c r="AF82" s="18"/>
      <c r="AG82" s="18">
        <f t="shared" si="1"/>
        <v>39228922</v>
      </c>
    </row>
    <row r="83" spans="1:33" x14ac:dyDescent="0.2">
      <c r="A83" s="17">
        <v>36800</v>
      </c>
      <c r="B83" s="18">
        <f>VLOOKUP(A83,[1]Dec1930!$A$643:$C$752,3,0)</f>
        <v>23875</v>
      </c>
      <c r="C83" s="18">
        <f>VLOOKUP(A83,'[2]Jan1931-Dec1940'!$A$643:$C$752,3,0)</f>
        <v>26354</v>
      </c>
      <c r="D83" s="18">
        <f>VLOOKUP(A83,'[3]Jan1941-Dec1950'!$A$643:$D$752,3,0)</f>
        <v>181384</v>
      </c>
      <c r="E83" s="18">
        <f>VLOOKUP(A83,'[4]Jan1951-Dec1955'!$A$654:$C$763,3,0)</f>
        <v>475918</v>
      </c>
      <c r="F83" s="18">
        <f>VLOOKUP(A83,'[5]Jan1956-Dec1957'!$A$643:$C$752,3,0)</f>
        <v>151513</v>
      </c>
      <c r="G83" s="18">
        <f>VLOOKUP(A83,'[6]Jan1958-Dec1958'!$A$643:$C$752,3,0)</f>
        <v>490451</v>
      </c>
      <c r="H83" s="18">
        <f>VLOOKUP(A83,'[7]Jan1959-Dec1959'!$A$627:$C$736,3,0)</f>
        <v>151029</v>
      </c>
      <c r="I83" s="18">
        <f>VLOOKUP(A83,'[8]Jan1960-Dec1960'!$A$611:$C$720,3,0)</f>
        <v>153010</v>
      </c>
      <c r="J83" s="18">
        <f>VLOOKUP(A83,'[9]Jan1961-Dec1961'!$A$595:$C$704,3,0)</f>
        <v>154948</v>
      </c>
      <c r="K83" s="18">
        <f>VLOOKUP(A83,'[10]Jan1962-Dec1962'!$A$579:$C$688,3,0)</f>
        <v>94690</v>
      </c>
      <c r="L83" s="18">
        <f>VLOOKUP(A83,'[11]Jan1963-Dec1963'!$A$563:$C$672,3,0)</f>
        <v>146430</v>
      </c>
      <c r="M83" s="18">
        <f>VLOOKUP(A83,'[12]Jan1964-Dec1964'!$A$547:$C$656,3,0)</f>
        <v>371656</v>
      </c>
      <c r="N83" s="18">
        <f>VLOOKUP(A83,'[13]Jan1965-Dec1965'!$A$531:$C$640,3,0)</f>
        <v>3371031</v>
      </c>
      <c r="O83" s="18">
        <f>VLOOKUP(A83,'[14]Jan1966-Dec1967'!$A$515:$C$624,3,0)</f>
        <v>203547</v>
      </c>
      <c r="P83" s="18">
        <f>VLOOKUP(A83,'[15]Jan1967-Dec1967'!$A$499:$C$608,3,0)</f>
        <v>129235</v>
      </c>
      <c r="Q83" s="18">
        <f>VLOOKUP(A83,'[16]Jan1968-Dec1968'!$A$483:$C$592,3,0)</f>
        <v>195836</v>
      </c>
      <c r="R83" s="18">
        <f>VLOOKUP(A83,'[17]Jan1969-Dec1970'!$A$467:$C$576,3,0)</f>
        <v>411516</v>
      </c>
      <c r="S83" s="18">
        <f>VLOOKUP(A83,'[18]Jan1971-Dec1973'!$A$435:$C$544,3,0)</f>
        <v>737189</v>
      </c>
      <c r="T83" s="18">
        <f>VLOOKUP(A83,'[19]Jan1974-Dec1975'!$A$387:$C$496,3,0)</f>
        <v>931126</v>
      </c>
      <c r="U83" s="18">
        <f>VLOOKUP(A83,'[20]Jan1976-Dec1977'!$A$355:$C$464,3,0)</f>
        <v>1290558</v>
      </c>
      <c r="V83" s="18">
        <f>VLOOKUP(A83,'[21]Jan1978-Dec1978'!$A$323:$C$432,3,0)</f>
        <v>1089147</v>
      </c>
      <c r="W83" s="18">
        <v>1303649</v>
      </c>
      <c r="X83" s="18">
        <v>1502453</v>
      </c>
      <c r="Y83" s="18">
        <v>1873349</v>
      </c>
      <c r="Z83" s="18">
        <v>2246491</v>
      </c>
      <c r="AA83" s="18">
        <v>1271091</v>
      </c>
      <c r="AB83" s="18">
        <v>3365624</v>
      </c>
      <c r="AC83" s="18">
        <v>2612747</v>
      </c>
      <c r="AD83" s="18">
        <v>6119444</v>
      </c>
      <c r="AE83" s="18">
        <v>9993637</v>
      </c>
      <c r="AF83" s="18"/>
      <c r="AG83" s="18">
        <f t="shared" si="1"/>
        <v>41068928</v>
      </c>
    </row>
    <row r="84" spans="1:33" x14ac:dyDescent="0.2">
      <c r="A84" s="17">
        <v>36831</v>
      </c>
      <c r="B84" s="18">
        <f>VLOOKUP(A84,[1]Dec1930!$A$643:$C$752,3,0)</f>
        <v>22082</v>
      </c>
      <c r="C84" s="18">
        <f>VLOOKUP(A84,'[2]Jan1931-Dec1940'!$A$643:$C$752,3,0)</f>
        <v>29419</v>
      </c>
      <c r="D84" s="18">
        <f>VLOOKUP(A84,'[3]Jan1941-Dec1950'!$A$643:$D$752,3,0)</f>
        <v>181404</v>
      </c>
      <c r="E84" s="18">
        <f>VLOOKUP(A84,'[4]Jan1951-Dec1955'!$A$654:$C$763,3,0)</f>
        <v>422028</v>
      </c>
      <c r="F84" s="18">
        <f>VLOOKUP(A84,'[5]Jan1956-Dec1957'!$A$643:$C$752,3,0)</f>
        <v>127092</v>
      </c>
      <c r="G84" s="18">
        <f>VLOOKUP(A84,'[6]Jan1958-Dec1958'!$A$643:$C$752,3,0)</f>
        <v>431682</v>
      </c>
      <c r="H84" s="18">
        <f>VLOOKUP(A84,'[7]Jan1959-Dec1959'!$A$627:$C$736,3,0)</f>
        <v>144422</v>
      </c>
      <c r="I84" s="18">
        <f>VLOOKUP(A84,'[8]Jan1960-Dec1960'!$A$611:$C$720,3,0)</f>
        <v>134971</v>
      </c>
      <c r="J84" s="18">
        <f>VLOOKUP(A84,'[9]Jan1961-Dec1961'!$A$595:$C$704,3,0)</f>
        <v>142013</v>
      </c>
      <c r="K84" s="18">
        <f>VLOOKUP(A84,'[10]Jan1962-Dec1962'!$A$579:$C$688,3,0)</f>
        <v>90848</v>
      </c>
      <c r="L84" s="18">
        <f>VLOOKUP(A84,'[11]Jan1963-Dec1963'!$A$563:$C$672,3,0)</f>
        <v>139856</v>
      </c>
      <c r="M84" s="18">
        <f>VLOOKUP(A84,'[12]Jan1964-Dec1964'!$A$547:$C$656,3,0)</f>
        <v>349371</v>
      </c>
      <c r="N84" s="18">
        <f>VLOOKUP(A84,'[13]Jan1965-Dec1965'!$A$531:$C$640,3,0)</f>
        <v>3227376</v>
      </c>
      <c r="O84" s="18">
        <f>VLOOKUP(A84,'[14]Jan1966-Dec1967'!$A$515:$C$624,3,0)</f>
        <v>179974</v>
      </c>
      <c r="P84" s="18">
        <f>VLOOKUP(A84,'[15]Jan1967-Dec1967'!$A$499:$C$608,3,0)</f>
        <v>117791</v>
      </c>
      <c r="Q84" s="18">
        <f>VLOOKUP(A84,'[16]Jan1968-Dec1968'!$A$483:$C$592,3,0)</f>
        <v>175987</v>
      </c>
      <c r="R84" s="18">
        <f>VLOOKUP(A84,'[17]Jan1969-Dec1970'!$A$467:$C$576,3,0)</f>
        <v>424722</v>
      </c>
      <c r="S84" s="18">
        <f>VLOOKUP(A84,'[18]Jan1971-Dec1973'!$A$435:$C$544,3,0)</f>
        <v>655098</v>
      </c>
      <c r="T84" s="18">
        <f>VLOOKUP(A84,'[19]Jan1974-Dec1975'!$A$387:$C$496,3,0)</f>
        <v>841795</v>
      </c>
      <c r="U84" s="18">
        <f>VLOOKUP(A84,'[20]Jan1976-Dec1977'!$A$355:$C$464,3,0)</f>
        <v>1169292</v>
      </c>
      <c r="V84" s="18">
        <f>VLOOKUP(A84,'[21]Jan1978-Dec1978'!$A$323:$C$432,3,0)</f>
        <v>985331</v>
      </c>
      <c r="W84" s="18">
        <v>1258023</v>
      </c>
      <c r="X84" s="18">
        <v>1409354</v>
      </c>
      <c r="Y84" s="18">
        <v>1814652</v>
      </c>
      <c r="Z84" s="18">
        <v>2126299</v>
      </c>
      <c r="AA84" s="18">
        <v>1282956</v>
      </c>
      <c r="AB84" s="18">
        <v>3132940</v>
      </c>
      <c r="AC84" s="18">
        <v>2580375</v>
      </c>
      <c r="AD84" s="18">
        <v>5868747</v>
      </c>
      <c r="AE84" s="18">
        <v>9488509</v>
      </c>
      <c r="AF84" s="18"/>
      <c r="AG84" s="18">
        <f t="shared" si="1"/>
        <v>38954409</v>
      </c>
    </row>
    <row r="85" spans="1:33" x14ac:dyDescent="0.2">
      <c r="A85" s="17">
        <v>36861</v>
      </c>
      <c r="B85" s="18">
        <f>VLOOKUP(A85,[1]Dec1930!$A$643:$C$752,3,0)</f>
        <v>21446</v>
      </c>
      <c r="C85" s="18">
        <f>VLOOKUP(A85,'[2]Jan1931-Dec1940'!$A$643:$C$752,3,0)</f>
        <v>25712</v>
      </c>
      <c r="D85" s="18">
        <f>VLOOKUP(A85,'[3]Jan1941-Dec1950'!$A$643:$D$752,3,0)</f>
        <v>179789</v>
      </c>
      <c r="E85" s="18">
        <f>VLOOKUP(A85,'[4]Jan1951-Dec1955'!$A$654:$C$763,3,0)</f>
        <v>411341</v>
      </c>
      <c r="F85" s="18">
        <f>VLOOKUP(A85,'[5]Jan1956-Dec1957'!$A$643:$C$752,3,0)</f>
        <v>127971</v>
      </c>
      <c r="G85" s="18">
        <f>VLOOKUP(A85,'[6]Jan1958-Dec1958'!$A$643:$C$752,3,0)</f>
        <v>368993</v>
      </c>
      <c r="H85" s="18">
        <f>VLOOKUP(A85,'[7]Jan1959-Dec1959'!$A$627:$C$736,3,0)</f>
        <v>141208</v>
      </c>
      <c r="I85" s="18">
        <f>VLOOKUP(A85,'[8]Jan1960-Dec1960'!$A$611:$C$720,3,0)</f>
        <v>134653</v>
      </c>
      <c r="J85" s="18">
        <f>VLOOKUP(A85,'[9]Jan1961-Dec1961'!$A$595:$C$704,3,0)</f>
        <v>132588</v>
      </c>
      <c r="K85" s="18">
        <f>VLOOKUP(A85,'[10]Jan1962-Dec1962'!$A$579:$C$688,3,0)</f>
        <v>93308</v>
      </c>
      <c r="L85" s="18">
        <f>VLOOKUP(A85,'[11]Jan1963-Dec1963'!$A$563:$C$672,3,0)</f>
        <v>128266</v>
      </c>
      <c r="M85" s="18">
        <f>VLOOKUP(A85,'[12]Jan1964-Dec1964'!$A$547:$C$656,3,0)</f>
        <v>334122</v>
      </c>
      <c r="N85" s="18">
        <f>VLOOKUP(A85,'[13]Jan1965-Dec1965'!$A$531:$C$640,3,0)</f>
        <v>3199187</v>
      </c>
      <c r="O85" s="18">
        <f>VLOOKUP(A85,'[14]Jan1966-Dec1967'!$A$515:$C$624,3,0)</f>
        <v>175749</v>
      </c>
      <c r="P85" s="18">
        <f>VLOOKUP(A85,'[15]Jan1967-Dec1967'!$A$499:$C$608,3,0)</f>
        <v>121018</v>
      </c>
      <c r="Q85" s="18">
        <f>VLOOKUP(A85,'[16]Jan1968-Dec1968'!$A$483:$C$592,3,0)</f>
        <v>187154</v>
      </c>
      <c r="R85" s="18">
        <f>VLOOKUP(A85,'[17]Jan1969-Dec1970'!$A$467:$C$576,3,0)</f>
        <v>421551</v>
      </c>
      <c r="S85" s="18">
        <f>VLOOKUP(A85,'[18]Jan1971-Dec1973'!$A$435:$C$544,3,0)</f>
        <v>572014</v>
      </c>
      <c r="T85" s="18">
        <f>VLOOKUP(A85,'[19]Jan1974-Dec1975'!$A$387:$C$496,3,0)</f>
        <v>748622</v>
      </c>
      <c r="U85" s="18">
        <f>VLOOKUP(A85,'[20]Jan1976-Dec1977'!$A$355:$C$464,3,0)</f>
        <v>1244847</v>
      </c>
      <c r="V85" s="18">
        <f>VLOOKUP(A85,'[21]Jan1978-Dec1978'!$A$323:$C$432,3,0)</f>
        <v>1015221</v>
      </c>
      <c r="W85" s="18">
        <v>1258855</v>
      </c>
      <c r="X85" s="18">
        <v>1379089</v>
      </c>
      <c r="Y85" s="18">
        <v>1739550</v>
      </c>
      <c r="Z85" s="18">
        <v>2072702</v>
      </c>
      <c r="AA85" s="18">
        <v>1342548</v>
      </c>
      <c r="AB85" s="18">
        <v>3103762</v>
      </c>
      <c r="AC85" s="18">
        <v>2486652</v>
      </c>
      <c r="AD85" s="18">
        <v>5967445</v>
      </c>
      <c r="AE85" s="18">
        <v>9268527</v>
      </c>
      <c r="AF85" s="18"/>
      <c r="AG85" s="18">
        <f t="shared" si="1"/>
        <v>38403890</v>
      </c>
    </row>
    <row r="86" spans="1:33" x14ac:dyDescent="0.2">
      <c r="A86" s="17">
        <v>36892</v>
      </c>
      <c r="B86" s="18">
        <f>VLOOKUP(A86,[1]Dec1930!$A$643:$C$752,3,0)</f>
        <v>21999</v>
      </c>
      <c r="C86" s="18">
        <f>VLOOKUP(A86,'[2]Jan1931-Dec1940'!$A$643:$C$752,3,0)</f>
        <v>25595</v>
      </c>
      <c r="D86" s="18">
        <f>VLOOKUP(A86,'[3]Jan1941-Dec1950'!$A$643:$D$752,3,0)</f>
        <v>182386</v>
      </c>
      <c r="E86" s="18">
        <f>VLOOKUP(A86,'[4]Jan1951-Dec1955'!$A$654:$C$763,3,0)</f>
        <v>413729</v>
      </c>
      <c r="F86" s="18">
        <f>VLOOKUP(A86,'[5]Jan1956-Dec1957'!$A$643:$C$752,3,0)</f>
        <v>124023</v>
      </c>
      <c r="G86" s="18">
        <f>VLOOKUP(A86,'[6]Jan1958-Dec1958'!$A$643:$C$752,3,0)</f>
        <v>419231</v>
      </c>
      <c r="H86" s="18">
        <f>VLOOKUP(A86,'[7]Jan1959-Dec1959'!$A$627:$C$736,3,0)</f>
        <v>134152</v>
      </c>
      <c r="I86" s="18">
        <f>VLOOKUP(A86,'[8]Jan1960-Dec1960'!$A$611:$C$720,3,0)</f>
        <v>136931</v>
      </c>
      <c r="J86" s="18">
        <f>VLOOKUP(A86,'[9]Jan1961-Dec1961'!$A$595:$C$704,3,0)</f>
        <v>140201</v>
      </c>
      <c r="K86" s="18">
        <f>VLOOKUP(A86,'[10]Jan1962-Dec1962'!$A$579:$C$688,3,0)</f>
        <v>93256</v>
      </c>
      <c r="L86" s="18">
        <f>VLOOKUP(A86,'[11]Jan1963-Dec1963'!$A$563:$C$672,3,0)</f>
        <v>140628</v>
      </c>
      <c r="M86" s="18">
        <f>VLOOKUP(A86,'[12]Jan1964-Dec1964'!$A$547:$C$656,3,0)</f>
        <v>346953</v>
      </c>
      <c r="N86" s="18">
        <f>VLOOKUP(A86,'[13]Jan1965-Dec1965'!$A$531:$C$640,3,0)</f>
        <v>3345485</v>
      </c>
      <c r="O86" s="18">
        <f>VLOOKUP(A86,'[14]Jan1966-Dec1967'!$A$515:$C$624,3,0)</f>
        <v>174519</v>
      </c>
      <c r="P86" s="18">
        <f>VLOOKUP(A86,'[15]Jan1967-Dec1967'!$A$499:$C$608,3,0)</f>
        <v>120008</v>
      </c>
      <c r="Q86" s="18">
        <f>VLOOKUP(A86,'[16]Jan1968-Dec1968'!$A$483:$C$592,3,0)</f>
        <v>172973</v>
      </c>
      <c r="R86" s="18">
        <f>VLOOKUP(A86,'[17]Jan1969-Dec1970'!$A$467:$C$576,3,0)</f>
        <v>419818</v>
      </c>
      <c r="S86" s="18">
        <f>VLOOKUP(A86,'[18]Jan1971-Dec1973'!$A$435:$C$544,3,0)</f>
        <v>531661</v>
      </c>
      <c r="T86" s="18">
        <f>VLOOKUP(A86,'[19]Jan1974-Dec1975'!$A$387:$C$496,3,0)</f>
        <v>892660</v>
      </c>
      <c r="U86" s="18">
        <f>VLOOKUP(A86,'[20]Jan1976-Dec1977'!$A$355:$C$464,3,0)</f>
        <v>1224574</v>
      </c>
      <c r="V86" s="18">
        <f>VLOOKUP(A86,'[21]Jan1978-Dec1978'!$A$323:$C$432,3,0)</f>
        <v>1045382</v>
      </c>
      <c r="W86" s="18">
        <v>1285769</v>
      </c>
      <c r="X86" s="18">
        <v>1441600</v>
      </c>
      <c r="Y86" s="18">
        <v>1767187</v>
      </c>
      <c r="Z86" s="18">
        <v>2124326</v>
      </c>
      <c r="AA86" s="18">
        <v>1331028</v>
      </c>
      <c r="AB86" s="18">
        <v>3172175</v>
      </c>
      <c r="AC86" s="18">
        <v>2452699</v>
      </c>
      <c r="AD86" s="18">
        <v>5981919</v>
      </c>
      <c r="AE86" s="18">
        <v>9661132</v>
      </c>
      <c r="AF86" s="18"/>
      <c r="AG86" s="18">
        <f t="shared" si="1"/>
        <v>39323999</v>
      </c>
    </row>
    <row r="87" spans="1:33" x14ac:dyDescent="0.2">
      <c r="A87" s="17">
        <v>36923</v>
      </c>
      <c r="B87" s="18">
        <f>VLOOKUP(A87,[1]Dec1930!$A$643:$C$752,3,0)</f>
        <v>24995</v>
      </c>
      <c r="C87" s="18">
        <f>VLOOKUP(A87,'[2]Jan1931-Dec1940'!$A$643:$C$752,3,0)</f>
        <v>20210</v>
      </c>
      <c r="D87" s="18">
        <f>VLOOKUP(A87,'[3]Jan1941-Dec1950'!$A$643:$D$752,3,0)</f>
        <v>167127</v>
      </c>
      <c r="E87" s="18">
        <f>VLOOKUP(A87,'[4]Jan1951-Dec1955'!$A$654:$C$763,3,0)</f>
        <v>373374</v>
      </c>
      <c r="F87" s="18">
        <f>VLOOKUP(A87,'[5]Jan1956-Dec1957'!$A$643:$C$752,3,0)</f>
        <v>125403</v>
      </c>
      <c r="G87" s="18">
        <f>VLOOKUP(A87,'[6]Jan1958-Dec1958'!$A$643:$C$752,3,0)</f>
        <v>376382</v>
      </c>
      <c r="H87" s="18">
        <f>VLOOKUP(A87,'[7]Jan1959-Dec1959'!$A$627:$C$736,3,0)</f>
        <v>130416</v>
      </c>
      <c r="I87" s="18">
        <f>VLOOKUP(A87,'[8]Jan1960-Dec1960'!$A$611:$C$720,3,0)</f>
        <v>129603</v>
      </c>
      <c r="J87" s="18">
        <f>VLOOKUP(A87,'[9]Jan1961-Dec1961'!$A$595:$C$704,3,0)</f>
        <v>141284</v>
      </c>
      <c r="K87" s="18">
        <f>VLOOKUP(A87,'[10]Jan1962-Dec1962'!$A$579:$C$688,3,0)</f>
        <v>86079</v>
      </c>
      <c r="L87" s="18">
        <f>VLOOKUP(A87,'[11]Jan1963-Dec1963'!$A$563:$C$672,3,0)</f>
        <v>142393</v>
      </c>
      <c r="M87" s="18">
        <f>VLOOKUP(A87,'[12]Jan1964-Dec1964'!$A$547:$C$656,3,0)</f>
        <v>327917</v>
      </c>
      <c r="N87" s="18">
        <f>VLOOKUP(A87,'[13]Jan1965-Dec1965'!$A$531:$C$640,3,0)</f>
        <v>3176155</v>
      </c>
      <c r="O87" s="18">
        <f>VLOOKUP(A87,'[14]Jan1966-Dec1967'!$A$515:$C$624,3,0)</f>
        <v>153970</v>
      </c>
      <c r="P87" s="18">
        <f>VLOOKUP(A87,'[15]Jan1967-Dec1967'!$A$499:$C$608,3,0)</f>
        <v>110188</v>
      </c>
      <c r="Q87" s="18">
        <f>VLOOKUP(A87,'[16]Jan1968-Dec1968'!$A$483:$C$592,3,0)</f>
        <v>168726</v>
      </c>
      <c r="R87" s="18">
        <f>VLOOKUP(A87,'[17]Jan1969-Dec1970'!$A$467:$C$576,3,0)</f>
        <v>400468</v>
      </c>
      <c r="S87" s="18">
        <f>VLOOKUP(A87,'[18]Jan1971-Dec1973'!$A$435:$C$544,3,0)</f>
        <v>481912</v>
      </c>
      <c r="T87" s="18">
        <f>VLOOKUP(A87,'[19]Jan1974-Dec1975'!$A$387:$C$496,3,0)</f>
        <v>848958</v>
      </c>
      <c r="U87" s="18">
        <f>VLOOKUP(A87,'[20]Jan1976-Dec1977'!$A$355:$C$464,3,0)</f>
        <v>1121692</v>
      </c>
      <c r="V87" s="18">
        <f>VLOOKUP(A87,'[21]Jan1978-Dec1978'!$A$323:$C$432,3,0)</f>
        <v>946193</v>
      </c>
      <c r="W87" s="18">
        <v>1147747</v>
      </c>
      <c r="X87" s="18">
        <v>1376483</v>
      </c>
      <c r="Y87" s="18">
        <v>1662739</v>
      </c>
      <c r="Z87" s="18">
        <v>1976301</v>
      </c>
      <c r="AA87" s="18">
        <v>1249712</v>
      </c>
      <c r="AB87" s="18">
        <v>2884312</v>
      </c>
      <c r="AC87" s="18">
        <v>2277560</v>
      </c>
      <c r="AD87" s="18">
        <v>5407416</v>
      </c>
      <c r="AE87" s="18">
        <v>8818020</v>
      </c>
      <c r="AF87" s="18"/>
      <c r="AG87" s="18">
        <f t="shared" si="1"/>
        <v>36253735</v>
      </c>
    </row>
    <row r="88" spans="1:33" x14ac:dyDescent="0.2">
      <c r="A88" s="17">
        <v>36951</v>
      </c>
      <c r="B88" s="18">
        <f>VLOOKUP(A88,[1]Dec1930!$A$643:$C$752,3,0)</f>
        <v>25983</v>
      </c>
      <c r="C88" s="18">
        <f>VLOOKUP(A88,'[2]Jan1931-Dec1940'!$A$643:$C$752,3,0)</f>
        <v>25681</v>
      </c>
      <c r="D88" s="18">
        <f>VLOOKUP(A88,'[3]Jan1941-Dec1950'!$A$643:$D$752,3,0)</f>
        <v>178890</v>
      </c>
      <c r="E88" s="18">
        <f>VLOOKUP(A88,'[4]Jan1951-Dec1955'!$A$654:$C$763,3,0)</f>
        <v>403153</v>
      </c>
      <c r="F88" s="18">
        <f>VLOOKUP(A88,'[5]Jan1956-Dec1957'!$A$643:$C$752,3,0)</f>
        <v>141469</v>
      </c>
      <c r="G88" s="18">
        <f>VLOOKUP(A88,'[6]Jan1958-Dec1958'!$A$643:$C$752,3,0)</f>
        <v>396374</v>
      </c>
      <c r="H88" s="18">
        <f>VLOOKUP(A88,'[7]Jan1959-Dec1959'!$A$627:$C$736,3,0)</f>
        <v>139819</v>
      </c>
      <c r="I88" s="18">
        <f>VLOOKUP(A88,'[8]Jan1960-Dec1960'!$A$611:$C$720,3,0)</f>
        <v>142293</v>
      </c>
      <c r="J88" s="18">
        <f>VLOOKUP(A88,'[9]Jan1961-Dec1961'!$A$595:$C$704,3,0)</f>
        <v>163821</v>
      </c>
      <c r="K88" s="18">
        <f>VLOOKUP(A88,'[10]Jan1962-Dec1962'!$A$579:$C$688,3,0)</f>
        <v>99018</v>
      </c>
      <c r="L88" s="18">
        <f>VLOOKUP(A88,'[11]Jan1963-Dec1963'!$A$563:$C$672,3,0)</f>
        <v>163670</v>
      </c>
      <c r="M88" s="18">
        <f>VLOOKUP(A88,'[12]Jan1964-Dec1964'!$A$547:$C$656,3,0)</f>
        <v>344966</v>
      </c>
      <c r="N88" s="18">
        <f>VLOOKUP(A88,'[13]Jan1965-Dec1965'!$A$531:$C$640,3,0)</f>
        <v>3434528</v>
      </c>
      <c r="O88" s="18">
        <f>VLOOKUP(A88,'[14]Jan1966-Dec1967'!$A$515:$C$624,3,0)</f>
        <v>170933</v>
      </c>
      <c r="P88" s="18">
        <f>VLOOKUP(A88,'[15]Jan1967-Dec1967'!$A$499:$C$608,3,0)</f>
        <v>127133</v>
      </c>
      <c r="Q88" s="18">
        <f>VLOOKUP(A88,'[16]Jan1968-Dec1968'!$A$483:$C$592,3,0)</f>
        <v>176010</v>
      </c>
      <c r="R88" s="18">
        <f>VLOOKUP(A88,'[17]Jan1969-Dec1970'!$A$467:$C$576,3,0)</f>
        <v>430851</v>
      </c>
      <c r="S88" s="18">
        <f>VLOOKUP(A88,'[18]Jan1971-Dec1973'!$A$435:$C$544,3,0)</f>
        <v>538927</v>
      </c>
      <c r="T88" s="18">
        <f>VLOOKUP(A88,'[19]Jan1974-Dec1975'!$A$387:$C$496,3,0)</f>
        <v>879594</v>
      </c>
      <c r="U88" s="18">
        <f>VLOOKUP(A88,'[20]Jan1976-Dec1977'!$A$355:$C$464,3,0)</f>
        <v>1203714</v>
      </c>
      <c r="V88" s="18">
        <f>VLOOKUP(A88,'[21]Jan1978-Dec1978'!$A$323:$C$432,3,0)</f>
        <v>1030238</v>
      </c>
      <c r="W88" s="18">
        <v>1246579</v>
      </c>
      <c r="X88" s="18">
        <v>1413050</v>
      </c>
      <c r="Y88" s="18">
        <v>1905461</v>
      </c>
      <c r="Z88" s="18">
        <v>2196348</v>
      </c>
      <c r="AA88" s="18">
        <v>1398883</v>
      </c>
      <c r="AB88" s="18">
        <v>3194103</v>
      </c>
      <c r="AC88" s="18">
        <v>2478339</v>
      </c>
      <c r="AD88" s="18">
        <v>5946298</v>
      </c>
      <c r="AE88" s="18">
        <v>9491849</v>
      </c>
      <c r="AF88" s="18"/>
      <c r="AG88" s="18">
        <f>SUM(B88:AF88)</f>
        <v>39487975</v>
      </c>
    </row>
    <row r="89" spans="1:33" x14ac:dyDescent="0.2">
      <c r="A89" s="17">
        <v>36982</v>
      </c>
      <c r="B89" s="18">
        <f>VLOOKUP(A89,[1]Dec1930!$A$643:$C$752,3,0)</f>
        <v>27912</v>
      </c>
      <c r="C89" s="18">
        <f>VLOOKUP(A89,'[2]Jan1931-Dec1940'!$A$643:$C$752,3,0)</f>
        <v>29566</v>
      </c>
      <c r="D89" s="18">
        <f>VLOOKUP(A89,'[3]Jan1941-Dec1950'!$A$643:$D$752,3,0)</f>
        <v>175194</v>
      </c>
      <c r="E89" s="18">
        <f>VLOOKUP(A89,'[4]Jan1951-Dec1955'!$A$654:$C$763,3,0)</f>
        <v>410406</v>
      </c>
      <c r="F89" s="18">
        <f>VLOOKUP(A89,'[5]Jan1956-Dec1957'!$A$643:$C$752,3,0)</f>
        <v>137061</v>
      </c>
      <c r="G89" s="18">
        <f>VLOOKUP(A89,'[6]Jan1958-Dec1958'!$A$643:$C$752,3,0)</f>
        <v>418857</v>
      </c>
      <c r="H89" s="18">
        <f>VLOOKUP(A89,'[7]Jan1959-Dec1959'!$A$627:$C$736,3,0)</f>
        <v>131676</v>
      </c>
      <c r="I89" s="18">
        <f>VLOOKUP(A89,'[8]Jan1960-Dec1960'!$A$611:$C$720,3,0)</f>
        <v>132996</v>
      </c>
      <c r="J89" s="18">
        <f>VLOOKUP(A89,'[9]Jan1961-Dec1961'!$A$595:$C$704,3,0)</f>
        <v>149917</v>
      </c>
      <c r="K89" s="18">
        <f>VLOOKUP(A89,'[10]Jan1962-Dec1962'!$A$579:$C$688,3,0)</f>
        <v>92282</v>
      </c>
      <c r="L89" s="18">
        <f>VLOOKUP(A89,'[11]Jan1963-Dec1963'!$A$563:$C$672,3,0)</f>
        <v>158492</v>
      </c>
      <c r="M89" s="18">
        <f>VLOOKUP(A89,'[12]Jan1964-Dec1964'!$A$547:$C$656,3,0)</f>
        <v>348843</v>
      </c>
      <c r="N89" s="18">
        <f>VLOOKUP(A89,'[13]Jan1965-Dec1965'!$A$531:$C$640,3,0)</f>
        <v>3280393</v>
      </c>
      <c r="O89" s="18">
        <f>VLOOKUP(A89,'[14]Jan1966-Dec1967'!$A$515:$C$624,3,0)</f>
        <v>165855</v>
      </c>
      <c r="P89" s="18">
        <f>VLOOKUP(A89,'[15]Jan1967-Dec1967'!$A$499:$C$608,3,0)</f>
        <v>111998</v>
      </c>
      <c r="Q89" s="18">
        <f>VLOOKUP(A89,'[16]Jan1968-Dec1968'!$A$483:$C$592,3,0)</f>
        <v>168129</v>
      </c>
      <c r="R89" s="18">
        <f>VLOOKUP(A89,'[17]Jan1969-Dec1970'!$A$467:$C$576,3,0)</f>
        <v>403422</v>
      </c>
      <c r="S89" s="18">
        <f>VLOOKUP(A89,'[18]Jan1971-Dec1973'!$A$435:$C$544,3,0)</f>
        <v>543211</v>
      </c>
      <c r="T89" s="18">
        <f>VLOOKUP(A89,'[19]Jan1974-Dec1975'!$A$387:$C$496,3,0)</f>
        <v>792928</v>
      </c>
      <c r="U89" s="18">
        <f>VLOOKUP(A89,'[20]Jan1976-Dec1977'!$A$355:$C$464,3,0)</f>
        <v>1170115</v>
      </c>
      <c r="V89" s="18">
        <f>VLOOKUP(A89,'[21]Jan1978-Dec1978'!$A$323:$C$432,3,0)</f>
        <v>1024285</v>
      </c>
      <c r="W89" s="18">
        <v>1203164</v>
      </c>
      <c r="X89" s="18">
        <v>1419695</v>
      </c>
      <c r="Y89" s="18">
        <v>1812801</v>
      </c>
      <c r="Z89" s="18">
        <v>2106657</v>
      </c>
      <c r="AA89" s="18">
        <v>1270096</v>
      </c>
      <c r="AB89" s="18">
        <v>3133211</v>
      </c>
      <c r="AC89" s="18">
        <v>2410109</v>
      </c>
      <c r="AD89" s="18">
        <v>5952297</v>
      </c>
      <c r="AE89" s="18">
        <v>9535633</v>
      </c>
      <c r="AF89" s="18"/>
      <c r="AG89" s="18">
        <f>SUM(B89:AF89)</f>
        <v>38717201</v>
      </c>
    </row>
    <row r="90" spans="1:33" x14ac:dyDescent="0.2">
      <c r="A90" s="17">
        <v>37012</v>
      </c>
      <c r="B90" s="18">
        <f>VLOOKUP(A90,[1]Dec1930!$A$643:$C$752,3,0)</f>
        <v>20855</v>
      </c>
      <c r="C90" s="18">
        <f>VLOOKUP(A90,'[2]Jan1931-Dec1940'!$A$643:$C$752,3,0)</f>
        <v>29926</v>
      </c>
      <c r="D90" s="18">
        <f>VLOOKUP(A90,'[3]Jan1941-Dec1950'!$A$643:$D$752,3,0)</f>
        <v>152994</v>
      </c>
      <c r="E90" s="18">
        <f>VLOOKUP(A90,'[4]Jan1951-Dec1955'!$A$654:$C$763,3,0)</f>
        <v>421392</v>
      </c>
      <c r="F90" s="18">
        <f>VLOOKUP(A90,'[5]Jan1956-Dec1957'!$A$643:$C$752,3,0)</f>
        <v>139212</v>
      </c>
      <c r="G90" s="18">
        <f>VLOOKUP(A90,'[6]Jan1958-Dec1958'!$A$643:$C$752,3,0)</f>
        <v>400728</v>
      </c>
      <c r="H90" s="18">
        <f>VLOOKUP(A90,'[7]Jan1959-Dec1959'!$A$627:$C$736,3,0)</f>
        <v>133437</v>
      </c>
      <c r="I90" s="18">
        <f>VLOOKUP(A90,'[8]Jan1960-Dec1960'!$A$611:$C$720,3,0)</f>
        <v>135466</v>
      </c>
      <c r="J90" s="18">
        <f>VLOOKUP(A90,'[9]Jan1961-Dec1961'!$A$595:$C$704,3,0)</f>
        <v>146714</v>
      </c>
      <c r="K90" s="18">
        <f>VLOOKUP(A90,'[10]Jan1962-Dec1962'!$A$579:$C$688,3,0)</f>
        <v>85681</v>
      </c>
      <c r="L90" s="18">
        <f>VLOOKUP(A90,'[11]Jan1963-Dec1963'!$A$563:$C$672,3,0)</f>
        <v>161970</v>
      </c>
      <c r="M90" s="18">
        <f>VLOOKUP(A90,'[12]Jan1964-Dec1964'!$A$547:$C$656,3,0)</f>
        <v>355198</v>
      </c>
      <c r="N90" s="18">
        <f>VLOOKUP(A90,'[13]Jan1965-Dec1965'!$A$531:$C$640,3,0)</f>
        <v>3317302</v>
      </c>
      <c r="O90" s="18">
        <f>VLOOKUP(A90,'[14]Jan1966-Dec1967'!$A$515:$C$624,3,0)</f>
        <v>162828</v>
      </c>
      <c r="P90" s="18">
        <f>VLOOKUP(A90,'[15]Jan1967-Dec1967'!$A$499:$C$608,3,0)</f>
        <v>107199</v>
      </c>
      <c r="Q90" s="18">
        <f>VLOOKUP(A90,'[16]Jan1968-Dec1968'!$A$483:$C$592,3,0)</f>
        <v>163768</v>
      </c>
      <c r="R90" s="18">
        <f>VLOOKUP(A90,'[17]Jan1969-Dec1970'!$A$467:$C$576,3,0)</f>
        <v>389298</v>
      </c>
      <c r="S90" s="18">
        <f>VLOOKUP(A90,'[18]Jan1971-Dec1973'!$A$435:$C$544,3,0)</f>
        <v>565063</v>
      </c>
      <c r="T90" s="18">
        <f>VLOOKUP(A90,'[19]Jan1974-Dec1975'!$A$387:$C$496,3,0)</f>
        <v>3591535</v>
      </c>
      <c r="U90" s="18">
        <f>VLOOKUP(A90,'[20]Jan1976-Dec1977'!$A$355:$C$464,3,0)</f>
        <v>1161233</v>
      </c>
      <c r="V90" s="18">
        <f>VLOOKUP(A90,'[21]Jan1978-Dec1978'!$A$323:$C$432,3,0)</f>
        <v>1060433</v>
      </c>
      <c r="W90" s="18">
        <v>1222804</v>
      </c>
      <c r="X90" s="18">
        <v>1347937</v>
      </c>
      <c r="Y90" s="18">
        <v>1826988</v>
      </c>
      <c r="Z90" s="18">
        <v>2073304</v>
      </c>
      <c r="AA90" s="18">
        <v>1304035</v>
      </c>
      <c r="AB90" s="18">
        <v>3138107</v>
      </c>
      <c r="AC90" s="18">
        <v>2402881</v>
      </c>
      <c r="AD90" s="18">
        <v>6125781</v>
      </c>
      <c r="AE90" s="18">
        <v>9538937</v>
      </c>
      <c r="AF90" s="18"/>
      <c r="AG90" s="18">
        <f>SUM(B90:AF90)</f>
        <v>41683006</v>
      </c>
    </row>
    <row r="91" spans="1:33" x14ac:dyDescent="0.2">
      <c r="P91" s="18"/>
      <c r="Q91" s="18"/>
      <c r="R91" s="18"/>
      <c r="S91" s="18"/>
      <c r="T91" s="18"/>
      <c r="U91" s="18"/>
      <c r="V91" s="18"/>
    </row>
    <row r="92" spans="1:33" x14ac:dyDescent="0.2">
      <c r="P92" s="18"/>
      <c r="Q92" s="18"/>
      <c r="R92" s="18"/>
      <c r="S92" s="18"/>
      <c r="T92" s="18"/>
      <c r="U92" s="18"/>
      <c r="V92" s="18"/>
    </row>
    <row r="93" spans="1:33" x14ac:dyDescent="0.2">
      <c r="P93" s="18"/>
      <c r="Q93" s="18"/>
      <c r="R93" s="18"/>
      <c r="S93" s="18"/>
      <c r="T93" s="18"/>
      <c r="U93" s="18"/>
      <c r="V93" s="18"/>
    </row>
    <row r="94" spans="1:33" x14ac:dyDescent="0.2">
      <c r="P94" s="18"/>
      <c r="Q94" s="18"/>
      <c r="R94" s="18"/>
      <c r="S94" s="18"/>
      <c r="T94" s="18"/>
      <c r="U94" s="18"/>
      <c r="V94" s="18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 TX Graph</vt:lpstr>
      <vt:lpstr>E TX Matrix</vt:lpstr>
      <vt:lpstr>Pre 94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Havlíček Jan</cp:lastModifiedBy>
  <cp:lastPrinted>2001-04-06T15:02:23Z</cp:lastPrinted>
  <dcterms:created xsi:type="dcterms:W3CDTF">2001-04-05T21:28:33Z</dcterms:created>
  <dcterms:modified xsi:type="dcterms:W3CDTF">2023-09-10T15:27:52Z</dcterms:modified>
</cp:coreProperties>
</file>