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9660" activeTab="1"/>
  </bookViews>
  <sheets>
    <sheet name="ENA Calculations" sheetId="5" r:id="rId1"/>
    <sheet name="ENA &amp; INSIDE ONLY" sheetId="4" r:id="rId2"/>
  </sheets>
  <calcPr calcId="92512"/>
</workbook>
</file>

<file path=xl/calcChain.xml><?xml version="1.0" encoding="utf-8"?>
<calcChain xmlns="http://schemas.openxmlformats.org/spreadsheetml/2006/main">
  <c r="L4" i="4" l="1"/>
  <c r="N4" i="4"/>
  <c r="L5" i="4"/>
  <c r="N5" i="4"/>
  <c r="L6" i="4"/>
  <c r="N6" i="4"/>
  <c r="L7" i="4"/>
  <c r="N7" i="4"/>
  <c r="L8" i="4"/>
  <c r="N8" i="4"/>
  <c r="L9" i="4"/>
  <c r="N9" i="4"/>
  <c r="L10" i="4"/>
  <c r="N10" i="4"/>
  <c r="L11" i="4"/>
  <c r="N11" i="4"/>
  <c r="L12" i="4"/>
  <c r="N12" i="4"/>
  <c r="L13" i="4"/>
  <c r="N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23" i="5"/>
</calcChain>
</file>

<file path=xl/sharedStrings.xml><?xml version="1.0" encoding="utf-8"?>
<sst xmlns="http://schemas.openxmlformats.org/spreadsheetml/2006/main" count="62" uniqueCount="59">
  <si>
    <t xml:space="preserve">2001 LEGAL BUDGET WORKSHEET FOR ENA ONLY (INSIDE COSTS ONLY) </t>
  </si>
  <si>
    <t>HC</t>
  </si>
  <si>
    <t>Salaries &amp;
Wages</t>
  </si>
  <si>
    <t>Benefits</t>
  </si>
  <si>
    <t>Payroll
Taxes</t>
  </si>
  <si>
    <t>Employee
Expense</t>
  </si>
  <si>
    <t>Supplies &amp;
Expenses</t>
  </si>
  <si>
    <t>Rents</t>
  </si>
  <si>
    <t>Corp.Legal</t>
  </si>
  <si>
    <t>Corp IT</t>
  </si>
  <si>
    <t>Corp Rent</t>
  </si>
  <si>
    <t>Sub-total</t>
  </si>
  <si>
    <t>Less: Non ENA Alloc.</t>
  </si>
  <si>
    <t>ENA TOTAL</t>
  </si>
  <si>
    <t>Schuler/McC
CC 105653</t>
  </si>
  <si>
    <t>Tweed          CC 105654</t>
  </si>
  <si>
    <t>Haedicke
CC 105655</t>
  </si>
  <si>
    <t>Sanders
CC 105656</t>
  </si>
  <si>
    <t>Taylor/StClair
CC 105657</t>
  </si>
  <si>
    <t>Gray/Hodge          CC 105659</t>
  </si>
  <si>
    <t>Cash
CC 105660</t>
  </si>
  <si>
    <t>Sager           CC 107061</t>
  </si>
  <si>
    <t>Total</t>
  </si>
  <si>
    <t>DETAILS FOR ENA ONLY (INSIDE COSTS ONLY)</t>
  </si>
  <si>
    <t>CC 105653 (M&amp;A):</t>
  </si>
  <si>
    <t>Non ENA allocations</t>
  </si>
  <si>
    <t>Total Inside costs</t>
  </si>
  <si>
    <t>CC 105655 (Executive)</t>
  </si>
  <si>
    <t>Total Inside Costs*</t>
  </si>
  <si>
    <t>807,991 divided by 100 = 8080 x 30 = 242,400</t>
  </si>
  <si>
    <t>*not including Corp Legal</t>
  </si>
  <si>
    <t>Corp Legal</t>
  </si>
  <si>
    <t>Total non-ENA</t>
  </si>
  <si>
    <t xml:space="preserve">CC105657 Fin Trading/NW </t>
  </si>
  <si>
    <t>Total Insides Costs</t>
  </si>
  <si>
    <t>CC 105659 Phy Trading</t>
  </si>
  <si>
    <t>Total Inside Costs</t>
  </si>
  <si>
    <t>3,842,535 divided by 1400 = 2745 x 10 = 27,450</t>
  </si>
  <si>
    <t>2,841,954 divided by 800 = 3552 x 135 = 479,520</t>
  </si>
  <si>
    <t>2,455,005 divided by 700 = 3507 x 510 = 1,788,570</t>
  </si>
  <si>
    <t>The following CCs have allocations to business groups outside of ENA:</t>
  </si>
  <si>
    <t>Removed all Outside Services for all Cost Centers.</t>
  </si>
  <si>
    <t>Removed all costs for CC 107062 (Industrial Markets).</t>
  </si>
  <si>
    <t>Removed all costs for CC 105658 (Global Markets).</t>
  </si>
  <si>
    <t>135 points</t>
  </si>
  <si>
    <t>30 points</t>
  </si>
  <si>
    <t>510 points</t>
  </si>
  <si>
    <t>10 points</t>
  </si>
  <si>
    <t>8 attorneys = 800 points</t>
  </si>
  <si>
    <t>1 attorney = 100 points</t>
  </si>
  <si>
    <t>7 attorneys = 700 points</t>
  </si>
  <si>
    <t>14 attorneys = 1400 points</t>
  </si>
  <si>
    <t>**no of all attys x 100</t>
  </si>
  <si>
    <t>***total of all non-ENA points</t>
  </si>
  <si>
    <t>Executive non-ENA</t>
  </si>
  <si>
    <t>Corp Legal non-ENA</t>
  </si>
  <si>
    <t>2,214,000 divided by 5600** = 395.35 x 685*** = 270,815</t>
  </si>
  <si>
    <t>Aronowitz
CC 105658</t>
  </si>
  <si>
    <t>Murray          CC 107062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</si>
</sst>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  <font>
      <sz val="14"/>
      <name val="Arial"/>
    </font>
    <font>
      <u/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7" fontId="1" fillId="0" borderId="0" xfId="0" applyNumberFormat="1" applyFont="1" applyFill="1" applyBorder="1"/>
    <xf numFmtId="37" fontId="1" fillId="0" borderId="0" xfId="0" applyNumberFormat="1" applyFont="1"/>
    <xf numFmtId="37" fontId="1" fillId="0" borderId="0" xfId="0" applyNumberFormat="1" applyFont="1" applyBorder="1" applyAlignment="1">
      <alignment horizontal="right"/>
    </xf>
    <xf numFmtId="37" fontId="1" fillId="0" borderId="0" xfId="1" applyNumberFormat="1" applyFont="1" applyFill="1" applyBorder="1"/>
    <xf numFmtId="37" fontId="1" fillId="0" borderId="0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8" fillId="0" borderId="0" xfId="0" applyFont="1"/>
    <xf numFmtId="4" fontId="6" fillId="0" borderId="0" xfId="0" applyNumberFormat="1" applyFont="1"/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/>
    <xf numFmtId="0" fontId="6" fillId="0" borderId="0" xfId="0" applyFont="1"/>
    <xf numFmtId="3" fontId="6" fillId="0" borderId="0" xfId="0" applyNumberFormat="1" applyFont="1"/>
    <xf numFmtId="3" fontId="7" fillId="0" borderId="0" xfId="0" applyNumberFormat="1" applyFont="1"/>
    <xf numFmtId="10" fontId="0" fillId="0" borderId="0" xfId="0" applyNumberFormat="1"/>
    <xf numFmtId="10" fontId="0" fillId="0" borderId="0" xfId="0" applyNumberFormat="1" applyAlignment="1">
      <alignment horizontal="right"/>
    </xf>
    <xf numFmtId="0" fontId="9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3.2" x14ac:dyDescent="0.25"/>
  <cols>
    <col min="1" max="1" width="25.109375" customWidth="1"/>
    <col min="2" max="2" width="19.109375" customWidth="1"/>
    <col min="3" max="4" width="12.44140625" customWidth="1"/>
    <col min="5" max="6" width="12.33203125" customWidth="1"/>
    <col min="7" max="7" width="18.109375" customWidth="1"/>
  </cols>
  <sheetData>
    <row r="1" spans="1:7" x14ac:dyDescent="0.25">
      <c r="A1" t="s">
        <v>23</v>
      </c>
    </row>
    <row r="3" spans="1:7" x14ac:dyDescent="0.25">
      <c r="A3" t="s">
        <v>41</v>
      </c>
    </row>
    <row r="4" spans="1:7" x14ac:dyDescent="0.25">
      <c r="A4" t="s">
        <v>42</v>
      </c>
    </row>
    <row r="5" spans="1:7" x14ac:dyDescent="0.25">
      <c r="A5" t="s">
        <v>43</v>
      </c>
      <c r="C5" s="28"/>
      <c r="D5" s="28"/>
      <c r="E5" s="28"/>
      <c r="F5" s="28"/>
      <c r="G5" s="28"/>
    </row>
    <row r="6" spans="1:7" x14ac:dyDescent="0.25">
      <c r="C6" s="28"/>
      <c r="D6" s="28"/>
      <c r="E6" s="28"/>
      <c r="F6" s="28"/>
      <c r="G6" s="28"/>
    </row>
    <row r="7" spans="1:7" x14ac:dyDescent="0.25">
      <c r="A7" s="42" t="s">
        <v>40</v>
      </c>
      <c r="C7" s="28"/>
      <c r="D7" s="28"/>
      <c r="E7" s="28"/>
      <c r="F7" s="28"/>
      <c r="G7" s="28"/>
    </row>
    <row r="8" spans="1:7" x14ac:dyDescent="0.25">
      <c r="C8" s="28"/>
      <c r="D8" s="28"/>
      <c r="E8" s="28"/>
      <c r="F8" s="28"/>
      <c r="G8" s="28"/>
    </row>
    <row r="9" spans="1:7" x14ac:dyDescent="0.25">
      <c r="A9" t="s">
        <v>24</v>
      </c>
      <c r="B9" s="21" t="s">
        <v>48</v>
      </c>
      <c r="C9" s="21"/>
      <c r="D9" s="41"/>
      <c r="E9" s="41"/>
      <c r="F9" s="41"/>
      <c r="G9" s="41"/>
    </row>
    <row r="10" spans="1:7" x14ac:dyDescent="0.25">
      <c r="A10" t="s">
        <v>25</v>
      </c>
      <c r="B10" s="40" t="s">
        <v>44</v>
      </c>
      <c r="C10" s="41"/>
      <c r="D10" s="41"/>
      <c r="E10" s="41"/>
      <c r="F10" s="41"/>
      <c r="G10" s="41"/>
    </row>
    <row r="11" spans="1:7" x14ac:dyDescent="0.25">
      <c r="A11" t="s">
        <v>26</v>
      </c>
      <c r="B11" s="21" t="s">
        <v>38</v>
      </c>
      <c r="C11" s="41"/>
      <c r="D11" s="41"/>
      <c r="E11" s="41"/>
      <c r="F11" s="41"/>
      <c r="G11" s="41"/>
    </row>
    <row r="12" spans="1:7" x14ac:dyDescent="0.25">
      <c r="B12" s="21"/>
      <c r="C12" s="41"/>
      <c r="D12" s="41"/>
      <c r="E12" s="41"/>
      <c r="F12" s="41"/>
      <c r="G12" s="41"/>
    </row>
    <row r="13" spans="1:7" x14ac:dyDescent="0.25">
      <c r="A13" t="s">
        <v>27</v>
      </c>
      <c r="B13" s="21" t="s">
        <v>49</v>
      </c>
      <c r="C13" s="41"/>
      <c r="D13" s="41"/>
      <c r="E13" s="41"/>
      <c r="F13" s="41"/>
      <c r="G13" s="41"/>
    </row>
    <row r="14" spans="1:7" x14ac:dyDescent="0.25">
      <c r="A14" t="s">
        <v>25</v>
      </c>
      <c r="B14" s="40" t="s">
        <v>45</v>
      </c>
      <c r="C14" s="41"/>
      <c r="D14" s="41"/>
      <c r="E14" s="41"/>
      <c r="F14" s="41"/>
      <c r="G14" s="41"/>
    </row>
    <row r="15" spans="1:7" x14ac:dyDescent="0.25">
      <c r="A15" t="s">
        <v>28</v>
      </c>
      <c r="B15" s="40" t="s">
        <v>29</v>
      </c>
      <c r="C15" s="41"/>
      <c r="D15" s="41"/>
      <c r="E15" s="41"/>
      <c r="F15" s="41"/>
      <c r="G15" s="41"/>
    </row>
    <row r="16" spans="1:7" x14ac:dyDescent="0.25">
      <c r="A16" t="s">
        <v>30</v>
      </c>
      <c r="B16" s="21"/>
      <c r="C16" s="41"/>
      <c r="D16" s="41"/>
      <c r="E16" s="41"/>
      <c r="F16" s="41"/>
      <c r="G16" s="41"/>
    </row>
    <row r="17" spans="1:7" x14ac:dyDescent="0.25">
      <c r="A17" t="s">
        <v>31</v>
      </c>
      <c r="B17" s="40" t="s">
        <v>56</v>
      </c>
      <c r="C17" s="41"/>
      <c r="D17" s="41"/>
      <c r="E17" s="41"/>
      <c r="F17" s="41"/>
      <c r="G17" s="41"/>
    </row>
    <row r="18" spans="1:7" x14ac:dyDescent="0.25">
      <c r="A18" t="s">
        <v>52</v>
      </c>
      <c r="B18" s="21"/>
      <c r="C18" s="41"/>
      <c r="D18" s="41"/>
      <c r="E18" s="41"/>
      <c r="F18" s="41"/>
      <c r="G18" s="41"/>
    </row>
    <row r="19" spans="1:7" x14ac:dyDescent="0.25">
      <c r="A19" t="s">
        <v>53</v>
      </c>
      <c r="B19" s="21"/>
      <c r="C19" s="41"/>
      <c r="D19" s="41"/>
      <c r="E19" s="41"/>
      <c r="F19" s="41"/>
      <c r="G19" s="41"/>
    </row>
    <row r="20" spans="1:7" x14ac:dyDescent="0.25">
      <c r="B20" s="21"/>
      <c r="C20" s="41"/>
      <c r="D20" s="41"/>
      <c r="E20" s="41"/>
      <c r="F20" s="41"/>
      <c r="G20" s="41"/>
    </row>
    <row r="21" spans="1:7" x14ac:dyDescent="0.25">
      <c r="A21" t="s">
        <v>54</v>
      </c>
      <c r="B21" s="21">
        <v>242400</v>
      </c>
      <c r="C21" s="41"/>
      <c r="D21" s="41"/>
      <c r="E21" s="41"/>
      <c r="F21" s="41"/>
      <c r="G21" s="41"/>
    </row>
    <row r="22" spans="1:7" x14ac:dyDescent="0.25">
      <c r="A22" t="s">
        <v>55</v>
      </c>
      <c r="B22" s="43">
        <v>270815</v>
      </c>
      <c r="C22" s="41"/>
      <c r="D22" s="41"/>
      <c r="E22" s="41"/>
      <c r="F22" s="41"/>
      <c r="G22" s="41"/>
    </row>
    <row r="23" spans="1:7" x14ac:dyDescent="0.25">
      <c r="A23" t="s">
        <v>32</v>
      </c>
      <c r="B23" s="21">
        <f>SUM(B21:B22)</f>
        <v>513215</v>
      </c>
      <c r="C23" s="41"/>
      <c r="D23" s="41"/>
      <c r="E23" s="41"/>
      <c r="F23" s="41"/>
      <c r="G23" s="41"/>
    </row>
    <row r="24" spans="1:7" x14ac:dyDescent="0.25">
      <c r="B24" s="41"/>
      <c r="C24" s="41"/>
      <c r="D24" s="41"/>
      <c r="E24" s="41"/>
      <c r="F24" s="41"/>
    </row>
    <row r="25" spans="1:7" x14ac:dyDescent="0.25">
      <c r="A25" t="s">
        <v>33</v>
      </c>
      <c r="B25" s="41" t="s">
        <v>50</v>
      </c>
      <c r="C25" s="41"/>
      <c r="D25" s="41"/>
      <c r="E25" s="41"/>
      <c r="F25" s="41"/>
      <c r="G25" s="41"/>
    </row>
    <row r="26" spans="1:7" x14ac:dyDescent="0.25">
      <c r="A26" t="s">
        <v>25</v>
      </c>
      <c r="B26" s="40" t="s">
        <v>46</v>
      </c>
      <c r="C26" s="41"/>
      <c r="D26" s="41"/>
      <c r="E26" s="41"/>
      <c r="F26" s="41"/>
    </row>
    <row r="27" spans="1:7" x14ac:dyDescent="0.25">
      <c r="A27" t="s">
        <v>34</v>
      </c>
      <c r="B27" s="21" t="s">
        <v>39</v>
      </c>
      <c r="C27" s="41"/>
      <c r="D27" s="41"/>
      <c r="E27" s="41"/>
      <c r="F27" s="41"/>
      <c r="G27" s="41"/>
    </row>
    <row r="28" spans="1:7" x14ac:dyDescent="0.25">
      <c r="B28" s="21"/>
    </row>
    <row r="29" spans="1:7" x14ac:dyDescent="0.25">
      <c r="A29" t="s">
        <v>35</v>
      </c>
      <c r="B29" s="21" t="s">
        <v>51</v>
      </c>
    </row>
    <row r="30" spans="1:7" x14ac:dyDescent="0.25">
      <c r="A30" t="s">
        <v>25</v>
      </c>
      <c r="B30" s="40" t="s">
        <v>47</v>
      </c>
    </row>
    <row r="31" spans="1:7" x14ac:dyDescent="0.25">
      <c r="A31" t="s">
        <v>36</v>
      </c>
      <c r="B31" t="s">
        <v>37</v>
      </c>
    </row>
    <row r="32" spans="1:7" x14ac:dyDescent="0.25">
      <c r="A32" s="42"/>
      <c r="B32" s="42"/>
    </row>
    <row r="34" spans="3:3" x14ac:dyDescent="0.25">
      <c r="C34" s="21"/>
    </row>
    <row r="35" spans="3:3" x14ac:dyDescent="0.25">
      <c r="C35" s="43"/>
    </row>
    <row r="36" spans="3:3" x14ac:dyDescent="0.25">
      <c r="C36" s="21"/>
    </row>
    <row r="37" spans="3:3" x14ac:dyDescent="0.25">
      <c r="C37" s="44"/>
    </row>
    <row r="38" spans="3:3" x14ac:dyDescent="0.25">
      <c r="C38" s="43"/>
    </row>
    <row r="39" spans="3:3" x14ac:dyDescent="0.25">
      <c r="C39" s="21"/>
    </row>
  </sheetData>
  <phoneticPr fontId="0" type="noConversion"/>
  <pageMargins left="0.75" right="0.75" top="1" bottom="1" header="0.5" footer="0.5"/>
  <pageSetup orientation="portrait" r:id="rId1"/>
  <headerFooter alignWithMargins="0"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/>
  </sheetViews>
  <sheetFormatPr defaultRowHeight="13.2" x14ac:dyDescent="0.25"/>
  <cols>
    <col min="1" max="1" width="10.33203125" customWidth="1"/>
    <col min="2" max="2" width="3.5546875" style="7" bestFit="1" customWidth="1"/>
    <col min="3" max="3" width="10.109375" style="7" bestFit="1" customWidth="1"/>
    <col min="4" max="4" width="9.109375" style="7" bestFit="1" customWidth="1"/>
    <col min="5" max="5" width="8.109375" style="7" bestFit="1" customWidth="1"/>
    <col min="6" max="6" width="9.33203125" style="7" bestFit="1" customWidth="1"/>
    <col min="7" max="7" width="10" bestFit="1" customWidth="1"/>
    <col min="8" max="8" width="5.88671875" bestFit="1" customWidth="1"/>
    <col min="9" max="9" width="9.88671875" customWidth="1"/>
    <col min="10" max="10" width="7.5546875" bestFit="1" customWidth="1"/>
    <col min="11" max="11" width="9.33203125" bestFit="1" customWidth="1"/>
    <col min="12" max="12" width="10.109375" bestFit="1" customWidth="1"/>
    <col min="13" max="13" width="10.88671875" customWidth="1"/>
    <col min="14" max="14" width="11.109375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3"/>
      <c r="G1" s="4"/>
      <c r="H1" s="5"/>
      <c r="I1" s="5"/>
      <c r="J1" s="4"/>
    </row>
    <row r="2" spans="1:15" ht="17.399999999999999" x14ac:dyDescent="0.3">
      <c r="A2" s="6"/>
      <c r="B2" s="1"/>
      <c r="G2" s="6"/>
      <c r="H2" s="6"/>
      <c r="I2" s="6"/>
      <c r="J2" s="6"/>
      <c r="K2" s="6"/>
    </row>
    <row r="3" spans="1:15" ht="25.5" customHeight="1" x14ac:dyDescent="0.25">
      <c r="A3" s="8"/>
      <c r="B3" s="9" t="s">
        <v>1</v>
      </c>
      <c r="C3" s="10" t="s">
        <v>2</v>
      </c>
      <c r="D3" s="10" t="s">
        <v>3</v>
      </c>
      <c r="E3" s="11" t="s">
        <v>4</v>
      </c>
      <c r="F3" s="9" t="s">
        <v>5</v>
      </c>
      <c r="G3" s="10" t="s">
        <v>6</v>
      </c>
      <c r="H3" s="9" t="s">
        <v>7</v>
      </c>
      <c r="I3" s="9" t="s">
        <v>8</v>
      </c>
      <c r="J3" s="12" t="s">
        <v>9</v>
      </c>
      <c r="K3" s="12" t="s">
        <v>10</v>
      </c>
      <c r="L3" s="12" t="s">
        <v>11</v>
      </c>
      <c r="M3" s="10" t="s">
        <v>12</v>
      </c>
      <c r="N3" s="12" t="s">
        <v>13</v>
      </c>
    </row>
    <row r="4" spans="1:15" ht="33" customHeight="1" x14ac:dyDescent="0.25">
      <c r="A4" s="13" t="s">
        <v>14</v>
      </c>
      <c r="B4" s="14">
        <v>15</v>
      </c>
      <c r="C4" s="15">
        <v>1980480</v>
      </c>
      <c r="D4" s="16">
        <v>255194</v>
      </c>
      <c r="E4" s="17">
        <v>119620</v>
      </c>
      <c r="F4" s="18">
        <v>194592</v>
      </c>
      <c r="G4" s="19">
        <v>69252</v>
      </c>
      <c r="H4" s="20"/>
      <c r="I4" s="20"/>
      <c r="J4" s="21">
        <v>88176</v>
      </c>
      <c r="K4" s="21">
        <v>134640</v>
      </c>
      <c r="L4" s="22">
        <f t="shared" ref="L4:L11" si="0">SUM(C4:K4)</f>
        <v>2841954</v>
      </c>
      <c r="M4" s="22">
        <v>479520</v>
      </c>
      <c r="N4" s="21">
        <f t="shared" ref="N4:N13" si="1">L4-M4</f>
        <v>2362434</v>
      </c>
    </row>
    <row r="5" spans="1:15" ht="33" customHeight="1" x14ac:dyDescent="0.25">
      <c r="A5" s="13" t="s">
        <v>15</v>
      </c>
      <c r="B5" s="14">
        <v>10</v>
      </c>
      <c r="C5" s="15">
        <v>1222116</v>
      </c>
      <c r="D5" s="16">
        <v>161046</v>
      </c>
      <c r="E5" s="17">
        <v>77782</v>
      </c>
      <c r="F5" s="18">
        <v>271872</v>
      </c>
      <c r="G5" s="19">
        <v>58788</v>
      </c>
      <c r="H5" s="20"/>
      <c r="I5" s="20"/>
      <c r="J5" s="21">
        <v>57024</v>
      </c>
      <c r="K5" s="21">
        <v>79956</v>
      </c>
      <c r="L5" s="22">
        <f t="shared" si="0"/>
        <v>1928584</v>
      </c>
      <c r="M5" s="22">
        <v>0</v>
      </c>
      <c r="N5" s="21">
        <f t="shared" si="1"/>
        <v>1928584</v>
      </c>
    </row>
    <row r="6" spans="1:15" ht="33" customHeight="1" x14ac:dyDescent="0.25">
      <c r="A6" s="13" t="s">
        <v>16</v>
      </c>
      <c r="B6" s="14">
        <v>2</v>
      </c>
      <c r="C6" s="15">
        <v>441768</v>
      </c>
      <c r="D6" s="16">
        <v>50464</v>
      </c>
      <c r="E6" s="17">
        <v>19503</v>
      </c>
      <c r="F6" s="18">
        <v>78600</v>
      </c>
      <c r="G6" s="19">
        <v>141228</v>
      </c>
      <c r="H6" s="18"/>
      <c r="I6" s="18">
        <v>2214000</v>
      </c>
      <c r="J6" s="21">
        <v>26004</v>
      </c>
      <c r="K6" s="21">
        <v>50424</v>
      </c>
      <c r="L6" s="22">
        <f t="shared" si="0"/>
        <v>3021991</v>
      </c>
      <c r="M6" s="22">
        <v>513215</v>
      </c>
      <c r="N6" s="21">
        <f t="shared" si="1"/>
        <v>2508776</v>
      </c>
    </row>
    <row r="7" spans="1:15" ht="33" customHeight="1" x14ac:dyDescent="0.25">
      <c r="A7" s="13" t="s">
        <v>17</v>
      </c>
      <c r="B7" s="14">
        <v>4</v>
      </c>
      <c r="C7" s="15">
        <v>302688</v>
      </c>
      <c r="D7" s="16">
        <v>47199</v>
      </c>
      <c r="E7" s="17">
        <v>27242</v>
      </c>
      <c r="F7" s="18">
        <v>36000</v>
      </c>
      <c r="G7" s="19">
        <v>7320</v>
      </c>
      <c r="H7" s="20"/>
      <c r="I7" s="20"/>
      <c r="J7" s="21">
        <v>33984</v>
      </c>
      <c r="K7" s="21">
        <v>83508</v>
      </c>
      <c r="L7" s="22">
        <f t="shared" si="0"/>
        <v>537941</v>
      </c>
      <c r="M7" s="22">
        <v>0</v>
      </c>
      <c r="N7" s="21">
        <f t="shared" si="1"/>
        <v>537941</v>
      </c>
    </row>
    <row r="8" spans="1:15" ht="33" customHeight="1" x14ac:dyDescent="0.25">
      <c r="A8" s="13" t="s">
        <v>18</v>
      </c>
      <c r="B8" s="14">
        <v>16</v>
      </c>
      <c r="C8" s="15">
        <v>1754856</v>
      </c>
      <c r="D8" s="16">
        <v>239124</v>
      </c>
      <c r="E8" s="17">
        <v>120441</v>
      </c>
      <c r="F8" s="18">
        <v>90180</v>
      </c>
      <c r="G8" s="19">
        <v>17892</v>
      </c>
      <c r="H8" s="20"/>
      <c r="I8" s="20"/>
      <c r="J8" s="21">
        <v>90636</v>
      </c>
      <c r="K8" s="21">
        <v>141876</v>
      </c>
      <c r="L8" s="22">
        <f t="shared" si="0"/>
        <v>2455005</v>
      </c>
      <c r="M8" s="22">
        <v>1788570</v>
      </c>
      <c r="N8" s="21">
        <f t="shared" si="1"/>
        <v>666435</v>
      </c>
    </row>
    <row r="9" spans="1:15" ht="26.25" customHeight="1" x14ac:dyDescent="0.25">
      <c r="A9" s="13" t="s">
        <v>19</v>
      </c>
      <c r="B9" s="23">
        <v>24</v>
      </c>
      <c r="C9" s="24">
        <v>2800236</v>
      </c>
      <c r="D9" s="16">
        <v>374222</v>
      </c>
      <c r="E9" s="17">
        <v>184021</v>
      </c>
      <c r="F9" s="18">
        <v>120720</v>
      </c>
      <c r="G9" s="16">
        <v>31380</v>
      </c>
      <c r="H9" s="20"/>
      <c r="I9" s="20"/>
      <c r="J9" s="21">
        <v>131880</v>
      </c>
      <c r="K9" s="21">
        <v>200076</v>
      </c>
      <c r="L9" s="22">
        <f t="shared" si="0"/>
        <v>3842535</v>
      </c>
      <c r="M9" s="22">
        <v>27450</v>
      </c>
      <c r="N9" s="21">
        <f t="shared" si="1"/>
        <v>3815085</v>
      </c>
    </row>
    <row r="10" spans="1:15" ht="25.5" customHeight="1" x14ac:dyDescent="0.25">
      <c r="A10" s="13" t="s">
        <v>20</v>
      </c>
      <c r="B10" s="14">
        <v>1</v>
      </c>
      <c r="C10" s="15">
        <v>151764</v>
      </c>
      <c r="D10" s="16">
        <v>18838</v>
      </c>
      <c r="E10" s="17">
        <v>8369</v>
      </c>
      <c r="F10" s="18">
        <v>3000</v>
      </c>
      <c r="G10" s="19">
        <v>2796</v>
      </c>
      <c r="H10" s="20"/>
      <c r="I10" s="20"/>
      <c r="J10" s="21">
        <v>10248</v>
      </c>
      <c r="K10" s="21">
        <v>22980</v>
      </c>
      <c r="L10" s="22">
        <f t="shared" si="0"/>
        <v>217995</v>
      </c>
      <c r="M10" s="22">
        <v>0</v>
      </c>
      <c r="N10" s="21">
        <f t="shared" si="1"/>
        <v>217995</v>
      </c>
    </row>
    <row r="11" spans="1:15" ht="25.5" customHeight="1" x14ac:dyDescent="0.25">
      <c r="A11" s="13" t="s">
        <v>21</v>
      </c>
      <c r="B11" s="14">
        <v>10</v>
      </c>
      <c r="C11" s="15">
        <v>902748</v>
      </c>
      <c r="D11" s="16">
        <v>131504</v>
      </c>
      <c r="E11" s="17">
        <v>71395</v>
      </c>
      <c r="F11" s="18">
        <v>67740</v>
      </c>
      <c r="G11" s="19">
        <v>15000</v>
      </c>
      <c r="H11" s="20"/>
      <c r="I11" s="20"/>
      <c r="J11" s="21">
        <v>60420</v>
      </c>
      <c r="K11" s="21">
        <v>94584</v>
      </c>
      <c r="L11" s="22">
        <f t="shared" si="0"/>
        <v>1343391</v>
      </c>
      <c r="M11" s="22">
        <v>0</v>
      </c>
      <c r="N11" s="21">
        <f t="shared" si="1"/>
        <v>1343391</v>
      </c>
    </row>
    <row r="12" spans="1:15" ht="25.5" customHeight="1" x14ac:dyDescent="0.25">
      <c r="A12" s="47" t="s">
        <v>57</v>
      </c>
      <c r="B12" s="14">
        <v>11</v>
      </c>
      <c r="C12" s="15">
        <v>1213176</v>
      </c>
      <c r="D12" s="16">
        <v>165019</v>
      </c>
      <c r="E12" s="17">
        <v>82938</v>
      </c>
      <c r="F12" s="18">
        <v>147480</v>
      </c>
      <c r="G12" s="18">
        <v>17820</v>
      </c>
      <c r="H12" s="19"/>
      <c r="I12" s="20"/>
      <c r="J12" s="20">
        <v>51684</v>
      </c>
      <c r="K12" s="21">
        <v>137196</v>
      </c>
      <c r="L12" s="21">
        <f>SUM(C12:K12)</f>
        <v>1815313</v>
      </c>
      <c r="M12" s="22">
        <v>1815313</v>
      </c>
      <c r="N12" s="21">
        <f t="shared" si="1"/>
        <v>0</v>
      </c>
    </row>
    <row r="13" spans="1:15" ht="25.5" customHeight="1" x14ac:dyDescent="0.25">
      <c r="A13" s="13" t="s">
        <v>58</v>
      </c>
      <c r="B13" s="14">
        <v>5</v>
      </c>
      <c r="C13" s="15">
        <v>634080</v>
      </c>
      <c r="D13" s="16">
        <v>82652</v>
      </c>
      <c r="E13" s="17">
        <v>39352</v>
      </c>
      <c r="F13" s="18">
        <v>74844</v>
      </c>
      <c r="G13" s="18">
        <v>26640</v>
      </c>
      <c r="H13" s="19"/>
      <c r="I13" s="20"/>
      <c r="J13" s="20">
        <v>33912</v>
      </c>
      <c r="K13" s="21">
        <v>51780</v>
      </c>
      <c r="L13" s="22">
        <f>SUM(C13:K13)</f>
        <v>943260</v>
      </c>
      <c r="M13" s="22">
        <v>943260</v>
      </c>
      <c r="N13" s="21">
        <f t="shared" si="1"/>
        <v>0</v>
      </c>
    </row>
    <row r="14" spans="1:15" ht="29.25" customHeight="1" x14ac:dyDescent="0.25">
      <c r="A14" s="25" t="s">
        <v>22</v>
      </c>
      <c r="B14" s="26">
        <f t="shared" ref="B14:G14" si="2">SUM(B4:B13)</f>
        <v>98</v>
      </c>
      <c r="C14" s="26">
        <f t="shared" si="2"/>
        <v>11403912</v>
      </c>
      <c r="D14" s="26">
        <f t="shared" si="2"/>
        <v>1525262</v>
      </c>
      <c r="E14" s="26">
        <f t="shared" si="2"/>
        <v>750663</v>
      </c>
      <c r="F14" s="26">
        <f t="shared" si="2"/>
        <v>1085028</v>
      </c>
      <c r="G14" s="26">
        <f t="shared" si="2"/>
        <v>388116</v>
      </c>
      <c r="H14" s="26">
        <f>SUM(H4:H11)</f>
        <v>0</v>
      </c>
      <c r="I14" s="26">
        <f t="shared" ref="I14:N14" si="3">SUM(I4:I13)</f>
        <v>2214000</v>
      </c>
      <c r="J14" s="26">
        <f t="shared" si="3"/>
        <v>583968</v>
      </c>
      <c r="K14" s="26">
        <f t="shared" si="3"/>
        <v>997020</v>
      </c>
      <c r="L14" s="26">
        <f t="shared" si="3"/>
        <v>18947969</v>
      </c>
      <c r="M14" s="26">
        <f t="shared" si="3"/>
        <v>5567328</v>
      </c>
      <c r="N14" s="27">
        <f t="shared" si="3"/>
        <v>13380641</v>
      </c>
      <c r="O14" s="46">
        <f>N14/L14</f>
        <v>0.70617811333763525</v>
      </c>
    </row>
    <row r="15" spans="1:15" ht="3" customHeight="1" x14ac:dyDescent="0.25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8"/>
      <c r="O15" s="45"/>
    </row>
    <row r="16" spans="1:15" ht="29.25" customHeight="1" x14ac:dyDescent="0.25">
      <c r="A16" s="29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</row>
    <row r="17" spans="1:13" ht="21.75" customHeight="1" x14ac:dyDescent="0.25">
      <c r="A17" s="30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ht="36" customHeight="1" x14ac:dyDescent="0.25">
      <c r="A18" s="29"/>
      <c r="B18" s="27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</row>
    <row r="19" spans="1:13" ht="15.6" x14ac:dyDescent="0.25">
      <c r="C19" s="35"/>
      <c r="G19" s="36"/>
      <c r="H19" s="37"/>
      <c r="I19" s="37"/>
      <c r="K19" s="36"/>
      <c r="L19" s="34"/>
    </row>
    <row r="20" spans="1:13" x14ac:dyDescent="0.25">
      <c r="G20" s="36"/>
      <c r="K20" s="38"/>
    </row>
    <row r="21" spans="1:13" x14ac:dyDescent="0.25">
      <c r="G21" s="36"/>
      <c r="K21" s="36"/>
    </row>
    <row r="22" spans="1:13" x14ac:dyDescent="0.25">
      <c r="G22" s="38"/>
    </row>
    <row r="23" spans="1:13" x14ac:dyDescent="0.25">
      <c r="F23" s="27"/>
      <c r="G23" s="21"/>
    </row>
    <row r="24" spans="1:13" x14ac:dyDescent="0.25">
      <c r="F24" s="27"/>
      <c r="G24" s="21"/>
    </row>
    <row r="25" spans="1:13" x14ac:dyDescent="0.25">
      <c r="F25" s="27"/>
      <c r="G25" s="21"/>
    </row>
    <row r="26" spans="1:13" x14ac:dyDescent="0.25">
      <c r="F26" s="27"/>
      <c r="G26" s="21"/>
    </row>
    <row r="27" spans="1:13" x14ac:dyDescent="0.25">
      <c r="F27" s="27"/>
      <c r="G27" s="21"/>
    </row>
    <row r="28" spans="1:13" x14ac:dyDescent="0.25">
      <c r="F28" s="27"/>
      <c r="G28" s="21"/>
    </row>
    <row r="29" spans="1:13" ht="15.6" x14ac:dyDescent="0.25">
      <c r="A29" s="37"/>
      <c r="B29" s="39"/>
      <c r="C29" s="39"/>
      <c r="D29" s="39"/>
      <c r="E29" s="39"/>
      <c r="F29" s="28"/>
      <c r="G29" s="21"/>
    </row>
    <row r="30" spans="1:13" x14ac:dyDescent="0.25">
      <c r="F30" s="40"/>
      <c r="G30" s="21"/>
    </row>
    <row r="40" spans="7:7" x14ac:dyDescent="0.25">
      <c r="G40" s="36"/>
    </row>
  </sheetData>
  <phoneticPr fontId="2" type="noConversion"/>
  <printOptions gridLines="1" gridLinesSet="0"/>
  <pageMargins left="0.25" right="0.25" top="1" bottom="1" header="0.5" footer="0.5"/>
  <pageSetup orientation="landscape" horizontalDpi="4294967292" verticalDpi="300" r:id="rId1"/>
  <headerFooter alignWithMargins="0">
    <oddHeader>&amp;L&amp;"Arial,Bold"ENA Confidential&amp;C&amp;A</oddHeader>
    <oddFooter>&amp;L&amp;F&amp;CPage &amp;P&amp;R&amp;D dak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ENA Calculations</vt:lpstr>
      <vt:lpstr>ENA &amp; INSIDE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Havlíček Jan</cp:lastModifiedBy>
  <cp:lastPrinted>2000-10-23T16:10:35Z</cp:lastPrinted>
  <dcterms:created xsi:type="dcterms:W3CDTF">2000-10-20T22:00:48Z</dcterms:created>
  <dcterms:modified xsi:type="dcterms:W3CDTF">2023-09-10T15:28:21Z</dcterms:modified>
</cp:coreProperties>
</file>