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/>
  </bookViews>
  <sheets>
    <sheet name="May01" sheetId="26" r:id="rId1"/>
    <sheet name="Jun01" sheetId="27" r:id="rId2"/>
    <sheet name="Jul01" sheetId="28" r:id="rId3"/>
    <sheet name="Aug01" sheetId="29" r:id="rId4"/>
  </sheets>
  <definedNames>
    <definedName name="_xlnm.Print_Area" localSheetId="3">'Aug01'!$A$3:$AI$158</definedName>
    <definedName name="_xlnm.Print_Area" localSheetId="2">'Jul01'!$A$3:$AI$158</definedName>
    <definedName name="_xlnm.Print_Area" localSheetId="1">'Jun01'!$A$3:$AH$158</definedName>
    <definedName name="_xlnm.Print_Area" localSheetId="0">'May01'!$A$3:$AI$158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</definedNames>
  <calcPr calcId="92512" fullCalcOnLoad="1"/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A95" i="29"/>
  <c r="A96" i="29"/>
  <c r="A97" i="29"/>
  <c r="A98" i="29"/>
  <c r="A99" i="29"/>
  <c r="A100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E102" i="29"/>
  <c r="F102" i="29"/>
  <c r="G102" i="29"/>
  <c r="H102" i="29"/>
  <c r="I102" i="29"/>
  <c r="J102" i="29"/>
  <c r="K102" i="29"/>
  <c r="L102" i="29"/>
  <c r="M102" i="29"/>
  <c r="N102" i="29"/>
  <c r="O102" i="29"/>
  <c r="P102" i="29"/>
  <c r="Q102" i="29"/>
  <c r="R102" i="29"/>
  <c r="S102" i="29"/>
  <c r="T102" i="29"/>
  <c r="U102" i="29"/>
  <c r="V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E103" i="29"/>
  <c r="F103" i="29"/>
  <c r="G103" i="29"/>
  <c r="H103" i="29"/>
  <c r="I103" i="29"/>
  <c r="J103" i="29"/>
  <c r="K103" i="29"/>
  <c r="L103" i="29"/>
  <c r="M103" i="29"/>
  <c r="N103" i="29"/>
  <c r="O103" i="29"/>
  <c r="P103" i="29"/>
  <c r="Q103" i="29"/>
  <c r="R103" i="29"/>
  <c r="S103" i="29"/>
  <c r="T103" i="29"/>
  <c r="U103" i="29"/>
  <c r="V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C104" i="29"/>
  <c r="C105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R134" i="29"/>
  <c r="S134" i="29"/>
  <c r="T134" i="29"/>
  <c r="U134" i="29"/>
  <c r="V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R135" i="29"/>
  <c r="S135" i="29"/>
  <c r="T135" i="29"/>
  <c r="U135" i="29"/>
  <c r="V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E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R136" i="29"/>
  <c r="S136" i="29"/>
  <c r="T136" i="29"/>
  <c r="U136" i="29"/>
  <c r="V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C137" i="29"/>
  <c r="C138" i="29"/>
  <c r="A141" i="29"/>
  <c r="A142" i="29"/>
  <c r="A143" i="29"/>
  <c r="A144" i="29"/>
  <c r="A145" i="29"/>
  <c r="A146" i="29"/>
  <c r="E147" i="29"/>
  <c r="F147" i="29"/>
  <c r="G147" i="29"/>
  <c r="H147" i="29"/>
  <c r="I147" i="29"/>
  <c r="J147" i="29"/>
  <c r="K147" i="29"/>
  <c r="L147" i="29"/>
  <c r="M147" i="29"/>
  <c r="N147" i="29"/>
  <c r="O147" i="29"/>
  <c r="P147" i="29"/>
  <c r="Q147" i="29"/>
  <c r="R147" i="29"/>
  <c r="S147" i="29"/>
  <c r="T147" i="29"/>
  <c r="U147" i="29"/>
  <c r="V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E148" i="29"/>
  <c r="F148" i="29"/>
  <c r="G148" i="29"/>
  <c r="H148" i="29"/>
  <c r="I148" i="29"/>
  <c r="J148" i="29"/>
  <c r="K148" i="29"/>
  <c r="L148" i="29"/>
  <c r="M148" i="29"/>
  <c r="N148" i="29"/>
  <c r="O148" i="29"/>
  <c r="P148" i="29"/>
  <c r="Q148" i="29"/>
  <c r="R148" i="29"/>
  <c r="S148" i="29"/>
  <c r="T148" i="29"/>
  <c r="U148" i="29"/>
  <c r="V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E149" i="29"/>
  <c r="F149" i="29"/>
  <c r="G149" i="29"/>
  <c r="H149" i="29"/>
  <c r="I149" i="29"/>
  <c r="J149" i="29"/>
  <c r="K149" i="29"/>
  <c r="L149" i="29"/>
  <c r="M149" i="29"/>
  <c r="N149" i="29"/>
  <c r="O149" i="29"/>
  <c r="P149" i="29"/>
  <c r="Q149" i="29"/>
  <c r="R149" i="29"/>
  <c r="S149" i="29"/>
  <c r="T149" i="29"/>
  <c r="U149" i="29"/>
  <c r="V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C150" i="29"/>
  <c r="C151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C154" i="29"/>
  <c r="C155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A95" i="28"/>
  <c r="A96" i="28"/>
  <c r="A97" i="28"/>
  <c r="A98" i="28"/>
  <c r="A99" i="28"/>
  <c r="A100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AG101" i="28"/>
  <c r="AH101" i="28"/>
  <c r="AI101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AG102" i="28"/>
  <c r="AH102" i="28"/>
  <c r="AI102" i="28"/>
  <c r="E103" i="28"/>
  <c r="F103" i="28"/>
  <c r="G103" i="28"/>
  <c r="H103" i="28"/>
  <c r="I103" i="28"/>
  <c r="J103" i="28"/>
  <c r="K103" i="28"/>
  <c r="L103" i="28"/>
  <c r="M103" i="28"/>
  <c r="N103" i="28"/>
  <c r="O103" i="28"/>
  <c r="P103" i="28"/>
  <c r="Q103" i="28"/>
  <c r="R103" i="28"/>
  <c r="S103" i="28"/>
  <c r="T103" i="28"/>
  <c r="U103" i="28"/>
  <c r="V103" i="28"/>
  <c r="W103" i="28"/>
  <c r="X103" i="28"/>
  <c r="Y103" i="28"/>
  <c r="Z103" i="28"/>
  <c r="AA103" i="28"/>
  <c r="AB103" i="28"/>
  <c r="AC103" i="28"/>
  <c r="AD103" i="28"/>
  <c r="AE103" i="28"/>
  <c r="AF103" i="28"/>
  <c r="AG103" i="28"/>
  <c r="AH103" i="28"/>
  <c r="AI103" i="28"/>
  <c r="C104" i="28"/>
  <c r="C105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E134" i="28"/>
  <c r="F134" i="28"/>
  <c r="G134" i="28"/>
  <c r="H134" i="28"/>
  <c r="I134" i="28"/>
  <c r="J134" i="28"/>
  <c r="K134" i="28"/>
  <c r="L134" i="28"/>
  <c r="M134" i="28"/>
  <c r="N134" i="28"/>
  <c r="O134" i="28"/>
  <c r="P134" i="28"/>
  <c r="Q134" i="28"/>
  <c r="R134" i="28"/>
  <c r="S134" i="28"/>
  <c r="T134" i="28"/>
  <c r="U134" i="28"/>
  <c r="V134" i="28"/>
  <c r="W134" i="28"/>
  <c r="X134" i="28"/>
  <c r="Y134" i="28"/>
  <c r="Z134" i="28"/>
  <c r="AA134" i="28"/>
  <c r="AB134" i="28"/>
  <c r="AC134" i="28"/>
  <c r="AD134" i="28"/>
  <c r="AE134" i="28"/>
  <c r="AF134" i="28"/>
  <c r="AG134" i="28"/>
  <c r="AH134" i="28"/>
  <c r="AI134" i="28"/>
  <c r="E135" i="28"/>
  <c r="F135" i="28"/>
  <c r="G135" i="28"/>
  <c r="H135" i="28"/>
  <c r="I135" i="28"/>
  <c r="J135" i="28"/>
  <c r="K135" i="28"/>
  <c r="L135" i="28"/>
  <c r="M135" i="28"/>
  <c r="N135" i="28"/>
  <c r="O135" i="28"/>
  <c r="P135" i="28"/>
  <c r="Q135" i="28"/>
  <c r="R135" i="28"/>
  <c r="S135" i="28"/>
  <c r="T135" i="28"/>
  <c r="U135" i="28"/>
  <c r="V135" i="28"/>
  <c r="W135" i="28"/>
  <c r="X135" i="28"/>
  <c r="Y135" i="28"/>
  <c r="Z135" i="28"/>
  <c r="AA135" i="28"/>
  <c r="AB135" i="28"/>
  <c r="AC135" i="28"/>
  <c r="AD135" i="28"/>
  <c r="AE135" i="28"/>
  <c r="AF135" i="28"/>
  <c r="AG135" i="28"/>
  <c r="AH135" i="28"/>
  <c r="AI135" i="28"/>
  <c r="E136" i="28"/>
  <c r="F136" i="28"/>
  <c r="G136" i="28"/>
  <c r="H136" i="28"/>
  <c r="I136" i="28"/>
  <c r="J136" i="28"/>
  <c r="K136" i="28"/>
  <c r="L136" i="28"/>
  <c r="M136" i="28"/>
  <c r="N136" i="28"/>
  <c r="O136" i="28"/>
  <c r="P136" i="28"/>
  <c r="Q136" i="28"/>
  <c r="R136" i="28"/>
  <c r="S136" i="28"/>
  <c r="T136" i="28"/>
  <c r="U136" i="28"/>
  <c r="V136" i="28"/>
  <c r="W136" i="28"/>
  <c r="X136" i="28"/>
  <c r="Y136" i="28"/>
  <c r="Z136" i="28"/>
  <c r="AA136" i="28"/>
  <c r="AB136" i="28"/>
  <c r="AC136" i="28"/>
  <c r="AD136" i="28"/>
  <c r="AE136" i="28"/>
  <c r="AF136" i="28"/>
  <c r="AG136" i="28"/>
  <c r="AH136" i="28"/>
  <c r="AI136" i="28"/>
  <c r="C137" i="28"/>
  <c r="C138" i="28"/>
  <c r="A141" i="28"/>
  <c r="A142" i="28"/>
  <c r="A143" i="28"/>
  <c r="A144" i="28"/>
  <c r="A145" i="28"/>
  <c r="A146" i="28"/>
  <c r="E147" i="28"/>
  <c r="F147" i="28"/>
  <c r="G147" i="28"/>
  <c r="H147" i="28"/>
  <c r="I147" i="28"/>
  <c r="J147" i="28"/>
  <c r="K147" i="28"/>
  <c r="L147" i="28"/>
  <c r="M147" i="28"/>
  <c r="N147" i="28"/>
  <c r="O147" i="28"/>
  <c r="P147" i="28"/>
  <c r="Q147" i="28"/>
  <c r="R147" i="28"/>
  <c r="S147" i="28"/>
  <c r="T147" i="28"/>
  <c r="U147" i="28"/>
  <c r="V147" i="28"/>
  <c r="W147" i="28"/>
  <c r="X147" i="28"/>
  <c r="Y147" i="28"/>
  <c r="Z147" i="28"/>
  <c r="AA147" i="28"/>
  <c r="AB147" i="28"/>
  <c r="AC147" i="28"/>
  <c r="AD147" i="28"/>
  <c r="AE147" i="28"/>
  <c r="AF147" i="28"/>
  <c r="AG147" i="28"/>
  <c r="AH147" i="28"/>
  <c r="AI147" i="28"/>
  <c r="E148" i="28"/>
  <c r="F148" i="28"/>
  <c r="G148" i="28"/>
  <c r="H148" i="28"/>
  <c r="I148" i="28"/>
  <c r="J148" i="28"/>
  <c r="K148" i="28"/>
  <c r="L148" i="28"/>
  <c r="M148" i="28"/>
  <c r="N148" i="28"/>
  <c r="O148" i="28"/>
  <c r="P148" i="28"/>
  <c r="Q148" i="28"/>
  <c r="R148" i="28"/>
  <c r="S148" i="28"/>
  <c r="T148" i="28"/>
  <c r="U148" i="28"/>
  <c r="V148" i="28"/>
  <c r="W148" i="28"/>
  <c r="X148" i="28"/>
  <c r="Y148" i="28"/>
  <c r="Z148" i="28"/>
  <c r="AA148" i="28"/>
  <c r="AB148" i="28"/>
  <c r="AC148" i="28"/>
  <c r="AD148" i="28"/>
  <c r="AE148" i="28"/>
  <c r="AF148" i="28"/>
  <c r="AG148" i="28"/>
  <c r="AH148" i="28"/>
  <c r="AI148" i="28"/>
  <c r="E149" i="28"/>
  <c r="F149" i="28"/>
  <c r="G149" i="28"/>
  <c r="H149" i="28"/>
  <c r="I149" i="28"/>
  <c r="J149" i="28"/>
  <c r="K149" i="28"/>
  <c r="L149" i="28"/>
  <c r="M149" i="28"/>
  <c r="N149" i="28"/>
  <c r="O149" i="28"/>
  <c r="P149" i="28"/>
  <c r="Q149" i="28"/>
  <c r="R149" i="28"/>
  <c r="S149" i="28"/>
  <c r="T149" i="28"/>
  <c r="U149" i="28"/>
  <c r="V149" i="28"/>
  <c r="W149" i="28"/>
  <c r="X149" i="28"/>
  <c r="Y149" i="28"/>
  <c r="Z149" i="28"/>
  <c r="AA149" i="28"/>
  <c r="AB149" i="28"/>
  <c r="AC149" i="28"/>
  <c r="AD149" i="28"/>
  <c r="AE149" i="28"/>
  <c r="AF149" i="28"/>
  <c r="AG149" i="28"/>
  <c r="AH149" i="28"/>
  <c r="AI149" i="28"/>
  <c r="C150" i="28"/>
  <c r="C151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C154" i="28"/>
  <c r="C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1" i="27"/>
  <c r="A92" i="27"/>
  <c r="A93" i="27"/>
  <c r="A94" i="27"/>
  <c r="A95" i="27"/>
  <c r="A96" i="27"/>
  <c r="A97" i="27"/>
  <c r="A98" i="27"/>
  <c r="A99" i="27"/>
  <c r="A100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C104" i="27"/>
  <c r="C105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C137" i="27"/>
  <c r="C138" i="27"/>
  <c r="A141" i="27"/>
  <c r="A142" i="27"/>
  <c r="A143" i="27"/>
  <c r="A144" i="27"/>
  <c r="A145" i="27"/>
  <c r="A146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C150" i="27"/>
  <c r="C151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C154" i="27"/>
  <c r="C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A95" i="26"/>
  <c r="A96" i="26"/>
  <c r="A97" i="26"/>
  <c r="A98" i="26"/>
  <c r="A99" i="26"/>
  <c r="A100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AG102" i="26"/>
  <c r="AH102" i="26"/>
  <c r="AI102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Z103" i="26"/>
  <c r="AA103" i="26"/>
  <c r="AB103" i="26"/>
  <c r="AC103" i="26"/>
  <c r="AD103" i="26"/>
  <c r="AE103" i="26"/>
  <c r="AF103" i="26"/>
  <c r="AG103" i="26"/>
  <c r="AH103" i="26"/>
  <c r="AI103" i="26"/>
  <c r="C104" i="26"/>
  <c r="C105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E134" i="26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T134" i="26"/>
  <c r="U134" i="26"/>
  <c r="V134" i="26"/>
  <c r="W134" i="26"/>
  <c r="X134" i="26"/>
  <c r="Y134" i="26"/>
  <c r="Z134" i="26"/>
  <c r="AA134" i="26"/>
  <c r="AB134" i="26"/>
  <c r="AC134" i="26"/>
  <c r="AD134" i="26"/>
  <c r="AE134" i="26"/>
  <c r="AF134" i="26"/>
  <c r="AG134" i="26"/>
  <c r="AH134" i="26"/>
  <c r="AI134" i="26"/>
  <c r="M135" i="26"/>
  <c r="N135" i="26"/>
  <c r="O135" i="26"/>
  <c r="P135" i="26"/>
  <c r="Q135" i="26"/>
  <c r="R135" i="26"/>
  <c r="S135" i="26"/>
  <c r="T135" i="26"/>
  <c r="U135" i="26"/>
  <c r="V135" i="26"/>
  <c r="W135" i="26"/>
  <c r="X135" i="26"/>
  <c r="Y135" i="26"/>
  <c r="Z135" i="26"/>
  <c r="AA135" i="26"/>
  <c r="AB135" i="26"/>
  <c r="AC135" i="26"/>
  <c r="AD135" i="26"/>
  <c r="AE135" i="26"/>
  <c r="AF135" i="26"/>
  <c r="AG135" i="26"/>
  <c r="AH135" i="26"/>
  <c r="AI135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T136" i="26"/>
  <c r="U136" i="26"/>
  <c r="V136" i="26"/>
  <c r="W136" i="26"/>
  <c r="X136" i="26"/>
  <c r="Y136" i="26"/>
  <c r="Z136" i="26"/>
  <c r="AA136" i="26"/>
  <c r="AB136" i="26"/>
  <c r="AC136" i="26"/>
  <c r="AD136" i="26"/>
  <c r="AE136" i="26"/>
  <c r="AF136" i="26"/>
  <c r="AG136" i="26"/>
  <c r="AH136" i="26"/>
  <c r="AI136" i="26"/>
  <c r="C137" i="26"/>
  <c r="C138" i="26"/>
  <c r="A141" i="26"/>
  <c r="A142" i="26"/>
  <c r="A143" i="26"/>
  <c r="A144" i="26"/>
  <c r="A145" i="26"/>
  <c r="A146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M148" i="26"/>
  <c r="N148" i="26"/>
  <c r="O148" i="26"/>
  <c r="P148" i="26"/>
  <c r="Q148" i="26"/>
  <c r="R148" i="26"/>
  <c r="S148" i="26"/>
  <c r="T148" i="26"/>
  <c r="U148" i="26"/>
  <c r="V148" i="26"/>
  <c r="W148" i="26"/>
  <c r="X148" i="26"/>
  <c r="Y148" i="26"/>
  <c r="Z148" i="26"/>
  <c r="AA148" i="26"/>
  <c r="AB148" i="26"/>
  <c r="AC148" i="26"/>
  <c r="AD148" i="26"/>
  <c r="AE148" i="26"/>
  <c r="AF148" i="26"/>
  <c r="AG148" i="26"/>
  <c r="AH148" i="26"/>
  <c r="AI148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C150" i="26"/>
  <c r="C151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C154" i="26"/>
  <c r="C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</calcChain>
</file>

<file path=xl/sharedStrings.xml><?xml version="1.0" encoding="utf-8"?>
<sst xmlns="http://schemas.openxmlformats.org/spreadsheetml/2006/main" count="576" uniqueCount="111">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</sst>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4" borderId="27" xfId="0" applyNumberFormat="1" applyFont="1" applyFill="1" applyBorder="1" applyAlignment="1"/>
    <xf numFmtId="1" fontId="3" fillId="0" borderId="28" xfId="0" applyNumberFormat="1" applyFont="1" applyBorder="1" applyAlignment="1"/>
    <xf numFmtId="9" fontId="3" fillId="0" borderId="18" xfId="0" applyNumberFormat="1" applyFont="1" applyFill="1" applyBorder="1" applyAlignment="1"/>
    <xf numFmtId="1" fontId="4" fillId="3" borderId="29" xfId="0" quotePrefix="1" applyNumberFormat="1" applyFont="1" applyFill="1" applyBorder="1" applyAlignment="1">
      <alignment horizontal="center" vertical="center" wrapText="1"/>
    </xf>
    <xf numFmtId="9" fontId="3" fillId="0" borderId="30" xfId="0" applyNumberFormat="1" applyFont="1" applyBorder="1" applyAlignment="1"/>
    <xf numFmtId="9" fontId="3" fillId="4" borderId="30" xfId="0" applyNumberFormat="1" applyFont="1" applyFill="1" applyBorder="1" applyAlignment="1"/>
    <xf numFmtId="9" fontId="3" fillId="0" borderId="30" xfId="0" applyNumberFormat="1" applyFont="1" applyFill="1" applyBorder="1" applyAlignment="1"/>
    <xf numFmtId="9" fontId="3" fillId="4" borderId="31" xfId="0" applyNumberFormat="1" applyFont="1" applyFill="1" applyBorder="1" applyAlignment="1"/>
    <xf numFmtId="1" fontId="3" fillId="0" borderId="32" xfId="0" applyNumberFormat="1" applyFont="1" applyBorder="1" applyAlignment="1"/>
    <xf numFmtId="1" fontId="6" fillId="0" borderId="32" xfId="0" applyNumberFormat="1" applyFont="1" applyBorder="1" applyAlignment="1"/>
    <xf numFmtId="9" fontId="3" fillId="0" borderId="31" xfId="0" applyNumberFormat="1" applyFont="1" applyFill="1" applyBorder="1" applyAlignment="1"/>
    <xf numFmtId="10" fontId="3" fillId="0" borderId="30" xfId="0" applyNumberFormat="1" applyFont="1" applyBorder="1" applyAlignment="1"/>
    <xf numFmtId="9" fontId="3" fillId="0" borderId="33" xfId="0" applyNumberFormat="1" applyFont="1" applyBorder="1" applyAlignment="1">
      <alignment horizontal="right"/>
    </xf>
    <xf numFmtId="1" fontId="3" fillId="0" borderId="34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3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9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99"/>
      <c r="M3" s="4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100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100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100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100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100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100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60">
        <f t="shared" si="1"/>
        <v>7</v>
      </c>
      <c r="B10" s="62" t="s">
        <v>9</v>
      </c>
      <c r="C10" s="60">
        <v>780</v>
      </c>
      <c r="D10" s="63"/>
      <c r="E10" s="90">
        <v>0</v>
      </c>
      <c r="F10" s="65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101">
        <v>0.01</v>
      </c>
      <c r="M10" s="65">
        <v>0.2</v>
      </c>
      <c r="N10" s="64">
        <v>0.3</v>
      </c>
      <c r="O10" s="64">
        <v>0.5</v>
      </c>
      <c r="P10" s="64">
        <v>0.7</v>
      </c>
      <c r="Q10" s="64">
        <v>0.9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72">
        <f t="shared" si="1"/>
        <v>8</v>
      </c>
      <c r="B11" s="73" t="s">
        <v>10</v>
      </c>
      <c r="C11" s="72">
        <v>1194</v>
      </c>
      <c r="D11" s="74"/>
      <c r="E11" s="109">
        <v>0</v>
      </c>
      <c r="F11" s="97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105">
        <v>0</v>
      </c>
      <c r="M11" s="110">
        <v>0</v>
      </c>
      <c r="N11" s="109">
        <v>0.3</v>
      </c>
      <c r="O11" s="109">
        <v>0.7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91">
        <f t="shared" ref="E12:AI12" si="2">(E4*$C4)+(E5*$C5)+(E6*$C6)+(E7*$C7)+(E8*$C8)+(E9*$C9)+(E10*$C10)+(E11*$C11)</f>
        <v>5728</v>
      </c>
      <c r="F12" s="44">
        <f t="shared" si="2"/>
        <v>5728</v>
      </c>
      <c r="G12" s="32">
        <f t="shared" si="2"/>
        <v>5728</v>
      </c>
      <c r="H12" s="32">
        <f t="shared" si="2"/>
        <v>5728</v>
      </c>
      <c r="I12" s="32">
        <f t="shared" si="2"/>
        <v>5728</v>
      </c>
      <c r="J12" s="32">
        <f t="shared" si="2"/>
        <v>5728</v>
      </c>
      <c r="K12" s="32">
        <f t="shared" si="2"/>
        <v>5835.46</v>
      </c>
      <c r="L12" s="103">
        <f t="shared" si="2"/>
        <v>5735.8</v>
      </c>
      <c r="M12" s="44">
        <f t="shared" si="2"/>
        <v>5884</v>
      </c>
      <c r="N12" s="32">
        <f t="shared" si="2"/>
        <v>6320.2</v>
      </c>
      <c r="O12" s="32">
        <f t="shared" si="2"/>
        <v>6953.8</v>
      </c>
      <c r="P12" s="32">
        <f t="shared" si="2"/>
        <v>7468</v>
      </c>
      <c r="Q12" s="32">
        <f t="shared" si="2"/>
        <v>7624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" customHeight="1" x14ac:dyDescent="0.25">
      <c r="A13" s="35"/>
      <c r="B13" s="33" t="s">
        <v>110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103"/>
      <c r="M13" s="96">
        <f t="shared" ref="M13:AI13" si="3">(IF(M4&lt;100%,0,M4*$C4)+IF(M5&lt;100%,0,M5*$C5)+IF(M6&lt;100%,0,M6*$C6)+IF(M7&lt;100%,0,M7*$C7)+IF(M8&lt;100%,0,M8*$C8)+IF(M9&lt;100%,0,M9*$C9)+IF(M10&lt;100%,0,M10*$C10)+IF(M11&lt;100%,0,M11*$C11))*$C13</f>
        <v>415.28</v>
      </c>
      <c r="N13" s="91">
        <f t="shared" si="3"/>
        <v>415.28</v>
      </c>
      <c r="O13" s="91">
        <f t="shared" si="3"/>
        <v>415.28</v>
      </c>
      <c r="P13" s="91">
        <f t="shared" si="3"/>
        <v>501.84499999999997</v>
      </c>
      <c r="Q13" s="91">
        <f t="shared" si="3"/>
        <v>501.84499999999997</v>
      </c>
      <c r="R13" s="91">
        <f t="shared" si="3"/>
        <v>558.39499999999998</v>
      </c>
      <c r="S13" s="91">
        <f t="shared" si="3"/>
        <v>558.39499999999998</v>
      </c>
      <c r="T13" s="91">
        <f t="shared" si="3"/>
        <v>558.39499999999998</v>
      </c>
      <c r="U13" s="91">
        <f t="shared" si="3"/>
        <v>558.39499999999998</v>
      </c>
      <c r="V13" s="91">
        <f t="shared" si="3"/>
        <v>558.39499999999998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91">
        <f t="shared" si="3"/>
        <v>558.39499999999998</v>
      </c>
      <c r="AI13" s="80">
        <f t="shared" si="3"/>
        <v>558.39499999999998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92">
        <f t="shared" ref="E14:AI14" si="4">E12-E13</f>
        <v>5728</v>
      </c>
      <c r="F14" s="45">
        <f t="shared" si="4"/>
        <v>5728</v>
      </c>
      <c r="G14" s="38">
        <f t="shared" si="4"/>
        <v>5728</v>
      </c>
      <c r="H14" s="38">
        <f t="shared" si="4"/>
        <v>5728</v>
      </c>
      <c r="I14" s="38">
        <f t="shared" si="4"/>
        <v>5728</v>
      </c>
      <c r="J14" s="38">
        <f t="shared" si="4"/>
        <v>5728</v>
      </c>
      <c r="K14" s="38">
        <f t="shared" si="4"/>
        <v>5835.46</v>
      </c>
      <c r="L14" s="104">
        <f t="shared" si="4"/>
        <v>5735.8</v>
      </c>
      <c r="M14" s="45">
        <f t="shared" si="4"/>
        <v>5468.72</v>
      </c>
      <c r="N14" s="38">
        <f t="shared" si="4"/>
        <v>5904.92</v>
      </c>
      <c r="O14" s="38">
        <f t="shared" si="4"/>
        <v>6538.52</v>
      </c>
      <c r="P14" s="38">
        <f t="shared" si="4"/>
        <v>6966.1549999999997</v>
      </c>
      <c r="Q14" s="38">
        <f t="shared" si="4"/>
        <v>7122.1549999999997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38">
        <f t="shared" si="4"/>
        <v>7143.6049999999996</v>
      </c>
      <c r="AI14" s="81">
        <f t="shared" si="4"/>
        <v>7143.6049999999996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9"/>
      <c r="F15" s="43"/>
      <c r="G15" s="8"/>
      <c r="H15" s="8"/>
      <c r="I15" s="8"/>
      <c r="J15" s="8"/>
      <c r="K15" s="8"/>
      <c r="L15" s="99"/>
      <c r="M15" s="43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6662.0845161290354</v>
      </c>
      <c r="D16" s="7"/>
      <c r="E16" s="89"/>
      <c r="F16" s="43"/>
      <c r="G16" s="8"/>
      <c r="H16" s="8"/>
      <c r="I16" s="8"/>
      <c r="J16" s="8"/>
      <c r="K16" s="8"/>
      <c r="L16" s="99"/>
      <c r="M16" s="43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99"/>
      <c r="M17" s="4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100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100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100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7">
        <v>1</v>
      </c>
      <c r="F21" s="58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102">
        <v>1</v>
      </c>
      <c r="M21" s="58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103">
        <f t="shared" si="5"/>
        <v>4800</v>
      </c>
      <c r="M22" s="44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2.63E-2</v>
      </c>
      <c r="D23" s="37"/>
      <c r="E23" s="91"/>
      <c r="F23" s="96"/>
      <c r="G23" s="96"/>
      <c r="H23" s="91"/>
      <c r="I23" s="96"/>
      <c r="J23" s="96"/>
      <c r="K23" s="96"/>
      <c r="L23" s="103"/>
      <c r="M23" s="96">
        <f t="shared" ref="M23:AI23" si="6">(IF(M18&lt;100%,0,M18*$C18)+IF(M19&lt;100%,0,M19*$C19)+IF(M20&lt;100%,0,M20*$C20)+IF(M21&lt;100%,0,M21*$C21))*$C23</f>
        <v>126.24000000000001</v>
      </c>
      <c r="N23" s="96">
        <f t="shared" si="6"/>
        <v>126.24000000000001</v>
      </c>
      <c r="O23" s="96">
        <f t="shared" si="6"/>
        <v>126.24000000000001</v>
      </c>
      <c r="P23" s="96">
        <f t="shared" si="6"/>
        <v>126.24000000000001</v>
      </c>
      <c r="Q23" s="96">
        <f t="shared" si="6"/>
        <v>126.24000000000001</v>
      </c>
      <c r="R23" s="96">
        <f t="shared" si="6"/>
        <v>126.24000000000001</v>
      </c>
      <c r="S23" s="96">
        <f t="shared" si="6"/>
        <v>126.24000000000001</v>
      </c>
      <c r="T23" s="96">
        <f t="shared" si="6"/>
        <v>126.24000000000001</v>
      </c>
      <c r="U23" s="96">
        <f t="shared" si="6"/>
        <v>126.24000000000001</v>
      </c>
      <c r="V23" s="96">
        <f t="shared" si="6"/>
        <v>126.24000000000001</v>
      </c>
      <c r="W23" s="96">
        <f t="shared" si="6"/>
        <v>126.24000000000001</v>
      </c>
      <c r="X23" s="96">
        <f t="shared" si="6"/>
        <v>126.24000000000001</v>
      </c>
      <c r="Y23" s="96">
        <f t="shared" si="6"/>
        <v>126.24000000000001</v>
      </c>
      <c r="Z23" s="96">
        <f t="shared" si="6"/>
        <v>126.24000000000001</v>
      </c>
      <c r="AA23" s="96">
        <f t="shared" si="6"/>
        <v>126.24000000000001</v>
      </c>
      <c r="AB23" s="96">
        <f t="shared" si="6"/>
        <v>126.24000000000001</v>
      </c>
      <c r="AC23" s="96">
        <f t="shared" si="6"/>
        <v>126.24000000000001</v>
      </c>
      <c r="AD23" s="96">
        <f t="shared" si="6"/>
        <v>126.24000000000001</v>
      </c>
      <c r="AE23" s="96">
        <f t="shared" si="6"/>
        <v>126.24000000000001</v>
      </c>
      <c r="AF23" s="96">
        <f t="shared" si="6"/>
        <v>126.24000000000001</v>
      </c>
      <c r="AG23" s="96">
        <f t="shared" si="6"/>
        <v>126.24000000000001</v>
      </c>
      <c r="AH23" s="96">
        <f t="shared" si="6"/>
        <v>126.24000000000001</v>
      </c>
      <c r="AI23" s="108">
        <f t="shared" si="6"/>
        <v>126.24000000000001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104">
        <f t="shared" si="7"/>
        <v>4800</v>
      </c>
      <c r="M24" s="45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99"/>
      <c r="M25" s="43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4706.3380645161287</v>
      </c>
      <c r="D26" s="7"/>
      <c r="E26" s="89"/>
      <c r="F26" s="43"/>
      <c r="G26" s="8"/>
      <c r="H26" s="8"/>
      <c r="I26" s="8"/>
      <c r="J26" s="8"/>
      <c r="K26" s="8"/>
      <c r="L26" s="99"/>
      <c r="M26" s="43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99"/>
      <c r="M27" s="43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1">
        <v>1</v>
      </c>
      <c r="F28" s="52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100">
        <v>1</v>
      </c>
      <c r="M28" s="52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100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100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100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102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91">
        <f t="shared" ref="E33:AI33" si="8">(E28*$C28)+(E29*$C29)+(E30*$C30)+(E31*$C31)+(E32*$C32)</f>
        <v>3301.7</v>
      </c>
      <c r="F33" s="44">
        <f t="shared" si="8"/>
        <v>3427.55</v>
      </c>
      <c r="G33" s="32">
        <f t="shared" si="8"/>
        <v>3847.05</v>
      </c>
      <c r="H33" s="32">
        <f t="shared" si="8"/>
        <v>3889</v>
      </c>
      <c r="I33" s="32">
        <f t="shared" si="8"/>
        <v>3889</v>
      </c>
      <c r="J33" s="32">
        <f t="shared" si="8"/>
        <v>3611.8</v>
      </c>
      <c r="K33" s="32">
        <f t="shared" si="8"/>
        <v>3611.8</v>
      </c>
      <c r="L33" s="103">
        <f t="shared" si="8"/>
        <v>3889</v>
      </c>
      <c r="M33" s="44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1.7500000000000002E-2</v>
      </c>
      <c r="D34" s="37"/>
      <c r="E34" s="91"/>
      <c r="F34" s="96"/>
      <c r="G34" s="91"/>
      <c r="H34" s="91"/>
      <c r="I34" s="91"/>
      <c r="J34" s="91"/>
      <c r="K34" s="91"/>
      <c r="L34" s="103"/>
      <c r="M34" s="96">
        <f t="shared" ref="M34:AI34" si="9">(IF(M28&lt;100%,0,M28*$C28)+IF(M29&lt;100%,0,M29*$C29)+IF(M30&lt;100%,0,M30*$C30)+IF(M31&lt;100%,0,M31*$C31)+IF(M32&lt;100%,0,M32*$C32))*$C34</f>
        <v>68.057500000000005</v>
      </c>
      <c r="N34" s="91">
        <f t="shared" si="9"/>
        <v>68.057500000000005</v>
      </c>
      <c r="O34" s="91">
        <f t="shared" si="9"/>
        <v>68.057500000000005</v>
      </c>
      <c r="P34" s="91">
        <f t="shared" si="9"/>
        <v>68.057500000000005</v>
      </c>
      <c r="Q34" s="91">
        <f t="shared" si="9"/>
        <v>68.057500000000005</v>
      </c>
      <c r="R34" s="91">
        <f t="shared" si="9"/>
        <v>68.057500000000005</v>
      </c>
      <c r="S34" s="91">
        <f t="shared" si="9"/>
        <v>68.057500000000005</v>
      </c>
      <c r="T34" s="91">
        <f t="shared" si="9"/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91">
        <f t="shared" si="9"/>
        <v>68.057500000000005</v>
      </c>
      <c r="AI34" s="80">
        <f t="shared" si="9"/>
        <v>68.057500000000005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92">
        <f t="shared" ref="E35:AI35" si="10">E33-E34</f>
        <v>3301.7</v>
      </c>
      <c r="F35" s="45">
        <f t="shared" si="10"/>
        <v>3427.55</v>
      </c>
      <c r="G35" s="38">
        <f t="shared" si="10"/>
        <v>3847.05</v>
      </c>
      <c r="H35" s="38">
        <f t="shared" si="10"/>
        <v>3889</v>
      </c>
      <c r="I35" s="38">
        <f t="shared" si="10"/>
        <v>3889</v>
      </c>
      <c r="J35" s="38">
        <f t="shared" si="10"/>
        <v>3611.8</v>
      </c>
      <c r="K35" s="38">
        <f t="shared" si="10"/>
        <v>3611.8</v>
      </c>
      <c r="L35" s="104">
        <f t="shared" si="10"/>
        <v>3889</v>
      </c>
      <c r="M35" s="45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38">
        <f t="shared" si="10"/>
        <v>3820.9425000000001</v>
      </c>
      <c r="AI35" s="81">
        <f t="shared" si="10"/>
        <v>3820.9425000000001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9"/>
      <c r="F36" s="43"/>
      <c r="G36" s="8"/>
      <c r="H36" s="8"/>
      <c r="I36" s="8"/>
      <c r="J36" s="8"/>
      <c r="K36" s="8"/>
      <c r="L36" s="99"/>
      <c r="M36" s="4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3785.4379838709692</v>
      </c>
      <c r="D37" s="7"/>
      <c r="E37" s="89"/>
      <c r="F37" s="43"/>
      <c r="G37" s="8"/>
      <c r="H37" s="8"/>
      <c r="I37" s="8"/>
      <c r="J37" s="8"/>
      <c r="K37" s="8"/>
      <c r="L37" s="99"/>
      <c r="M37" s="4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99"/>
      <c r="M38" s="4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1">
        <v>1</v>
      </c>
      <c r="F39" s="52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100">
        <v>1</v>
      </c>
      <c r="M39" s="52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60">
        <f t="shared" ref="A40:A51" si="11">+A39+1</f>
        <v>2</v>
      </c>
      <c r="B40" s="62" t="s">
        <v>25</v>
      </c>
      <c r="C40" s="60">
        <v>825</v>
      </c>
      <c r="D40" s="63"/>
      <c r="E40" s="90">
        <v>0</v>
      </c>
      <c r="F40" s="65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101">
        <v>0</v>
      </c>
      <c r="M40" s="65">
        <v>0</v>
      </c>
      <c r="N40" s="64">
        <v>0</v>
      </c>
      <c r="O40" s="64">
        <v>0.2</v>
      </c>
      <c r="P40" s="64">
        <v>0.3</v>
      </c>
      <c r="Q40" s="64">
        <v>0.5</v>
      </c>
      <c r="R40" s="64">
        <v>0.7</v>
      </c>
      <c r="S40" s="64">
        <v>0.9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1">
        <v>1</v>
      </c>
      <c r="F41" s="52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100">
        <v>1</v>
      </c>
      <c r="M41" s="52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100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100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1">
        <v>1</v>
      </c>
      <c r="F44" s="52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100">
        <v>1</v>
      </c>
      <c r="M44" s="52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100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100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101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0.2</v>
      </c>
      <c r="R47" s="64">
        <v>0.3</v>
      </c>
      <c r="S47" s="64">
        <v>0.5</v>
      </c>
      <c r="T47" s="64">
        <v>0.7</v>
      </c>
      <c r="U47" s="64">
        <v>0.9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100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60">
        <f t="shared" si="11"/>
        <v>11</v>
      </c>
      <c r="B49" s="62" t="s">
        <v>34</v>
      </c>
      <c r="C49" s="60">
        <v>1090</v>
      </c>
      <c r="D49" s="63"/>
      <c r="E49" s="90">
        <v>1</v>
      </c>
      <c r="F49" s="65">
        <v>1</v>
      </c>
      <c r="G49" s="64">
        <v>1</v>
      </c>
      <c r="H49" s="64">
        <v>1</v>
      </c>
      <c r="I49" s="64">
        <v>1</v>
      </c>
      <c r="J49" s="64">
        <v>0.23</v>
      </c>
      <c r="K49" s="64">
        <v>0.23</v>
      </c>
      <c r="L49" s="101">
        <v>0.75</v>
      </c>
      <c r="M49" s="52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100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72">
        <f t="shared" si="11"/>
        <v>13</v>
      </c>
      <c r="B51" s="73" t="s">
        <v>11</v>
      </c>
      <c r="C51" s="72">
        <v>786</v>
      </c>
      <c r="D51" s="74"/>
      <c r="E51" s="109">
        <v>0.2</v>
      </c>
      <c r="F51" s="97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105">
        <v>0.52</v>
      </c>
      <c r="M51" s="97">
        <v>0.9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10276.200000000001</v>
      </c>
      <c r="F52" s="44">
        <f t="shared" si="12"/>
        <v>10307.64</v>
      </c>
      <c r="G52" s="32">
        <f t="shared" si="12"/>
        <v>10527.72</v>
      </c>
      <c r="H52" s="32">
        <f t="shared" si="12"/>
        <v>10268.34</v>
      </c>
      <c r="I52" s="32">
        <f t="shared" si="12"/>
        <v>10119</v>
      </c>
      <c r="J52" s="32">
        <f t="shared" si="12"/>
        <v>9279.7000000000007</v>
      </c>
      <c r="K52" s="32">
        <f t="shared" si="12"/>
        <v>9295.42</v>
      </c>
      <c r="L52" s="103">
        <f t="shared" si="12"/>
        <v>10255.219999999999</v>
      </c>
      <c r="M52" s="44">
        <f t="shared" si="12"/>
        <v>10826.4</v>
      </c>
      <c r="N52" s="32">
        <f t="shared" si="12"/>
        <v>10905</v>
      </c>
      <c r="O52" s="32">
        <f t="shared" si="12"/>
        <v>11070</v>
      </c>
      <c r="P52" s="32">
        <f t="shared" si="12"/>
        <v>11152.5</v>
      </c>
      <c r="Q52" s="32">
        <f t="shared" si="12"/>
        <v>11538.7</v>
      </c>
      <c r="R52" s="32">
        <f t="shared" si="12"/>
        <v>11814.3</v>
      </c>
      <c r="S52" s="32">
        <f t="shared" si="12"/>
        <v>12200.5</v>
      </c>
      <c r="T52" s="32">
        <f t="shared" si="12"/>
        <v>12504.2</v>
      </c>
      <c r="U52" s="32">
        <f t="shared" si="12"/>
        <v>12725.4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5.1200000000000002E-2</v>
      </c>
      <c r="D53" s="37"/>
      <c r="E53" s="91"/>
      <c r="F53" s="96"/>
      <c r="G53" s="91"/>
      <c r="H53" s="91"/>
      <c r="I53" s="91"/>
      <c r="J53" s="91"/>
      <c r="K53" s="91"/>
      <c r="L53" s="103"/>
      <c r="M53" s="96">
        <f t="shared" ref="M53:AI53" si="13">(IF(M39&lt;100%,0,M39*$C39)+IF(M40&lt;100%,0,M40*$C40)+IF(M41&lt;100%,0,M41*$C41)+IF(M42&lt;100%,0,M42*$C42)+IF(M43&lt;100%,0,M43*$C43)+IF(M44&lt;100%,0,M44*$C44)+IF(M45&lt;100%,0,M45*$C45)+IF(M46&lt;100%,0,M46*$C46)+IF(M47&lt;100%,0,M47*$C47)+IF(M48&lt;100%,0,M48*$C48)+IF(M49&lt;100%,0,M49*$C49)+IF(M50&lt;100%,0,M50*$C50)+IF(M51&lt;100%,0,M51*$C51))*$C53</f>
        <v>518.09280000000001</v>
      </c>
      <c r="N53" s="91">
        <f t="shared" si="13"/>
        <v>558.33600000000001</v>
      </c>
      <c r="O53" s="91">
        <f t="shared" si="13"/>
        <v>558.33600000000001</v>
      </c>
      <c r="P53" s="91">
        <f t="shared" si="13"/>
        <v>558.33600000000001</v>
      </c>
      <c r="Q53" s="91">
        <f t="shared" si="13"/>
        <v>558.33600000000001</v>
      </c>
      <c r="R53" s="91">
        <f t="shared" si="13"/>
        <v>558.33600000000001</v>
      </c>
      <c r="S53" s="91">
        <f t="shared" si="13"/>
        <v>558.33600000000001</v>
      </c>
      <c r="T53" s="91">
        <f t="shared" si="13"/>
        <v>600.57600000000002</v>
      </c>
      <c r="U53" s="91">
        <f t="shared" si="13"/>
        <v>600.57600000000002</v>
      </c>
      <c r="V53" s="91">
        <f t="shared" si="13"/>
        <v>657.20320000000004</v>
      </c>
      <c r="W53" s="91">
        <f t="shared" si="13"/>
        <v>657.20320000000004</v>
      </c>
      <c r="X53" s="91">
        <f t="shared" si="13"/>
        <v>657.20320000000004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91">
        <f t="shared" si="13"/>
        <v>657.20320000000004</v>
      </c>
      <c r="AI53" s="80">
        <f t="shared" si="13"/>
        <v>657.20320000000004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92">
        <f t="shared" ref="E54:AI54" si="14">E52-E53</f>
        <v>10276.200000000001</v>
      </c>
      <c r="F54" s="45">
        <f t="shared" si="14"/>
        <v>10307.64</v>
      </c>
      <c r="G54" s="38">
        <f t="shared" si="14"/>
        <v>10527.72</v>
      </c>
      <c r="H54" s="38">
        <f t="shared" si="14"/>
        <v>10268.34</v>
      </c>
      <c r="I54" s="38">
        <f t="shared" si="14"/>
        <v>10119</v>
      </c>
      <c r="J54" s="38">
        <f t="shared" si="14"/>
        <v>9279.7000000000007</v>
      </c>
      <c r="K54" s="38">
        <f t="shared" si="14"/>
        <v>9295.42</v>
      </c>
      <c r="L54" s="104">
        <f t="shared" si="14"/>
        <v>10255.219999999999</v>
      </c>
      <c r="M54" s="45">
        <f t="shared" si="14"/>
        <v>10308.307199999999</v>
      </c>
      <c r="N54" s="38">
        <f t="shared" si="14"/>
        <v>10346.664000000001</v>
      </c>
      <c r="O54" s="38">
        <f t="shared" si="14"/>
        <v>10511.664000000001</v>
      </c>
      <c r="P54" s="38">
        <f t="shared" si="14"/>
        <v>10594.164000000001</v>
      </c>
      <c r="Q54" s="38">
        <f t="shared" si="14"/>
        <v>10980.364000000001</v>
      </c>
      <c r="R54" s="38">
        <f t="shared" si="14"/>
        <v>11255.964</v>
      </c>
      <c r="S54" s="38">
        <f t="shared" si="14"/>
        <v>11642.164000000001</v>
      </c>
      <c r="T54" s="38">
        <f t="shared" si="14"/>
        <v>11903.624</v>
      </c>
      <c r="U54" s="38">
        <f t="shared" si="14"/>
        <v>12124.824000000001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38">
        <f t="shared" si="14"/>
        <v>12178.7968</v>
      </c>
      <c r="AI54" s="81">
        <f t="shared" si="14"/>
        <v>12178.7968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9"/>
      <c r="F55" s="43"/>
      <c r="G55" s="8"/>
      <c r="H55" s="8"/>
      <c r="I55" s="8"/>
      <c r="J55" s="8"/>
      <c r="K55" s="8"/>
      <c r="L55" s="99"/>
      <c r="M55" s="43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11306.455948387102</v>
      </c>
      <c r="D56" s="7"/>
      <c r="E56" s="89"/>
      <c r="F56" s="43"/>
      <c r="G56" s="8"/>
      <c r="H56" s="8"/>
      <c r="I56" s="8"/>
      <c r="J56" s="8"/>
      <c r="K56" s="8"/>
      <c r="L56" s="99"/>
      <c r="M56" s="43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99"/>
      <c r="M57" s="4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8"/>
      <c r="E58" s="51">
        <v>1</v>
      </c>
      <c r="F58" s="52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100">
        <v>1</v>
      </c>
      <c r="M58" s="52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8"/>
      <c r="E59" s="51">
        <v>1</v>
      </c>
      <c r="F59" s="52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100">
        <v>1</v>
      </c>
      <c r="M59" s="52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1">
        <v>1</v>
      </c>
      <c r="F60" s="52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100">
        <v>1</v>
      </c>
      <c r="M60" s="52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1">
        <v>1</v>
      </c>
      <c r="F61" s="52">
        <v>1</v>
      </c>
      <c r="G61" s="50">
        <v>0.95</v>
      </c>
      <c r="H61" s="50">
        <v>1</v>
      </c>
      <c r="I61" s="50">
        <v>1</v>
      </c>
      <c r="J61" s="50">
        <v>1</v>
      </c>
      <c r="K61" s="50">
        <v>1</v>
      </c>
      <c r="L61" s="100">
        <v>1</v>
      </c>
      <c r="M61" s="52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100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100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100">
        <v>1</v>
      </c>
      <c r="M64" s="52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9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100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100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60">
        <f t="shared" si="15"/>
        <v>11</v>
      </c>
      <c r="B68" s="62" t="s">
        <v>47</v>
      </c>
      <c r="C68" s="60">
        <v>485</v>
      </c>
      <c r="D68" s="63"/>
      <c r="E68" s="90">
        <v>0</v>
      </c>
      <c r="F68" s="65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101">
        <v>0</v>
      </c>
      <c r="M68" s="65">
        <v>0</v>
      </c>
      <c r="N68" s="64">
        <v>0</v>
      </c>
      <c r="O68" s="64">
        <v>0.2</v>
      </c>
      <c r="P68" s="64">
        <v>0.3</v>
      </c>
      <c r="Q68" s="64">
        <v>0.5</v>
      </c>
      <c r="R68" s="64">
        <v>0.7</v>
      </c>
      <c r="S68" s="64">
        <v>0.9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100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100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102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91">
        <f t="shared" ref="E72:AI72" si="16">(E58*$C58)+(E59*$C59)+(E60*$C60)+(E61*$C61)+(E62*$C62)+(E63*$C63)+(E64*$C64)+(E65*$C65)+(E66*$C66)+(E67*$C67)+(E68*$C68)+(E69*$C69)+(E70*$C70)+(E71*$C71)</f>
        <v>11114.08</v>
      </c>
      <c r="F72" s="44">
        <f t="shared" si="16"/>
        <v>11669.880000000001</v>
      </c>
      <c r="G72" s="32">
        <f t="shared" si="16"/>
        <v>11614.630000000001</v>
      </c>
      <c r="H72" s="32">
        <f t="shared" si="16"/>
        <v>11669.880000000001</v>
      </c>
      <c r="I72" s="32">
        <f t="shared" si="16"/>
        <v>11669.880000000001</v>
      </c>
      <c r="J72" s="32">
        <f t="shared" si="16"/>
        <v>11669.880000000001</v>
      </c>
      <c r="K72" s="32">
        <f t="shared" si="16"/>
        <v>11669.880000000001</v>
      </c>
      <c r="L72" s="103">
        <f t="shared" si="16"/>
        <v>11669.880000000001</v>
      </c>
      <c r="M72" s="44">
        <f t="shared" si="16"/>
        <v>11669.880000000001</v>
      </c>
      <c r="N72" s="32">
        <f t="shared" si="16"/>
        <v>11669.880000000001</v>
      </c>
      <c r="O72" s="32">
        <f t="shared" si="16"/>
        <v>11766.880000000001</v>
      </c>
      <c r="P72" s="32">
        <f t="shared" si="16"/>
        <v>11815.380000000001</v>
      </c>
      <c r="Q72" s="32">
        <f t="shared" si="16"/>
        <v>11912.380000000001</v>
      </c>
      <c r="R72" s="32">
        <f t="shared" si="16"/>
        <v>12009.380000000001</v>
      </c>
      <c r="S72" s="32">
        <f t="shared" si="16"/>
        <v>12106.380000000001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3.3000000000000002E-2</v>
      </c>
      <c r="D73" s="37"/>
      <c r="E73" s="91"/>
      <c r="F73" s="96"/>
      <c r="G73" s="91"/>
      <c r="H73" s="91"/>
      <c r="I73" s="91"/>
      <c r="J73" s="91"/>
      <c r="K73" s="91"/>
      <c r="L73" s="103"/>
      <c r="M73" s="96">
        <f t="shared" ref="M73:AI73" si="17">(IF(M58&lt;100%,0,M58*$C58)+IF(M59&lt;100%,0,M59*$C59)+IF(M60&lt;100%,0,M60*$C60)+IF(M61&lt;100%,0,M61*$C61)+IF(M62&lt;100%,0,M62*$C62)+IF(M63&lt;100%,0,M63*$C63)+IF(M64&lt;100%,0,M64*$C64)+IF(M65&lt;96%,0,M65*$C65)+IF(M66&lt;100%,0,M66*$C66)+IF(M67&lt;100%,0,M67*$C67)+IF(M68&lt;100%,0,M68*$C68)+IF(M69&lt;100%,0,M69*$C69)+IF(M70&lt;100%,0,M70*$C70)+IF(M71&lt;100%,0,M71*$C71))*$C73</f>
        <v>385.10604000000006</v>
      </c>
      <c r="N73" s="91">
        <f t="shared" si="17"/>
        <v>385.10604000000006</v>
      </c>
      <c r="O73" s="91">
        <f t="shared" si="17"/>
        <v>385.10604000000006</v>
      </c>
      <c r="P73" s="91">
        <f t="shared" si="17"/>
        <v>385.10604000000006</v>
      </c>
      <c r="Q73" s="91">
        <f t="shared" si="17"/>
        <v>385.10604000000006</v>
      </c>
      <c r="R73" s="91">
        <f t="shared" si="17"/>
        <v>385.10604000000006</v>
      </c>
      <c r="S73" s="91">
        <f t="shared" si="17"/>
        <v>385.10604000000006</v>
      </c>
      <c r="T73" s="91">
        <f t="shared" si="17"/>
        <v>401.11104000000006</v>
      </c>
      <c r="U73" s="91">
        <f t="shared" si="17"/>
        <v>401.11104000000006</v>
      </c>
      <c r="V73" s="91">
        <f t="shared" si="17"/>
        <v>401.11104000000006</v>
      </c>
      <c r="W73" s="91">
        <f t="shared" si="17"/>
        <v>401.11104000000006</v>
      </c>
      <c r="X73" s="91">
        <f t="shared" si="17"/>
        <v>401.11104000000006</v>
      </c>
      <c r="Y73" s="91">
        <f t="shared" si="17"/>
        <v>401.11104000000006</v>
      </c>
      <c r="Z73" s="91">
        <f t="shared" si="17"/>
        <v>401.11104000000006</v>
      </c>
      <c r="AA73" s="91">
        <f t="shared" si="17"/>
        <v>401.11104000000006</v>
      </c>
      <c r="AB73" s="91">
        <f t="shared" si="17"/>
        <v>401.11104000000006</v>
      </c>
      <c r="AC73" s="91">
        <f t="shared" si="17"/>
        <v>401.11104000000006</v>
      </c>
      <c r="AD73" s="91">
        <f t="shared" si="17"/>
        <v>401.11104000000006</v>
      </c>
      <c r="AE73" s="91">
        <f t="shared" si="17"/>
        <v>401.11104000000006</v>
      </c>
      <c r="AF73" s="91">
        <f t="shared" si="17"/>
        <v>401.11104000000006</v>
      </c>
      <c r="AG73" s="91">
        <f t="shared" si="17"/>
        <v>401.11104000000006</v>
      </c>
      <c r="AH73" s="91">
        <f t="shared" si="17"/>
        <v>401.11104000000006</v>
      </c>
      <c r="AI73" s="80">
        <f t="shared" si="17"/>
        <v>401.11104000000006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92">
        <f t="shared" ref="E74:AI74" si="18">E72-E73</f>
        <v>11114.08</v>
      </c>
      <c r="F74" s="45">
        <f t="shared" si="18"/>
        <v>11669.880000000001</v>
      </c>
      <c r="G74" s="38">
        <f t="shared" si="18"/>
        <v>11614.630000000001</v>
      </c>
      <c r="H74" s="38">
        <f t="shared" si="18"/>
        <v>11669.880000000001</v>
      </c>
      <c r="I74" s="38">
        <f t="shared" si="18"/>
        <v>11669.880000000001</v>
      </c>
      <c r="J74" s="38">
        <f t="shared" si="18"/>
        <v>11669.880000000001</v>
      </c>
      <c r="K74" s="38">
        <f t="shared" si="18"/>
        <v>11669.880000000001</v>
      </c>
      <c r="L74" s="104">
        <f t="shared" si="18"/>
        <v>11669.880000000001</v>
      </c>
      <c r="M74" s="45">
        <f t="shared" si="18"/>
        <v>11284.77396</v>
      </c>
      <c r="N74" s="38">
        <f t="shared" si="18"/>
        <v>11284.77396</v>
      </c>
      <c r="O74" s="38">
        <f t="shared" si="18"/>
        <v>11381.77396</v>
      </c>
      <c r="P74" s="38">
        <f t="shared" si="18"/>
        <v>11430.27396</v>
      </c>
      <c r="Q74" s="38">
        <f t="shared" si="18"/>
        <v>11527.27396</v>
      </c>
      <c r="R74" s="38">
        <f t="shared" si="18"/>
        <v>11624.27396</v>
      </c>
      <c r="S74" s="38">
        <f t="shared" si="18"/>
        <v>11721.27396</v>
      </c>
      <c r="T74" s="38">
        <f t="shared" si="18"/>
        <v>11753.768960000001</v>
      </c>
      <c r="U74" s="38">
        <f t="shared" si="18"/>
        <v>11753.768960000001</v>
      </c>
      <c r="V74" s="38">
        <f t="shared" si="18"/>
        <v>11753.768960000001</v>
      </c>
      <c r="W74" s="38">
        <f t="shared" si="18"/>
        <v>11753.768960000001</v>
      </c>
      <c r="X74" s="38">
        <f t="shared" si="18"/>
        <v>11753.768960000001</v>
      </c>
      <c r="Y74" s="38">
        <f t="shared" si="18"/>
        <v>11753.768960000001</v>
      </c>
      <c r="Z74" s="38">
        <f t="shared" si="18"/>
        <v>11753.768960000001</v>
      </c>
      <c r="AA74" s="38">
        <f t="shared" si="18"/>
        <v>11753.768960000001</v>
      </c>
      <c r="AB74" s="38">
        <f t="shared" si="18"/>
        <v>11753.768960000001</v>
      </c>
      <c r="AC74" s="38">
        <f t="shared" si="18"/>
        <v>11753.768960000001</v>
      </c>
      <c r="AD74" s="38">
        <f t="shared" si="18"/>
        <v>11753.768960000001</v>
      </c>
      <c r="AE74" s="38">
        <f t="shared" si="18"/>
        <v>11753.768960000001</v>
      </c>
      <c r="AF74" s="38">
        <f t="shared" si="18"/>
        <v>11753.768960000001</v>
      </c>
      <c r="AG74" s="38">
        <f t="shared" si="18"/>
        <v>11753.768960000001</v>
      </c>
      <c r="AH74" s="38">
        <f t="shared" si="18"/>
        <v>11753.768960000001</v>
      </c>
      <c r="AI74" s="81">
        <f t="shared" si="18"/>
        <v>11753.768960000001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9"/>
      <c r="F75" s="43"/>
      <c r="G75" s="8"/>
      <c r="H75" s="8"/>
      <c r="I75" s="8"/>
      <c r="J75" s="8"/>
      <c r="K75" s="8"/>
      <c r="L75" s="99"/>
      <c r="M75" s="43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11647.184228387105</v>
      </c>
      <c r="D76" s="7"/>
      <c r="E76" s="89"/>
      <c r="F76" s="43"/>
      <c r="G76" s="8"/>
      <c r="H76" s="8"/>
      <c r="I76" s="8"/>
      <c r="J76" s="8"/>
      <c r="K76" s="8"/>
      <c r="L76" s="99"/>
      <c r="M76" s="43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99"/>
      <c r="M77" s="43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100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60">
        <f>+A78+1</f>
        <v>2</v>
      </c>
      <c r="B79" s="62" t="s">
        <v>53</v>
      </c>
      <c r="C79" s="60">
        <v>538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101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100">
        <v>1</v>
      </c>
      <c r="M80" s="52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100">
        <v>1</v>
      </c>
      <c r="M81" s="52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100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7">
        <v>1</v>
      </c>
      <c r="F83" s="58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102">
        <v>1</v>
      </c>
      <c r="M83" s="95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91">
        <f t="shared" ref="E84:AI84" si="19">(E78*$C78)+(E79*$C79)+(E80*$C80)+(E81*$C81)+(E82*$C82)+(E83*$C83)</f>
        <v>2587.4</v>
      </c>
      <c r="F84" s="44">
        <f t="shared" si="19"/>
        <v>2587.4</v>
      </c>
      <c r="G84" s="32">
        <f t="shared" si="19"/>
        <v>2754.7</v>
      </c>
      <c r="H84" s="32">
        <f t="shared" si="19"/>
        <v>2878.98</v>
      </c>
      <c r="I84" s="32">
        <f t="shared" si="19"/>
        <v>2878.98</v>
      </c>
      <c r="J84" s="32">
        <f t="shared" si="19"/>
        <v>2898.1</v>
      </c>
      <c r="K84" s="32">
        <f t="shared" si="19"/>
        <v>2912.44</v>
      </c>
      <c r="L84" s="103">
        <f t="shared" si="19"/>
        <v>2922</v>
      </c>
      <c r="M84" s="44">
        <f t="shared" si="19"/>
        <v>2922</v>
      </c>
      <c r="N84" s="32">
        <f t="shared" si="19"/>
        <v>2922</v>
      </c>
      <c r="O84" s="32">
        <f t="shared" si="19"/>
        <v>2922</v>
      </c>
      <c r="P84" s="32">
        <f t="shared" si="19"/>
        <v>2922</v>
      </c>
      <c r="Q84" s="32">
        <f t="shared" si="19"/>
        <v>2922</v>
      </c>
      <c r="R84" s="32">
        <f t="shared" si="19"/>
        <v>2922</v>
      </c>
      <c r="S84" s="32">
        <f t="shared" si="19"/>
        <v>2922</v>
      </c>
      <c r="T84" s="32">
        <f t="shared" si="19"/>
        <v>2922</v>
      </c>
      <c r="U84" s="32">
        <f t="shared" si="19"/>
        <v>2922</v>
      </c>
      <c r="V84" s="32">
        <f t="shared" si="19"/>
        <v>2922</v>
      </c>
      <c r="W84" s="32">
        <f t="shared" si="19"/>
        <v>2922</v>
      </c>
      <c r="X84" s="32">
        <f t="shared" si="19"/>
        <v>2922</v>
      </c>
      <c r="Y84" s="32">
        <f t="shared" si="19"/>
        <v>2922</v>
      </c>
      <c r="Z84" s="32">
        <f t="shared" si="19"/>
        <v>2922</v>
      </c>
      <c r="AA84" s="32">
        <f t="shared" si="19"/>
        <v>3029.6</v>
      </c>
      <c r="AB84" s="32">
        <f t="shared" si="19"/>
        <v>3083.4</v>
      </c>
      <c r="AC84" s="32">
        <f t="shared" si="19"/>
        <v>3191</v>
      </c>
      <c r="AD84" s="32">
        <f t="shared" si="19"/>
        <v>3298.6</v>
      </c>
      <c r="AE84" s="32">
        <f t="shared" si="19"/>
        <v>3406.2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6.7599999999999993E-2</v>
      </c>
      <c r="D85" s="37"/>
      <c r="E85" s="91"/>
      <c r="F85" s="96"/>
      <c r="G85" s="91"/>
      <c r="H85" s="91"/>
      <c r="I85" s="91"/>
      <c r="J85" s="91"/>
      <c r="K85" s="91"/>
      <c r="L85" s="103"/>
      <c r="M85" s="96">
        <f t="shared" ref="M85:AI85" si="20">(IF(M78&lt;100%,0,M78*$C78)+IF(M79&lt;100%,0,M79*$C79)+IF(M80&lt;100%,0,M80*$C80)+IF(M81&lt;100%,0,M81*$C81)+IF(M82&lt;100%,0,M82*$C82)+IF(M83&lt;100%,0,M83*$C83))*$C85</f>
        <v>197.52719999999999</v>
      </c>
      <c r="N85" s="91">
        <f t="shared" si="20"/>
        <v>197.52719999999999</v>
      </c>
      <c r="O85" s="91">
        <f t="shared" si="20"/>
        <v>197.52719999999999</v>
      </c>
      <c r="P85" s="91">
        <f t="shared" si="20"/>
        <v>197.52719999999999</v>
      </c>
      <c r="Q85" s="91">
        <f t="shared" si="20"/>
        <v>197.52719999999999</v>
      </c>
      <c r="R85" s="91">
        <f t="shared" si="20"/>
        <v>197.52719999999999</v>
      </c>
      <c r="S85" s="91">
        <f t="shared" si="20"/>
        <v>197.52719999999999</v>
      </c>
      <c r="T85" s="91">
        <f t="shared" si="20"/>
        <v>197.52719999999999</v>
      </c>
      <c r="U85" s="91">
        <f t="shared" si="20"/>
        <v>197.52719999999999</v>
      </c>
      <c r="V85" s="91">
        <f t="shared" si="20"/>
        <v>197.52719999999999</v>
      </c>
      <c r="W85" s="91">
        <f t="shared" si="20"/>
        <v>197.52719999999999</v>
      </c>
      <c r="X85" s="91">
        <f t="shared" si="20"/>
        <v>197.52719999999999</v>
      </c>
      <c r="Y85" s="91">
        <f t="shared" si="20"/>
        <v>197.52719999999999</v>
      </c>
      <c r="Z85" s="91">
        <f t="shared" si="20"/>
        <v>197.52719999999999</v>
      </c>
      <c r="AA85" s="91">
        <f t="shared" si="20"/>
        <v>197.52719999999999</v>
      </c>
      <c r="AB85" s="91">
        <f t="shared" si="20"/>
        <v>197.52719999999999</v>
      </c>
      <c r="AC85" s="91">
        <f t="shared" si="20"/>
        <v>197.52719999999999</v>
      </c>
      <c r="AD85" s="91">
        <f t="shared" si="20"/>
        <v>197.52719999999999</v>
      </c>
      <c r="AE85" s="91">
        <f t="shared" si="20"/>
        <v>197.52719999999999</v>
      </c>
      <c r="AF85" s="91">
        <f t="shared" si="20"/>
        <v>233.89599999999999</v>
      </c>
      <c r="AG85" s="91">
        <f t="shared" si="20"/>
        <v>233.89599999999999</v>
      </c>
      <c r="AH85" s="91">
        <f t="shared" si="20"/>
        <v>233.89599999999999</v>
      </c>
      <c r="AI85" s="80">
        <f t="shared" si="20"/>
        <v>233.89599999999999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92">
        <f t="shared" ref="E86:AI86" si="21">E84-E85</f>
        <v>2587.4</v>
      </c>
      <c r="F86" s="45">
        <f t="shared" si="21"/>
        <v>2587.4</v>
      </c>
      <c r="G86" s="38">
        <f t="shared" si="21"/>
        <v>2754.7</v>
      </c>
      <c r="H86" s="38">
        <f t="shared" si="21"/>
        <v>2878.98</v>
      </c>
      <c r="I86" s="38">
        <f t="shared" si="21"/>
        <v>2878.98</v>
      </c>
      <c r="J86" s="38">
        <f t="shared" si="21"/>
        <v>2898.1</v>
      </c>
      <c r="K86" s="38">
        <f t="shared" si="21"/>
        <v>2912.44</v>
      </c>
      <c r="L86" s="104">
        <f t="shared" si="21"/>
        <v>2922</v>
      </c>
      <c r="M86" s="45">
        <f t="shared" si="21"/>
        <v>2724.4728</v>
      </c>
      <c r="N86" s="38">
        <f t="shared" si="21"/>
        <v>2724.4728</v>
      </c>
      <c r="O86" s="38">
        <f t="shared" si="21"/>
        <v>2724.4728</v>
      </c>
      <c r="P86" s="38">
        <f t="shared" si="21"/>
        <v>2724.4728</v>
      </c>
      <c r="Q86" s="38">
        <f t="shared" si="21"/>
        <v>2724.4728</v>
      </c>
      <c r="R86" s="38">
        <f t="shared" si="21"/>
        <v>2724.4728</v>
      </c>
      <c r="S86" s="38">
        <f t="shared" si="21"/>
        <v>2724.4728</v>
      </c>
      <c r="T86" s="38">
        <f t="shared" si="21"/>
        <v>2724.4728</v>
      </c>
      <c r="U86" s="38">
        <f t="shared" si="21"/>
        <v>2724.4728</v>
      </c>
      <c r="V86" s="38">
        <f t="shared" si="21"/>
        <v>2724.4728</v>
      </c>
      <c r="W86" s="38">
        <f t="shared" si="21"/>
        <v>2724.4728</v>
      </c>
      <c r="X86" s="38">
        <f t="shared" si="21"/>
        <v>2724.4728</v>
      </c>
      <c r="Y86" s="38">
        <f t="shared" si="21"/>
        <v>2724.4728</v>
      </c>
      <c r="Z86" s="38">
        <f t="shared" si="21"/>
        <v>2724.4728</v>
      </c>
      <c r="AA86" s="38">
        <f t="shared" si="21"/>
        <v>2832.0727999999999</v>
      </c>
      <c r="AB86" s="38">
        <f t="shared" si="21"/>
        <v>2885.8728000000001</v>
      </c>
      <c r="AC86" s="38">
        <f t="shared" si="21"/>
        <v>2993.4728</v>
      </c>
      <c r="AD86" s="38">
        <f t="shared" si="21"/>
        <v>3101.0727999999999</v>
      </c>
      <c r="AE86" s="38">
        <f t="shared" si="21"/>
        <v>3208.6727999999998</v>
      </c>
      <c r="AF86" s="38">
        <f t="shared" si="21"/>
        <v>3226.1039999999998</v>
      </c>
      <c r="AG86" s="38">
        <f t="shared" si="21"/>
        <v>3226.1039999999998</v>
      </c>
      <c r="AH86" s="38">
        <f t="shared" si="21"/>
        <v>3226.1039999999998</v>
      </c>
      <c r="AI86" s="81">
        <f t="shared" si="21"/>
        <v>3226.1039999999998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9"/>
      <c r="F87" s="43"/>
      <c r="G87" s="8"/>
      <c r="H87" s="8"/>
      <c r="I87" s="8"/>
      <c r="J87" s="8"/>
      <c r="K87" s="8"/>
      <c r="L87" s="99"/>
      <c r="M87" s="43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2854.4580387096794</v>
      </c>
      <c r="D88" s="7"/>
      <c r="E88" s="89"/>
      <c r="F88" s="43"/>
      <c r="G88" s="8"/>
      <c r="H88" s="8"/>
      <c r="I88" s="8"/>
      <c r="J88" s="8"/>
      <c r="K88" s="8"/>
      <c r="L88" s="99"/>
      <c r="M88" s="43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9"/>
      <c r="F89" s="43"/>
      <c r="G89" s="8"/>
      <c r="H89" s="8"/>
      <c r="I89" s="8"/>
      <c r="J89" s="8"/>
      <c r="K89" s="8"/>
      <c r="L89" s="99"/>
      <c r="M89" s="43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1">
        <v>1</v>
      </c>
      <c r="F90" s="52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100">
        <v>1</v>
      </c>
      <c r="M90" s="52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100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60">
        <f t="shared" si="22"/>
        <v>3</v>
      </c>
      <c r="B92" s="62" t="s">
        <v>65</v>
      </c>
      <c r="C92" s="60">
        <v>975</v>
      </c>
      <c r="D92" s="63"/>
      <c r="E92" s="90">
        <v>1</v>
      </c>
      <c r="F92" s="65">
        <v>1</v>
      </c>
      <c r="G92" s="64">
        <v>1</v>
      </c>
      <c r="H92" s="64">
        <v>1</v>
      </c>
      <c r="I92" s="64">
        <v>1</v>
      </c>
      <c r="J92" s="64">
        <v>1</v>
      </c>
      <c r="K92" s="64">
        <v>1</v>
      </c>
      <c r="L92" s="101">
        <v>0.6</v>
      </c>
      <c r="M92" s="65">
        <v>0.6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60">
        <f t="shared" si="22"/>
        <v>4</v>
      </c>
      <c r="B93" s="62" t="s">
        <v>66</v>
      </c>
      <c r="C93" s="60">
        <v>965</v>
      </c>
      <c r="D93" s="63"/>
      <c r="E93" s="90">
        <v>0</v>
      </c>
      <c r="F93" s="65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101">
        <v>0</v>
      </c>
      <c r="M93" s="65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0.2</v>
      </c>
      <c r="AF93" s="64">
        <v>0.3</v>
      </c>
      <c r="AG93" s="64">
        <v>0.5</v>
      </c>
      <c r="AH93" s="64">
        <v>0.7</v>
      </c>
      <c r="AI93" s="83">
        <v>0.9</v>
      </c>
    </row>
    <row r="94" spans="1:36" s="3" customFormat="1" ht="15.9" customHeight="1" x14ac:dyDescent="0.25">
      <c r="A94" s="60">
        <f t="shared" si="22"/>
        <v>5</v>
      </c>
      <c r="B94" s="62" t="s">
        <v>58</v>
      </c>
      <c r="C94" s="60">
        <v>870</v>
      </c>
      <c r="D94" s="63"/>
      <c r="E94" s="90">
        <v>0</v>
      </c>
      <c r="F94" s="65">
        <v>0</v>
      </c>
      <c r="G94" s="64">
        <v>0.1</v>
      </c>
      <c r="H94" s="64">
        <v>0.19</v>
      </c>
      <c r="I94" s="64">
        <v>0.7</v>
      </c>
      <c r="J94" s="64">
        <v>1</v>
      </c>
      <c r="K94" s="64">
        <v>1</v>
      </c>
      <c r="L94" s="101">
        <v>0</v>
      </c>
      <c r="M94" s="65">
        <v>0.3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1">
        <v>1</v>
      </c>
      <c r="F95" s="52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100">
        <v>1</v>
      </c>
      <c r="M95" s="52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60">
        <f t="shared" si="22"/>
        <v>7</v>
      </c>
      <c r="B96" s="62" t="s">
        <v>67</v>
      </c>
      <c r="C96" s="60">
        <v>610</v>
      </c>
      <c r="D96" s="63"/>
      <c r="E96" s="90">
        <v>0</v>
      </c>
      <c r="F96" s="65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101">
        <v>0.2</v>
      </c>
      <c r="M96" s="65">
        <v>0.3</v>
      </c>
      <c r="N96" s="64">
        <v>0.5</v>
      </c>
      <c r="O96" s="64">
        <v>0.7</v>
      </c>
      <c r="P96" s="64">
        <v>0.9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60">
        <f t="shared" si="22"/>
        <v>8</v>
      </c>
      <c r="B97" s="62" t="s">
        <v>68</v>
      </c>
      <c r="C97" s="60">
        <v>1137</v>
      </c>
      <c r="D97" s="63"/>
      <c r="E97" s="90">
        <v>0.95</v>
      </c>
      <c r="F97" s="65">
        <v>0.95</v>
      </c>
      <c r="G97" s="64">
        <v>0.95</v>
      </c>
      <c r="H97" s="64">
        <v>0.95</v>
      </c>
      <c r="I97" s="64">
        <v>0</v>
      </c>
      <c r="J97" s="64">
        <v>0</v>
      </c>
      <c r="K97" s="64">
        <v>0</v>
      </c>
      <c r="L97" s="101">
        <v>0</v>
      </c>
      <c r="M97" s="65">
        <v>0</v>
      </c>
      <c r="N97" s="64">
        <v>0</v>
      </c>
      <c r="O97" s="64">
        <v>0</v>
      </c>
      <c r="P97" s="64">
        <v>0.2</v>
      </c>
      <c r="Q97" s="64">
        <v>0.5</v>
      </c>
      <c r="R97" s="64">
        <v>0.9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60">
        <f t="shared" si="22"/>
        <v>9</v>
      </c>
      <c r="B98" s="62" t="s">
        <v>60</v>
      </c>
      <c r="C98" s="60">
        <v>670</v>
      </c>
      <c r="D98" s="63"/>
      <c r="E98" s="90">
        <v>0</v>
      </c>
      <c r="F98" s="65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101">
        <v>0</v>
      </c>
      <c r="M98" s="65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0.2</v>
      </c>
      <c r="AA98" s="64">
        <v>0.3</v>
      </c>
      <c r="AB98" s="64">
        <v>0.5</v>
      </c>
      <c r="AC98" s="64">
        <v>0.7</v>
      </c>
      <c r="AD98" s="64">
        <v>0.9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60">
        <f t="shared" si="22"/>
        <v>10</v>
      </c>
      <c r="B99" s="62" t="s">
        <v>61</v>
      </c>
      <c r="C99" s="60">
        <v>1162</v>
      </c>
      <c r="D99" s="63"/>
      <c r="E99" s="90">
        <v>1</v>
      </c>
      <c r="F99" s="65">
        <v>1</v>
      </c>
      <c r="G99" s="64">
        <v>1</v>
      </c>
      <c r="H99" s="64">
        <v>1</v>
      </c>
      <c r="I99" s="64">
        <v>1</v>
      </c>
      <c r="J99" s="64">
        <v>1</v>
      </c>
      <c r="K99" s="64">
        <v>1</v>
      </c>
      <c r="L99" s="101">
        <v>0.94</v>
      </c>
      <c r="M99" s="52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72">
        <f t="shared" si="22"/>
        <v>11</v>
      </c>
      <c r="B100" s="73" t="s">
        <v>62</v>
      </c>
      <c r="C100" s="72">
        <v>504</v>
      </c>
      <c r="D100" s="74"/>
      <c r="E100" s="109">
        <v>0</v>
      </c>
      <c r="F100" s="97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105">
        <v>0</v>
      </c>
      <c r="M100" s="97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71">
        <v>0.2</v>
      </c>
      <c r="AD100" s="71">
        <v>0.3</v>
      </c>
      <c r="AE100" s="71">
        <v>0.5</v>
      </c>
      <c r="AF100" s="71">
        <v>0.7</v>
      </c>
      <c r="AG100" s="71">
        <v>0.9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91">
        <f t="shared" ref="E101:AI101" si="23">(E90*$C90)+(E91*$C91)+(E92*$C92)+(E93*$C93)+(E94*$C94)+(E95*$C95)+(E96*$C96)+(E97*$C97)+(E98*$C98)+(E99*$C99)+(E100*$C100)</f>
        <v>5616.15</v>
      </c>
      <c r="F101" s="44">
        <f t="shared" si="23"/>
        <v>5616.15</v>
      </c>
      <c r="G101" s="32">
        <f t="shared" si="23"/>
        <v>5703.15</v>
      </c>
      <c r="H101" s="32">
        <f t="shared" si="23"/>
        <v>5781.45</v>
      </c>
      <c r="I101" s="32">
        <f t="shared" si="23"/>
        <v>5145</v>
      </c>
      <c r="J101" s="32">
        <f t="shared" si="23"/>
        <v>5406</v>
      </c>
      <c r="K101" s="32">
        <f t="shared" si="23"/>
        <v>5406</v>
      </c>
      <c r="L101" s="103">
        <f t="shared" si="23"/>
        <v>4198.28</v>
      </c>
      <c r="M101" s="44">
        <f t="shared" si="23"/>
        <v>4590</v>
      </c>
      <c r="N101" s="32">
        <f t="shared" si="23"/>
        <v>5711</v>
      </c>
      <c r="O101" s="32">
        <f t="shared" si="23"/>
        <v>5833</v>
      </c>
      <c r="P101" s="32">
        <f t="shared" si="23"/>
        <v>6182.4</v>
      </c>
      <c r="Q101" s="32">
        <f t="shared" si="23"/>
        <v>6584.5</v>
      </c>
      <c r="R101" s="32">
        <f t="shared" si="23"/>
        <v>7039.3</v>
      </c>
      <c r="S101" s="32">
        <f t="shared" si="23"/>
        <v>7153</v>
      </c>
      <c r="T101" s="32">
        <f t="shared" si="23"/>
        <v>7153</v>
      </c>
      <c r="U101" s="32">
        <f t="shared" si="23"/>
        <v>7153</v>
      </c>
      <c r="V101" s="32">
        <f t="shared" si="23"/>
        <v>7153</v>
      </c>
      <c r="W101" s="32">
        <f t="shared" si="23"/>
        <v>7153</v>
      </c>
      <c r="X101" s="32">
        <f t="shared" si="23"/>
        <v>7153</v>
      </c>
      <c r="Y101" s="32">
        <f t="shared" si="23"/>
        <v>7153</v>
      </c>
      <c r="Z101" s="32">
        <f t="shared" si="23"/>
        <v>7287</v>
      </c>
      <c r="AA101" s="32">
        <f t="shared" si="23"/>
        <v>7354</v>
      </c>
      <c r="AB101" s="32">
        <f t="shared" si="23"/>
        <v>7488</v>
      </c>
      <c r="AC101" s="32">
        <f t="shared" si="23"/>
        <v>7722.8</v>
      </c>
      <c r="AD101" s="32">
        <f t="shared" si="23"/>
        <v>7907.2</v>
      </c>
      <c r="AE101" s="32">
        <f t="shared" si="23"/>
        <v>8268</v>
      </c>
      <c r="AF101" s="32">
        <f t="shared" si="23"/>
        <v>8465.2999999999993</v>
      </c>
      <c r="AG101" s="32">
        <f t="shared" si="23"/>
        <v>8759.1</v>
      </c>
      <c r="AH101" s="32">
        <f t="shared" si="23"/>
        <v>9002.5</v>
      </c>
      <c r="AI101" s="80">
        <f t="shared" si="23"/>
        <v>9195.5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91"/>
      <c r="F102" s="96"/>
      <c r="G102" s="91"/>
      <c r="H102" s="91"/>
      <c r="I102" s="91"/>
      <c r="J102" s="91"/>
      <c r="K102" s="91"/>
      <c r="L102" s="103"/>
      <c r="M102" s="96">
        <f t="shared" ref="M102:AI102" si="24">(IF(M90&lt;100%,0,M90*$C90)+IF(M91&lt;100%,0,M91*$C91)+IF(M92&lt;100%,0,M92*$C92)+IF(M93&lt;100%,0,M93*$C93)+IF(M94&lt;100%,0,M94*$C94)+IF(M95&lt;100%,0,M95*$C95)+IF(M96&lt;100%,0,M96*$C96)+IF(M97&lt;100%,0,M97*$C97)+IF(M98&lt;100%,0,M98*$C98)+IF(M99&lt;100%,0,M99*$C99)+IF(M100&lt;100%,0,M100*$C100))*$C102</f>
        <v>258.88470000000001</v>
      </c>
      <c r="N102" s="91">
        <f t="shared" si="24"/>
        <v>393.01620000000003</v>
      </c>
      <c r="O102" s="91">
        <f t="shared" si="24"/>
        <v>393.01620000000003</v>
      </c>
      <c r="P102" s="91">
        <f t="shared" si="24"/>
        <v>393.01620000000003</v>
      </c>
      <c r="Q102" s="91">
        <f t="shared" si="24"/>
        <v>437.36320000000001</v>
      </c>
      <c r="R102" s="91">
        <f t="shared" si="24"/>
        <v>437.36320000000001</v>
      </c>
      <c r="S102" s="91">
        <f t="shared" si="24"/>
        <v>520.0231</v>
      </c>
      <c r="T102" s="91">
        <f t="shared" si="24"/>
        <v>520.0231</v>
      </c>
      <c r="U102" s="91">
        <f t="shared" si="24"/>
        <v>520.0231</v>
      </c>
      <c r="V102" s="91">
        <f t="shared" si="24"/>
        <v>520.0231</v>
      </c>
      <c r="W102" s="91">
        <f t="shared" si="24"/>
        <v>520.0231</v>
      </c>
      <c r="X102" s="91">
        <f t="shared" si="24"/>
        <v>520.0231</v>
      </c>
      <c r="Y102" s="91">
        <f t="shared" si="24"/>
        <v>520.0231</v>
      </c>
      <c r="Z102" s="91">
        <f t="shared" si="24"/>
        <v>520.0231</v>
      </c>
      <c r="AA102" s="91">
        <f t="shared" si="24"/>
        <v>520.0231</v>
      </c>
      <c r="AB102" s="91">
        <f t="shared" si="24"/>
        <v>520.0231</v>
      </c>
      <c r="AC102" s="91">
        <f t="shared" si="24"/>
        <v>520.0231</v>
      </c>
      <c r="AD102" s="91">
        <f t="shared" si="24"/>
        <v>520.0231</v>
      </c>
      <c r="AE102" s="91">
        <f t="shared" si="24"/>
        <v>568.73210000000006</v>
      </c>
      <c r="AF102" s="91">
        <f t="shared" si="24"/>
        <v>568.73210000000006</v>
      </c>
      <c r="AG102" s="91">
        <f t="shared" si="24"/>
        <v>568.73210000000006</v>
      </c>
      <c r="AH102" s="91">
        <f t="shared" si="24"/>
        <v>605.37289999999996</v>
      </c>
      <c r="AI102" s="80">
        <f t="shared" si="24"/>
        <v>605.37289999999996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92">
        <f t="shared" ref="E103:AI103" si="25">E101-E102</f>
        <v>5616.15</v>
      </c>
      <c r="F103" s="45">
        <f t="shared" si="25"/>
        <v>5616.15</v>
      </c>
      <c r="G103" s="38">
        <f t="shared" si="25"/>
        <v>5703.15</v>
      </c>
      <c r="H103" s="38">
        <f t="shared" si="25"/>
        <v>5781.45</v>
      </c>
      <c r="I103" s="38">
        <f t="shared" si="25"/>
        <v>5145</v>
      </c>
      <c r="J103" s="38">
        <f t="shared" si="25"/>
        <v>5406</v>
      </c>
      <c r="K103" s="38">
        <f t="shared" si="25"/>
        <v>5406</v>
      </c>
      <c r="L103" s="104">
        <f t="shared" si="25"/>
        <v>4198.28</v>
      </c>
      <c r="M103" s="45">
        <f t="shared" si="25"/>
        <v>4331.1153000000004</v>
      </c>
      <c r="N103" s="38">
        <f t="shared" si="25"/>
        <v>5317.9838</v>
      </c>
      <c r="O103" s="38">
        <f t="shared" si="25"/>
        <v>5439.9838</v>
      </c>
      <c r="P103" s="38">
        <f t="shared" si="25"/>
        <v>5789.3837999999996</v>
      </c>
      <c r="Q103" s="38">
        <f t="shared" si="25"/>
        <v>6147.1368000000002</v>
      </c>
      <c r="R103" s="38">
        <f t="shared" si="25"/>
        <v>6601.9368000000004</v>
      </c>
      <c r="S103" s="38">
        <f t="shared" si="25"/>
        <v>6632.9768999999997</v>
      </c>
      <c r="T103" s="38">
        <f t="shared" si="25"/>
        <v>6632.9768999999997</v>
      </c>
      <c r="U103" s="38">
        <f t="shared" si="25"/>
        <v>6632.9768999999997</v>
      </c>
      <c r="V103" s="38">
        <f t="shared" si="25"/>
        <v>6632.9768999999997</v>
      </c>
      <c r="W103" s="38">
        <f t="shared" si="25"/>
        <v>6632.9768999999997</v>
      </c>
      <c r="X103" s="38">
        <f t="shared" si="25"/>
        <v>6632.9768999999997</v>
      </c>
      <c r="Y103" s="38">
        <f t="shared" si="25"/>
        <v>6632.9768999999997</v>
      </c>
      <c r="Z103" s="38">
        <f t="shared" si="25"/>
        <v>6766.9768999999997</v>
      </c>
      <c r="AA103" s="38">
        <f t="shared" si="25"/>
        <v>6833.9768999999997</v>
      </c>
      <c r="AB103" s="38">
        <f t="shared" si="25"/>
        <v>6967.9768999999997</v>
      </c>
      <c r="AC103" s="38">
        <f t="shared" si="25"/>
        <v>7202.7768999999998</v>
      </c>
      <c r="AD103" s="38">
        <f t="shared" si="25"/>
        <v>7387.1768999999995</v>
      </c>
      <c r="AE103" s="38">
        <f t="shared" si="25"/>
        <v>7699.2678999999998</v>
      </c>
      <c r="AF103" s="38">
        <f t="shared" si="25"/>
        <v>7896.5678999999991</v>
      </c>
      <c r="AG103" s="38">
        <f t="shared" si="25"/>
        <v>8190.3679000000002</v>
      </c>
      <c r="AH103" s="38">
        <f t="shared" si="25"/>
        <v>8397.1270999999997</v>
      </c>
      <c r="AI103" s="81">
        <f t="shared" si="25"/>
        <v>8590.1270999999997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9"/>
      <c r="F104" s="43"/>
      <c r="G104" s="8"/>
      <c r="H104" s="8"/>
      <c r="I104" s="8"/>
      <c r="J104" s="8"/>
      <c r="K104" s="8"/>
      <c r="L104" s="99"/>
      <c r="M104" s="43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6414.9322903225802</v>
      </c>
      <c r="D105" s="7"/>
      <c r="E105" s="89"/>
      <c r="F105" s="43"/>
      <c r="G105" s="8"/>
      <c r="H105" s="8"/>
      <c r="I105" s="8"/>
      <c r="J105" s="8"/>
      <c r="K105" s="8"/>
      <c r="L105" s="99"/>
      <c r="M105" s="43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9"/>
      <c r="F106" s="43"/>
      <c r="G106" s="8"/>
      <c r="H106" s="8"/>
      <c r="I106" s="8"/>
      <c r="J106" s="8"/>
      <c r="K106" s="8"/>
      <c r="L106" s="99"/>
      <c r="M106" s="43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68"/>
      <c r="E107" s="51">
        <v>0.9</v>
      </c>
      <c r="F107" s="52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100">
        <v>1</v>
      </c>
      <c r="M107" s="52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1">
        <v>1</v>
      </c>
      <c r="F108" s="52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100">
        <v>1</v>
      </c>
      <c r="M108" s="52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1">
        <v>1</v>
      </c>
      <c r="F109" s="52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100">
        <v>1</v>
      </c>
      <c r="M109" s="52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1">
        <v>1</v>
      </c>
      <c r="F110" s="52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100">
        <v>1</v>
      </c>
      <c r="M110" s="52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1">
        <v>1</v>
      </c>
      <c r="F111" s="52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100">
        <v>1</v>
      </c>
      <c r="M111" s="52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1">
        <v>1</v>
      </c>
      <c r="F112" s="52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100">
        <v>1</v>
      </c>
      <c r="M112" s="52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1">
        <v>1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100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60">
        <f t="shared" si="26"/>
        <v>8</v>
      </c>
      <c r="B114" s="62" t="s">
        <v>77</v>
      </c>
      <c r="C114" s="60">
        <v>854</v>
      </c>
      <c r="D114" s="63"/>
      <c r="E114" s="90">
        <v>0</v>
      </c>
      <c r="F114" s="65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101">
        <v>0.01</v>
      </c>
      <c r="M114" s="65">
        <v>0.2</v>
      </c>
      <c r="N114" s="64">
        <v>0.3</v>
      </c>
      <c r="O114" s="64">
        <v>0.5</v>
      </c>
      <c r="P114" s="64">
        <v>0.7</v>
      </c>
      <c r="Q114" s="64">
        <v>0.9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1">
        <v>1</v>
      </c>
      <c r="F115" s="52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100">
        <v>1</v>
      </c>
      <c r="M115" s="52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1">
        <v>1</v>
      </c>
      <c r="F116" s="52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100">
        <v>1</v>
      </c>
      <c r="M116" s="52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100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100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100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1">
        <v>1</v>
      </c>
      <c r="F120" s="52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100">
        <v>1</v>
      </c>
      <c r="M120" s="52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100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100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60">
        <f t="shared" si="26"/>
        <v>17</v>
      </c>
      <c r="B123" s="62" t="s">
        <v>86</v>
      </c>
      <c r="C123" s="60">
        <v>846</v>
      </c>
      <c r="D123" s="63"/>
      <c r="E123" s="90">
        <v>0</v>
      </c>
      <c r="F123" s="65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101">
        <v>0</v>
      </c>
      <c r="M123" s="65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83">
        <v>0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100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60">
        <f t="shared" si="26"/>
        <v>19</v>
      </c>
      <c r="B125" s="62" t="s">
        <v>88</v>
      </c>
      <c r="C125" s="60">
        <v>683</v>
      </c>
      <c r="D125" s="63"/>
      <c r="E125" s="90">
        <v>0</v>
      </c>
      <c r="F125" s="65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101">
        <v>0</v>
      </c>
      <c r="M125" s="65">
        <v>0</v>
      </c>
      <c r="N125" s="64">
        <v>0</v>
      </c>
      <c r="O125" s="64">
        <v>0</v>
      </c>
      <c r="P125" s="64">
        <v>0.2</v>
      </c>
      <c r="Q125" s="64">
        <v>0.3</v>
      </c>
      <c r="R125" s="64">
        <v>0.5</v>
      </c>
      <c r="S125" s="64">
        <v>0.7</v>
      </c>
      <c r="T125" s="64">
        <v>0.9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100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100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100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1">
        <v>1</v>
      </c>
      <c r="F129" s="52">
        <v>1</v>
      </c>
      <c r="G129" s="50">
        <v>1</v>
      </c>
      <c r="H129" s="50">
        <v>1</v>
      </c>
      <c r="I129" s="50">
        <v>0</v>
      </c>
      <c r="J129" s="50">
        <v>0</v>
      </c>
      <c r="K129" s="50">
        <v>0</v>
      </c>
      <c r="L129" s="100">
        <v>1</v>
      </c>
      <c r="M129" s="52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1">
        <v>1</v>
      </c>
      <c r="F130" s="52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100">
        <v>1</v>
      </c>
      <c r="M130" s="52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60">
        <f t="shared" si="26"/>
        <v>25</v>
      </c>
      <c r="B131" s="62" t="s">
        <v>94</v>
      </c>
      <c r="C131" s="60">
        <v>1162</v>
      </c>
      <c r="D131" s="63"/>
      <c r="E131" s="90">
        <v>1</v>
      </c>
      <c r="F131" s="65">
        <v>1</v>
      </c>
      <c r="G131" s="64">
        <v>1</v>
      </c>
      <c r="H131" s="64">
        <v>1</v>
      </c>
      <c r="I131" s="64">
        <v>1</v>
      </c>
      <c r="J131" s="64">
        <v>1</v>
      </c>
      <c r="K131" s="64">
        <v>1</v>
      </c>
      <c r="L131" s="101">
        <v>0.99</v>
      </c>
      <c r="M131" s="52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60">
        <f t="shared" si="26"/>
        <v>26</v>
      </c>
      <c r="B132" s="62" t="s">
        <v>95</v>
      </c>
      <c r="C132" s="60">
        <v>1162</v>
      </c>
      <c r="D132" s="63"/>
      <c r="E132" s="90">
        <v>0</v>
      </c>
      <c r="F132" s="65">
        <v>0</v>
      </c>
      <c r="G132" s="64">
        <v>0</v>
      </c>
      <c r="H132" s="64">
        <v>0</v>
      </c>
      <c r="I132" s="64">
        <v>0</v>
      </c>
      <c r="J132" s="64">
        <v>0.2</v>
      </c>
      <c r="K132" s="64">
        <v>0.3</v>
      </c>
      <c r="L132" s="101">
        <v>0.95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7">
        <v>1</v>
      </c>
      <c r="F133" s="58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102">
        <v>1</v>
      </c>
      <c r="M133" s="58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91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21937.5</v>
      </c>
      <c r="F134" s="44">
        <f t="shared" si="27"/>
        <v>22044</v>
      </c>
      <c r="G134" s="32">
        <f t="shared" si="27"/>
        <v>22044</v>
      </c>
      <c r="H134" s="32">
        <f t="shared" si="27"/>
        <v>22044</v>
      </c>
      <c r="I134" s="32">
        <f t="shared" si="27"/>
        <v>21243</v>
      </c>
      <c r="J134" s="32">
        <f t="shared" si="27"/>
        <v>21475.4</v>
      </c>
      <c r="K134" s="32">
        <f t="shared" si="27"/>
        <v>21591.599999999999</v>
      </c>
      <c r="L134" s="103">
        <f t="shared" si="27"/>
        <v>23144.820000000003</v>
      </c>
      <c r="M134" s="44">
        <f t="shared" si="27"/>
        <v>23376.799999999999</v>
      </c>
      <c r="N134" s="32">
        <f t="shared" si="27"/>
        <v>23462.2</v>
      </c>
      <c r="O134" s="32">
        <f t="shared" si="27"/>
        <v>23633</v>
      </c>
      <c r="P134" s="32">
        <f t="shared" si="27"/>
        <v>23940.400000000001</v>
      </c>
      <c r="Q134" s="32">
        <f t="shared" si="27"/>
        <v>24179.5</v>
      </c>
      <c r="R134" s="32">
        <f t="shared" si="27"/>
        <v>24401.5</v>
      </c>
      <c r="S134" s="32">
        <f t="shared" si="27"/>
        <v>24538.1</v>
      </c>
      <c r="T134" s="32">
        <f t="shared" si="27"/>
        <v>24674.7</v>
      </c>
      <c r="U134" s="32">
        <f t="shared" si="27"/>
        <v>24743</v>
      </c>
      <c r="V134" s="32">
        <f t="shared" si="27"/>
        <v>24743</v>
      </c>
      <c r="W134" s="32">
        <f t="shared" si="27"/>
        <v>24743</v>
      </c>
      <c r="X134" s="32">
        <f t="shared" si="27"/>
        <v>24743</v>
      </c>
      <c r="Y134" s="32">
        <f t="shared" si="27"/>
        <v>24743</v>
      </c>
      <c r="Z134" s="32">
        <f t="shared" si="27"/>
        <v>24743</v>
      </c>
      <c r="AA134" s="32">
        <f t="shared" si="27"/>
        <v>24743</v>
      </c>
      <c r="AB134" s="32">
        <f t="shared" si="27"/>
        <v>24743</v>
      </c>
      <c r="AC134" s="32">
        <f t="shared" si="27"/>
        <v>24743</v>
      </c>
      <c r="AD134" s="32">
        <f t="shared" si="27"/>
        <v>24743</v>
      </c>
      <c r="AE134" s="32">
        <f t="shared" si="27"/>
        <v>24743</v>
      </c>
      <c r="AF134" s="32">
        <f t="shared" si="27"/>
        <v>24743</v>
      </c>
      <c r="AG134" s="32">
        <f t="shared" si="27"/>
        <v>24743</v>
      </c>
      <c r="AH134" s="32">
        <f t="shared" si="27"/>
        <v>24743</v>
      </c>
      <c r="AI134" s="80">
        <f t="shared" si="27"/>
        <v>24743</v>
      </c>
    </row>
    <row r="135" spans="1:36" s="39" customFormat="1" ht="15.9" customHeight="1" x14ac:dyDescent="0.25">
      <c r="A135" s="35"/>
      <c r="B135" s="33" t="s">
        <v>110</v>
      </c>
      <c r="C135" s="40">
        <v>3.9E-2</v>
      </c>
      <c r="D135" s="37"/>
      <c r="E135" s="91"/>
      <c r="F135" s="96"/>
      <c r="G135" s="91"/>
      <c r="H135" s="91"/>
      <c r="I135" s="91"/>
      <c r="J135" s="91"/>
      <c r="K135" s="91"/>
      <c r="L135" s="103"/>
      <c r="M135" s="96">
        <f t="shared" ref="M135:AI135" si="28">(IF(M107&lt;100%,0,M107*$C107)+IF(M108&lt;100%,0,M108*$C108)+IF(M109&lt;100%,0,M109*$C109)+IF(M110&lt;100%,0,M110*$C110)+IF(M111&lt;100%,0,M111*$C111)+IF(M112&lt;100%,0,M112*$C112)+IF(M113&lt;100%,0,M113*$C113)+IF(M114&lt;100%,0,M114*$C114)+IF(M115&lt;100%,0,M115*$C115)+IF(M116&lt;100%,0,M116*$C116)+IF(M117&lt;100%,0,M117*$C117)+IF(M118&lt;100%,0,M118*$C118)+IF(M119&lt;100%,0,M119*$C119)+IF(M120&lt;100%,0,M120*$C120)+IF(M121&lt;100%,0,M121*$C121)+IF(M122&lt;100%,0,M122*$C122)+IF(M123&lt;100%,0,M123*$C123)+IF(M124&lt;100%,0,M124*$C124)+IF(M125&lt;100%,0,M125*$C125)+IF(M126&lt;100%,0,M126*$C126)+IF(M127&lt;100%,0,M127*$C127)+IF(M128&lt;100%,0,M128*$C128)+IF(M129&lt;100%,0,M129*$C129)+IF(M130&lt;100%,M130*$C130)+IF(M131&lt;100%,0,M131*$C131)+IF(M132&lt;100%,0,M132*$C132)+IF(M133&lt;100%,0,M133*$C133))*$C135</f>
        <v>873.79499999999996</v>
      </c>
      <c r="N135" s="91">
        <f t="shared" si="28"/>
        <v>873.79499999999996</v>
      </c>
      <c r="O135" s="91">
        <f t="shared" si="28"/>
        <v>873.79499999999996</v>
      </c>
      <c r="P135" s="91">
        <f t="shared" si="28"/>
        <v>873.79499999999996</v>
      </c>
      <c r="Q135" s="91">
        <f t="shared" si="28"/>
        <v>873.79499999999996</v>
      </c>
      <c r="R135" s="91">
        <f t="shared" si="28"/>
        <v>907.101</v>
      </c>
      <c r="S135" s="91">
        <f t="shared" si="28"/>
        <v>907.101</v>
      </c>
      <c r="T135" s="91">
        <f t="shared" si="28"/>
        <v>907.101</v>
      </c>
      <c r="U135" s="91">
        <f t="shared" si="28"/>
        <v>933.73799999999994</v>
      </c>
      <c r="V135" s="91">
        <f t="shared" si="28"/>
        <v>933.73799999999994</v>
      </c>
      <c r="W135" s="91">
        <f t="shared" si="28"/>
        <v>933.73799999999994</v>
      </c>
      <c r="X135" s="91">
        <f t="shared" si="28"/>
        <v>933.73799999999994</v>
      </c>
      <c r="Y135" s="91">
        <f t="shared" si="28"/>
        <v>933.73799999999994</v>
      </c>
      <c r="Z135" s="91">
        <f t="shared" si="28"/>
        <v>933.73799999999994</v>
      </c>
      <c r="AA135" s="91">
        <f t="shared" si="28"/>
        <v>933.73799999999994</v>
      </c>
      <c r="AB135" s="91">
        <f t="shared" si="28"/>
        <v>933.73799999999994</v>
      </c>
      <c r="AC135" s="91">
        <f t="shared" si="28"/>
        <v>933.73799999999994</v>
      </c>
      <c r="AD135" s="91">
        <f t="shared" si="28"/>
        <v>933.73799999999994</v>
      </c>
      <c r="AE135" s="91">
        <f t="shared" si="28"/>
        <v>933.73799999999994</v>
      </c>
      <c r="AF135" s="91">
        <f t="shared" si="28"/>
        <v>933.73799999999994</v>
      </c>
      <c r="AG135" s="91">
        <f t="shared" si="28"/>
        <v>933.73799999999994</v>
      </c>
      <c r="AH135" s="91">
        <f t="shared" si="28"/>
        <v>933.73799999999994</v>
      </c>
      <c r="AI135" s="80">
        <f t="shared" si="28"/>
        <v>933.73799999999994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92">
        <f t="shared" ref="E136:AI136" si="29">E134-E135</f>
        <v>21937.5</v>
      </c>
      <c r="F136" s="45">
        <f t="shared" si="29"/>
        <v>22044</v>
      </c>
      <c r="G136" s="38">
        <f t="shared" si="29"/>
        <v>22044</v>
      </c>
      <c r="H136" s="38">
        <f t="shared" si="29"/>
        <v>22044</v>
      </c>
      <c r="I136" s="38">
        <f t="shared" si="29"/>
        <v>21243</v>
      </c>
      <c r="J136" s="38">
        <f t="shared" si="29"/>
        <v>21475.4</v>
      </c>
      <c r="K136" s="38">
        <f t="shared" si="29"/>
        <v>21591.599999999999</v>
      </c>
      <c r="L136" s="104">
        <f t="shared" si="29"/>
        <v>23144.820000000003</v>
      </c>
      <c r="M136" s="45">
        <f t="shared" si="29"/>
        <v>22503.005000000001</v>
      </c>
      <c r="N136" s="38">
        <f t="shared" si="29"/>
        <v>22588.405000000002</v>
      </c>
      <c r="O136" s="38">
        <f t="shared" si="29"/>
        <v>22759.205000000002</v>
      </c>
      <c r="P136" s="38">
        <f t="shared" si="29"/>
        <v>23066.605000000003</v>
      </c>
      <c r="Q136" s="38">
        <f t="shared" si="29"/>
        <v>23305.705000000002</v>
      </c>
      <c r="R136" s="38">
        <f t="shared" si="29"/>
        <v>23494.399000000001</v>
      </c>
      <c r="S136" s="38">
        <f t="shared" si="29"/>
        <v>23630.999</v>
      </c>
      <c r="T136" s="38">
        <f t="shared" si="29"/>
        <v>23767.599000000002</v>
      </c>
      <c r="U136" s="38">
        <f t="shared" si="29"/>
        <v>23809.261999999999</v>
      </c>
      <c r="V136" s="38">
        <f t="shared" si="29"/>
        <v>23809.261999999999</v>
      </c>
      <c r="W136" s="38">
        <f t="shared" si="29"/>
        <v>23809.261999999999</v>
      </c>
      <c r="X136" s="38">
        <f t="shared" si="29"/>
        <v>23809.261999999999</v>
      </c>
      <c r="Y136" s="38">
        <f t="shared" si="29"/>
        <v>23809.261999999999</v>
      </c>
      <c r="Z136" s="38">
        <f t="shared" si="29"/>
        <v>23809.261999999999</v>
      </c>
      <c r="AA136" s="38">
        <f t="shared" si="29"/>
        <v>23809.261999999999</v>
      </c>
      <c r="AB136" s="38">
        <f t="shared" si="29"/>
        <v>23809.261999999999</v>
      </c>
      <c r="AC136" s="38">
        <f t="shared" si="29"/>
        <v>23809.261999999999</v>
      </c>
      <c r="AD136" s="38">
        <f t="shared" si="29"/>
        <v>23809.261999999999</v>
      </c>
      <c r="AE136" s="38">
        <f t="shared" si="29"/>
        <v>23809.261999999999</v>
      </c>
      <c r="AF136" s="38">
        <f t="shared" si="29"/>
        <v>23809.261999999999</v>
      </c>
      <c r="AG136" s="38">
        <f t="shared" si="29"/>
        <v>23809.261999999999</v>
      </c>
      <c r="AH136" s="38">
        <f t="shared" si="29"/>
        <v>23809.261999999999</v>
      </c>
      <c r="AI136" s="81">
        <f t="shared" si="29"/>
        <v>23809.261999999999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9"/>
      <c r="F137" s="43"/>
      <c r="G137" s="8"/>
      <c r="H137" s="8"/>
      <c r="I137" s="8"/>
      <c r="J137" s="8"/>
      <c r="K137" s="8"/>
      <c r="L137" s="99"/>
      <c r="M137" s="43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23154.166838709669</v>
      </c>
      <c r="D138" s="7"/>
      <c r="E138" s="89"/>
      <c r="F138" s="43"/>
      <c r="G138" s="8"/>
      <c r="H138" s="8"/>
      <c r="I138" s="8"/>
      <c r="J138" s="8"/>
      <c r="K138" s="8"/>
      <c r="L138" s="99"/>
      <c r="M138" s="43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9"/>
      <c r="F139" s="43"/>
      <c r="G139" s="8"/>
      <c r="H139" s="8"/>
      <c r="I139" s="8"/>
      <c r="J139" s="8"/>
      <c r="K139" s="8"/>
      <c r="L139" s="99"/>
      <c r="M139" s="43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1">
        <v>1</v>
      </c>
      <c r="F140" s="52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100">
        <v>1</v>
      </c>
      <c r="M140" s="52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1">
        <v>1</v>
      </c>
      <c r="F141" s="52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100">
        <v>1</v>
      </c>
      <c r="M141" s="52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60">
        <f t="shared" si="30"/>
        <v>3</v>
      </c>
      <c r="B142" s="62" t="s">
        <v>100</v>
      </c>
      <c r="C142" s="60">
        <v>1235</v>
      </c>
      <c r="D142" s="63"/>
      <c r="E142" s="90">
        <v>0</v>
      </c>
      <c r="F142" s="65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101">
        <v>0</v>
      </c>
      <c r="M142" s="65">
        <v>0</v>
      </c>
      <c r="N142" s="64">
        <v>0</v>
      </c>
      <c r="O142" s="64">
        <v>0</v>
      </c>
      <c r="P142" s="64">
        <v>0.2</v>
      </c>
      <c r="Q142" s="64">
        <v>0.3</v>
      </c>
      <c r="R142" s="64">
        <v>0.5</v>
      </c>
      <c r="S142" s="64">
        <v>0.7</v>
      </c>
      <c r="T142" s="64">
        <v>0.9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60">
        <f t="shared" si="30"/>
        <v>4</v>
      </c>
      <c r="B143" s="62" t="s">
        <v>101</v>
      </c>
      <c r="C143" s="60">
        <v>1142</v>
      </c>
      <c r="D143" s="63"/>
      <c r="E143" s="90">
        <v>0</v>
      </c>
      <c r="F143" s="65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0.03</v>
      </c>
      <c r="L143" s="101">
        <v>0.8</v>
      </c>
      <c r="M143" s="52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1">
        <v>1</v>
      </c>
      <c r="F144" s="52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100">
        <v>1</v>
      </c>
      <c r="M144" s="52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1">
        <v>1</v>
      </c>
      <c r="F145" s="52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100">
        <v>1</v>
      </c>
      <c r="M145" s="52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7">
        <v>1</v>
      </c>
      <c r="F146" s="58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102">
        <v>1</v>
      </c>
      <c r="M146" s="58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91">
        <f t="shared" ref="E147:AI147" si="31">(E140*$C140)+(E141*$C141)+(E142*$C142)+(E143*$C143)+(E144*$C144)+(E145*$C145)+(E146*$C146)</f>
        <v>4840</v>
      </c>
      <c r="F147" s="44">
        <f t="shared" si="31"/>
        <v>4840</v>
      </c>
      <c r="G147" s="32">
        <f t="shared" si="31"/>
        <v>4840</v>
      </c>
      <c r="H147" s="32">
        <f t="shared" si="31"/>
        <v>4840</v>
      </c>
      <c r="I147" s="32">
        <f t="shared" si="31"/>
        <v>4840</v>
      </c>
      <c r="J147" s="32">
        <f t="shared" si="31"/>
        <v>4840</v>
      </c>
      <c r="K147" s="32">
        <f t="shared" si="31"/>
        <v>4874.26</v>
      </c>
      <c r="L147" s="103">
        <f t="shared" si="31"/>
        <v>5753.6</v>
      </c>
      <c r="M147" s="44">
        <f t="shared" si="31"/>
        <v>5982</v>
      </c>
      <c r="N147" s="32">
        <f t="shared" si="31"/>
        <v>5982</v>
      </c>
      <c r="O147" s="32">
        <f t="shared" si="31"/>
        <v>5982</v>
      </c>
      <c r="P147" s="32">
        <f t="shared" si="31"/>
        <v>6229</v>
      </c>
      <c r="Q147" s="32">
        <f t="shared" si="31"/>
        <v>6352.5</v>
      </c>
      <c r="R147" s="32">
        <f t="shared" si="31"/>
        <v>6599.5</v>
      </c>
      <c r="S147" s="32">
        <f t="shared" si="31"/>
        <v>6846.5</v>
      </c>
      <c r="T147" s="32">
        <f t="shared" si="31"/>
        <v>7093.5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3.04E-2</v>
      </c>
      <c r="D148" s="37"/>
      <c r="E148" s="91"/>
      <c r="F148" s="96"/>
      <c r="G148" s="91"/>
      <c r="H148" s="91"/>
      <c r="I148" s="91"/>
      <c r="J148" s="91"/>
      <c r="K148" s="91"/>
      <c r="L148" s="103"/>
      <c r="M148" s="96">
        <f t="shared" ref="M148:AI148" si="32">(IF(M140&lt;100%,0,M140*$C140)+IF(M141&lt;100%,0,M141*$C141)+IF(M142&lt;100%,0,M142*$C142)+IF(M143&lt;100%,0,M143*$C143)+IF(M144&lt;100%,0,M144*$C144)+IF(M145&lt;100%,0,M145*$C145)+IF(M146&lt;100%,0,M146*$C146))*$C148</f>
        <v>181.8528</v>
      </c>
      <c r="N148" s="91">
        <f t="shared" si="32"/>
        <v>181.8528</v>
      </c>
      <c r="O148" s="91">
        <f t="shared" si="32"/>
        <v>181.8528</v>
      </c>
      <c r="P148" s="91">
        <f t="shared" si="32"/>
        <v>181.8528</v>
      </c>
      <c r="Q148" s="91">
        <f t="shared" si="32"/>
        <v>181.8528</v>
      </c>
      <c r="R148" s="91">
        <f t="shared" si="32"/>
        <v>181.8528</v>
      </c>
      <c r="S148" s="91">
        <f t="shared" si="32"/>
        <v>181.8528</v>
      </c>
      <c r="T148" s="91">
        <f t="shared" si="32"/>
        <v>181.8528</v>
      </c>
      <c r="U148" s="91">
        <f t="shared" si="32"/>
        <v>219.39680000000001</v>
      </c>
      <c r="V148" s="91">
        <f t="shared" si="32"/>
        <v>219.39680000000001</v>
      </c>
      <c r="W148" s="91">
        <f t="shared" si="32"/>
        <v>219.39680000000001</v>
      </c>
      <c r="X148" s="91">
        <f t="shared" si="32"/>
        <v>219.39680000000001</v>
      </c>
      <c r="Y148" s="91">
        <f t="shared" si="32"/>
        <v>219.39680000000001</v>
      </c>
      <c r="Z148" s="91">
        <f t="shared" si="32"/>
        <v>219.39680000000001</v>
      </c>
      <c r="AA148" s="91">
        <f t="shared" si="32"/>
        <v>219.39680000000001</v>
      </c>
      <c r="AB148" s="91">
        <f t="shared" si="32"/>
        <v>219.39680000000001</v>
      </c>
      <c r="AC148" s="91">
        <f t="shared" si="32"/>
        <v>219.39680000000001</v>
      </c>
      <c r="AD148" s="91">
        <f t="shared" si="32"/>
        <v>219.39680000000001</v>
      </c>
      <c r="AE148" s="91">
        <f t="shared" si="32"/>
        <v>219.39680000000001</v>
      </c>
      <c r="AF148" s="91">
        <f t="shared" si="32"/>
        <v>219.39680000000001</v>
      </c>
      <c r="AG148" s="91">
        <f t="shared" si="32"/>
        <v>219.39680000000001</v>
      </c>
      <c r="AH148" s="91">
        <f t="shared" si="32"/>
        <v>219.39680000000001</v>
      </c>
      <c r="AI148" s="80">
        <f t="shared" si="32"/>
        <v>219.39680000000001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92">
        <f t="shared" ref="E149:AI149" si="33">E147-E148</f>
        <v>4840</v>
      </c>
      <c r="F149" s="45">
        <f t="shared" si="33"/>
        <v>4840</v>
      </c>
      <c r="G149" s="38">
        <f t="shared" si="33"/>
        <v>4840</v>
      </c>
      <c r="H149" s="38">
        <f t="shared" si="33"/>
        <v>4840</v>
      </c>
      <c r="I149" s="38">
        <f t="shared" si="33"/>
        <v>4840</v>
      </c>
      <c r="J149" s="38">
        <f t="shared" si="33"/>
        <v>4840</v>
      </c>
      <c r="K149" s="38">
        <f t="shared" si="33"/>
        <v>4874.26</v>
      </c>
      <c r="L149" s="104">
        <f t="shared" si="33"/>
        <v>5753.6</v>
      </c>
      <c r="M149" s="45">
        <f t="shared" si="33"/>
        <v>5800.1472000000003</v>
      </c>
      <c r="N149" s="38">
        <f t="shared" si="33"/>
        <v>5800.1472000000003</v>
      </c>
      <c r="O149" s="38">
        <f t="shared" si="33"/>
        <v>5800.1472000000003</v>
      </c>
      <c r="P149" s="38">
        <f t="shared" si="33"/>
        <v>6047.1472000000003</v>
      </c>
      <c r="Q149" s="38">
        <f t="shared" si="33"/>
        <v>6170.6472000000003</v>
      </c>
      <c r="R149" s="38">
        <f t="shared" si="33"/>
        <v>6417.6472000000003</v>
      </c>
      <c r="S149" s="38">
        <f t="shared" si="33"/>
        <v>6664.6472000000003</v>
      </c>
      <c r="T149" s="38">
        <f t="shared" si="33"/>
        <v>6911.6472000000003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38">
        <f t="shared" si="33"/>
        <v>6997.6031999999996</v>
      </c>
      <c r="AI149" s="81">
        <f t="shared" si="33"/>
        <v>6997.6031999999996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9"/>
      <c r="F150" s="43"/>
      <c r="G150" s="8"/>
      <c r="H150" s="8"/>
      <c r="I150" s="8"/>
      <c r="J150" s="8"/>
      <c r="K150" s="8"/>
      <c r="L150" s="99"/>
      <c r="M150" s="43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6265.9382451612946</v>
      </c>
      <c r="D151" s="7"/>
      <c r="E151" s="89"/>
      <c r="F151" s="43"/>
      <c r="G151" s="8"/>
      <c r="H151" s="8"/>
      <c r="I151" s="8"/>
      <c r="J151" s="8"/>
      <c r="K151" s="8"/>
      <c r="L151" s="99"/>
      <c r="M151" s="43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9"/>
      <c r="F152" s="43"/>
      <c r="G152" s="8"/>
      <c r="H152" s="8"/>
      <c r="I152" s="8"/>
      <c r="J152" s="8"/>
      <c r="K152" s="8"/>
      <c r="L152" s="99"/>
      <c r="M152" s="43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92">
        <f t="shared" ref="E153:AI153" si="34">E14+E24+E35+E54+E74+E86+E103+E136+E149</f>
        <v>70201.03</v>
      </c>
      <c r="F153" s="45">
        <f t="shared" si="34"/>
        <v>71020.62</v>
      </c>
      <c r="G153" s="38">
        <f t="shared" si="34"/>
        <v>71859.25</v>
      </c>
      <c r="H153" s="38">
        <f t="shared" si="34"/>
        <v>71899.649999999994</v>
      </c>
      <c r="I153" s="38">
        <f t="shared" si="34"/>
        <v>70312.860000000015</v>
      </c>
      <c r="J153" s="38">
        <f t="shared" si="34"/>
        <v>69708.88</v>
      </c>
      <c r="K153" s="38">
        <f t="shared" si="34"/>
        <v>69996.86</v>
      </c>
      <c r="L153" s="104">
        <f t="shared" si="34"/>
        <v>72368.600000000006</v>
      </c>
      <c r="M153" s="45">
        <f t="shared" si="34"/>
        <v>70915.243960000007</v>
      </c>
      <c r="N153" s="38">
        <f t="shared" si="34"/>
        <v>72462.069260000018</v>
      </c>
      <c r="O153" s="38">
        <f t="shared" si="34"/>
        <v>73650.469260000013</v>
      </c>
      <c r="P153" s="38">
        <f t="shared" si="34"/>
        <v>75112.90426000001</v>
      </c>
      <c r="Q153" s="38">
        <f t="shared" si="34"/>
        <v>76472.457260000025</v>
      </c>
      <c r="R153" s="38">
        <f t="shared" si="34"/>
        <v>77757.001260000019</v>
      </c>
      <c r="S153" s="38">
        <f t="shared" si="34"/>
        <v>78654.841360000006</v>
      </c>
      <c r="T153" s="38">
        <f t="shared" si="34"/>
        <v>79332.396360000013</v>
      </c>
      <c r="U153" s="38">
        <f t="shared" si="34"/>
        <v>79681.215360000002</v>
      </c>
      <c r="V153" s="38">
        <f t="shared" si="34"/>
        <v>79735.188160000005</v>
      </c>
      <c r="W153" s="38">
        <f t="shared" si="34"/>
        <v>79735.188160000005</v>
      </c>
      <c r="X153" s="38">
        <f t="shared" si="34"/>
        <v>79735.188160000005</v>
      </c>
      <c r="Y153" s="38">
        <f t="shared" si="34"/>
        <v>79735.188160000005</v>
      </c>
      <c r="Z153" s="38">
        <f t="shared" si="34"/>
        <v>79869.188160000005</v>
      </c>
      <c r="AA153" s="38">
        <f t="shared" si="34"/>
        <v>80043.788159999996</v>
      </c>
      <c r="AB153" s="38">
        <f t="shared" si="34"/>
        <v>80231.588159999999</v>
      </c>
      <c r="AC153" s="38">
        <f t="shared" si="34"/>
        <v>80573.988159999994</v>
      </c>
      <c r="AD153" s="38">
        <f t="shared" si="34"/>
        <v>80865.988159999994</v>
      </c>
      <c r="AE153" s="38">
        <f t="shared" si="34"/>
        <v>81285.67916</v>
      </c>
      <c r="AF153" s="38">
        <f t="shared" si="34"/>
        <v>81500.410359999994</v>
      </c>
      <c r="AG153" s="38">
        <f t="shared" si="34"/>
        <v>81794.210359999997</v>
      </c>
      <c r="AH153" s="38">
        <f t="shared" si="34"/>
        <v>82000.969559999998</v>
      </c>
      <c r="AI153" s="81">
        <f t="shared" si="34"/>
        <v>82193.969559999998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9"/>
      <c r="F154" s="43"/>
      <c r="G154" s="8"/>
      <c r="H154" s="8"/>
      <c r="I154" s="8"/>
      <c r="J154" s="8"/>
      <c r="K154" s="8"/>
      <c r="L154" s="99"/>
      <c r="M154" s="43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76796.996154193548</v>
      </c>
      <c r="D155" s="7"/>
      <c r="E155" s="93">
        <f t="shared" ref="E155:AI155" si="35">(E12+E22+E33+E52+E72+E84+E101+E134+E147)/87012</f>
        <v>0.80679710844481223</v>
      </c>
      <c r="F155" s="67">
        <f t="shared" si="35"/>
        <v>0.81621638394704177</v>
      </c>
      <c r="G155" s="66">
        <f t="shared" si="35"/>
        <v>0.82585447984186089</v>
      </c>
      <c r="H155" s="66">
        <f t="shared" si="35"/>
        <v>0.82631878361605293</v>
      </c>
      <c r="I155" s="66">
        <f t="shared" si="35"/>
        <v>0.80808233347124547</v>
      </c>
      <c r="J155" s="66">
        <f t="shared" si="35"/>
        <v>0.80114099204707401</v>
      </c>
      <c r="K155" s="66">
        <f t="shared" si="35"/>
        <v>0.80445065048499054</v>
      </c>
      <c r="L155" s="106">
        <f t="shared" si="35"/>
        <v>0.83170827012366122</v>
      </c>
      <c r="M155" s="67">
        <f t="shared" si="35"/>
        <v>0.84976876752631825</v>
      </c>
      <c r="N155" s="66">
        <f t="shared" si="35"/>
        <v>0.86954994713372868</v>
      </c>
      <c r="O155" s="66">
        <f t="shared" si="35"/>
        <v>0.88320783340228926</v>
      </c>
      <c r="P155" s="66">
        <f t="shared" si="35"/>
        <v>0.90100997563554464</v>
      </c>
      <c r="Q155" s="66">
        <f t="shared" si="35"/>
        <v>0.9171445317887188</v>
      </c>
      <c r="R155" s="66">
        <f t="shared" si="35"/>
        <v>0.93294005424539161</v>
      </c>
      <c r="S155" s="66">
        <f t="shared" si="35"/>
        <v>0.94420861490369157</v>
      </c>
      <c r="T155" s="66">
        <f t="shared" si="35"/>
        <v>0.95266491978117962</v>
      </c>
      <c r="U155" s="66">
        <f t="shared" si="35"/>
        <v>0.95741139153220245</v>
      </c>
      <c r="V155" s="66">
        <f t="shared" si="35"/>
        <v>0.95868248057739169</v>
      </c>
      <c r="W155" s="66">
        <f t="shared" si="35"/>
        <v>0.95868248057739169</v>
      </c>
      <c r="X155" s="66">
        <f t="shared" si="35"/>
        <v>0.95868248057739169</v>
      </c>
      <c r="Y155" s="66">
        <f t="shared" si="35"/>
        <v>0.95868248057739169</v>
      </c>
      <c r="Z155" s="66">
        <f t="shared" si="35"/>
        <v>0.9602224980462466</v>
      </c>
      <c r="AA155" s="66">
        <f t="shared" si="35"/>
        <v>0.96222911782282916</v>
      </c>
      <c r="AB155" s="66">
        <f t="shared" si="35"/>
        <v>0.9643874408127614</v>
      </c>
      <c r="AC155" s="66">
        <f t="shared" si="35"/>
        <v>0.96832253022571613</v>
      </c>
      <c r="AD155" s="66">
        <f t="shared" si="35"/>
        <v>0.97167838918769822</v>
      </c>
      <c r="AE155" s="66">
        <f t="shared" si="35"/>
        <v>0.97706155472808354</v>
      </c>
      <c r="AF155" s="66">
        <f t="shared" si="35"/>
        <v>0.97994736358203471</v>
      </c>
      <c r="AG155" s="66">
        <f t="shared" si="35"/>
        <v>0.98332390934583747</v>
      </c>
      <c r="AH155" s="66">
        <f t="shared" si="35"/>
        <v>0.98612122465866781</v>
      </c>
      <c r="AI155" s="84">
        <f t="shared" si="35"/>
        <v>0.98833930952052595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9"/>
      <c r="F156" s="43"/>
      <c r="G156" s="8"/>
      <c r="H156" s="8"/>
      <c r="I156" s="8"/>
      <c r="J156" s="8"/>
      <c r="K156" s="8"/>
      <c r="L156" s="99"/>
      <c r="M156" s="43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9"/>
      <c r="F157" s="43"/>
      <c r="G157" s="8"/>
      <c r="H157" s="8"/>
      <c r="I157" s="8"/>
      <c r="J157" s="8"/>
      <c r="K157" s="8"/>
      <c r="L157" s="99"/>
      <c r="M157" s="43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94"/>
      <c r="F158" s="46"/>
      <c r="G158" s="12"/>
      <c r="H158" s="12"/>
      <c r="I158" s="12"/>
      <c r="J158" s="12"/>
      <c r="K158" s="12"/>
      <c r="L158" s="107"/>
      <c r="M158" s="46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" customHeight="1" x14ac:dyDescent="0.25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" customHeight="1" x14ac:dyDescent="0.25">
      <c r="A13" s="35"/>
      <c r="B13" s="33" t="s">
        <v>110</v>
      </c>
      <c r="C13" s="40">
        <v>7.2499999999999995E-2</v>
      </c>
      <c r="D13" s="37"/>
      <c r="E13" s="32">
        <f t="shared" ref="E13:AH13" si="3">E12*$C13</f>
        <v>558.39499999999998</v>
      </c>
      <c r="F13" s="32">
        <f t="shared" si="3"/>
        <v>558.39499999999998</v>
      </c>
      <c r="G13" s="32">
        <f t="shared" si="3"/>
        <v>558.39499999999998</v>
      </c>
      <c r="H13" s="32">
        <f t="shared" si="3"/>
        <v>558.39499999999998</v>
      </c>
      <c r="I13" s="32">
        <f t="shared" si="3"/>
        <v>558.39499999999998</v>
      </c>
      <c r="J13" s="32">
        <f t="shared" si="3"/>
        <v>558.39499999999998</v>
      </c>
      <c r="K13" s="32">
        <f t="shared" si="3"/>
        <v>558.39499999999998</v>
      </c>
      <c r="L13" s="32">
        <f t="shared" si="3"/>
        <v>558.39499999999998</v>
      </c>
      <c r="M13" s="32">
        <f t="shared" si="3"/>
        <v>558.39499999999998</v>
      </c>
      <c r="N13" s="32">
        <f t="shared" si="3"/>
        <v>558.39499999999998</v>
      </c>
      <c r="O13" s="32">
        <f t="shared" si="3"/>
        <v>558.39499999999998</v>
      </c>
      <c r="P13" s="32">
        <f t="shared" si="3"/>
        <v>558.39499999999998</v>
      </c>
      <c r="Q13" s="32">
        <f t="shared" si="3"/>
        <v>558.39499999999998</v>
      </c>
      <c r="R13" s="32">
        <f t="shared" si="3"/>
        <v>558.39499999999998</v>
      </c>
      <c r="S13" s="32">
        <f t="shared" si="3"/>
        <v>558.39499999999998</v>
      </c>
      <c r="T13" s="32">
        <f t="shared" si="3"/>
        <v>558.39499999999998</v>
      </c>
      <c r="U13" s="32">
        <f t="shared" si="3"/>
        <v>558.39499999999998</v>
      </c>
      <c r="V13" s="32">
        <f t="shared" si="3"/>
        <v>558.39499999999998</v>
      </c>
      <c r="W13" s="32">
        <f t="shared" si="3"/>
        <v>558.39499999999998</v>
      </c>
      <c r="X13" s="32">
        <f t="shared" si="3"/>
        <v>558.39499999999998</v>
      </c>
      <c r="Y13" s="32">
        <f t="shared" si="3"/>
        <v>558.39499999999998</v>
      </c>
      <c r="Z13" s="32">
        <f t="shared" si="3"/>
        <v>558.39499999999998</v>
      </c>
      <c r="AA13" s="32">
        <f t="shared" si="3"/>
        <v>558.39499999999998</v>
      </c>
      <c r="AB13" s="32">
        <f t="shared" si="3"/>
        <v>558.39499999999998</v>
      </c>
      <c r="AC13" s="32">
        <f t="shared" si="3"/>
        <v>558.39499999999998</v>
      </c>
      <c r="AD13" s="32">
        <f t="shared" si="3"/>
        <v>558.39499999999998</v>
      </c>
      <c r="AE13" s="32">
        <f t="shared" si="3"/>
        <v>558.39499999999998</v>
      </c>
      <c r="AF13" s="32">
        <f t="shared" si="3"/>
        <v>558.39499999999998</v>
      </c>
      <c r="AG13" s="32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" customHeight="1" x14ac:dyDescent="0.25">
      <c r="A14" s="35"/>
      <c r="B14" s="34" t="s">
        <v>107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" customHeight="1" x14ac:dyDescent="0.25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" customHeight="1" x14ac:dyDescent="0.25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" customHeight="1" x14ac:dyDescent="0.25">
      <c r="A23" s="35"/>
      <c r="B23" s="33" t="s">
        <v>110</v>
      </c>
      <c r="C23" s="40">
        <v>2.63E-2</v>
      </c>
      <c r="D23" s="37"/>
      <c r="E23" s="32">
        <f t="shared" ref="E23:AH23" si="6">E22*$C23</f>
        <v>126.24000000000001</v>
      </c>
      <c r="F23" s="32">
        <f t="shared" si="6"/>
        <v>126.24000000000001</v>
      </c>
      <c r="G23" s="32">
        <f t="shared" si="6"/>
        <v>126.24000000000001</v>
      </c>
      <c r="H23" s="32">
        <f t="shared" si="6"/>
        <v>126.24000000000001</v>
      </c>
      <c r="I23" s="32">
        <f t="shared" si="6"/>
        <v>126.24000000000001</v>
      </c>
      <c r="J23" s="32">
        <f t="shared" si="6"/>
        <v>126.24000000000001</v>
      </c>
      <c r="K23" s="32">
        <f t="shared" si="6"/>
        <v>126.24000000000001</v>
      </c>
      <c r="L23" s="32">
        <f t="shared" si="6"/>
        <v>126.24000000000001</v>
      </c>
      <c r="M23" s="32">
        <f t="shared" si="6"/>
        <v>126.24000000000001</v>
      </c>
      <c r="N23" s="32">
        <f t="shared" si="6"/>
        <v>126.24000000000001</v>
      </c>
      <c r="O23" s="32">
        <f t="shared" si="6"/>
        <v>126.24000000000001</v>
      </c>
      <c r="P23" s="32">
        <f t="shared" si="6"/>
        <v>126.24000000000001</v>
      </c>
      <c r="Q23" s="32">
        <f t="shared" si="6"/>
        <v>126.24000000000001</v>
      </c>
      <c r="R23" s="32">
        <f t="shared" si="6"/>
        <v>126.24000000000001</v>
      </c>
      <c r="S23" s="32">
        <f t="shared" si="6"/>
        <v>126.24000000000001</v>
      </c>
      <c r="T23" s="32">
        <f t="shared" si="6"/>
        <v>126.24000000000001</v>
      </c>
      <c r="U23" s="32">
        <f t="shared" si="6"/>
        <v>126.24000000000001</v>
      </c>
      <c r="V23" s="32">
        <f t="shared" si="6"/>
        <v>126.24000000000001</v>
      </c>
      <c r="W23" s="32">
        <f t="shared" si="6"/>
        <v>126.24000000000001</v>
      </c>
      <c r="X23" s="32">
        <f t="shared" si="6"/>
        <v>126.24000000000001</v>
      </c>
      <c r="Y23" s="32">
        <f t="shared" si="6"/>
        <v>126.24000000000001</v>
      </c>
      <c r="Z23" s="32">
        <f t="shared" si="6"/>
        <v>126.24000000000001</v>
      </c>
      <c r="AA23" s="32">
        <f t="shared" si="6"/>
        <v>126.24000000000001</v>
      </c>
      <c r="AB23" s="32">
        <f t="shared" si="6"/>
        <v>126.24000000000001</v>
      </c>
      <c r="AC23" s="32">
        <f t="shared" si="6"/>
        <v>126.24000000000001</v>
      </c>
      <c r="AD23" s="32">
        <f t="shared" si="6"/>
        <v>126.24000000000001</v>
      </c>
      <c r="AE23" s="32">
        <f t="shared" si="6"/>
        <v>126.24000000000001</v>
      </c>
      <c r="AF23" s="32">
        <f t="shared" si="6"/>
        <v>126.24000000000001</v>
      </c>
      <c r="AG23" s="32">
        <f t="shared" si="6"/>
        <v>126.24000000000001</v>
      </c>
      <c r="AH23" s="80">
        <f t="shared" si="6"/>
        <v>126.24000000000001</v>
      </c>
      <c r="AI23" s="76"/>
    </row>
    <row r="24" spans="1:35" s="39" customFormat="1" ht="15.9" customHeight="1" x14ac:dyDescent="0.25">
      <c r="A24" s="35"/>
      <c r="B24" s="34" t="s">
        <v>107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" customHeight="1" x14ac:dyDescent="0.25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" customHeight="1" x14ac:dyDescent="0.25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" customHeight="1" x14ac:dyDescent="0.25">
      <c r="A34" s="35"/>
      <c r="B34" s="33" t="s">
        <v>110</v>
      </c>
      <c r="C34" s="40">
        <v>1.7500000000000002E-2</v>
      </c>
      <c r="D34" s="37"/>
      <c r="E34" s="32">
        <f t="shared" ref="E34:AH34" si="9">E33*$C34</f>
        <v>68.057500000000005</v>
      </c>
      <c r="F34" s="32">
        <f t="shared" si="9"/>
        <v>68.057500000000005</v>
      </c>
      <c r="G34" s="32">
        <f t="shared" si="9"/>
        <v>68.057500000000005</v>
      </c>
      <c r="H34" s="32">
        <f t="shared" si="9"/>
        <v>68.057500000000005</v>
      </c>
      <c r="I34" s="32">
        <f t="shared" si="9"/>
        <v>68.057500000000005</v>
      </c>
      <c r="J34" s="32">
        <f t="shared" si="9"/>
        <v>68.057500000000005</v>
      </c>
      <c r="K34" s="32">
        <f t="shared" si="9"/>
        <v>68.057500000000005</v>
      </c>
      <c r="L34" s="32">
        <f t="shared" si="9"/>
        <v>68.057500000000005</v>
      </c>
      <c r="M34" s="32">
        <f t="shared" si="9"/>
        <v>68.057500000000005</v>
      </c>
      <c r="N34" s="32">
        <f t="shared" si="9"/>
        <v>68.057500000000005</v>
      </c>
      <c r="O34" s="32">
        <f t="shared" si="9"/>
        <v>68.057500000000005</v>
      </c>
      <c r="P34" s="32">
        <f t="shared" si="9"/>
        <v>68.057500000000005</v>
      </c>
      <c r="Q34" s="32">
        <f t="shared" si="9"/>
        <v>68.057500000000005</v>
      </c>
      <c r="R34" s="32">
        <f t="shared" si="9"/>
        <v>68.057500000000005</v>
      </c>
      <c r="S34" s="32">
        <f t="shared" si="9"/>
        <v>68.057500000000005</v>
      </c>
      <c r="T34" s="32">
        <f t="shared" si="9"/>
        <v>68.057500000000005</v>
      </c>
      <c r="U34" s="32">
        <f t="shared" si="9"/>
        <v>68.057500000000005</v>
      </c>
      <c r="V34" s="32">
        <f t="shared" si="9"/>
        <v>68.057500000000005</v>
      </c>
      <c r="W34" s="32">
        <f t="shared" si="9"/>
        <v>68.057500000000005</v>
      </c>
      <c r="X34" s="32">
        <f t="shared" si="9"/>
        <v>68.057500000000005</v>
      </c>
      <c r="Y34" s="32">
        <f t="shared" si="9"/>
        <v>68.057500000000005</v>
      </c>
      <c r="Z34" s="32">
        <f t="shared" si="9"/>
        <v>68.057500000000005</v>
      </c>
      <c r="AA34" s="32">
        <f t="shared" si="9"/>
        <v>68.057500000000005</v>
      </c>
      <c r="AB34" s="32">
        <f t="shared" si="9"/>
        <v>68.057500000000005</v>
      </c>
      <c r="AC34" s="32">
        <f t="shared" si="9"/>
        <v>68.057500000000005</v>
      </c>
      <c r="AD34" s="32">
        <f t="shared" si="9"/>
        <v>68.057500000000005</v>
      </c>
      <c r="AE34" s="32">
        <f t="shared" si="9"/>
        <v>68.057500000000005</v>
      </c>
      <c r="AF34" s="32">
        <f t="shared" si="9"/>
        <v>68.057500000000005</v>
      </c>
      <c r="AG34" s="32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" customHeight="1" x14ac:dyDescent="0.25">
      <c r="A35" s="35"/>
      <c r="B35" s="34" t="s">
        <v>107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" customHeight="1" x14ac:dyDescent="0.25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" customHeight="1" x14ac:dyDescent="0.25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" customHeight="1" x14ac:dyDescent="0.25">
      <c r="A53" s="35"/>
      <c r="B53" s="33" t="s">
        <v>110</v>
      </c>
      <c r="C53" s="40">
        <v>5.1200000000000002E-2</v>
      </c>
      <c r="D53" s="37"/>
      <c r="E53" s="32">
        <f t="shared" ref="E53:AH53" si="13">E52*$C53</f>
        <v>657.20320000000004</v>
      </c>
      <c r="F53" s="32">
        <f t="shared" si="13"/>
        <v>657.20320000000004</v>
      </c>
      <c r="G53" s="32">
        <f t="shared" si="13"/>
        <v>657.20320000000004</v>
      </c>
      <c r="H53" s="32">
        <f t="shared" si="13"/>
        <v>657.20320000000004</v>
      </c>
      <c r="I53" s="32">
        <f t="shared" si="13"/>
        <v>657.20320000000004</v>
      </c>
      <c r="J53" s="32">
        <f t="shared" si="13"/>
        <v>657.20320000000004</v>
      </c>
      <c r="K53" s="32">
        <f t="shared" si="13"/>
        <v>657.20320000000004</v>
      </c>
      <c r="L53" s="32">
        <f t="shared" si="13"/>
        <v>657.20320000000004</v>
      </c>
      <c r="M53" s="32">
        <f t="shared" si="13"/>
        <v>657.20320000000004</v>
      </c>
      <c r="N53" s="32">
        <f t="shared" si="13"/>
        <v>657.20320000000004</v>
      </c>
      <c r="O53" s="32">
        <f t="shared" si="13"/>
        <v>657.20320000000004</v>
      </c>
      <c r="P53" s="32">
        <f t="shared" si="13"/>
        <v>657.20320000000004</v>
      </c>
      <c r="Q53" s="32">
        <f t="shared" si="13"/>
        <v>657.20320000000004</v>
      </c>
      <c r="R53" s="32">
        <f t="shared" si="13"/>
        <v>657.20320000000004</v>
      </c>
      <c r="S53" s="32">
        <f t="shared" si="13"/>
        <v>657.20320000000004</v>
      </c>
      <c r="T53" s="32">
        <f t="shared" si="13"/>
        <v>657.20320000000004</v>
      </c>
      <c r="U53" s="32">
        <f t="shared" si="13"/>
        <v>657.20320000000004</v>
      </c>
      <c r="V53" s="32">
        <f t="shared" si="13"/>
        <v>657.20320000000004</v>
      </c>
      <c r="W53" s="32">
        <f t="shared" si="13"/>
        <v>657.20320000000004</v>
      </c>
      <c r="X53" s="32">
        <f t="shared" si="13"/>
        <v>657.20320000000004</v>
      </c>
      <c r="Y53" s="32">
        <f t="shared" si="13"/>
        <v>657.20320000000004</v>
      </c>
      <c r="Z53" s="32">
        <f t="shared" si="13"/>
        <v>657.20320000000004</v>
      </c>
      <c r="AA53" s="32">
        <f t="shared" si="13"/>
        <v>657.20320000000004</v>
      </c>
      <c r="AB53" s="32">
        <f t="shared" si="13"/>
        <v>657.20320000000004</v>
      </c>
      <c r="AC53" s="32">
        <f t="shared" si="13"/>
        <v>657.20320000000004</v>
      </c>
      <c r="AD53" s="32">
        <f t="shared" si="13"/>
        <v>657.20320000000004</v>
      </c>
      <c r="AE53" s="32">
        <f t="shared" si="13"/>
        <v>657.20320000000004</v>
      </c>
      <c r="AF53" s="32">
        <f t="shared" si="13"/>
        <v>657.20320000000004</v>
      </c>
      <c r="AG53" s="32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" customHeight="1" x14ac:dyDescent="0.25">
      <c r="A54" s="35"/>
      <c r="B54" s="34" t="s">
        <v>107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" customHeight="1" x14ac:dyDescent="0.25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" customHeight="1" x14ac:dyDescent="0.25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79">
        <v>1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79">
        <v>1</v>
      </c>
    </row>
    <row r="61" spans="1:35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79">
        <v>1</v>
      </c>
    </row>
    <row r="62" spans="1:35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" customHeight="1" x14ac:dyDescent="0.25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" customHeight="1" x14ac:dyDescent="0.25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80">
        <f t="shared" si="16"/>
        <v>12154.880000000001</v>
      </c>
    </row>
    <row r="73" spans="1:35" s="39" customFormat="1" ht="15.9" customHeight="1" x14ac:dyDescent="0.25">
      <c r="A73" s="35"/>
      <c r="B73" s="33" t="s">
        <v>110</v>
      </c>
      <c r="C73" s="40">
        <v>3.3000000000000002E-2</v>
      </c>
      <c r="D73" s="37"/>
      <c r="E73" s="32">
        <f t="shared" ref="E73:AH73" si="17">E72*$C73</f>
        <v>401.11104000000006</v>
      </c>
      <c r="F73" s="32">
        <f t="shared" si="17"/>
        <v>401.11104000000006</v>
      </c>
      <c r="G73" s="32">
        <f t="shared" si="17"/>
        <v>401.11104000000006</v>
      </c>
      <c r="H73" s="32">
        <f t="shared" si="17"/>
        <v>401.11104000000006</v>
      </c>
      <c r="I73" s="32">
        <f t="shared" si="17"/>
        <v>401.11104000000006</v>
      </c>
      <c r="J73" s="32">
        <f t="shared" si="17"/>
        <v>401.11104000000006</v>
      </c>
      <c r="K73" s="32">
        <f t="shared" si="17"/>
        <v>401.11104000000006</v>
      </c>
      <c r="L73" s="32">
        <f t="shared" si="17"/>
        <v>401.11104000000006</v>
      </c>
      <c r="M73" s="32">
        <f t="shared" si="17"/>
        <v>401.11104000000006</v>
      </c>
      <c r="N73" s="32">
        <f t="shared" si="17"/>
        <v>401.11104000000006</v>
      </c>
      <c r="O73" s="32">
        <f t="shared" si="17"/>
        <v>401.11104000000006</v>
      </c>
      <c r="P73" s="32">
        <f t="shared" si="17"/>
        <v>401.11104000000006</v>
      </c>
      <c r="Q73" s="32">
        <f t="shared" si="17"/>
        <v>401.11104000000006</v>
      </c>
      <c r="R73" s="32">
        <f t="shared" si="17"/>
        <v>401.11104000000006</v>
      </c>
      <c r="S73" s="32">
        <f t="shared" si="17"/>
        <v>401.11104000000006</v>
      </c>
      <c r="T73" s="32">
        <f t="shared" si="17"/>
        <v>401.11104000000006</v>
      </c>
      <c r="U73" s="32">
        <f t="shared" si="17"/>
        <v>401.11104000000006</v>
      </c>
      <c r="V73" s="32">
        <f t="shared" si="17"/>
        <v>401.11104000000006</v>
      </c>
      <c r="W73" s="32">
        <f t="shared" si="17"/>
        <v>401.11104000000006</v>
      </c>
      <c r="X73" s="32">
        <f t="shared" si="17"/>
        <v>401.11104000000006</v>
      </c>
      <c r="Y73" s="32">
        <f t="shared" si="17"/>
        <v>401.11104000000006</v>
      </c>
      <c r="Z73" s="32">
        <f t="shared" si="17"/>
        <v>401.11104000000006</v>
      </c>
      <c r="AA73" s="32">
        <f t="shared" si="17"/>
        <v>401.11104000000006</v>
      </c>
      <c r="AB73" s="32">
        <f t="shared" si="17"/>
        <v>401.11104000000006</v>
      </c>
      <c r="AC73" s="32">
        <f t="shared" si="17"/>
        <v>401.11104000000006</v>
      </c>
      <c r="AD73" s="32">
        <f t="shared" si="17"/>
        <v>401.11104000000006</v>
      </c>
      <c r="AE73" s="32">
        <f t="shared" si="17"/>
        <v>401.11104000000006</v>
      </c>
      <c r="AF73" s="32">
        <f t="shared" si="17"/>
        <v>401.11104000000006</v>
      </c>
      <c r="AG73" s="32">
        <f t="shared" si="17"/>
        <v>401.11104000000006</v>
      </c>
      <c r="AH73" s="80">
        <f t="shared" si="17"/>
        <v>401.11104000000006</v>
      </c>
      <c r="AI73" s="76"/>
    </row>
    <row r="74" spans="1:35" s="39" customFormat="1" ht="15.9" customHeight="1" x14ac:dyDescent="0.25">
      <c r="A74" s="35"/>
      <c r="B74" s="34" t="s">
        <v>107</v>
      </c>
      <c r="C74" s="36"/>
      <c r="D74" s="37"/>
      <c r="E74" s="38">
        <f t="shared" ref="E74:AH74" si="18">E72-E73</f>
        <v>11753.768960000001</v>
      </c>
      <c r="F74" s="38">
        <f t="shared" si="18"/>
        <v>11753.768960000001</v>
      </c>
      <c r="G74" s="38">
        <f t="shared" si="18"/>
        <v>11753.768960000001</v>
      </c>
      <c r="H74" s="38">
        <f t="shared" si="18"/>
        <v>11753.768960000001</v>
      </c>
      <c r="I74" s="38">
        <f t="shared" si="18"/>
        <v>11753.768960000001</v>
      </c>
      <c r="J74" s="38">
        <f t="shared" si="18"/>
        <v>11753.768960000001</v>
      </c>
      <c r="K74" s="38">
        <f t="shared" si="18"/>
        <v>11753.768960000001</v>
      </c>
      <c r="L74" s="38">
        <f t="shared" si="18"/>
        <v>11753.768960000001</v>
      </c>
      <c r="M74" s="38">
        <f t="shared" si="18"/>
        <v>11753.768960000001</v>
      </c>
      <c r="N74" s="38">
        <f t="shared" si="18"/>
        <v>11753.768960000001</v>
      </c>
      <c r="O74" s="38">
        <f t="shared" si="18"/>
        <v>11753.768960000001</v>
      </c>
      <c r="P74" s="38">
        <f t="shared" si="18"/>
        <v>11753.768960000001</v>
      </c>
      <c r="Q74" s="38">
        <f t="shared" si="18"/>
        <v>11753.768960000001</v>
      </c>
      <c r="R74" s="38">
        <f t="shared" si="18"/>
        <v>11753.768960000001</v>
      </c>
      <c r="S74" s="38">
        <f t="shared" si="18"/>
        <v>11753.768960000001</v>
      </c>
      <c r="T74" s="38">
        <f t="shared" si="18"/>
        <v>11753.768960000001</v>
      </c>
      <c r="U74" s="38">
        <f t="shared" si="18"/>
        <v>11753.768960000001</v>
      </c>
      <c r="V74" s="38">
        <f t="shared" si="18"/>
        <v>11753.768960000001</v>
      </c>
      <c r="W74" s="38">
        <f t="shared" si="18"/>
        <v>11753.768960000001</v>
      </c>
      <c r="X74" s="38">
        <f t="shared" si="18"/>
        <v>11753.768960000001</v>
      </c>
      <c r="Y74" s="38">
        <f t="shared" si="18"/>
        <v>11753.768960000001</v>
      </c>
      <c r="Z74" s="38">
        <f t="shared" si="18"/>
        <v>11753.768960000001</v>
      </c>
      <c r="AA74" s="38">
        <f t="shared" si="18"/>
        <v>11753.768960000001</v>
      </c>
      <c r="AB74" s="38">
        <f t="shared" si="18"/>
        <v>11753.768960000001</v>
      </c>
      <c r="AC74" s="38">
        <f t="shared" si="18"/>
        <v>11753.768960000001</v>
      </c>
      <c r="AD74" s="38">
        <f t="shared" si="18"/>
        <v>11753.768960000001</v>
      </c>
      <c r="AE74" s="38">
        <f t="shared" si="18"/>
        <v>11753.768960000001</v>
      </c>
      <c r="AF74" s="38">
        <f t="shared" si="18"/>
        <v>11753.768960000001</v>
      </c>
      <c r="AG74" s="38">
        <f t="shared" si="18"/>
        <v>11753.768960000001</v>
      </c>
      <c r="AH74" s="81">
        <f t="shared" si="18"/>
        <v>11753.768960000001</v>
      </c>
      <c r="AI74" s="76"/>
    </row>
    <row r="75" spans="1:35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" customHeight="1" x14ac:dyDescent="0.25">
      <c r="A76" s="5"/>
      <c r="B76" s="6"/>
      <c r="C76" s="5">
        <f>SUM(E74:AH74)/30</f>
        <v>11753.76896000001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" customHeight="1" x14ac:dyDescent="0.25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" customHeight="1" x14ac:dyDescent="0.25">
      <c r="A85" s="35"/>
      <c r="B85" s="33" t="s">
        <v>110</v>
      </c>
      <c r="C85" s="40">
        <v>6.7599999999999993E-2</v>
      </c>
      <c r="D85" s="37"/>
      <c r="E85" s="32">
        <f t="shared" ref="E85:AH85" si="20">E84*$C85</f>
        <v>233.89599999999999</v>
      </c>
      <c r="F85" s="32">
        <f t="shared" si="20"/>
        <v>233.89599999999999</v>
      </c>
      <c r="G85" s="32">
        <f t="shared" si="20"/>
        <v>233.89599999999999</v>
      </c>
      <c r="H85" s="32">
        <f t="shared" si="20"/>
        <v>233.89599999999999</v>
      </c>
      <c r="I85" s="32">
        <f t="shared" si="20"/>
        <v>233.89599999999999</v>
      </c>
      <c r="J85" s="32">
        <f t="shared" si="20"/>
        <v>233.89599999999999</v>
      </c>
      <c r="K85" s="32">
        <f t="shared" si="20"/>
        <v>233.89599999999999</v>
      </c>
      <c r="L85" s="32">
        <f t="shared" si="20"/>
        <v>233.89599999999999</v>
      </c>
      <c r="M85" s="32">
        <f t="shared" si="20"/>
        <v>233.89599999999999</v>
      </c>
      <c r="N85" s="32">
        <f t="shared" si="20"/>
        <v>233.89599999999999</v>
      </c>
      <c r="O85" s="32">
        <f t="shared" si="20"/>
        <v>233.89599999999999</v>
      </c>
      <c r="P85" s="32">
        <f t="shared" si="20"/>
        <v>233.89599999999999</v>
      </c>
      <c r="Q85" s="32">
        <f t="shared" si="20"/>
        <v>233.89599999999999</v>
      </c>
      <c r="R85" s="32">
        <f t="shared" si="20"/>
        <v>233.89599999999999</v>
      </c>
      <c r="S85" s="32">
        <f t="shared" si="20"/>
        <v>233.89599999999999</v>
      </c>
      <c r="T85" s="32">
        <f t="shared" si="20"/>
        <v>233.89599999999999</v>
      </c>
      <c r="U85" s="32">
        <f t="shared" si="20"/>
        <v>233.89599999999999</v>
      </c>
      <c r="V85" s="32">
        <f t="shared" si="20"/>
        <v>233.89599999999999</v>
      </c>
      <c r="W85" s="32">
        <f t="shared" si="20"/>
        <v>233.89599999999999</v>
      </c>
      <c r="X85" s="32">
        <f t="shared" si="20"/>
        <v>233.89599999999999</v>
      </c>
      <c r="Y85" s="32">
        <f t="shared" si="20"/>
        <v>233.89599999999999</v>
      </c>
      <c r="Z85" s="32">
        <f t="shared" si="20"/>
        <v>233.89599999999999</v>
      </c>
      <c r="AA85" s="32">
        <f t="shared" si="20"/>
        <v>233.89599999999999</v>
      </c>
      <c r="AB85" s="32">
        <f t="shared" si="20"/>
        <v>233.89599999999999</v>
      </c>
      <c r="AC85" s="32">
        <f t="shared" si="20"/>
        <v>233.89599999999999</v>
      </c>
      <c r="AD85" s="32">
        <f t="shared" si="20"/>
        <v>233.89599999999999</v>
      </c>
      <c r="AE85" s="32">
        <f t="shared" si="20"/>
        <v>233.89599999999999</v>
      </c>
      <c r="AF85" s="32">
        <f t="shared" si="20"/>
        <v>233.89599999999999</v>
      </c>
      <c r="AG85" s="32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" customHeight="1" x14ac:dyDescent="0.25">
      <c r="A86" s="35"/>
      <c r="B86" s="34" t="s">
        <v>107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" customHeight="1" x14ac:dyDescent="0.25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79">
        <v>1</v>
      </c>
    </row>
    <row r="95" spans="1:35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79">
        <v>1</v>
      </c>
    </row>
    <row r="96" spans="1:35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79">
        <v>1</v>
      </c>
    </row>
    <row r="97" spans="1:35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79">
        <v>1</v>
      </c>
    </row>
    <row r="98" spans="1:35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79">
        <v>1</v>
      </c>
    </row>
    <row r="99" spans="1:35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79">
        <v>1</v>
      </c>
    </row>
    <row r="100" spans="1:35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5">
        <v>1</v>
      </c>
    </row>
    <row r="101" spans="1:35" s="3" customFormat="1" ht="15.9" customHeight="1" x14ac:dyDescent="0.25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80">
        <f t="shared" si="23"/>
        <v>9292</v>
      </c>
    </row>
    <row r="102" spans="1:35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80">
        <f t="shared" si="24"/>
        <v>675.52840000000003</v>
      </c>
      <c r="AI102" s="76"/>
    </row>
    <row r="103" spans="1:35" s="39" customFormat="1" ht="15.9" customHeight="1" x14ac:dyDescent="0.25">
      <c r="A103" s="35"/>
      <c r="B103" s="34" t="s">
        <v>107</v>
      </c>
      <c r="C103" s="36"/>
      <c r="D103" s="37"/>
      <c r="E103" s="38">
        <f t="shared" ref="E103:AH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81">
        <f t="shared" si="25"/>
        <v>8616.4716000000008</v>
      </c>
      <c r="AI103" s="76"/>
    </row>
    <row r="104" spans="1:35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8"/>
    </row>
    <row r="105" spans="1:35" s="3" customFormat="1" ht="15.9" customHeight="1" x14ac:dyDescent="0.25">
      <c r="A105" s="5"/>
      <c r="B105" s="6"/>
      <c r="C105" s="5">
        <f>SUM(E103:AH103)/30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8"/>
    </row>
    <row r="106" spans="1:35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8"/>
    </row>
    <row r="107" spans="1:35" s="3" customFormat="1" ht="15.9" customHeight="1" x14ac:dyDescent="0.25">
      <c r="A107" s="47">
        <v>1</v>
      </c>
      <c r="B107" s="48" t="s">
        <v>69</v>
      </c>
      <c r="C107" s="47">
        <v>1065</v>
      </c>
      <c r="D107" s="68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79">
        <v>1</v>
      </c>
    </row>
    <row r="108" spans="1:35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79">
        <v>1</v>
      </c>
    </row>
    <row r="109" spans="1:35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79">
        <v>1</v>
      </c>
    </row>
    <row r="110" spans="1:35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79">
        <v>1</v>
      </c>
    </row>
    <row r="111" spans="1:35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79">
        <v>1</v>
      </c>
    </row>
    <row r="112" spans="1:35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79">
        <v>1</v>
      </c>
    </row>
    <row r="113" spans="1:34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68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" customHeight="1" x14ac:dyDescent="0.25">
      <c r="A123" s="60">
        <f t="shared" si="26"/>
        <v>17</v>
      </c>
      <c r="B123" s="62" t="s">
        <v>86</v>
      </c>
      <c r="C123" s="60">
        <v>846</v>
      </c>
      <c r="D123" s="63"/>
      <c r="E123" s="64">
        <v>0</v>
      </c>
      <c r="F123" s="64">
        <v>0</v>
      </c>
      <c r="G123" s="64">
        <v>0</v>
      </c>
      <c r="H123" s="64">
        <v>0</v>
      </c>
      <c r="I123" s="64">
        <v>0.2</v>
      </c>
      <c r="J123" s="64">
        <v>0.3</v>
      </c>
      <c r="K123" s="64">
        <v>0.5</v>
      </c>
      <c r="L123" s="64">
        <v>0.7</v>
      </c>
      <c r="M123" s="64">
        <v>0.9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5">
        <v>1</v>
      </c>
    </row>
    <row r="134" spans="1:35" s="3" customFormat="1" ht="15.9" customHeight="1" x14ac:dyDescent="0.25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24743</v>
      </c>
      <c r="G134" s="32">
        <f t="shared" si="27"/>
        <v>24743</v>
      </c>
      <c r="H134" s="32">
        <f t="shared" si="27"/>
        <v>24743</v>
      </c>
      <c r="I134" s="32">
        <f t="shared" si="27"/>
        <v>24912.2</v>
      </c>
      <c r="J134" s="32">
        <f t="shared" si="27"/>
        <v>24996.799999999999</v>
      </c>
      <c r="K134" s="32">
        <f t="shared" si="27"/>
        <v>25166</v>
      </c>
      <c r="L134" s="32">
        <f t="shared" si="27"/>
        <v>25335.200000000001</v>
      </c>
      <c r="M134" s="32">
        <f t="shared" si="27"/>
        <v>25504.400000000001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80">
        <f t="shared" si="27"/>
        <v>25589</v>
      </c>
    </row>
    <row r="135" spans="1:35" s="39" customFormat="1" ht="15.9" customHeight="1" x14ac:dyDescent="0.25">
      <c r="A135" s="35"/>
      <c r="B135" s="33" t="s">
        <v>110</v>
      </c>
      <c r="C135" s="40">
        <v>3.9E-2</v>
      </c>
      <c r="D135" s="37"/>
      <c r="E135" s="32">
        <f t="shared" ref="E135:AH135" si="28">E134*$C135</f>
        <v>964.97699999999998</v>
      </c>
      <c r="F135" s="32">
        <f t="shared" si="28"/>
        <v>964.97699999999998</v>
      </c>
      <c r="G135" s="32">
        <f t="shared" si="28"/>
        <v>964.97699999999998</v>
      </c>
      <c r="H135" s="32">
        <f t="shared" si="28"/>
        <v>964.97699999999998</v>
      </c>
      <c r="I135" s="32">
        <f t="shared" si="28"/>
        <v>971.57580000000007</v>
      </c>
      <c r="J135" s="32">
        <f t="shared" si="28"/>
        <v>974.87519999999995</v>
      </c>
      <c r="K135" s="32">
        <f t="shared" si="28"/>
        <v>981.47400000000005</v>
      </c>
      <c r="L135" s="32">
        <f t="shared" si="28"/>
        <v>988.07280000000003</v>
      </c>
      <c r="M135" s="32">
        <f t="shared" si="28"/>
        <v>994.67160000000001</v>
      </c>
      <c r="N135" s="32">
        <f t="shared" si="28"/>
        <v>997.971</v>
      </c>
      <c r="O135" s="32">
        <f t="shared" si="28"/>
        <v>997.971</v>
      </c>
      <c r="P135" s="32">
        <f t="shared" si="28"/>
        <v>997.971</v>
      </c>
      <c r="Q135" s="32">
        <f t="shared" si="28"/>
        <v>997.971</v>
      </c>
      <c r="R135" s="32">
        <f t="shared" si="28"/>
        <v>997.971</v>
      </c>
      <c r="S135" s="32">
        <f t="shared" si="28"/>
        <v>997.971</v>
      </c>
      <c r="T135" s="32">
        <f t="shared" si="28"/>
        <v>997.971</v>
      </c>
      <c r="U135" s="32">
        <f t="shared" si="28"/>
        <v>997.971</v>
      </c>
      <c r="V135" s="32">
        <f t="shared" si="28"/>
        <v>997.971</v>
      </c>
      <c r="W135" s="32">
        <f t="shared" si="28"/>
        <v>997.971</v>
      </c>
      <c r="X135" s="32">
        <f t="shared" si="28"/>
        <v>997.971</v>
      </c>
      <c r="Y135" s="32">
        <f t="shared" si="28"/>
        <v>997.971</v>
      </c>
      <c r="Z135" s="32">
        <f t="shared" si="28"/>
        <v>997.971</v>
      </c>
      <c r="AA135" s="32">
        <f t="shared" si="28"/>
        <v>997.971</v>
      </c>
      <c r="AB135" s="32">
        <f t="shared" si="28"/>
        <v>997.971</v>
      </c>
      <c r="AC135" s="32">
        <f t="shared" si="28"/>
        <v>997.971</v>
      </c>
      <c r="AD135" s="32">
        <f t="shared" si="28"/>
        <v>997.971</v>
      </c>
      <c r="AE135" s="32">
        <f t="shared" si="28"/>
        <v>997.971</v>
      </c>
      <c r="AF135" s="32">
        <f t="shared" si="28"/>
        <v>997.971</v>
      </c>
      <c r="AG135" s="32">
        <f t="shared" si="28"/>
        <v>997.971</v>
      </c>
      <c r="AH135" s="80">
        <f t="shared" si="28"/>
        <v>997.971</v>
      </c>
      <c r="AI135" s="76"/>
    </row>
    <row r="136" spans="1:35" s="39" customFormat="1" ht="15.9" customHeight="1" x14ac:dyDescent="0.25">
      <c r="A136" s="35"/>
      <c r="B136" s="34" t="s">
        <v>107</v>
      </c>
      <c r="C136" s="36"/>
      <c r="D136" s="37"/>
      <c r="E136" s="38">
        <f t="shared" ref="E136:AH136" si="29">E134-E135</f>
        <v>23778.023000000001</v>
      </c>
      <c r="F136" s="38">
        <f t="shared" si="29"/>
        <v>23778.023000000001</v>
      </c>
      <c r="G136" s="38">
        <f t="shared" si="29"/>
        <v>23778.023000000001</v>
      </c>
      <c r="H136" s="38">
        <f t="shared" si="29"/>
        <v>23778.023000000001</v>
      </c>
      <c r="I136" s="38">
        <f t="shared" si="29"/>
        <v>23940.624200000002</v>
      </c>
      <c r="J136" s="38">
        <f t="shared" si="29"/>
        <v>24021.924800000001</v>
      </c>
      <c r="K136" s="38">
        <f t="shared" si="29"/>
        <v>24184.526000000002</v>
      </c>
      <c r="L136" s="38">
        <f t="shared" si="29"/>
        <v>24347.127199999999</v>
      </c>
      <c r="M136" s="38">
        <f t="shared" si="29"/>
        <v>24509.7284</v>
      </c>
      <c r="N136" s="38">
        <f t="shared" si="29"/>
        <v>24591.028999999999</v>
      </c>
      <c r="O136" s="38">
        <f t="shared" si="29"/>
        <v>24591.028999999999</v>
      </c>
      <c r="P136" s="38">
        <f t="shared" si="29"/>
        <v>24591.028999999999</v>
      </c>
      <c r="Q136" s="38">
        <f t="shared" si="29"/>
        <v>24591.028999999999</v>
      </c>
      <c r="R136" s="38">
        <f t="shared" si="29"/>
        <v>24591.028999999999</v>
      </c>
      <c r="S136" s="38">
        <f t="shared" si="29"/>
        <v>24591.028999999999</v>
      </c>
      <c r="T136" s="38">
        <f t="shared" si="29"/>
        <v>24591.028999999999</v>
      </c>
      <c r="U136" s="38">
        <f t="shared" si="29"/>
        <v>24591.028999999999</v>
      </c>
      <c r="V136" s="38">
        <f t="shared" si="29"/>
        <v>24591.028999999999</v>
      </c>
      <c r="W136" s="38">
        <f t="shared" si="29"/>
        <v>24591.028999999999</v>
      </c>
      <c r="X136" s="38">
        <f t="shared" si="29"/>
        <v>24591.028999999999</v>
      </c>
      <c r="Y136" s="38">
        <f t="shared" si="29"/>
        <v>24591.028999999999</v>
      </c>
      <c r="Z136" s="38">
        <f t="shared" si="29"/>
        <v>24591.028999999999</v>
      </c>
      <c r="AA136" s="38">
        <f t="shared" si="29"/>
        <v>24591.028999999999</v>
      </c>
      <c r="AB136" s="38">
        <f t="shared" si="29"/>
        <v>24591.028999999999</v>
      </c>
      <c r="AC136" s="38">
        <f t="shared" si="29"/>
        <v>24591.028999999999</v>
      </c>
      <c r="AD136" s="38">
        <f t="shared" si="29"/>
        <v>24591.028999999999</v>
      </c>
      <c r="AE136" s="38">
        <f t="shared" si="29"/>
        <v>24591.028999999999</v>
      </c>
      <c r="AF136" s="38">
        <f t="shared" si="29"/>
        <v>24591.028999999999</v>
      </c>
      <c r="AG136" s="38">
        <f t="shared" si="29"/>
        <v>24591.028999999999</v>
      </c>
      <c r="AH136" s="81">
        <f t="shared" si="29"/>
        <v>24591.028999999999</v>
      </c>
      <c r="AI136" s="76"/>
    </row>
    <row r="137" spans="1:35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8"/>
    </row>
    <row r="138" spans="1:35" s="3" customFormat="1" ht="15.9" customHeight="1" x14ac:dyDescent="0.25">
      <c r="A138" s="5"/>
      <c r="B138" s="6"/>
      <c r="C138" s="5">
        <f>SUM(E136:AH136)/30</f>
        <v>24417.587719999989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8"/>
    </row>
    <row r="139" spans="1:35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8"/>
    </row>
    <row r="140" spans="1:35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79">
        <v>1</v>
      </c>
    </row>
    <row r="141" spans="1:35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79">
        <v>1</v>
      </c>
    </row>
    <row r="142" spans="1:35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79">
        <v>1</v>
      </c>
    </row>
    <row r="143" spans="1:35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79">
        <v>1</v>
      </c>
    </row>
    <row r="144" spans="1:35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79">
        <v>1</v>
      </c>
    </row>
    <row r="145" spans="1:35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79">
        <v>1</v>
      </c>
    </row>
    <row r="146" spans="1:35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5">
        <v>1</v>
      </c>
    </row>
    <row r="147" spans="1:35" s="3" customFormat="1" ht="15.9" customHeight="1" x14ac:dyDescent="0.25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0">
        <f t="shared" si="31"/>
        <v>7217</v>
      </c>
    </row>
    <row r="148" spans="1:35" s="39" customFormat="1" ht="15.9" customHeight="1" x14ac:dyDescent="0.25">
      <c r="A148" s="35"/>
      <c r="B148" s="33" t="s">
        <v>110</v>
      </c>
      <c r="C148" s="40">
        <v>3.04E-2</v>
      </c>
      <c r="D148" s="37"/>
      <c r="E148" s="32">
        <f t="shared" ref="E148:AH148" si="32">E147*$C148</f>
        <v>219.39680000000001</v>
      </c>
      <c r="F148" s="32">
        <f t="shared" si="32"/>
        <v>219.39680000000001</v>
      </c>
      <c r="G148" s="32">
        <f t="shared" si="32"/>
        <v>219.39680000000001</v>
      </c>
      <c r="H148" s="32">
        <f t="shared" si="32"/>
        <v>219.39680000000001</v>
      </c>
      <c r="I148" s="32">
        <f t="shared" si="32"/>
        <v>219.39680000000001</v>
      </c>
      <c r="J148" s="32">
        <f t="shared" si="32"/>
        <v>219.39680000000001</v>
      </c>
      <c r="K148" s="32">
        <f t="shared" si="32"/>
        <v>219.39680000000001</v>
      </c>
      <c r="L148" s="32">
        <f t="shared" si="32"/>
        <v>219.39680000000001</v>
      </c>
      <c r="M148" s="32">
        <f t="shared" si="32"/>
        <v>219.39680000000001</v>
      </c>
      <c r="N148" s="32">
        <f t="shared" si="32"/>
        <v>219.39680000000001</v>
      </c>
      <c r="O148" s="32">
        <f t="shared" si="32"/>
        <v>219.39680000000001</v>
      </c>
      <c r="P148" s="32">
        <f t="shared" si="32"/>
        <v>219.39680000000001</v>
      </c>
      <c r="Q148" s="32">
        <f t="shared" si="32"/>
        <v>219.39680000000001</v>
      </c>
      <c r="R148" s="32">
        <f t="shared" si="32"/>
        <v>219.39680000000001</v>
      </c>
      <c r="S148" s="32">
        <f t="shared" si="32"/>
        <v>219.39680000000001</v>
      </c>
      <c r="T148" s="32">
        <f t="shared" si="32"/>
        <v>219.39680000000001</v>
      </c>
      <c r="U148" s="32">
        <f t="shared" si="32"/>
        <v>219.39680000000001</v>
      </c>
      <c r="V148" s="32">
        <f t="shared" si="32"/>
        <v>219.39680000000001</v>
      </c>
      <c r="W148" s="32">
        <f t="shared" si="32"/>
        <v>219.39680000000001</v>
      </c>
      <c r="X148" s="32">
        <f t="shared" si="32"/>
        <v>219.39680000000001</v>
      </c>
      <c r="Y148" s="32">
        <f t="shared" si="32"/>
        <v>219.39680000000001</v>
      </c>
      <c r="Z148" s="32">
        <f t="shared" si="32"/>
        <v>219.39680000000001</v>
      </c>
      <c r="AA148" s="32">
        <f t="shared" si="32"/>
        <v>219.39680000000001</v>
      </c>
      <c r="AB148" s="32">
        <f t="shared" si="32"/>
        <v>219.39680000000001</v>
      </c>
      <c r="AC148" s="32">
        <f t="shared" si="32"/>
        <v>219.39680000000001</v>
      </c>
      <c r="AD148" s="32">
        <f t="shared" si="32"/>
        <v>219.39680000000001</v>
      </c>
      <c r="AE148" s="32">
        <f t="shared" si="32"/>
        <v>219.39680000000001</v>
      </c>
      <c r="AF148" s="32">
        <f t="shared" si="32"/>
        <v>219.39680000000001</v>
      </c>
      <c r="AG148" s="32">
        <f t="shared" si="32"/>
        <v>219.39680000000001</v>
      </c>
      <c r="AH148" s="80">
        <f t="shared" si="32"/>
        <v>219.39680000000001</v>
      </c>
      <c r="AI148" s="76"/>
    </row>
    <row r="149" spans="1:35" s="39" customFormat="1" ht="15.9" customHeight="1" x14ac:dyDescent="0.25">
      <c r="A149" s="35"/>
      <c r="B149" s="34" t="s">
        <v>107</v>
      </c>
      <c r="C149" s="36"/>
      <c r="D149" s="37"/>
      <c r="E149" s="38">
        <f t="shared" ref="E149:AH149" si="33">E147-E148</f>
        <v>6997.6031999999996</v>
      </c>
      <c r="F149" s="38">
        <f t="shared" si="33"/>
        <v>6997.6031999999996</v>
      </c>
      <c r="G149" s="38">
        <f t="shared" si="33"/>
        <v>6997.6031999999996</v>
      </c>
      <c r="H149" s="38">
        <f t="shared" si="33"/>
        <v>6997.6031999999996</v>
      </c>
      <c r="I149" s="38">
        <f t="shared" si="33"/>
        <v>6997.6031999999996</v>
      </c>
      <c r="J149" s="38">
        <f t="shared" si="33"/>
        <v>6997.6031999999996</v>
      </c>
      <c r="K149" s="38">
        <f t="shared" si="33"/>
        <v>6997.6031999999996</v>
      </c>
      <c r="L149" s="38">
        <f t="shared" si="33"/>
        <v>6997.6031999999996</v>
      </c>
      <c r="M149" s="38">
        <f t="shared" si="33"/>
        <v>6997.6031999999996</v>
      </c>
      <c r="N149" s="38">
        <f t="shared" si="33"/>
        <v>6997.6031999999996</v>
      </c>
      <c r="O149" s="38">
        <f t="shared" si="33"/>
        <v>6997.6031999999996</v>
      </c>
      <c r="P149" s="38">
        <f t="shared" si="33"/>
        <v>6997.6031999999996</v>
      </c>
      <c r="Q149" s="38">
        <f t="shared" si="33"/>
        <v>6997.6031999999996</v>
      </c>
      <c r="R149" s="38">
        <f t="shared" si="33"/>
        <v>6997.6031999999996</v>
      </c>
      <c r="S149" s="38">
        <f t="shared" si="33"/>
        <v>6997.6031999999996</v>
      </c>
      <c r="T149" s="38">
        <f t="shared" si="33"/>
        <v>6997.6031999999996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81">
        <f t="shared" si="33"/>
        <v>6997.6031999999996</v>
      </c>
      <c r="AI149" s="76"/>
    </row>
    <row r="150" spans="1:35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8"/>
    </row>
    <row r="151" spans="1:35" s="3" customFormat="1" ht="15.9" customHeight="1" x14ac:dyDescent="0.25">
      <c r="A151" s="5"/>
      <c r="B151" s="6"/>
      <c r="C151" s="5">
        <f>SUM(E149:AH149)/30</f>
        <v>6997.6032000000032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8"/>
    </row>
    <row r="152" spans="1:35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8"/>
    </row>
    <row r="153" spans="1:35" s="3" customFormat="1" ht="15.9" customHeight="1" x14ac:dyDescent="0.25">
      <c r="A153" s="28"/>
      <c r="B153" s="29" t="s">
        <v>108</v>
      </c>
      <c r="C153" s="30"/>
      <c r="D153" s="31"/>
      <c r="E153" s="38">
        <f t="shared" ref="E153:AH153" si="34">E14+E24+E35+E54+E74+E86+E103+E136+E149</f>
        <v>82189.075060000003</v>
      </c>
      <c r="F153" s="38">
        <f t="shared" si="34"/>
        <v>82189.075060000003</v>
      </c>
      <c r="G153" s="38">
        <f t="shared" si="34"/>
        <v>82189.075060000003</v>
      </c>
      <c r="H153" s="38">
        <f t="shared" si="34"/>
        <v>82189.075060000003</v>
      </c>
      <c r="I153" s="38">
        <f t="shared" si="34"/>
        <v>82351.676260000007</v>
      </c>
      <c r="J153" s="38">
        <f t="shared" si="34"/>
        <v>82432.97686000001</v>
      </c>
      <c r="K153" s="38">
        <f t="shared" si="34"/>
        <v>82595.57806</v>
      </c>
      <c r="L153" s="38">
        <f t="shared" si="34"/>
        <v>82758.179260000004</v>
      </c>
      <c r="M153" s="38">
        <f t="shared" si="34"/>
        <v>82920.780459999994</v>
      </c>
      <c r="N153" s="38">
        <f t="shared" si="34"/>
        <v>83002.081059999997</v>
      </c>
      <c r="O153" s="38">
        <f t="shared" si="34"/>
        <v>83002.081059999997</v>
      </c>
      <c r="P153" s="38">
        <f t="shared" si="34"/>
        <v>83002.081059999997</v>
      </c>
      <c r="Q153" s="38">
        <f t="shared" si="34"/>
        <v>83002.081059999997</v>
      </c>
      <c r="R153" s="38">
        <f t="shared" si="34"/>
        <v>83002.081059999997</v>
      </c>
      <c r="S153" s="38">
        <f t="shared" si="34"/>
        <v>83002.081059999997</v>
      </c>
      <c r="T153" s="38">
        <f t="shared" si="34"/>
        <v>83002.081059999997</v>
      </c>
      <c r="U153" s="38">
        <f t="shared" si="34"/>
        <v>83002.081059999997</v>
      </c>
      <c r="V153" s="38">
        <f t="shared" si="34"/>
        <v>83002.081059999997</v>
      </c>
      <c r="W153" s="38">
        <f t="shared" si="34"/>
        <v>83002.081059999997</v>
      </c>
      <c r="X153" s="38">
        <f t="shared" si="34"/>
        <v>83002.081059999997</v>
      </c>
      <c r="Y153" s="38">
        <f t="shared" si="34"/>
        <v>83002.081059999997</v>
      </c>
      <c r="Z153" s="38">
        <f t="shared" si="34"/>
        <v>83002.081059999997</v>
      </c>
      <c r="AA153" s="38">
        <f t="shared" si="34"/>
        <v>83002.081059999997</v>
      </c>
      <c r="AB153" s="38">
        <f t="shared" si="34"/>
        <v>83002.081059999997</v>
      </c>
      <c r="AC153" s="38">
        <f t="shared" si="34"/>
        <v>83002.081059999997</v>
      </c>
      <c r="AD153" s="38">
        <f t="shared" si="34"/>
        <v>83002.081059999997</v>
      </c>
      <c r="AE153" s="38">
        <f t="shared" si="34"/>
        <v>83002.081059999997</v>
      </c>
      <c r="AF153" s="38">
        <f t="shared" si="34"/>
        <v>83002.081059999997</v>
      </c>
      <c r="AG153" s="38">
        <f t="shared" si="34"/>
        <v>83002.081059999997</v>
      </c>
      <c r="AH153" s="81">
        <f t="shared" si="34"/>
        <v>83002.081059999997</v>
      </c>
    </row>
    <row r="154" spans="1:35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8"/>
    </row>
    <row r="155" spans="1:35" s="3" customFormat="1" ht="15.9" customHeight="1" x14ac:dyDescent="0.25">
      <c r="A155" s="5"/>
      <c r="B155" s="6"/>
      <c r="C155" s="5">
        <f>SUM(E153:AH153)/30</f>
        <v>82828.639779999983</v>
      </c>
      <c r="D155" s="7"/>
      <c r="E155" s="66">
        <f t="shared" ref="E155:AH155" si="35">(E12+E22+E33+E52+E72+E84+E101+E134+E147)/87012</f>
        <v>0.98944835195145497</v>
      </c>
      <c r="F155" s="66">
        <f t="shared" si="35"/>
        <v>0.98944835195145497</v>
      </c>
      <c r="G155" s="66">
        <f t="shared" si="35"/>
        <v>0.98944835195145497</v>
      </c>
      <c r="H155" s="66">
        <f t="shared" si="35"/>
        <v>0.98944835195145497</v>
      </c>
      <c r="I155" s="66">
        <f t="shared" si="35"/>
        <v>0.99139291132257623</v>
      </c>
      <c r="J155" s="66">
        <f t="shared" si="35"/>
        <v>0.99236519100813692</v>
      </c>
      <c r="K155" s="66">
        <f t="shared" si="35"/>
        <v>0.99430975037925806</v>
      </c>
      <c r="L155" s="66">
        <f t="shared" si="35"/>
        <v>0.99625430975037932</v>
      </c>
      <c r="M155" s="66">
        <f t="shared" si="35"/>
        <v>0.99819886912150046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0.99917114880706115</v>
      </c>
      <c r="AD155" s="66">
        <f t="shared" si="35"/>
        <v>0.99917114880706115</v>
      </c>
      <c r="AE155" s="66">
        <f t="shared" si="35"/>
        <v>0.99917114880706115</v>
      </c>
      <c r="AF155" s="66">
        <f t="shared" si="35"/>
        <v>0.99917114880706115</v>
      </c>
      <c r="AG155" s="66">
        <f t="shared" si="35"/>
        <v>0.99917114880706115</v>
      </c>
      <c r="AH155" s="84">
        <f t="shared" si="35"/>
        <v>0.99917114880706115</v>
      </c>
      <c r="AI155" s="59"/>
    </row>
    <row r="156" spans="1:35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5"/>
    </row>
    <row r="159" spans="1:35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" customHeight="1" x14ac:dyDescent="0.25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345.19859200000008</v>
      </c>
      <c r="F73" s="32">
        <f t="shared" si="17"/>
        <v>345.19859200000008</v>
      </c>
      <c r="G73" s="32">
        <f t="shared" si="17"/>
        <v>345.19859200000008</v>
      </c>
      <c r="H73" s="32">
        <f t="shared" si="17"/>
        <v>345.19859200000008</v>
      </c>
      <c r="I73" s="32">
        <f t="shared" si="17"/>
        <v>345.19859200000008</v>
      </c>
      <c r="J73" s="32">
        <f t="shared" si="17"/>
        <v>345.19859200000008</v>
      </c>
      <c r="K73" s="32">
        <f t="shared" si="17"/>
        <v>345.19859200000008</v>
      </c>
      <c r="L73" s="32">
        <f t="shared" si="17"/>
        <v>345.19859200000008</v>
      </c>
      <c r="M73" s="32">
        <f t="shared" si="17"/>
        <v>345.19859200000008</v>
      </c>
      <c r="N73" s="32">
        <f t="shared" si="17"/>
        <v>345.19859200000008</v>
      </c>
      <c r="O73" s="32">
        <f t="shared" si="17"/>
        <v>345.19859200000008</v>
      </c>
      <c r="P73" s="32">
        <f t="shared" si="17"/>
        <v>345.19859200000008</v>
      </c>
      <c r="Q73" s="32">
        <f t="shared" si="17"/>
        <v>345.19859200000008</v>
      </c>
      <c r="R73" s="32">
        <f t="shared" si="17"/>
        <v>345.19859200000008</v>
      </c>
      <c r="S73" s="32">
        <f t="shared" si="17"/>
        <v>345.19859200000008</v>
      </c>
      <c r="T73" s="32">
        <f t="shared" si="17"/>
        <v>345.19859200000008</v>
      </c>
      <c r="U73" s="32">
        <f t="shared" si="17"/>
        <v>345.19859200000008</v>
      </c>
      <c r="V73" s="32">
        <f t="shared" si="17"/>
        <v>345.19859200000008</v>
      </c>
      <c r="W73" s="32">
        <f t="shared" si="17"/>
        <v>345.19859200000008</v>
      </c>
      <c r="X73" s="32">
        <f t="shared" si="17"/>
        <v>345.19859200000008</v>
      </c>
      <c r="Y73" s="32">
        <f t="shared" si="17"/>
        <v>345.19859200000008</v>
      </c>
      <c r="Z73" s="32">
        <f t="shared" si="17"/>
        <v>345.19859200000008</v>
      </c>
      <c r="AA73" s="32">
        <f t="shared" si="17"/>
        <v>345.19859200000008</v>
      </c>
      <c r="AB73" s="32">
        <f t="shared" si="17"/>
        <v>345.19859200000008</v>
      </c>
      <c r="AC73" s="32">
        <f t="shared" si="17"/>
        <v>345.19859200000008</v>
      </c>
      <c r="AD73" s="32">
        <f t="shared" si="17"/>
        <v>345.19859200000008</v>
      </c>
      <c r="AE73" s="32">
        <f t="shared" si="17"/>
        <v>345.19859200000008</v>
      </c>
      <c r="AF73" s="32">
        <f t="shared" si="17"/>
        <v>345.19859200000008</v>
      </c>
      <c r="AG73" s="32">
        <f t="shared" si="17"/>
        <v>345.19859200000008</v>
      </c>
      <c r="AH73" s="32">
        <f t="shared" si="17"/>
        <v>345.19859200000008</v>
      </c>
      <c r="AI73" s="80">
        <f t="shared" si="17"/>
        <v>345.19859200000008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11809.681408</v>
      </c>
      <c r="F74" s="38">
        <f t="shared" si="18"/>
        <v>11809.681408</v>
      </c>
      <c r="G74" s="38">
        <f t="shared" si="18"/>
        <v>11809.681408</v>
      </c>
      <c r="H74" s="38">
        <f t="shared" si="18"/>
        <v>11809.681408</v>
      </c>
      <c r="I74" s="38">
        <f t="shared" si="18"/>
        <v>11809.681408</v>
      </c>
      <c r="J74" s="38">
        <f t="shared" si="18"/>
        <v>11809.681408</v>
      </c>
      <c r="K74" s="38">
        <f t="shared" si="18"/>
        <v>11809.681408</v>
      </c>
      <c r="L74" s="38">
        <f t="shared" si="18"/>
        <v>11809.681408</v>
      </c>
      <c r="M74" s="38">
        <f t="shared" si="18"/>
        <v>11809.681408</v>
      </c>
      <c r="N74" s="38">
        <f t="shared" si="18"/>
        <v>11809.681408</v>
      </c>
      <c r="O74" s="38">
        <f t="shared" si="18"/>
        <v>11809.681408</v>
      </c>
      <c r="P74" s="38">
        <f t="shared" si="18"/>
        <v>11809.681408</v>
      </c>
      <c r="Q74" s="38">
        <f t="shared" si="18"/>
        <v>11809.681408</v>
      </c>
      <c r="R74" s="38">
        <f t="shared" si="18"/>
        <v>11809.681408</v>
      </c>
      <c r="S74" s="38">
        <f t="shared" si="18"/>
        <v>11809.681408</v>
      </c>
      <c r="T74" s="38">
        <f t="shared" si="18"/>
        <v>11809.681408</v>
      </c>
      <c r="U74" s="38">
        <f t="shared" si="18"/>
        <v>11809.681408</v>
      </c>
      <c r="V74" s="38">
        <f t="shared" si="18"/>
        <v>11809.681408</v>
      </c>
      <c r="W74" s="38">
        <f t="shared" si="18"/>
        <v>11809.681408</v>
      </c>
      <c r="X74" s="38">
        <f t="shared" si="18"/>
        <v>11809.681408</v>
      </c>
      <c r="Y74" s="38">
        <f t="shared" si="18"/>
        <v>11809.681408</v>
      </c>
      <c r="Z74" s="38">
        <f t="shared" si="18"/>
        <v>11809.681408</v>
      </c>
      <c r="AA74" s="38">
        <f t="shared" si="18"/>
        <v>11809.681408</v>
      </c>
      <c r="AB74" s="38">
        <f t="shared" si="18"/>
        <v>11809.681408</v>
      </c>
      <c r="AC74" s="38">
        <f t="shared" si="18"/>
        <v>11809.681408</v>
      </c>
      <c r="AD74" s="38">
        <f t="shared" si="18"/>
        <v>11809.681408</v>
      </c>
      <c r="AE74" s="38">
        <f t="shared" si="18"/>
        <v>11809.681408</v>
      </c>
      <c r="AF74" s="38">
        <f t="shared" si="18"/>
        <v>11809.681408</v>
      </c>
      <c r="AG74" s="38">
        <f t="shared" si="18"/>
        <v>11809.681408</v>
      </c>
      <c r="AH74" s="38">
        <f t="shared" si="18"/>
        <v>11809.681408</v>
      </c>
      <c r="AI74" s="81">
        <f t="shared" si="18"/>
        <v>11809.681408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11809.681408000002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83845.555808000005</v>
      </c>
      <c r="F153" s="38">
        <f t="shared" si="34"/>
        <v>83845.555808000005</v>
      </c>
      <c r="G153" s="38">
        <f t="shared" si="34"/>
        <v>83845.555808000005</v>
      </c>
      <c r="H153" s="38">
        <f t="shared" si="34"/>
        <v>83845.555808000005</v>
      </c>
      <c r="I153" s="38">
        <f t="shared" si="34"/>
        <v>83845.555808000005</v>
      </c>
      <c r="J153" s="38">
        <f t="shared" si="34"/>
        <v>83845.555808000005</v>
      </c>
      <c r="K153" s="38">
        <f t="shared" si="34"/>
        <v>83845.555808000005</v>
      </c>
      <c r="L153" s="38">
        <f t="shared" si="34"/>
        <v>83845.555808000005</v>
      </c>
      <c r="M153" s="38">
        <f t="shared" si="34"/>
        <v>83845.555808000005</v>
      </c>
      <c r="N153" s="38">
        <f t="shared" si="34"/>
        <v>83845.555808000005</v>
      </c>
      <c r="O153" s="38">
        <f t="shared" si="34"/>
        <v>83845.555808000005</v>
      </c>
      <c r="P153" s="38">
        <f t="shared" si="34"/>
        <v>83845.555808000005</v>
      </c>
      <c r="Q153" s="38">
        <f t="shared" si="34"/>
        <v>83845.555808000005</v>
      </c>
      <c r="R153" s="38">
        <f t="shared" si="34"/>
        <v>83845.555808000005</v>
      </c>
      <c r="S153" s="38">
        <f t="shared" si="34"/>
        <v>83845.555808000005</v>
      </c>
      <c r="T153" s="38">
        <f t="shared" si="34"/>
        <v>83845.555808000005</v>
      </c>
      <c r="U153" s="38">
        <f t="shared" si="34"/>
        <v>83845.555808000005</v>
      </c>
      <c r="V153" s="38">
        <f t="shared" si="34"/>
        <v>83845.555808000005</v>
      </c>
      <c r="W153" s="38">
        <f t="shared" si="34"/>
        <v>83845.555808000005</v>
      </c>
      <c r="X153" s="38">
        <f t="shared" si="34"/>
        <v>83845.555808000005</v>
      </c>
      <c r="Y153" s="38">
        <f t="shared" si="34"/>
        <v>83845.555808000005</v>
      </c>
      <c r="Z153" s="38">
        <f t="shared" si="34"/>
        <v>83845.555808000005</v>
      </c>
      <c r="AA153" s="38">
        <f t="shared" si="34"/>
        <v>83845.555808000005</v>
      </c>
      <c r="AB153" s="38">
        <f t="shared" si="34"/>
        <v>83845.555808000005</v>
      </c>
      <c r="AC153" s="38">
        <f t="shared" si="34"/>
        <v>83845.555808000005</v>
      </c>
      <c r="AD153" s="38">
        <f t="shared" si="34"/>
        <v>83845.555808000005</v>
      </c>
      <c r="AE153" s="38">
        <f t="shared" si="34"/>
        <v>83845.555808000005</v>
      </c>
      <c r="AF153" s="38">
        <f t="shared" si="34"/>
        <v>83845.555808000005</v>
      </c>
      <c r="AG153" s="38">
        <f t="shared" si="34"/>
        <v>83845.555808000005</v>
      </c>
      <c r="AH153" s="38">
        <f t="shared" si="34"/>
        <v>83845.555808000005</v>
      </c>
      <c r="AI153" s="81">
        <f t="shared" si="34"/>
        <v>83845.555808000005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83845.555807999976</v>
      </c>
      <c r="D155" s="7"/>
      <c r="E155" s="66">
        <f t="shared" ref="E155:AI155" si="35">(E12+E22+E33+E52+E72+E84+E101+E134+E147)/87012</f>
        <v>0.99917114880706115</v>
      </c>
      <c r="F155" s="66">
        <f t="shared" si="35"/>
        <v>0.99917114880706115</v>
      </c>
      <c r="G155" s="66">
        <f t="shared" si="35"/>
        <v>0.99917114880706115</v>
      </c>
      <c r="H155" s="66">
        <f t="shared" si="35"/>
        <v>0.99917114880706115</v>
      </c>
      <c r="I155" s="66">
        <f t="shared" si="35"/>
        <v>0.99917114880706115</v>
      </c>
      <c r="J155" s="66">
        <f t="shared" si="35"/>
        <v>0.99917114880706115</v>
      </c>
      <c r="K155" s="66">
        <f t="shared" si="35"/>
        <v>0.99917114880706115</v>
      </c>
      <c r="L155" s="66">
        <f t="shared" si="35"/>
        <v>0.99917114880706115</v>
      </c>
      <c r="M155" s="66">
        <f t="shared" si="35"/>
        <v>0.99917114880706115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0.99917114880706115</v>
      </c>
      <c r="AD155" s="66">
        <f t="shared" si="35"/>
        <v>0.99917114880706115</v>
      </c>
      <c r="AE155" s="66">
        <f t="shared" si="35"/>
        <v>0.99917114880706115</v>
      </c>
      <c r="AF155" s="66">
        <f t="shared" si="35"/>
        <v>0.99917114880706115</v>
      </c>
      <c r="AG155" s="66">
        <f t="shared" si="35"/>
        <v>0.99917114880706115</v>
      </c>
      <c r="AH155" s="66">
        <f t="shared" si="35"/>
        <v>0.99917114880706115</v>
      </c>
      <c r="AI155" s="84">
        <f t="shared" si="35"/>
        <v>0.99917114880706115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" customHeight="1" x14ac:dyDescent="0.25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345.19859200000008</v>
      </c>
      <c r="F73" s="32">
        <f t="shared" si="17"/>
        <v>345.19859200000008</v>
      </c>
      <c r="G73" s="32">
        <f t="shared" si="17"/>
        <v>345.19859200000008</v>
      </c>
      <c r="H73" s="32">
        <f t="shared" si="17"/>
        <v>345.19859200000008</v>
      </c>
      <c r="I73" s="32">
        <f t="shared" si="17"/>
        <v>345.19859200000008</v>
      </c>
      <c r="J73" s="32">
        <f t="shared" si="17"/>
        <v>345.19859200000008</v>
      </c>
      <c r="K73" s="32">
        <f t="shared" si="17"/>
        <v>345.19859200000008</v>
      </c>
      <c r="L73" s="32">
        <f t="shared" si="17"/>
        <v>345.19859200000008</v>
      </c>
      <c r="M73" s="32">
        <f t="shared" si="17"/>
        <v>345.19859200000008</v>
      </c>
      <c r="N73" s="32">
        <f t="shared" si="17"/>
        <v>345.19859200000008</v>
      </c>
      <c r="O73" s="32">
        <f t="shared" si="17"/>
        <v>345.19859200000008</v>
      </c>
      <c r="P73" s="32">
        <f t="shared" si="17"/>
        <v>345.19859200000008</v>
      </c>
      <c r="Q73" s="32">
        <f t="shared" si="17"/>
        <v>345.19859200000008</v>
      </c>
      <c r="R73" s="32">
        <f t="shared" si="17"/>
        <v>345.19859200000008</v>
      </c>
      <c r="S73" s="32">
        <f t="shared" si="17"/>
        <v>345.19859200000008</v>
      </c>
      <c r="T73" s="32">
        <f t="shared" si="17"/>
        <v>345.19859200000008</v>
      </c>
      <c r="U73" s="32">
        <f t="shared" si="17"/>
        <v>345.19859200000008</v>
      </c>
      <c r="V73" s="32">
        <f t="shared" si="17"/>
        <v>345.19859200000008</v>
      </c>
      <c r="W73" s="32">
        <f t="shared" si="17"/>
        <v>345.19859200000008</v>
      </c>
      <c r="X73" s="32">
        <f t="shared" si="17"/>
        <v>345.19859200000008</v>
      </c>
      <c r="Y73" s="32">
        <f t="shared" si="17"/>
        <v>345.19859200000008</v>
      </c>
      <c r="Z73" s="32">
        <f t="shared" si="17"/>
        <v>345.19859200000008</v>
      </c>
      <c r="AA73" s="32">
        <f t="shared" si="17"/>
        <v>345.19859200000008</v>
      </c>
      <c r="AB73" s="32">
        <f t="shared" si="17"/>
        <v>345.19859200000008</v>
      </c>
      <c r="AC73" s="32">
        <f t="shared" si="17"/>
        <v>345.19859200000008</v>
      </c>
      <c r="AD73" s="32">
        <f t="shared" si="17"/>
        <v>345.19859200000008</v>
      </c>
      <c r="AE73" s="32">
        <f t="shared" si="17"/>
        <v>345.19859200000008</v>
      </c>
      <c r="AF73" s="32">
        <f t="shared" si="17"/>
        <v>345.19859200000008</v>
      </c>
      <c r="AG73" s="32">
        <f t="shared" si="17"/>
        <v>345.19859200000008</v>
      </c>
      <c r="AH73" s="32">
        <f t="shared" si="17"/>
        <v>345.19859200000008</v>
      </c>
      <c r="AI73" s="80">
        <f t="shared" si="17"/>
        <v>345.19859200000008</v>
      </c>
      <c r="AJ73" s="76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11809.681408</v>
      </c>
      <c r="F74" s="38">
        <f t="shared" si="18"/>
        <v>11809.681408</v>
      </c>
      <c r="G74" s="38">
        <f t="shared" si="18"/>
        <v>11809.681408</v>
      </c>
      <c r="H74" s="38">
        <f t="shared" si="18"/>
        <v>11809.681408</v>
      </c>
      <c r="I74" s="38">
        <f t="shared" si="18"/>
        <v>11809.681408</v>
      </c>
      <c r="J74" s="38">
        <f t="shared" si="18"/>
        <v>11809.681408</v>
      </c>
      <c r="K74" s="38">
        <f t="shared" si="18"/>
        <v>11809.681408</v>
      </c>
      <c r="L74" s="38">
        <f t="shared" si="18"/>
        <v>11809.681408</v>
      </c>
      <c r="M74" s="38">
        <f t="shared" si="18"/>
        <v>11809.681408</v>
      </c>
      <c r="N74" s="38">
        <f t="shared" si="18"/>
        <v>11809.681408</v>
      </c>
      <c r="O74" s="38">
        <f t="shared" si="18"/>
        <v>11809.681408</v>
      </c>
      <c r="P74" s="38">
        <f t="shared" si="18"/>
        <v>11809.681408</v>
      </c>
      <c r="Q74" s="38">
        <f t="shared" si="18"/>
        <v>11809.681408</v>
      </c>
      <c r="R74" s="38">
        <f t="shared" si="18"/>
        <v>11809.681408</v>
      </c>
      <c r="S74" s="38">
        <f t="shared" si="18"/>
        <v>11809.681408</v>
      </c>
      <c r="T74" s="38">
        <f t="shared" si="18"/>
        <v>11809.681408</v>
      </c>
      <c r="U74" s="38">
        <f t="shared" si="18"/>
        <v>11809.681408</v>
      </c>
      <c r="V74" s="38">
        <f t="shared" si="18"/>
        <v>11809.681408</v>
      </c>
      <c r="W74" s="38">
        <f t="shared" si="18"/>
        <v>11809.681408</v>
      </c>
      <c r="X74" s="38">
        <f t="shared" si="18"/>
        <v>11809.681408</v>
      </c>
      <c r="Y74" s="38">
        <f t="shared" si="18"/>
        <v>11809.681408</v>
      </c>
      <c r="Z74" s="38">
        <f t="shared" si="18"/>
        <v>11809.681408</v>
      </c>
      <c r="AA74" s="38">
        <f t="shared" si="18"/>
        <v>11809.681408</v>
      </c>
      <c r="AB74" s="38">
        <f t="shared" si="18"/>
        <v>11809.681408</v>
      </c>
      <c r="AC74" s="38">
        <f t="shared" si="18"/>
        <v>11809.681408</v>
      </c>
      <c r="AD74" s="38">
        <f t="shared" si="18"/>
        <v>11809.681408</v>
      </c>
      <c r="AE74" s="38">
        <f t="shared" si="18"/>
        <v>11809.681408</v>
      </c>
      <c r="AF74" s="38">
        <f t="shared" si="18"/>
        <v>11809.681408</v>
      </c>
      <c r="AG74" s="38">
        <f t="shared" si="18"/>
        <v>11809.681408</v>
      </c>
      <c r="AH74" s="38">
        <f t="shared" si="18"/>
        <v>11809.681408</v>
      </c>
      <c r="AI74" s="81">
        <f t="shared" si="18"/>
        <v>11809.681408</v>
      </c>
      <c r="AJ74" s="76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11809.681408000002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" customHeight="1" x14ac:dyDescent="0.25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" customHeight="1" x14ac:dyDescent="0.25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" customHeight="1" x14ac:dyDescent="0.25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83845.555808000005</v>
      </c>
      <c r="F153" s="38">
        <f t="shared" si="34"/>
        <v>83845.555808000005</v>
      </c>
      <c r="G153" s="38">
        <f t="shared" si="34"/>
        <v>83845.555808000005</v>
      </c>
      <c r="H153" s="38">
        <f t="shared" si="34"/>
        <v>83845.555808000005</v>
      </c>
      <c r="I153" s="38">
        <f t="shared" si="34"/>
        <v>83845.555808000005</v>
      </c>
      <c r="J153" s="38">
        <f t="shared" si="34"/>
        <v>83845.555808000005</v>
      </c>
      <c r="K153" s="38">
        <f t="shared" si="34"/>
        <v>83845.555808000005</v>
      </c>
      <c r="L153" s="38">
        <f t="shared" si="34"/>
        <v>83845.555808000005</v>
      </c>
      <c r="M153" s="38">
        <f t="shared" si="34"/>
        <v>83845.555808000005</v>
      </c>
      <c r="N153" s="38">
        <f t="shared" si="34"/>
        <v>83845.555808000005</v>
      </c>
      <c r="O153" s="38">
        <f t="shared" si="34"/>
        <v>83845.555808000005</v>
      </c>
      <c r="P153" s="38">
        <f t="shared" si="34"/>
        <v>83845.555808000005</v>
      </c>
      <c r="Q153" s="38">
        <f t="shared" si="34"/>
        <v>83845.555808000005</v>
      </c>
      <c r="R153" s="38">
        <f t="shared" si="34"/>
        <v>83845.555808000005</v>
      </c>
      <c r="S153" s="38">
        <f t="shared" si="34"/>
        <v>83845.555808000005</v>
      </c>
      <c r="T153" s="38">
        <f t="shared" si="34"/>
        <v>83845.555808000005</v>
      </c>
      <c r="U153" s="38">
        <f t="shared" si="34"/>
        <v>83845.555808000005</v>
      </c>
      <c r="V153" s="38">
        <f t="shared" si="34"/>
        <v>83845.555808000005</v>
      </c>
      <c r="W153" s="38">
        <f t="shared" si="34"/>
        <v>83845.555808000005</v>
      </c>
      <c r="X153" s="38">
        <f t="shared" si="34"/>
        <v>83845.555808000005</v>
      </c>
      <c r="Y153" s="38">
        <f t="shared" si="34"/>
        <v>83845.555808000005</v>
      </c>
      <c r="Z153" s="38">
        <f t="shared" si="34"/>
        <v>83845.555808000005</v>
      </c>
      <c r="AA153" s="38">
        <f t="shared" si="34"/>
        <v>83845.555808000005</v>
      </c>
      <c r="AB153" s="38">
        <f t="shared" si="34"/>
        <v>83845.555808000005</v>
      </c>
      <c r="AC153" s="38">
        <f t="shared" si="34"/>
        <v>83070.547808000003</v>
      </c>
      <c r="AD153" s="38">
        <f t="shared" si="34"/>
        <v>83070.547808000003</v>
      </c>
      <c r="AE153" s="38">
        <f t="shared" si="34"/>
        <v>83070.547808000003</v>
      </c>
      <c r="AF153" s="38">
        <f t="shared" si="34"/>
        <v>83070.547808000003</v>
      </c>
      <c r="AG153" s="38">
        <f t="shared" si="34"/>
        <v>83070.547808000003</v>
      </c>
      <c r="AH153" s="38">
        <f t="shared" si="34"/>
        <v>83070.547808000003</v>
      </c>
      <c r="AI153" s="81">
        <f t="shared" si="34"/>
        <v>83070.547808000003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" customHeight="1" x14ac:dyDescent="0.25">
      <c r="A155" s="5"/>
      <c r="B155" s="6"/>
      <c r="C155" s="5">
        <f>SUM(E153:AI153)/31</f>
        <v>83670.554001548386</v>
      </c>
      <c r="D155" s="7"/>
      <c r="E155" s="66">
        <f t="shared" ref="E155:AI155" si="35">(E12+E22+E33+E52+E72+E84+E101+E134+E147)/87012</f>
        <v>0.99917114880706115</v>
      </c>
      <c r="F155" s="66">
        <f t="shared" si="35"/>
        <v>0.99917114880706115</v>
      </c>
      <c r="G155" s="66">
        <f t="shared" si="35"/>
        <v>0.99917114880706115</v>
      </c>
      <c r="H155" s="66">
        <f t="shared" si="35"/>
        <v>0.99917114880706115</v>
      </c>
      <c r="I155" s="66">
        <f t="shared" si="35"/>
        <v>0.99917114880706115</v>
      </c>
      <c r="J155" s="66">
        <f t="shared" si="35"/>
        <v>0.99917114880706115</v>
      </c>
      <c r="K155" s="66">
        <f t="shared" si="35"/>
        <v>0.99917114880706115</v>
      </c>
      <c r="L155" s="66">
        <f t="shared" si="35"/>
        <v>0.99917114880706115</v>
      </c>
      <c r="M155" s="66">
        <f t="shared" si="35"/>
        <v>0.99917114880706115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0.98986208798786379</v>
      </c>
      <c r="AD155" s="66">
        <f t="shared" si="35"/>
        <v>0.98986208798786379</v>
      </c>
      <c r="AE155" s="66">
        <f t="shared" si="35"/>
        <v>0.98986208798786379</v>
      </c>
      <c r="AF155" s="66">
        <f t="shared" si="35"/>
        <v>0.98986208798786379</v>
      </c>
      <c r="AG155" s="66">
        <f t="shared" si="35"/>
        <v>0.98986208798786379</v>
      </c>
      <c r="AH155" s="66">
        <f t="shared" si="35"/>
        <v>0.98986208798786379</v>
      </c>
      <c r="AI155" s="84">
        <f t="shared" si="35"/>
        <v>0.98986208798786379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May01</vt:lpstr>
      <vt:lpstr>Jun01</vt:lpstr>
      <vt:lpstr>Jul01</vt:lpstr>
      <vt:lpstr>Aug01</vt:lpstr>
      <vt:lpstr>Aug01!Print_Area</vt:lpstr>
      <vt:lpstr>Jul01!Print_Area</vt:lpstr>
      <vt:lpstr>Jun01!Print_Area</vt:lpstr>
      <vt:lpstr>May01!Print_Area</vt:lpstr>
      <vt:lpstr>Aug01!Print_Titles</vt:lpstr>
      <vt:lpstr>Jul01!Print_Titles</vt:lpstr>
      <vt:lpstr>Jun01!Print_Titles</vt:lpstr>
      <vt:lpstr>May01!Print_Titles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2001-05-01T14:59:58Z</cp:lastPrinted>
  <dcterms:created xsi:type="dcterms:W3CDTF">1997-08-26T13:58:11Z</dcterms:created>
  <dcterms:modified xsi:type="dcterms:W3CDTF">2023-09-10T15:28:52Z</dcterms:modified>
</cp:coreProperties>
</file>