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/>
  </bookViews>
  <sheets>
    <sheet name="May01" sheetId="26" r:id="rId1"/>
    <sheet name="Jun01" sheetId="27" r:id="rId2"/>
    <sheet name="Jul01" sheetId="28" r:id="rId3"/>
    <sheet name="Aug01" sheetId="29" r:id="rId4"/>
    <sheet name="Sep01" sheetId="30" r:id="rId5"/>
  </sheets>
  <definedNames>
    <definedName name="_xlnm.Print_Area" localSheetId="3">'Aug01'!$A$3:$AI$164</definedName>
    <definedName name="_xlnm.Print_Area" localSheetId="2">'Jul01'!$A$3:$AI$164</definedName>
    <definedName name="_xlnm.Print_Area" localSheetId="1">'Jun01'!$A$3:$AH$164</definedName>
    <definedName name="_xlnm.Print_Area" localSheetId="0">'May01'!$A$3:$AI$164</definedName>
    <definedName name="_xlnm.Print_Area" localSheetId="4">'Sep01'!$A$3:$AH$164</definedName>
    <definedName name="_xlnm.Print_Titles" localSheetId="3">'Aug01'!$1:$2</definedName>
    <definedName name="_xlnm.Print_Titles" localSheetId="2">'Jul01'!$1:$2</definedName>
    <definedName name="_xlnm.Print_Titles" localSheetId="1">'Jun01'!$1:$2</definedName>
    <definedName name="_xlnm.Print_Titles" localSheetId="0">'May01'!$1:$2</definedName>
    <definedName name="_xlnm.Print_Titles" localSheetId="4">'Sep01'!$1:$2</definedName>
  </definedNames>
  <calcPr calcId="92512" fullCalcOnLoad="1"/>
</workbook>
</file>

<file path=xl/calcChain.xml><?xml version="1.0" encoding="utf-8"?>
<calcChain xmlns="http://schemas.openxmlformats.org/spreadsheetml/2006/main">
  <c r="F2" i="29" l="1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5" i="29"/>
  <c r="A6" i="29"/>
  <c r="A7" i="29"/>
  <c r="A8" i="29"/>
  <c r="A9" i="29"/>
  <c r="A10" i="29"/>
  <c r="A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C15" i="29"/>
  <c r="C16" i="29"/>
  <c r="A19" i="29"/>
  <c r="A20" i="29"/>
  <c r="A21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C25" i="29"/>
  <c r="C26" i="29"/>
  <c r="A29" i="29"/>
  <c r="A30" i="29"/>
  <c r="A31" i="29"/>
  <c r="A32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C36" i="29"/>
  <c r="C37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2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I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C55" i="29"/>
  <c r="C56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C75" i="29"/>
  <c r="C76" i="29"/>
  <c r="A79" i="29"/>
  <c r="A80" i="29"/>
  <c r="A81" i="29"/>
  <c r="A82" i="29"/>
  <c r="A83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Z84" i="29"/>
  <c r="AA84" i="29"/>
  <c r="AB84" i="29"/>
  <c r="AC84" i="29"/>
  <c r="AD84" i="29"/>
  <c r="AE84" i="29"/>
  <c r="AF84" i="29"/>
  <c r="AG84" i="29"/>
  <c r="AH84" i="29"/>
  <c r="AI84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I85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Z86" i="29"/>
  <c r="AA86" i="29"/>
  <c r="AB86" i="29"/>
  <c r="AC86" i="29"/>
  <c r="AD86" i="29"/>
  <c r="AE86" i="29"/>
  <c r="AF86" i="29"/>
  <c r="AG86" i="29"/>
  <c r="AH86" i="29"/>
  <c r="AI86" i="29"/>
  <c r="C87" i="29"/>
  <c r="C88" i="29"/>
  <c r="A91" i="29"/>
  <c r="A92" i="29"/>
  <c r="A93" i="29"/>
  <c r="A94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Z95" i="29"/>
  <c r="AA95" i="29"/>
  <c r="AB95" i="29"/>
  <c r="AC95" i="29"/>
  <c r="AD95" i="29"/>
  <c r="AE95" i="29"/>
  <c r="AF95" i="29"/>
  <c r="AG95" i="29"/>
  <c r="AH95" i="29"/>
  <c r="AI95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I96" i="29"/>
  <c r="E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Z97" i="29"/>
  <c r="AA97" i="29"/>
  <c r="AB97" i="29"/>
  <c r="AC97" i="29"/>
  <c r="AD97" i="29"/>
  <c r="AE97" i="29"/>
  <c r="AF97" i="29"/>
  <c r="AG97" i="29"/>
  <c r="AH97" i="29"/>
  <c r="AI97" i="29"/>
  <c r="C98" i="29"/>
  <c r="C99" i="29"/>
  <c r="A102" i="29"/>
  <c r="A103" i="29"/>
  <c r="A104" i="29"/>
  <c r="A105" i="29"/>
  <c r="A106" i="29"/>
  <c r="E107" i="29"/>
  <c r="F107" i="29"/>
  <c r="G107" i="29"/>
  <c r="H107" i="29"/>
  <c r="I107" i="29"/>
  <c r="J107" i="29"/>
  <c r="K107" i="29"/>
  <c r="L107" i="29"/>
  <c r="M107" i="29"/>
  <c r="N107" i="29"/>
  <c r="O107" i="29"/>
  <c r="P107" i="29"/>
  <c r="Q107" i="29"/>
  <c r="R107" i="29"/>
  <c r="S107" i="29"/>
  <c r="T107" i="29"/>
  <c r="U107" i="29"/>
  <c r="V107" i="29"/>
  <c r="W107" i="29"/>
  <c r="X107" i="29"/>
  <c r="Y107" i="29"/>
  <c r="Z107" i="29"/>
  <c r="AA107" i="29"/>
  <c r="AB107" i="29"/>
  <c r="AC107" i="29"/>
  <c r="AD107" i="29"/>
  <c r="AE107" i="29"/>
  <c r="AF107" i="29"/>
  <c r="AG107" i="29"/>
  <c r="AH107" i="29"/>
  <c r="AI107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I108" i="29"/>
  <c r="E109" i="29"/>
  <c r="F109" i="29"/>
  <c r="G109" i="29"/>
  <c r="H109" i="29"/>
  <c r="I109" i="29"/>
  <c r="J109" i="29"/>
  <c r="K109" i="29"/>
  <c r="L109" i="29"/>
  <c r="M109" i="29"/>
  <c r="N109" i="29"/>
  <c r="O109" i="29"/>
  <c r="P109" i="29"/>
  <c r="Q109" i="29"/>
  <c r="R109" i="29"/>
  <c r="S109" i="29"/>
  <c r="T109" i="29"/>
  <c r="U109" i="29"/>
  <c r="V109" i="29"/>
  <c r="W109" i="29"/>
  <c r="X109" i="29"/>
  <c r="Y109" i="29"/>
  <c r="Z109" i="29"/>
  <c r="AA109" i="29"/>
  <c r="AB109" i="29"/>
  <c r="AC109" i="29"/>
  <c r="AD109" i="29"/>
  <c r="AE109" i="29"/>
  <c r="AF109" i="29"/>
  <c r="AG109" i="29"/>
  <c r="AH109" i="29"/>
  <c r="AI109" i="29"/>
  <c r="C110" i="29"/>
  <c r="C111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E140" i="29"/>
  <c r="F140" i="29"/>
  <c r="G140" i="29"/>
  <c r="H140" i="29"/>
  <c r="I140" i="29"/>
  <c r="J140" i="29"/>
  <c r="K140" i="29"/>
  <c r="L140" i="29"/>
  <c r="M140" i="29"/>
  <c r="N140" i="29"/>
  <c r="O140" i="29"/>
  <c r="P140" i="29"/>
  <c r="Q140" i="29"/>
  <c r="R140" i="29"/>
  <c r="S140" i="29"/>
  <c r="T140" i="29"/>
  <c r="U140" i="29"/>
  <c r="V140" i="29"/>
  <c r="W140" i="29"/>
  <c r="X140" i="29"/>
  <c r="Y140" i="29"/>
  <c r="Z140" i="29"/>
  <c r="AA140" i="29"/>
  <c r="AB140" i="29"/>
  <c r="AC140" i="29"/>
  <c r="AD140" i="29"/>
  <c r="AE140" i="29"/>
  <c r="AF140" i="29"/>
  <c r="AG140" i="29"/>
  <c r="AH140" i="29"/>
  <c r="AI140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I141" i="29"/>
  <c r="E142" i="29"/>
  <c r="F142" i="29"/>
  <c r="G142" i="29"/>
  <c r="H142" i="29"/>
  <c r="I142" i="29"/>
  <c r="J142" i="29"/>
  <c r="K142" i="29"/>
  <c r="L142" i="29"/>
  <c r="M142" i="29"/>
  <c r="N142" i="29"/>
  <c r="O142" i="29"/>
  <c r="P142" i="29"/>
  <c r="Q142" i="29"/>
  <c r="R142" i="29"/>
  <c r="S142" i="29"/>
  <c r="T142" i="29"/>
  <c r="U142" i="29"/>
  <c r="V142" i="29"/>
  <c r="W142" i="29"/>
  <c r="X142" i="29"/>
  <c r="Y142" i="29"/>
  <c r="Z142" i="29"/>
  <c r="AA142" i="29"/>
  <c r="AB142" i="29"/>
  <c r="AC142" i="29"/>
  <c r="AD142" i="29"/>
  <c r="AE142" i="29"/>
  <c r="AF142" i="29"/>
  <c r="AG142" i="29"/>
  <c r="AH142" i="29"/>
  <c r="AI142" i="29"/>
  <c r="C143" i="29"/>
  <c r="C144" i="29"/>
  <c r="A147" i="29"/>
  <c r="A148" i="29"/>
  <c r="A149" i="29"/>
  <c r="A150" i="29"/>
  <c r="A151" i="29"/>
  <c r="A152" i="29"/>
  <c r="E153" i="29"/>
  <c r="F153" i="29"/>
  <c r="G153" i="29"/>
  <c r="H153" i="29"/>
  <c r="I153" i="29"/>
  <c r="J153" i="29"/>
  <c r="K153" i="29"/>
  <c r="L153" i="29"/>
  <c r="M153" i="29"/>
  <c r="N153" i="29"/>
  <c r="O153" i="29"/>
  <c r="P153" i="29"/>
  <c r="Q153" i="29"/>
  <c r="R153" i="29"/>
  <c r="S153" i="29"/>
  <c r="T153" i="29"/>
  <c r="U153" i="29"/>
  <c r="V153" i="29"/>
  <c r="W153" i="29"/>
  <c r="X153" i="29"/>
  <c r="Y153" i="29"/>
  <c r="Z153" i="29"/>
  <c r="AA153" i="29"/>
  <c r="AB153" i="29"/>
  <c r="AC153" i="29"/>
  <c r="AD153" i="29"/>
  <c r="AE153" i="29"/>
  <c r="AF153" i="29"/>
  <c r="AG153" i="29"/>
  <c r="AH153" i="29"/>
  <c r="AI153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I154" i="29"/>
  <c r="E155" i="29"/>
  <c r="F155" i="29"/>
  <c r="G155" i="29"/>
  <c r="H155" i="29"/>
  <c r="I155" i="29"/>
  <c r="J155" i="29"/>
  <c r="K155" i="29"/>
  <c r="L155" i="29"/>
  <c r="M155" i="29"/>
  <c r="N155" i="29"/>
  <c r="O155" i="29"/>
  <c r="P155" i="29"/>
  <c r="Q155" i="29"/>
  <c r="R155" i="29"/>
  <c r="S155" i="29"/>
  <c r="T155" i="29"/>
  <c r="U155" i="29"/>
  <c r="V155" i="29"/>
  <c r="W155" i="29"/>
  <c r="X155" i="29"/>
  <c r="Y155" i="29"/>
  <c r="Z155" i="29"/>
  <c r="AA155" i="29"/>
  <c r="AB155" i="29"/>
  <c r="AC155" i="29"/>
  <c r="AD155" i="29"/>
  <c r="AE155" i="29"/>
  <c r="AF155" i="29"/>
  <c r="AG155" i="29"/>
  <c r="AH155" i="29"/>
  <c r="AI155" i="29"/>
  <c r="C156" i="29"/>
  <c r="C157" i="29"/>
  <c r="E159" i="29"/>
  <c r="F159" i="29"/>
  <c r="G159" i="29"/>
  <c r="H159" i="29"/>
  <c r="I159" i="29"/>
  <c r="J159" i="29"/>
  <c r="K159" i="29"/>
  <c r="L159" i="29"/>
  <c r="M159" i="29"/>
  <c r="N159" i="29"/>
  <c r="O159" i="29"/>
  <c r="P159" i="29"/>
  <c r="Q159" i="29"/>
  <c r="R159" i="29"/>
  <c r="S159" i="29"/>
  <c r="T159" i="29"/>
  <c r="U159" i="29"/>
  <c r="V159" i="29"/>
  <c r="W159" i="29"/>
  <c r="X159" i="29"/>
  <c r="Y159" i="29"/>
  <c r="Z159" i="29"/>
  <c r="AA159" i="29"/>
  <c r="AB159" i="29"/>
  <c r="AC159" i="29"/>
  <c r="AD159" i="29"/>
  <c r="AE159" i="29"/>
  <c r="AF159" i="29"/>
  <c r="AG159" i="29"/>
  <c r="AH159" i="29"/>
  <c r="AI159" i="29"/>
  <c r="C160" i="29"/>
  <c r="C161" i="29"/>
  <c r="E161" i="29"/>
  <c r="F161" i="29"/>
  <c r="G161" i="29"/>
  <c r="H161" i="29"/>
  <c r="I161" i="29"/>
  <c r="J161" i="29"/>
  <c r="K161" i="29"/>
  <c r="L161" i="29"/>
  <c r="M161" i="29"/>
  <c r="N161" i="29"/>
  <c r="O161" i="29"/>
  <c r="P161" i="29"/>
  <c r="Q161" i="29"/>
  <c r="R161" i="29"/>
  <c r="S161" i="29"/>
  <c r="T161" i="29"/>
  <c r="U161" i="29"/>
  <c r="V161" i="29"/>
  <c r="W161" i="29"/>
  <c r="X161" i="29"/>
  <c r="Y161" i="29"/>
  <c r="Z161" i="29"/>
  <c r="AA161" i="29"/>
  <c r="AB161" i="29"/>
  <c r="AC161" i="29"/>
  <c r="AD161" i="29"/>
  <c r="AE161" i="29"/>
  <c r="AF161" i="29"/>
  <c r="AG161" i="29"/>
  <c r="AH161" i="29"/>
  <c r="AI161" i="29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5" i="28"/>
  <c r="A6" i="28"/>
  <c r="A7" i="28"/>
  <c r="A8" i="28"/>
  <c r="A9" i="28"/>
  <c r="A10" i="28"/>
  <c r="A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C15" i="28"/>
  <c r="C16" i="28"/>
  <c r="A19" i="28"/>
  <c r="A20" i="28"/>
  <c r="A21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C25" i="28"/>
  <c r="C26" i="28"/>
  <c r="A29" i="28"/>
  <c r="A30" i="28"/>
  <c r="A31" i="28"/>
  <c r="A32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C36" i="28"/>
  <c r="C37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E52" i="28"/>
  <c r="F52" i="28"/>
  <c r="G52" i="28"/>
  <c r="H52" i="28"/>
  <c r="I52" i="28"/>
  <c r="J52" i="28"/>
  <c r="K52" i="28"/>
  <c r="L52" i="28"/>
  <c r="M52" i="28"/>
  <c r="N52" i="28"/>
  <c r="O52" i="28"/>
  <c r="P52" i="28"/>
  <c r="Q52" i="28"/>
  <c r="R52" i="28"/>
  <c r="S52" i="28"/>
  <c r="T52" i="28"/>
  <c r="U52" i="28"/>
  <c r="V52" i="28"/>
  <c r="W52" i="28"/>
  <c r="X52" i="28"/>
  <c r="Y52" i="28"/>
  <c r="Z52" i="28"/>
  <c r="AA52" i="28"/>
  <c r="AB52" i="28"/>
  <c r="AC52" i="28"/>
  <c r="AD52" i="28"/>
  <c r="AE52" i="28"/>
  <c r="AF52" i="28"/>
  <c r="AG52" i="28"/>
  <c r="AH52" i="28"/>
  <c r="AI52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AI53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C55" i="28"/>
  <c r="C56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C75" i="28"/>
  <c r="C76" i="28"/>
  <c r="A79" i="28"/>
  <c r="A80" i="28"/>
  <c r="A81" i="28"/>
  <c r="A82" i="28"/>
  <c r="A83" i="28"/>
  <c r="E84" i="28"/>
  <c r="F84" i="28"/>
  <c r="G84" i="28"/>
  <c r="H84" i="28"/>
  <c r="I84" i="28"/>
  <c r="J84" i="28"/>
  <c r="K84" i="28"/>
  <c r="L84" i="28"/>
  <c r="M84" i="28"/>
  <c r="N84" i="28"/>
  <c r="O84" i="28"/>
  <c r="P84" i="28"/>
  <c r="Q84" i="28"/>
  <c r="R84" i="28"/>
  <c r="S84" i="28"/>
  <c r="T84" i="28"/>
  <c r="U84" i="28"/>
  <c r="V84" i="28"/>
  <c r="W84" i="28"/>
  <c r="X84" i="28"/>
  <c r="Y84" i="28"/>
  <c r="Z84" i="28"/>
  <c r="AA84" i="28"/>
  <c r="AB84" i="28"/>
  <c r="AC84" i="28"/>
  <c r="AD84" i="28"/>
  <c r="AE84" i="28"/>
  <c r="AF84" i="28"/>
  <c r="AG84" i="28"/>
  <c r="AH84" i="28"/>
  <c r="AI84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AI85" i="28"/>
  <c r="E86" i="28"/>
  <c r="F86" i="28"/>
  <c r="G86" i="28"/>
  <c r="H86" i="28"/>
  <c r="I86" i="28"/>
  <c r="J86" i="28"/>
  <c r="K86" i="28"/>
  <c r="L86" i="28"/>
  <c r="M86" i="28"/>
  <c r="N86" i="28"/>
  <c r="O86" i="28"/>
  <c r="P86" i="28"/>
  <c r="Q86" i="28"/>
  <c r="R86" i="28"/>
  <c r="S86" i="28"/>
  <c r="T86" i="28"/>
  <c r="U86" i="28"/>
  <c r="V86" i="28"/>
  <c r="W86" i="28"/>
  <c r="X86" i="28"/>
  <c r="Y86" i="28"/>
  <c r="Z86" i="28"/>
  <c r="AA86" i="28"/>
  <c r="AB86" i="28"/>
  <c r="AC86" i="28"/>
  <c r="AD86" i="28"/>
  <c r="AE86" i="28"/>
  <c r="AF86" i="28"/>
  <c r="AG86" i="28"/>
  <c r="AH86" i="28"/>
  <c r="AI86" i="28"/>
  <c r="C87" i="28"/>
  <c r="C88" i="28"/>
  <c r="A91" i="28"/>
  <c r="A92" i="28"/>
  <c r="A93" i="28"/>
  <c r="A94" i="28"/>
  <c r="E95" i="28"/>
  <c r="F95" i="28"/>
  <c r="G95" i="28"/>
  <c r="H95" i="28"/>
  <c r="I95" i="28"/>
  <c r="J95" i="28"/>
  <c r="K95" i="28"/>
  <c r="L95" i="28"/>
  <c r="M95" i="28"/>
  <c r="N95" i="28"/>
  <c r="O95" i="28"/>
  <c r="P95" i="28"/>
  <c r="Q95" i="28"/>
  <c r="R95" i="28"/>
  <c r="S95" i="28"/>
  <c r="T95" i="28"/>
  <c r="U95" i="28"/>
  <c r="V95" i="28"/>
  <c r="W95" i="28"/>
  <c r="X95" i="28"/>
  <c r="Y95" i="28"/>
  <c r="Z95" i="28"/>
  <c r="AA95" i="28"/>
  <c r="AB95" i="28"/>
  <c r="AC95" i="28"/>
  <c r="AD95" i="28"/>
  <c r="AE95" i="28"/>
  <c r="AF95" i="28"/>
  <c r="AG95" i="28"/>
  <c r="AH95" i="28"/>
  <c r="AI95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AI96" i="28"/>
  <c r="E97" i="28"/>
  <c r="F97" i="28"/>
  <c r="G97" i="28"/>
  <c r="H97" i="28"/>
  <c r="I97" i="28"/>
  <c r="J97" i="28"/>
  <c r="K97" i="28"/>
  <c r="L97" i="28"/>
  <c r="M97" i="28"/>
  <c r="N97" i="28"/>
  <c r="O97" i="28"/>
  <c r="P97" i="28"/>
  <c r="Q97" i="28"/>
  <c r="R97" i="28"/>
  <c r="S97" i="28"/>
  <c r="T97" i="28"/>
  <c r="U97" i="28"/>
  <c r="V97" i="28"/>
  <c r="W97" i="28"/>
  <c r="X97" i="28"/>
  <c r="Y97" i="28"/>
  <c r="Z97" i="28"/>
  <c r="AA97" i="28"/>
  <c r="AB97" i="28"/>
  <c r="AC97" i="28"/>
  <c r="AD97" i="28"/>
  <c r="AE97" i="28"/>
  <c r="AF97" i="28"/>
  <c r="AG97" i="28"/>
  <c r="AH97" i="28"/>
  <c r="AI97" i="28"/>
  <c r="C98" i="28"/>
  <c r="C99" i="28"/>
  <c r="A102" i="28"/>
  <c r="A103" i="28"/>
  <c r="A104" i="28"/>
  <c r="A105" i="28"/>
  <c r="A106" i="28"/>
  <c r="E107" i="28"/>
  <c r="F107" i="28"/>
  <c r="G107" i="28"/>
  <c r="H107" i="28"/>
  <c r="I107" i="28"/>
  <c r="J107" i="28"/>
  <c r="K107" i="28"/>
  <c r="L107" i="28"/>
  <c r="M107" i="28"/>
  <c r="N107" i="28"/>
  <c r="O107" i="28"/>
  <c r="P107" i="28"/>
  <c r="Q107" i="28"/>
  <c r="R107" i="28"/>
  <c r="S107" i="28"/>
  <c r="T107" i="28"/>
  <c r="U107" i="28"/>
  <c r="V107" i="28"/>
  <c r="W107" i="28"/>
  <c r="X107" i="28"/>
  <c r="Y107" i="28"/>
  <c r="Z107" i="28"/>
  <c r="AA107" i="28"/>
  <c r="AB107" i="28"/>
  <c r="AC107" i="28"/>
  <c r="AD107" i="28"/>
  <c r="AE107" i="28"/>
  <c r="AF107" i="28"/>
  <c r="AG107" i="28"/>
  <c r="AH107" i="28"/>
  <c r="AI107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AI108" i="28"/>
  <c r="E109" i="28"/>
  <c r="F109" i="28"/>
  <c r="G109" i="28"/>
  <c r="H109" i="28"/>
  <c r="I109" i="28"/>
  <c r="J109" i="28"/>
  <c r="K109" i="28"/>
  <c r="L109" i="28"/>
  <c r="M109" i="28"/>
  <c r="N109" i="28"/>
  <c r="O109" i="28"/>
  <c r="P109" i="28"/>
  <c r="Q109" i="28"/>
  <c r="R109" i="28"/>
  <c r="S109" i="28"/>
  <c r="T109" i="28"/>
  <c r="U109" i="28"/>
  <c r="V109" i="28"/>
  <c r="W109" i="28"/>
  <c r="X109" i="28"/>
  <c r="Y109" i="28"/>
  <c r="Z109" i="28"/>
  <c r="AA109" i="28"/>
  <c r="AB109" i="28"/>
  <c r="AC109" i="28"/>
  <c r="AD109" i="28"/>
  <c r="AE109" i="28"/>
  <c r="AF109" i="28"/>
  <c r="AG109" i="28"/>
  <c r="AH109" i="28"/>
  <c r="AI109" i="28"/>
  <c r="C110" i="28"/>
  <c r="C111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E140" i="28"/>
  <c r="F140" i="28"/>
  <c r="G140" i="28"/>
  <c r="H140" i="28"/>
  <c r="I140" i="28"/>
  <c r="J140" i="28"/>
  <c r="K140" i="28"/>
  <c r="L140" i="28"/>
  <c r="M140" i="28"/>
  <c r="N140" i="28"/>
  <c r="O140" i="28"/>
  <c r="P140" i="28"/>
  <c r="Q140" i="28"/>
  <c r="R140" i="28"/>
  <c r="S140" i="28"/>
  <c r="T140" i="28"/>
  <c r="U140" i="28"/>
  <c r="V140" i="28"/>
  <c r="W140" i="28"/>
  <c r="X140" i="28"/>
  <c r="Y140" i="28"/>
  <c r="Z140" i="28"/>
  <c r="AA140" i="28"/>
  <c r="AB140" i="28"/>
  <c r="AC140" i="28"/>
  <c r="AD140" i="28"/>
  <c r="AE140" i="28"/>
  <c r="AF140" i="28"/>
  <c r="AG140" i="28"/>
  <c r="AH140" i="28"/>
  <c r="AI140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AI141" i="28"/>
  <c r="E142" i="28"/>
  <c r="F142" i="28"/>
  <c r="G142" i="28"/>
  <c r="H142" i="28"/>
  <c r="I142" i="28"/>
  <c r="J142" i="28"/>
  <c r="K142" i="28"/>
  <c r="L142" i="28"/>
  <c r="M142" i="28"/>
  <c r="N142" i="28"/>
  <c r="O142" i="28"/>
  <c r="P142" i="28"/>
  <c r="Q142" i="28"/>
  <c r="R142" i="28"/>
  <c r="S142" i="28"/>
  <c r="T142" i="28"/>
  <c r="U142" i="28"/>
  <c r="V142" i="28"/>
  <c r="W142" i="28"/>
  <c r="X142" i="28"/>
  <c r="Y142" i="28"/>
  <c r="Z142" i="28"/>
  <c r="AA142" i="28"/>
  <c r="AB142" i="28"/>
  <c r="AC142" i="28"/>
  <c r="AD142" i="28"/>
  <c r="AE142" i="28"/>
  <c r="AF142" i="28"/>
  <c r="AG142" i="28"/>
  <c r="AH142" i="28"/>
  <c r="AI142" i="28"/>
  <c r="C143" i="28"/>
  <c r="C144" i="28"/>
  <c r="A147" i="28"/>
  <c r="A148" i="28"/>
  <c r="A149" i="28"/>
  <c r="A150" i="28"/>
  <c r="A151" i="28"/>
  <c r="A152" i="28"/>
  <c r="E153" i="28"/>
  <c r="F153" i="28"/>
  <c r="G153" i="28"/>
  <c r="H153" i="28"/>
  <c r="I153" i="28"/>
  <c r="J153" i="28"/>
  <c r="K153" i="28"/>
  <c r="L153" i="28"/>
  <c r="M153" i="28"/>
  <c r="N153" i="28"/>
  <c r="O153" i="28"/>
  <c r="P153" i="28"/>
  <c r="Q153" i="28"/>
  <c r="R153" i="28"/>
  <c r="S153" i="28"/>
  <c r="T153" i="28"/>
  <c r="U153" i="28"/>
  <c r="V153" i="28"/>
  <c r="W153" i="28"/>
  <c r="X153" i="28"/>
  <c r="Y153" i="28"/>
  <c r="Z153" i="28"/>
  <c r="AA153" i="28"/>
  <c r="AB153" i="28"/>
  <c r="AC153" i="28"/>
  <c r="AD153" i="28"/>
  <c r="AE153" i="28"/>
  <c r="AF153" i="28"/>
  <c r="AG153" i="28"/>
  <c r="AH153" i="28"/>
  <c r="AI153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AI154" i="28"/>
  <c r="E155" i="28"/>
  <c r="F155" i="28"/>
  <c r="G155" i="28"/>
  <c r="H155" i="28"/>
  <c r="I155" i="28"/>
  <c r="J155" i="28"/>
  <c r="K155" i="28"/>
  <c r="L155" i="28"/>
  <c r="M155" i="28"/>
  <c r="N155" i="28"/>
  <c r="O155" i="28"/>
  <c r="P155" i="28"/>
  <c r="Q155" i="28"/>
  <c r="R155" i="28"/>
  <c r="S155" i="28"/>
  <c r="T155" i="28"/>
  <c r="U155" i="28"/>
  <c r="V155" i="28"/>
  <c r="W155" i="28"/>
  <c r="X155" i="28"/>
  <c r="Y155" i="28"/>
  <c r="Z155" i="28"/>
  <c r="AA155" i="28"/>
  <c r="AB155" i="28"/>
  <c r="AC155" i="28"/>
  <c r="AD155" i="28"/>
  <c r="AE155" i="28"/>
  <c r="AF155" i="28"/>
  <c r="AG155" i="28"/>
  <c r="AH155" i="28"/>
  <c r="AI155" i="28"/>
  <c r="C156" i="28"/>
  <c r="C157" i="28"/>
  <c r="E159" i="28"/>
  <c r="F159" i="28"/>
  <c r="G159" i="28"/>
  <c r="H159" i="28"/>
  <c r="I159" i="28"/>
  <c r="J159" i="28"/>
  <c r="K159" i="28"/>
  <c r="L159" i="28"/>
  <c r="M159" i="28"/>
  <c r="N159" i="28"/>
  <c r="O159" i="28"/>
  <c r="P159" i="28"/>
  <c r="Q159" i="28"/>
  <c r="R159" i="28"/>
  <c r="S159" i="28"/>
  <c r="T159" i="28"/>
  <c r="U159" i="28"/>
  <c r="V159" i="28"/>
  <c r="W159" i="28"/>
  <c r="X159" i="28"/>
  <c r="Y159" i="28"/>
  <c r="Z159" i="28"/>
  <c r="AA159" i="28"/>
  <c r="AB159" i="28"/>
  <c r="AC159" i="28"/>
  <c r="AD159" i="28"/>
  <c r="AE159" i="28"/>
  <c r="AF159" i="28"/>
  <c r="AG159" i="28"/>
  <c r="AH159" i="28"/>
  <c r="AI159" i="28"/>
  <c r="C160" i="28"/>
  <c r="C161" i="28"/>
  <c r="E161" i="28"/>
  <c r="F161" i="28"/>
  <c r="G161" i="28"/>
  <c r="H161" i="28"/>
  <c r="I161" i="28"/>
  <c r="J161" i="28"/>
  <c r="K161" i="28"/>
  <c r="L161" i="28"/>
  <c r="M161" i="28"/>
  <c r="N161" i="28"/>
  <c r="O161" i="28"/>
  <c r="P161" i="28"/>
  <c r="Q161" i="28"/>
  <c r="R161" i="28"/>
  <c r="S161" i="28"/>
  <c r="T161" i="28"/>
  <c r="U161" i="28"/>
  <c r="V161" i="28"/>
  <c r="W161" i="28"/>
  <c r="X161" i="28"/>
  <c r="Y161" i="28"/>
  <c r="Z161" i="28"/>
  <c r="AA161" i="28"/>
  <c r="AB161" i="28"/>
  <c r="AC161" i="28"/>
  <c r="AD161" i="28"/>
  <c r="AE161" i="28"/>
  <c r="AF161" i="28"/>
  <c r="AG161" i="28"/>
  <c r="AH161" i="28"/>
  <c r="AI161" i="28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5" i="27"/>
  <c r="A6" i="27"/>
  <c r="A7" i="27"/>
  <c r="A8" i="27"/>
  <c r="A9" i="27"/>
  <c r="A10" i="27"/>
  <c r="A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C15" i="27"/>
  <c r="C16" i="27"/>
  <c r="A19" i="27"/>
  <c r="A20" i="27"/>
  <c r="A21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C25" i="27"/>
  <c r="C26" i="27"/>
  <c r="A29" i="27"/>
  <c r="A30" i="27"/>
  <c r="A31" i="27"/>
  <c r="A32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C36" i="27"/>
  <c r="C37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Z52" i="27"/>
  <c r="AA52" i="27"/>
  <c r="AB52" i="27"/>
  <c r="AC52" i="27"/>
  <c r="AD52" i="27"/>
  <c r="AE52" i="27"/>
  <c r="AF52" i="27"/>
  <c r="AG52" i="27"/>
  <c r="AH52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Z53" i="27"/>
  <c r="AA53" i="27"/>
  <c r="AB53" i="27"/>
  <c r="AC53" i="27"/>
  <c r="AD53" i="27"/>
  <c r="AE53" i="27"/>
  <c r="AF53" i="27"/>
  <c r="AG53" i="27"/>
  <c r="AH53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C55" i="27"/>
  <c r="C56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C75" i="27"/>
  <c r="C76" i="27"/>
  <c r="A79" i="27"/>
  <c r="A80" i="27"/>
  <c r="A81" i="27"/>
  <c r="A82" i="27"/>
  <c r="A83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Z84" i="27"/>
  <c r="AA84" i="27"/>
  <c r="AB84" i="27"/>
  <c r="AC84" i="27"/>
  <c r="AD84" i="27"/>
  <c r="AE84" i="27"/>
  <c r="AF84" i="27"/>
  <c r="AG84" i="27"/>
  <c r="AH84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Z85" i="27"/>
  <c r="AA85" i="27"/>
  <c r="AB85" i="27"/>
  <c r="AC85" i="27"/>
  <c r="AD85" i="27"/>
  <c r="AE85" i="27"/>
  <c r="AF85" i="27"/>
  <c r="AG85" i="27"/>
  <c r="AH85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C87" i="27"/>
  <c r="C88" i="27"/>
  <c r="A90" i="27"/>
  <c r="A91" i="27"/>
  <c r="A92" i="27"/>
  <c r="A93" i="27"/>
  <c r="A94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Z95" i="27"/>
  <c r="AA95" i="27"/>
  <c r="AB95" i="27"/>
  <c r="AC95" i="27"/>
  <c r="AD95" i="27"/>
  <c r="AE95" i="27"/>
  <c r="AF95" i="27"/>
  <c r="AG95" i="27"/>
  <c r="AH95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Z96" i="27"/>
  <c r="AA96" i="27"/>
  <c r="AB96" i="27"/>
  <c r="AC96" i="27"/>
  <c r="AD96" i="27"/>
  <c r="AE96" i="27"/>
  <c r="AF96" i="27"/>
  <c r="AG96" i="27"/>
  <c r="AH96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Z97" i="27"/>
  <c r="AA97" i="27"/>
  <c r="AB97" i="27"/>
  <c r="AC97" i="27"/>
  <c r="AD97" i="27"/>
  <c r="AE97" i="27"/>
  <c r="AF97" i="27"/>
  <c r="AG97" i="27"/>
  <c r="AH97" i="27"/>
  <c r="C98" i="27"/>
  <c r="C99" i="27"/>
  <c r="A102" i="27"/>
  <c r="A103" i="27"/>
  <c r="A104" i="27"/>
  <c r="A105" i="27"/>
  <c r="A106" i="27"/>
  <c r="E107" i="27"/>
  <c r="F107" i="27"/>
  <c r="G107" i="27"/>
  <c r="H107" i="27"/>
  <c r="I107" i="27"/>
  <c r="J107" i="27"/>
  <c r="K107" i="27"/>
  <c r="L107" i="27"/>
  <c r="M107" i="27"/>
  <c r="N107" i="27"/>
  <c r="O107" i="27"/>
  <c r="P107" i="27"/>
  <c r="Q107" i="27"/>
  <c r="R107" i="27"/>
  <c r="S107" i="27"/>
  <c r="T107" i="27"/>
  <c r="U107" i="27"/>
  <c r="V107" i="27"/>
  <c r="W107" i="27"/>
  <c r="X107" i="27"/>
  <c r="Y107" i="27"/>
  <c r="Z107" i="27"/>
  <c r="AA107" i="27"/>
  <c r="AB107" i="27"/>
  <c r="AC107" i="27"/>
  <c r="AD107" i="27"/>
  <c r="AE107" i="27"/>
  <c r="AF107" i="27"/>
  <c r="AG107" i="27"/>
  <c r="AH107" i="27"/>
  <c r="E108" i="27"/>
  <c r="F108" i="27"/>
  <c r="G108" i="27"/>
  <c r="H108" i="27"/>
  <c r="I108" i="27"/>
  <c r="J108" i="27"/>
  <c r="K108" i="27"/>
  <c r="L108" i="27"/>
  <c r="M108" i="27"/>
  <c r="N108" i="27"/>
  <c r="O108" i="27"/>
  <c r="P108" i="27"/>
  <c r="Q108" i="27"/>
  <c r="R108" i="27"/>
  <c r="S108" i="27"/>
  <c r="T108" i="27"/>
  <c r="U108" i="27"/>
  <c r="V108" i="27"/>
  <c r="W108" i="27"/>
  <c r="X108" i="27"/>
  <c r="Y108" i="27"/>
  <c r="Z108" i="27"/>
  <c r="AA108" i="27"/>
  <c r="AB108" i="27"/>
  <c r="AC108" i="27"/>
  <c r="AD108" i="27"/>
  <c r="AE108" i="27"/>
  <c r="AF108" i="27"/>
  <c r="AG108" i="27"/>
  <c r="AH108" i="27"/>
  <c r="E109" i="27"/>
  <c r="F109" i="27"/>
  <c r="G109" i="27"/>
  <c r="H109" i="27"/>
  <c r="I109" i="27"/>
  <c r="J109" i="27"/>
  <c r="K109" i="27"/>
  <c r="L109" i="27"/>
  <c r="M109" i="27"/>
  <c r="N109" i="27"/>
  <c r="O109" i="27"/>
  <c r="P109" i="27"/>
  <c r="Q109" i="27"/>
  <c r="R109" i="27"/>
  <c r="S109" i="27"/>
  <c r="T109" i="27"/>
  <c r="U109" i="27"/>
  <c r="V109" i="27"/>
  <c r="W109" i="27"/>
  <c r="X109" i="27"/>
  <c r="Y109" i="27"/>
  <c r="Z109" i="27"/>
  <c r="AA109" i="27"/>
  <c r="AB109" i="27"/>
  <c r="AC109" i="27"/>
  <c r="AD109" i="27"/>
  <c r="AE109" i="27"/>
  <c r="AF109" i="27"/>
  <c r="AG109" i="27"/>
  <c r="AH109" i="27"/>
  <c r="C110" i="27"/>
  <c r="C111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E140" i="27"/>
  <c r="F140" i="27"/>
  <c r="G140" i="27"/>
  <c r="H140" i="27"/>
  <c r="I140" i="27"/>
  <c r="J140" i="27"/>
  <c r="K140" i="27"/>
  <c r="L140" i="27"/>
  <c r="M140" i="27"/>
  <c r="N140" i="27"/>
  <c r="O140" i="27"/>
  <c r="P140" i="27"/>
  <c r="Q140" i="27"/>
  <c r="R140" i="27"/>
  <c r="S140" i="27"/>
  <c r="T140" i="27"/>
  <c r="U140" i="27"/>
  <c r="V140" i="27"/>
  <c r="W140" i="27"/>
  <c r="X140" i="27"/>
  <c r="Y140" i="27"/>
  <c r="Z140" i="27"/>
  <c r="AA140" i="27"/>
  <c r="AB140" i="27"/>
  <c r="AC140" i="27"/>
  <c r="AD140" i="27"/>
  <c r="AE140" i="27"/>
  <c r="AF140" i="27"/>
  <c r="AG140" i="27"/>
  <c r="AH140" i="27"/>
  <c r="E141" i="27"/>
  <c r="F141" i="27"/>
  <c r="G141" i="27"/>
  <c r="H141" i="27"/>
  <c r="I141" i="27"/>
  <c r="J141" i="27"/>
  <c r="K141" i="27"/>
  <c r="L141" i="27"/>
  <c r="M141" i="27"/>
  <c r="N141" i="27"/>
  <c r="O141" i="27"/>
  <c r="P141" i="27"/>
  <c r="Q141" i="27"/>
  <c r="R141" i="27"/>
  <c r="S141" i="27"/>
  <c r="T141" i="27"/>
  <c r="U141" i="27"/>
  <c r="V141" i="27"/>
  <c r="W141" i="27"/>
  <c r="X141" i="27"/>
  <c r="Y141" i="27"/>
  <c r="Z141" i="27"/>
  <c r="AA141" i="27"/>
  <c r="AB141" i="27"/>
  <c r="AC141" i="27"/>
  <c r="AD141" i="27"/>
  <c r="AE141" i="27"/>
  <c r="AF141" i="27"/>
  <c r="AG141" i="27"/>
  <c r="AH141" i="27"/>
  <c r="E142" i="27"/>
  <c r="F142" i="27"/>
  <c r="G142" i="27"/>
  <c r="H142" i="27"/>
  <c r="I142" i="27"/>
  <c r="J142" i="27"/>
  <c r="K142" i="27"/>
  <c r="L142" i="27"/>
  <c r="M142" i="27"/>
  <c r="N142" i="27"/>
  <c r="O142" i="27"/>
  <c r="P142" i="27"/>
  <c r="Q142" i="27"/>
  <c r="R142" i="27"/>
  <c r="S142" i="27"/>
  <c r="T142" i="27"/>
  <c r="U142" i="27"/>
  <c r="V142" i="27"/>
  <c r="W142" i="27"/>
  <c r="X142" i="27"/>
  <c r="Y142" i="27"/>
  <c r="Z142" i="27"/>
  <c r="AA142" i="27"/>
  <c r="AB142" i="27"/>
  <c r="AC142" i="27"/>
  <c r="AD142" i="27"/>
  <c r="AE142" i="27"/>
  <c r="AF142" i="27"/>
  <c r="AG142" i="27"/>
  <c r="AH142" i="27"/>
  <c r="C143" i="27"/>
  <c r="C144" i="27"/>
  <c r="A147" i="27"/>
  <c r="A148" i="27"/>
  <c r="A149" i="27"/>
  <c r="A150" i="27"/>
  <c r="A151" i="27"/>
  <c r="A152" i="27"/>
  <c r="E153" i="27"/>
  <c r="F153" i="27"/>
  <c r="G153" i="27"/>
  <c r="H153" i="27"/>
  <c r="I153" i="27"/>
  <c r="J153" i="27"/>
  <c r="K153" i="27"/>
  <c r="L153" i="27"/>
  <c r="M153" i="27"/>
  <c r="N153" i="27"/>
  <c r="O153" i="27"/>
  <c r="P153" i="27"/>
  <c r="Q153" i="27"/>
  <c r="R153" i="27"/>
  <c r="S153" i="27"/>
  <c r="T153" i="27"/>
  <c r="U153" i="27"/>
  <c r="V153" i="27"/>
  <c r="W153" i="27"/>
  <c r="X153" i="27"/>
  <c r="Y153" i="27"/>
  <c r="Z153" i="27"/>
  <c r="AA153" i="27"/>
  <c r="AB153" i="27"/>
  <c r="AC153" i="27"/>
  <c r="AD153" i="27"/>
  <c r="AE153" i="27"/>
  <c r="AF153" i="27"/>
  <c r="AG153" i="27"/>
  <c r="AH153" i="27"/>
  <c r="E154" i="27"/>
  <c r="F154" i="27"/>
  <c r="G154" i="27"/>
  <c r="H154" i="27"/>
  <c r="I154" i="27"/>
  <c r="J154" i="27"/>
  <c r="K154" i="27"/>
  <c r="L154" i="27"/>
  <c r="M154" i="27"/>
  <c r="N154" i="27"/>
  <c r="O154" i="27"/>
  <c r="P154" i="27"/>
  <c r="Q154" i="27"/>
  <c r="R154" i="27"/>
  <c r="S154" i="27"/>
  <c r="T154" i="27"/>
  <c r="U154" i="27"/>
  <c r="V154" i="27"/>
  <c r="W154" i="27"/>
  <c r="X154" i="27"/>
  <c r="Y154" i="27"/>
  <c r="Z154" i="27"/>
  <c r="AA154" i="27"/>
  <c r="AB154" i="27"/>
  <c r="AC154" i="27"/>
  <c r="AD154" i="27"/>
  <c r="AE154" i="27"/>
  <c r="AF154" i="27"/>
  <c r="AG154" i="27"/>
  <c r="AH154" i="27"/>
  <c r="E155" i="27"/>
  <c r="F155" i="27"/>
  <c r="G155" i="27"/>
  <c r="H155" i="27"/>
  <c r="I155" i="27"/>
  <c r="J155" i="27"/>
  <c r="K155" i="27"/>
  <c r="L155" i="27"/>
  <c r="M155" i="27"/>
  <c r="N155" i="27"/>
  <c r="O155" i="27"/>
  <c r="P155" i="27"/>
  <c r="Q155" i="27"/>
  <c r="R155" i="27"/>
  <c r="S155" i="27"/>
  <c r="T155" i="27"/>
  <c r="U155" i="27"/>
  <c r="V155" i="27"/>
  <c r="W155" i="27"/>
  <c r="X155" i="27"/>
  <c r="Y155" i="27"/>
  <c r="Z155" i="27"/>
  <c r="AA155" i="27"/>
  <c r="AB155" i="27"/>
  <c r="AC155" i="27"/>
  <c r="AD155" i="27"/>
  <c r="AE155" i="27"/>
  <c r="AF155" i="27"/>
  <c r="AG155" i="27"/>
  <c r="AH155" i="27"/>
  <c r="C156" i="27"/>
  <c r="C157" i="27"/>
  <c r="E159" i="27"/>
  <c r="F159" i="27"/>
  <c r="G159" i="27"/>
  <c r="H159" i="27"/>
  <c r="I159" i="27"/>
  <c r="J159" i="27"/>
  <c r="K159" i="27"/>
  <c r="L159" i="27"/>
  <c r="M159" i="27"/>
  <c r="N159" i="27"/>
  <c r="O159" i="27"/>
  <c r="P159" i="27"/>
  <c r="Q159" i="27"/>
  <c r="R159" i="27"/>
  <c r="S159" i="27"/>
  <c r="T159" i="27"/>
  <c r="U159" i="27"/>
  <c r="V159" i="27"/>
  <c r="W159" i="27"/>
  <c r="X159" i="27"/>
  <c r="Y159" i="27"/>
  <c r="Z159" i="27"/>
  <c r="AA159" i="27"/>
  <c r="AB159" i="27"/>
  <c r="AC159" i="27"/>
  <c r="AD159" i="27"/>
  <c r="AE159" i="27"/>
  <c r="AF159" i="27"/>
  <c r="AG159" i="27"/>
  <c r="AH159" i="27"/>
  <c r="C160" i="27"/>
  <c r="C161" i="27"/>
  <c r="E161" i="27"/>
  <c r="F161" i="27"/>
  <c r="G161" i="27"/>
  <c r="H161" i="27"/>
  <c r="I161" i="27"/>
  <c r="J161" i="27"/>
  <c r="K161" i="27"/>
  <c r="L161" i="27"/>
  <c r="M161" i="27"/>
  <c r="N161" i="27"/>
  <c r="O161" i="27"/>
  <c r="P161" i="27"/>
  <c r="Q161" i="27"/>
  <c r="R161" i="27"/>
  <c r="S161" i="27"/>
  <c r="T161" i="27"/>
  <c r="U161" i="27"/>
  <c r="V161" i="27"/>
  <c r="W161" i="27"/>
  <c r="X161" i="27"/>
  <c r="Y161" i="27"/>
  <c r="Z161" i="27"/>
  <c r="AA161" i="27"/>
  <c r="AB161" i="27"/>
  <c r="AC161" i="27"/>
  <c r="AD161" i="27"/>
  <c r="AE161" i="27"/>
  <c r="AF161" i="27"/>
  <c r="AG161" i="27"/>
  <c r="AH161" i="27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5" i="26"/>
  <c r="A6" i="26"/>
  <c r="A7" i="26"/>
  <c r="A8" i="26"/>
  <c r="A9" i="26"/>
  <c r="A10" i="26"/>
  <c r="A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Z13" i="26"/>
  <c r="AA13" i="26"/>
  <c r="AB13" i="26"/>
  <c r="AC13" i="26"/>
  <c r="AD13" i="26"/>
  <c r="AE13" i="26"/>
  <c r="AF13" i="26"/>
  <c r="AG13" i="26"/>
  <c r="AH13" i="26"/>
  <c r="AI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C15" i="26"/>
  <c r="C16" i="26"/>
  <c r="A19" i="26"/>
  <c r="A20" i="26"/>
  <c r="A21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Z23" i="26"/>
  <c r="AA23" i="26"/>
  <c r="AB23" i="26"/>
  <c r="AC23" i="26"/>
  <c r="AD23" i="26"/>
  <c r="AE23" i="26"/>
  <c r="AF23" i="26"/>
  <c r="AG23" i="26"/>
  <c r="AH23" i="26"/>
  <c r="AI23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C25" i="26"/>
  <c r="C26" i="26"/>
  <c r="A29" i="26"/>
  <c r="A30" i="26"/>
  <c r="A31" i="26"/>
  <c r="A32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Z34" i="26"/>
  <c r="AA34" i="26"/>
  <c r="AB34" i="26"/>
  <c r="AC34" i="26"/>
  <c r="AD34" i="26"/>
  <c r="AE34" i="26"/>
  <c r="AF34" i="26"/>
  <c r="AG34" i="26"/>
  <c r="AH34" i="26"/>
  <c r="AI34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C36" i="26"/>
  <c r="C37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Z53" i="26"/>
  <c r="AA53" i="26"/>
  <c r="AB53" i="26"/>
  <c r="AC53" i="26"/>
  <c r="AD53" i="26"/>
  <c r="AE53" i="26"/>
  <c r="AF53" i="26"/>
  <c r="AG53" i="26"/>
  <c r="AH53" i="26"/>
  <c r="AI53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C55" i="26"/>
  <c r="C56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Z73" i="26"/>
  <c r="AA73" i="26"/>
  <c r="AB73" i="26"/>
  <c r="AC73" i="26"/>
  <c r="AD73" i="26"/>
  <c r="AE73" i="26"/>
  <c r="AF73" i="26"/>
  <c r="AG73" i="26"/>
  <c r="AH73" i="26"/>
  <c r="AI73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C75" i="26"/>
  <c r="C76" i="26"/>
  <c r="A79" i="26"/>
  <c r="A80" i="26"/>
  <c r="A81" i="26"/>
  <c r="A82" i="26"/>
  <c r="A83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Z84" i="26"/>
  <c r="AA84" i="26"/>
  <c r="AB84" i="26"/>
  <c r="AC84" i="26"/>
  <c r="AD84" i="26"/>
  <c r="AE84" i="26"/>
  <c r="AF84" i="26"/>
  <c r="AG84" i="26"/>
  <c r="AH84" i="26"/>
  <c r="AI84" i="26"/>
  <c r="Z85" i="26"/>
  <c r="AA85" i="26"/>
  <c r="AB85" i="26"/>
  <c r="AC85" i="26"/>
  <c r="AD85" i="26"/>
  <c r="AE85" i="26"/>
  <c r="AF85" i="26"/>
  <c r="AG85" i="26"/>
  <c r="AH85" i="26"/>
  <c r="AI85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Z86" i="26"/>
  <c r="AA86" i="26"/>
  <c r="AB86" i="26"/>
  <c r="AC86" i="26"/>
  <c r="AD86" i="26"/>
  <c r="AE86" i="26"/>
  <c r="AF86" i="26"/>
  <c r="AG86" i="26"/>
  <c r="AH86" i="26"/>
  <c r="AI86" i="26"/>
  <c r="C87" i="26"/>
  <c r="C88" i="26"/>
  <c r="A91" i="26"/>
  <c r="A92" i="26"/>
  <c r="A93" i="26"/>
  <c r="A94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Z95" i="26"/>
  <c r="AA95" i="26"/>
  <c r="AB95" i="26"/>
  <c r="AC95" i="26"/>
  <c r="AD95" i="26"/>
  <c r="AE95" i="26"/>
  <c r="AF95" i="26"/>
  <c r="AG95" i="26"/>
  <c r="AH95" i="26"/>
  <c r="AI95" i="26"/>
  <c r="Z96" i="26"/>
  <c r="AA96" i="26"/>
  <c r="AB96" i="26"/>
  <c r="AC96" i="26"/>
  <c r="AD96" i="26"/>
  <c r="AE96" i="26"/>
  <c r="AF96" i="26"/>
  <c r="AG96" i="26"/>
  <c r="AH96" i="26"/>
  <c r="AI96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Z97" i="26"/>
  <c r="AA97" i="26"/>
  <c r="AB97" i="26"/>
  <c r="AC97" i="26"/>
  <c r="AD97" i="26"/>
  <c r="AE97" i="26"/>
  <c r="AF97" i="26"/>
  <c r="AG97" i="26"/>
  <c r="AH97" i="26"/>
  <c r="AI97" i="26"/>
  <c r="C98" i="26"/>
  <c r="C99" i="26"/>
  <c r="A102" i="26"/>
  <c r="A103" i="26"/>
  <c r="A104" i="26"/>
  <c r="A105" i="26"/>
  <c r="A106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Z107" i="26"/>
  <c r="AA107" i="26"/>
  <c r="AB107" i="26"/>
  <c r="AC107" i="26"/>
  <c r="AD107" i="26"/>
  <c r="AE107" i="26"/>
  <c r="AF107" i="26"/>
  <c r="AG107" i="26"/>
  <c r="AH107" i="26"/>
  <c r="AI107" i="26"/>
  <c r="Z108" i="26"/>
  <c r="AA108" i="26"/>
  <c r="AB108" i="26"/>
  <c r="AC108" i="26"/>
  <c r="AD108" i="26"/>
  <c r="AE108" i="26"/>
  <c r="AF108" i="26"/>
  <c r="AG108" i="26"/>
  <c r="AH108" i="26"/>
  <c r="AI108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Z109" i="26"/>
  <c r="AA109" i="26"/>
  <c r="AB109" i="26"/>
  <c r="AC109" i="26"/>
  <c r="AD109" i="26"/>
  <c r="AE109" i="26"/>
  <c r="AF109" i="26"/>
  <c r="AG109" i="26"/>
  <c r="AH109" i="26"/>
  <c r="AI109" i="26"/>
  <c r="C110" i="26"/>
  <c r="C111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E140" i="26"/>
  <c r="F140" i="26"/>
  <c r="G140" i="26"/>
  <c r="H140" i="26"/>
  <c r="I140" i="26"/>
  <c r="J140" i="26"/>
  <c r="K140" i="26"/>
  <c r="L140" i="26"/>
  <c r="M140" i="26"/>
  <c r="N140" i="26"/>
  <c r="O140" i="26"/>
  <c r="P140" i="26"/>
  <c r="Q140" i="26"/>
  <c r="R140" i="26"/>
  <c r="S140" i="26"/>
  <c r="T140" i="26"/>
  <c r="U140" i="26"/>
  <c r="V140" i="26"/>
  <c r="W140" i="26"/>
  <c r="X140" i="26"/>
  <c r="Y140" i="26"/>
  <c r="Z140" i="26"/>
  <c r="AA140" i="26"/>
  <c r="AB140" i="26"/>
  <c r="AC140" i="26"/>
  <c r="AD140" i="26"/>
  <c r="AE140" i="26"/>
  <c r="AF140" i="26"/>
  <c r="AG140" i="26"/>
  <c r="AH140" i="26"/>
  <c r="AI140" i="26"/>
  <c r="Z141" i="26"/>
  <c r="AA141" i="26"/>
  <c r="AB141" i="26"/>
  <c r="AC141" i="26"/>
  <c r="AD141" i="26"/>
  <c r="AE141" i="26"/>
  <c r="AF141" i="26"/>
  <c r="AG141" i="26"/>
  <c r="AH141" i="26"/>
  <c r="AI141" i="26"/>
  <c r="E142" i="26"/>
  <c r="F142" i="26"/>
  <c r="G142" i="26"/>
  <c r="H142" i="26"/>
  <c r="I142" i="26"/>
  <c r="J142" i="26"/>
  <c r="K142" i="26"/>
  <c r="L142" i="26"/>
  <c r="M142" i="26"/>
  <c r="N142" i="26"/>
  <c r="O142" i="26"/>
  <c r="P142" i="26"/>
  <c r="Q142" i="26"/>
  <c r="R142" i="26"/>
  <c r="S142" i="26"/>
  <c r="T142" i="26"/>
  <c r="U142" i="26"/>
  <c r="V142" i="26"/>
  <c r="W142" i="26"/>
  <c r="X142" i="26"/>
  <c r="Y142" i="26"/>
  <c r="Z142" i="26"/>
  <c r="AA142" i="26"/>
  <c r="AB142" i="26"/>
  <c r="AC142" i="26"/>
  <c r="AD142" i="26"/>
  <c r="AE142" i="26"/>
  <c r="AF142" i="26"/>
  <c r="AG142" i="26"/>
  <c r="AH142" i="26"/>
  <c r="AI142" i="26"/>
  <c r="C143" i="26"/>
  <c r="C144" i="26"/>
  <c r="A147" i="26"/>
  <c r="A148" i="26"/>
  <c r="A149" i="26"/>
  <c r="A150" i="26"/>
  <c r="A151" i="26"/>
  <c r="A152" i="26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Z154" i="26"/>
  <c r="AA154" i="26"/>
  <c r="AB154" i="26"/>
  <c r="AC154" i="26"/>
  <c r="AD154" i="26"/>
  <c r="AE154" i="26"/>
  <c r="AF154" i="26"/>
  <c r="AG154" i="26"/>
  <c r="AH154" i="26"/>
  <c r="AI154" i="26"/>
  <c r="E155" i="26"/>
  <c r="F155" i="26"/>
  <c r="G155" i="26"/>
  <c r="H155" i="26"/>
  <c r="I155" i="26"/>
  <c r="J155" i="26"/>
  <c r="K155" i="26"/>
  <c r="L155" i="26"/>
  <c r="M155" i="26"/>
  <c r="N155" i="26"/>
  <c r="O155" i="26"/>
  <c r="P155" i="26"/>
  <c r="Q155" i="26"/>
  <c r="R155" i="26"/>
  <c r="S155" i="26"/>
  <c r="T155" i="26"/>
  <c r="U155" i="26"/>
  <c r="V155" i="26"/>
  <c r="W155" i="26"/>
  <c r="X155" i="26"/>
  <c r="Y155" i="26"/>
  <c r="Z155" i="26"/>
  <c r="AA155" i="26"/>
  <c r="AB155" i="26"/>
  <c r="AC155" i="26"/>
  <c r="AD155" i="26"/>
  <c r="AE155" i="26"/>
  <c r="AF155" i="26"/>
  <c r="AG155" i="26"/>
  <c r="AH155" i="26"/>
  <c r="AI155" i="26"/>
  <c r="C156" i="26"/>
  <c r="C157" i="26"/>
  <c r="E159" i="26"/>
  <c r="F159" i="26"/>
  <c r="G159" i="26"/>
  <c r="H159" i="26"/>
  <c r="I159" i="26"/>
  <c r="J159" i="26"/>
  <c r="K159" i="26"/>
  <c r="L159" i="26"/>
  <c r="M159" i="26"/>
  <c r="N159" i="26"/>
  <c r="O159" i="26"/>
  <c r="P159" i="26"/>
  <c r="Q159" i="26"/>
  <c r="R159" i="26"/>
  <c r="S159" i="26"/>
  <c r="T159" i="26"/>
  <c r="U159" i="26"/>
  <c r="V159" i="26"/>
  <c r="W159" i="26"/>
  <c r="X159" i="26"/>
  <c r="Y159" i="26"/>
  <c r="Z159" i="26"/>
  <c r="AA159" i="26"/>
  <c r="AB159" i="26"/>
  <c r="AC159" i="26"/>
  <c r="AD159" i="26"/>
  <c r="AE159" i="26"/>
  <c r="AF159" i="26"/>
  <c r="AG159" i="26"/>
  <c r="AH159" i="26"/>
  <c r="AI159" i="26"/>
  <c r="C160" i="26"/>
  <c r="C161" i="26"/>
  <c r="E161" i="26"/>
  <c r="F161" i="26"/>
  <c r="G161" i="26"/>
  <c r="H161" i="26"/>
  <c r="I161" i="26"/>
  <c r="J161" i="26"/>
  <c r="K161" i="26"/>
  <c r="L161" i="26"/>
  <c r="M161" i="26"/>
  <c r="N161" i="26"/>
  <c r="O161" i="26"/>
  <c r="P161" i="26"/>
  <c r="Q161" i="26"/>
  <c r="R161" i="26"/>
  <c r="S161" i="26"/>
  <c r="T161" i="26"/>
  <c r="U161" i="26"/>
  <c r="V161" i="26"/>
  <c r="W161" i="26"/>
  <c r="X161" i="26"/>
  <c r="Y161" i="26"/>
  <c r="Z161" i="26"/>
  <c r="AA161" i="26"/>
  <c r="AB161" i="26"/>
  <c r="AC161" i="26"/>
  <c r="AD161" i="26"/>
  <c r="AE161" i="26"/>
  <c r="AF161" i="26"/>
  <c r="AG161" i="26"/>
  <c r="AH161" i="26"/>
  <c r="AI161" i="26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5" i="30"/>
  <c r="A6" i="30"/>
  <c r="A7" i="30"/>
  <c r="A8" i="30"/>
  <c r="A9" i="30"/>
  <c r="A10" i="30"/>
  <c r="A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C15" i="30"/>
  <c r="C16" i="30"/>
  <c r="A19" i="30"/>
  <c r="A20" i="30"/>
  <c r="A21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R22" i="30"/>
  <c r="S22" i="30"/>
  <c r="T22" i="30"/>
  <c r="U22" i="30"/>
  <c r="V22" i="30"/>
  <c r="W22" i="30"/>
  <c r="X22" i="30"/>
  <c r="Y22" i="30"/>
  <c r="Z22" i="30"/>
  <c r="AA22" i="30"/>
  <c r="AB22" i="30"/>
  <c r="AC22" i="30"/>
  <c r="AD22" i="30"/>
  <c r="AE22" i="30"/>
  <c r="AF22" i="30"/>
  <c r="AG22" i="30"/>
  <c r="AH22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AH23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C25" i="30"/>
  <c r="C26" i="30"/>
  <c r="A29" i="30"/>
  <c r="A30" i="30"/>
  <c r="A31" i="30"/>
  <c r="A32" i="30"/>
  <c r="E33" i="30"/>
  <c r="F33" i="30"/>
  <c r="G33" i="30"/>
  <c r="H33" i="30"/>
  <c r="I33" i="30"/>
  <c r="J33" i="30"/>
  <c r="K33" i="30"/>
  <c r="L33" i="30"/>
  <c r="M33" i="30"/>
  <c r="N33" i="30"/>
  <c r="O33" i="30"/>
  <c r="P33" i="30"/>
  <c r="Q33" i="30"/>
  <c r="R33" i="30"/>
  <c r="S33" i="30"/>
  <c r="T33" i="30"/>
  <c r="U33" i="30"/>
  <c r="V33" i="30"/>
  <c r="W33" i="30"/>
  <c r="X33" i="30"/>
  <c r="Y33" i="30"/>
  <c r="Z33" i="30"/>
  <c r="AA33" i="30"/>
  <c r="AB33" i="30"/>
  <c r="AC33" i="30"/>
  <c r="AD33" i="30"/>
  <c r="AE33" i="30"/>
  <c r="AF33" i="30"/>
  <c r="AG33" i="30"/>
  <c r="AH33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AH34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AH35" i="30"/>
  <c r="C36" i="30"/>
  <c r="C37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R52" i="30"/>
  <c r="S52" i="30"/>
  <c r="T52" i="30"/>
  <c r="U52" i="30"/>
  <c r="V52" i="30"/>
  <c r="W52" i="30"/>
  <c r="X52" i="30"/>
  <c r="Y52" i="30"/>
  <c r="Z52" i="30"/>
  <c r="AA52" i="30"/>
  <c r="AB52" i="30"/>
  <c r="AC52" i="30"/>
  <c r="AD52" i="30"/>
  <c r="AE52" i="30"/>
  <c r="AF52" i="30"/>
  <c r="AG52" i="30"/>
  <c r="AH52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AH53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AH54" i="30"/>
  <c r="C55" i="30"/>
  <c r="C56" i="30"/>
  <c r="A59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AH73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AH74" i="30"/>
  <c r="C75" i="30"/>
  <c r="C76" i="30"/>
  <c r="A79" i="30"/>
  <c r="A80" i="30"/>
  <c r="A81" i="30"/>
  <c r="A82" i="30"/>
  <c r="A83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AH85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AH86" i="30"/>
  <c r="C87" i="30"/>
  <c r="C88" i="30"/>
  <c r="A91" i="30"/>
  <c r="A92" i="30"/>
  <c r="A93" i="30"/>
  <c r="A94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AH96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C98" i="30"/>
  <c r="C99" i="30"/>
  <c r="A102" i="30"/>
  <c r="A103" i="30"/>
  <c r="A104" i="30"/>
  <c r="A105" i="30"/>
  <c r="A106" i="30"/>
  <c r="E107" i="30"/>
  <c r="F107" i="30"/>
  <c r="G107" i="30"/>
  <c r="H107" i="30"/>
  <c r="I107" i="30"/>
  <c r="J107" i="30"/>
  <c r="K107" i="30"/>
  <c r="L107" i="30"/>
  <c r="M107" i="30"/>
  <c r="N107" i="30"/>
  <c r="O107" i="30"/>
  <c r="P107" i="30"/>
  <c r="Q107" i="30"/>
  <c r="R107" i="30"/>
  <c r="S107" i="30"/>
  <c r="T107" i="30"/>
  <c r="U107" i="30"/>
  <c r="V107" i="30"/>
  <c r="W107" i="30"/>
  <c r="X107" i="30"/>
  <c r="Y107" i="30"/>
  <c r="Z107" i="30"/>
  <c r="AA107" i="30"/>
  <c r="AB107" i="30"/>
  <c r="AC107" i="30"/>
  <c r="AD107" i="30"/>
  <c r="AE107" i="30"/>
  <c r="AF107" i="30"/>
  <c r="AG107" i="30"/>
  <c r="AH107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AH108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AH109" i="30"/>
  <c r="C110" i="30"/>
  <c r="C111" i="30"/>
  <c r="A114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E140" i="30"/>
  <c r="F140" i="30"/>
  <c r="G140" i="30"/>
  <c r="H140" i="30"/>
  <c r="I140" i="30"/>
  <c r="J140" i="30"/>
  <c r="K140" i="30"/>
  <c r="L140" i="30"/>
  <c r="M140" i="30"/>
  <c r="N140" i="30"/>
  <c r="O140" i="30"/>
  <c r="P140" i="30"/>
  <c r="Q140" i="30"/>
  <c r="R140" i="30"/>
  <c r="S140" i="30"/>
  <c r="T140" i="30"/>
  <c r="U140" i="30"/>
  <c r="V140" i="30"/>
  <c r="W140" i="30"/>
  <c r="X140" i="30"/>
  <c r="Y140" i="30"/>
  <c r="Z140" i="30"/>
  <c r="AA140" i="30"/>
  <c r="AB140" i="30"/>
  <c r="AC140" i="30"/>
  <c r="AD140" i="30"/>
  <c r="AE140" i="30"/>
  <c r="AF140" i="30"/>
  <c r="AG140" i="30"/>
  <c r="AH140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AH141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AH142" i="30"/>
  <c r="C143" i="30"/>
  <c r="C144" i="30"/>
  <c r="A147" i="30"/>
  <c r="A148" i="30"/>
  <c r="A149" i="30"/>
  <c r="A150" i="30"/>
  <c r="A151" i="30"/>
  <c r="A152" i="30"/>
  <c r="E153" i="30"/>
  <c r="F153" i="30"/>
  <c r="G153" i="30"/>
  <c r="H153" i="30"/>
  <c r="I153" i="30"/>
  <c r="J153" i="30"/>
  <c r="K153" i="30"/>
  <c r="L153" i="30"/>
  <c r="M153" i="30"/>
  <c r="N153" i="30"/>
  <c r="O153" i="30"/>
  <c r="P153" i="30"/>
  <c r="Q153" i="30"/>
  <c r="R153" i="30"/>
  <c r="S153" i="30"/>
  <c r="T153" i="30"/>
  <c r="U153" i="30"/>
  <c r="V153" i="30"/>
  <c r="W153" i="30"/>
  <c r="X153" i="30"/>
  <c r="Y153" i="30"/>
  <c r="Z153" i="30"/>
  <c r="AA153" i="30"/>
  <c r="AB153" i="30"/>
  <c r="AC153" i="30"/>
  <c r="AD153" i="30"/>
  <c r="AE153" i="30"/>
  <c r="AF153" i="30"/>
  <c r="AG153" i="30"/>
  <c r="AH153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AH154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AH155" i="30"/>
  <c r="C156" i="30"/>
  <c r="C157" i="30"/>
  <c r="E159" i="30"/>
  <c r="F159" i="30"/>
  <c r="G159" i="30"/>
  <c r="H159" i="30"/>
  <c r="I159" i="30"/>
  <c r="J159" i="30"/>
  <c r="K159" i="30"/>
  <c r="L159" i="30"/>
  <c r="M159" i="30"/>
  <c r="N159" i="30"/>
  <c r="O159" i="30"/>
  <c r="P159" i="30"/>
  <c r="Q159" i="30"/>
  <c r="R159" i="30"/>
  <c r="S159" i="30"/>
  <c r="T159" i="30"/>
  <c r="U159" i="30"/>
  <c r="V159" i="30"/>
  <c r="W159" i="30"/>
  <c r="X159" i="30"/>
  <c r="Y159" i="30"/>
  <c r="Z159" i="30"/>
  <c r="AA159" i="30"/>
  <c r="AB159" i="30"/>
  <c r="AC159" i="30"/>
  <c r="AD159" i="30"/>
  <c r="AE159" i="30"/>
  <c r="AF159" i="30"/>
  <c r="AG159" i="30"/>
  <c r="AH159" i="30"/>
  <c r="C160" i="30"/>
  <c r="C161" i="30"/>
  <c r="E161" i="30"/>
  <c r="F161" i="30"/>
  <c r="G161" i="30"/>
  <c r="H161" i="30"/>
  <c r="I161" i="30"/>
  <c r="J161" i="30"/>
  <c r="K161" i="30"/>
  <c r="L161" i="30"/>
  <c r="M161" i="30"/>
  <c r="N161" i="30"/>
  <c r="O161" i="30"/>
  <c r="P161" i="30"/>
  <c r="Q161" i="30"/>
  <c r="R161" i="30"/>
  <c r="S161" i="30"/>
  <c r="T161" i="30"/>
  <c r="U161" i="30"/>
  <c r="V161" i="30"/>
  <c r="W161" i="30"/>
  <c r="X161" i="30"/>
  <c r="Y161" i="30"/>
  <c r="Z161" i="30"/>
  <c r="AA161" i="30"/>
  <c r="AB161" i="30"/>
  <c r="AC161" i="30"/>
  <c r="AD161" i="30"/>
  <c r="AE161" i="30"/>
  <c r="AF161" i="30"/>
  <c r="AG161" i="30"/>
  <c r="AH161" i="30"/>
</calcChain>
</file>

<file path=xl/sharedStrings.xml><?xml version="1.0" encoding="utf-8"?>
<sst xmlns="http://schemas.openxmlformats.org/spreadsheetml/2006/main" count="745" uniqueCount="112">
  <si>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</si>
  <si>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</si>
  <si>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</si>
  <si>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</si>
  <si>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</si>
  <si>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</si>
  <si>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</si>
  <si>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</si>
  <si>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</si>
  <si>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</si>
  <si>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</si>
  <si>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</si>
  <si>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</si>
  <si>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</si>
  <si>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</si>
  <si>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</si>
  <si>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</si>
  <si>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</si>
  <si>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</si>
  <si>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</si>
  <si>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</si>
  <si>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</si>
  <si>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</si>
  <si>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</si>
  <si>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</si>
  <si>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</si>
  <si>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</si>
  <si>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</si>
  <si>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</si>
  <si>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</si>
  <si>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</si>
  <si>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</si>
  <si>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</si>
  <si>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</si>
  <si>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</si>
  <si>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</si>
  <si>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</si>
  <si>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</si>
  <si>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</si>
  <si>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</si>
  <si>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</si>
  <si>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</si>
  <si>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</si>
  <si>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</si>
  <si>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</si>
  <si>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</si>
  <si>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</si>
  <si>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</si>
  <si>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</si>
  <si>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</si>
  <si>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</si>
  <si>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</si>
  <si>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</si>
  <si>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</si>
  <si>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</si>
  <si>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</si>
  <si>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</si>
  <si>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</si>
  <si>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</si>
  <si>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</si>
  <si>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</si>
  <si>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</si>
  <si>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</si>
  <si>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</si>
  <si>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</si>
  <si>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</si>
  <si>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</si>
  <si>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</si>
  <si>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</si>
  <si>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</si>
  <si>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</si>
  <si>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</si>
  <si>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</si>
  <si>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</si>
  <si>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</si>
  <si>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</si>
  <si>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</si>
  <si>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</si>
  <si>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</si>
  <si>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</si>
  <si>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</si>
  <si>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</si>
  <si>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</si>
  <si>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</si>
  <si>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</si>
  <si>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</si>
  <si>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</si>
  <si>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</si>
  <si>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</si>
  <si>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</si>
  <si>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</si>
  <si>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</si>
  <si>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</si>
  <si>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</si>
  <si>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</si>
  <si>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</si>
  <si>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</si>
  <si>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</si>
  <si>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</si>
  <si>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</si>
  <si>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</si>
  <si>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</si>
  <si>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</si>
  <si>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</si>
  <si>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</si>
  <si>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</si>
  <si>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</si>
  <si>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</si>
  <si>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</si>
  <si>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</si>
  <si>
    <t>NPCC (NEPOOL)</t>
  </si>
  <si>
    <t>NPCC (NYPP)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</si>
</sst>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medium">
        <color indexed="8"/>
      </top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1" fontId="4" fillId="3" borderId="7" xfId="0" quotePrefix="1" applyNumberFormat="1" applyFont="1" applyFill="1" applyBorder="1" applyAlignment="1">
      <alignment horizontal="center" vertical="center" wrapText="1"/>
    </xf>
    <xf numFmtId="9" fontId="3" fillId="0" borderId="13" xfId="0" applyNumberFormat="1" applyFont="1" applyBorder="1" applyAlignment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/>
    <xf numFmtId="9" fontId="3" fillId="0" borderId="14" xfId="0" applyNumberFormat="1" applyFont="1" applyBorder="1" applyAlignment="1">
      <alignment horizontal="right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5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6" xfId="0" applyNumberFormat="1" applyFont="1" applyFill="1" applyBorder="1" applyAlignment="1">
      <alignment horizontal="center"/>
    </xf>
    <xf numFmtId="0" fontId="3" fillId="4" borderId="16" xfId="0" applyNumberFormat="1" applyFont="1" applyFill="1" applyBorder="1" applyAlignment="1"/>
    <xf numFmtId="10" fontId="3" fillId="5" borderId="16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9" fontId="3" fillId="4" borderId="17" xfId="0" applyNumberFormat="1" applyFont="1" applyFill="1" applyBorder="1" applyAlignment="1"/>
    <xf numFmtId="9" fontId="3" fillId="4" borderId="18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0" borderId="13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6" xfId="0" applyNumberFormat="1" applyFont="1" applyFill="1" applyBorder="1" applyAlignment="1">
      <alignment horizontal="center"/>
    </xf>
    <xf numFmtId="9" fontId="3" fillId="0" borderId="16" xfId="0" applyNumberFormat="1" applyFont="1" applyFill="1" applyBorder="1" applyAlignment="1"/>
    <xf numFmtId="0" fontId="3" fillId="0" borderId="16" xfId="0" applyNumberFormat="1" applyFont="1" applyFill="1" applyBorder="1" applyAlignment="1">
      <alignment horizontal="center"/>
    </xf>
    <xf numFmtId="0" fontId="3" fillId="0" borderId="16" xfId="0" applyNumberFormat="1" applyFont="1" applyFill="1" applyBorder="1" applyAlignment="1"/>
    <xf numFmtId="10" fontId="3" fillId="0" borderId="16" xfId="0" applyNumberFormat="1" applyFont="1" applyFill="1" applyBorder="1" applyAlignment="1">
      <alignment horizontal="center"/>
    </xf>
    <xf numFmtId="9" fontId="3" fillId="4" borderId="19" xfId="0" applyNumberFormat="1" applyFont="1" applyFill="1" applyBorder="1" applyAlignment="1"/>
    <xf numFmtId="0" fontId="6" fillId="0" borderId="0" xfId="0" applyFont="1" applyBorder="1"/>
    <xf numFmtId="1" fontId="4" fillId="3" borderId="20" xfId="0" quotePrefix="1" applyNumberFormat="1" applyFont="1" applyFill="1" applyBorder="1" applyAlignment="1">
      <alignment horizontal="center" vertical="center" wrapText="1"/>
    </xf>
    <xf numFmtId="9" fontId="3" fillId="0" borderId="21" xfId="0" applyNumberFormat="1" applyFont="1" applyBorder="1" applyAlignment="1"/>
    <xf numFmtId="9" fontId="3" fillId="4" borderId="21" xfId="0" applyNumberFormat="1" applyFont="1" applyFill="1" applyBorder="1" applyAlignment="1"/>
    <xf numFmtId="1" fontId="3" fillId="0" borderId="22" xfId="0" applyNumberFormat="1" applyFont="1" applyBorder="1" applyAlignment="1"/>
    <xf numFmtId="1" fontId="6" fillId="0" borderId="22" xfId="0" applyNumberFormat="1" applyFont="1" applyBorder="1" applyAlignment="1"/>
    <xf numFmtId="9" fontId="3" fillId="4" borderId="23" xfId="0" applyNumberFormat="1" applyFont="1" applyFill="1" applyBorder="1" applyAlignment="1"/>
    <xf numFmtId="9" fontId="3" fillId="0" borderId="21" xfId="0" applyNumberFormat="1" applyFont="1" applyFill="1" applyBorder="1" applyAlignment="1"/>
    <xf numFmtId="10" fontId="3" fillId="0" borderId="21" xfId="0" applyNumberFormat="1" applyFont="1" applyBorder="1" applyAlignment="1"/>
    <xf numFmtId="9" fontId="3" fillId="0" borderId="23" xfId="0" applyNumberFormat="1" applyFont="1" applyBorder="1" applyAlignment="1">
      <alignment horizontal="right"/>
    </xf>
    <xf numFmtId="9" fontId="3" fillId="0" borderId="23" xfId="0" applyNumberFormat="1" applyFont="1" applyBorder="1" applyAlignment="1"/>
    <xf numFmtId="1" fontId="4" fillId="3" borderId="24" xfId="0" quotePrefix="1" applyNumberFormat="1" applyFont="1" applyFill="1" applyBorder="1" applyAlignment="1">
      <alignment horizontal="center" vertical="center" wrapText="1"/>
    </xf>
    <xf numFmtId="1" fontId="4" fillId="3" borderId="25" xfId="0" quotePrefix="1" applyNumberFormat="1" applyFont="1" applyFill="1" applyBorder="1" applyAlignment="1">
      <alignment horizontal="center" vertical="center" wrapText="1"/>
    </xf>
    <xf numFmtId="9" fontId="3" fillId="0" borderId="15" xfId="0" applyNumberFormat="1" applyFont="1" applyBorder="1" applyAlignment="1"/>
    <xf numFmtId="9" fontId="3" fillId="0" borderId="15" xfId="0" applyNumberFormat="1" applyFont="1" applyFill="1" applyBorder="1" applyAlignment="1"/>
    <xf numFmtId="1" fontId="3" fillId="0" borderId="26" xfId="0" applyNumberFormat="1" applyFont="1" applyBorder="1" applyAlignment="1"/>
    <xf numFmtId="1" fontId="6" fillId="0" borderId="26" xfId="0" applyNumberFormat="1" applyFont="1" applyBorder="1" applyAlignment="1"/>
    <xf numFmtId="10" fontId="3" fillId="0" borderId="15" xfId="0" applyNumberFormat="1" applyFont="1" applyBorder="1" applyAlignment="1"/>
    <xf numFmtId="9" fontId="3" fillId="0" borderId="8" xfId="0" applyNumberFormat="1" applyFont="1" applyBorder="1" applyAlignment="1">
      <alignment horizontal="right"/>
    </xf>
    <xf numFmtId="1" fontId="3" fillId="0" borderId="27" xfId="0" applyNumberFormat="1" applyFont="1" applyBorder="1" applyAlignment="1"/>
    <xf numFmtId="9" fontId="3" fillId="0" borderId="18" xfId="0" applyNumberFormat="1" applyFont="1" applyFill="1" applyBorder="1" applyAlignment="1"/>
    <xf numFmtId="1" fontId="3" fillId="0" borderId="28" xfId="0" applyNumberFormat="1" applyFont="1" applyBorder="1" applyAlignment="1"/>
    <xf numFmtId="9" fontId="3" fillId="0" borderId="17" xfId="0" applyNumberFormat="1" applyFont="1" applyFill="1" applyBorder="1" applyAlignment="1"/>
    <xf numFmtId="9" fontId="3" fillId="0" borderId="29" xfId="0" applyNumberFormat="1" applyFont="1" applyFill="1" applyBorder="1" applyAlignment="1"/>
    <xf numFmtId="9" fontId="3" fillId="4" borderId="30" xfId="0" applyNumberFormat="1" applyFont="1" applyFill="1" applyBorder="1" applyAlignment="1"/>
    <xf numFmtId="9" fontId="3" fillId="0" borderId="8" xfId="0" applyNumberFormat="1" applyFont="1" applyFill="1" applyBorder="1" applyAlignment="1"/>
    <xf numFmtId="1" fontId="3" fillId="0" borderId="12" xfId="0" applyNumberFormat="1" applyFont="1" applyBorder="1" applyAlignment="1"/>
    <xf numFmtId="1" fontId="3" fillId="0" borderId="31" xfId="0" applyNumberFormat="1" applyFont="1" applyBorder="1" applyAlignment="1"/>
    <xf numFmtId="1" fontId="3" fillId="0" borderId="32" xfId="0" applyNumberFormat="1" applyFont="1" applyBorder="1" applyAlignment="1"/>
    <xf numFmtId="9" fontId="3" fillId="0" borderId="33" xfId="0" applyNumberFormat="1" applyFont="1" applyFill="1" applyBorder="1" applyAlignment="1"/>
    <xf numFmtId="1" fontId="3" fillId="0" borderId="34" xfId="0" applyNumberFormat="1" applyFont="1" applyBorder="1" applyAlignment="1"/>
    <xf numFmtId="9" fontId="3" fillId="0" borderId="23" xfId="0" applyNumberFormat="1" applyFont="1" applyFill="1" applyBorder="1" applyAlignment="1"/>
    <xf numFmtId="9" fontId="3" fillId="0" borderId="2" xfId="0" applyNumberFormat="1" applyFont="1" applyFill="1" applyBorder="1" applyAlignment="1"/>
    <xf numFmtId="9" fontId="3" fillId="0" borderId="19" xfId="0" applyNumberFormat="1" applyFont="1" applyFill="1" applyBorder="1" applyAlignment="1"/>
    <xf numFmtId="1" fontId="4" fillId="3" borderId="35" xfId="0" quotePrefix="1" applyNumberFormat="1" applyFont="1" applyFill="1" applyBorder="1" applyAlignment="1">
      <alignment horizontal="center" vertical="center" wrapText="1"/>
    </xf>
    <xf numFmtId="9" fontId="3" fillId="0" borderId="36" xfId="0" applyNumberFormat="1" applyFont="1" applyBorder="1" applyAlignment="1"/>
    <xf numFmtId="9" fontId="3" fillId="4" borderId="36" xfId="0" applyNumberFormat="1" applyFont="1" applyFill="1" applyBorder="1" applyAlignment="1"/>
    <xf numFmtId="9" fontId="3" fillId="4" borderId="37" xfId="0" applyNumberFormat="1" applyFont="1" applyFill="1" applyBorder="1" applyAlignment="1"/>
    <xf numFmtId="1" fontId="3" fillId="0" borderId="38" xfId="0" applyNumberFormat="1" applyFont="1" applyBorder="1" applyAlignment="1"/>
    <xf numFmtId="1" fontId="6" fillId="0" borderId="38" xfId="0" applyNumberFormat="1" applyFont="1" applyBorder="1" applyAlignment="1"/>
    <xf numFmtId="1" fontId="3" fillId="0" borderId="39" xfId="0" applyNumberFormat="1" applyFont="1" applyBorder="1" applyAlignment="1"/>
    <xf numFmtId="9" fontId="3" fillId="0" borderId="36" xfId="0" applyNumberFormat="1" applyFont="1" applyFill="1" applyBorder="1" applyAlignment="1"/>
    <xf numFmtId="9" fontId="3" fillId="0" borderId="37" xfId="0" applyNumberFormat="1" applyFont="1" applyFill="1" applyBorder="1" applyAlignment="1"/>
    <xf numFmtId="10" fontId="3" fillId="0" borderId="36" xfId="0" applyNumberFormat="1" applyFont="1" applyBorder="1" applyAlignment="1"/>
    <xf numFmtId="9" fontId="3" fillId="0" borderId="40" xfId="0" applyNumberFormat="1" applyFont="1" applyBorder="1" applyAlignment="1">
      <alignment horizontal="right"/>
    </xf>
    <xf numFmtId="9" fontId="3" fillId="4" borderId="33" xfId="0" applyNumberFormat="1" applyFont="1" applyFill="1" applyBorder="1" applyAlignment="1"/>
    <xf numFmtId="9" fontId="3" fillId="4" borderId="8" xfId="0" applyNumberFormat="1" applyFont="1" applyFill="1" applyBorder="1" applyAlignment="1"/>
    <xf numFmtId="9" fontId="3" fillId="0" borderId="40" xfId="0" applyNumberFormat="1" applyFont="1" applyFill="1" applyBorder="1" applyAlignment="1"/>
    <xf numFmtId="9" fontId="3" fillId="0" borderId="41" xfId="0" applyNumberFormat="1" applyFont="1" applyFill="1" applyBorder="1" applyAlignment="1"/>
    <xf numFmtId="1" fontId="6" fillId="0" borderId="11" xfId="0" applyNumberFormat="1" applyFont="1" applyBorder="1" applyAlignment="1"/>
    <xf numFmtId="1" fontId="6" fillId="0" borderId="42" xfId="0" applyNumberFormat="1" applyFont="1" applyBorder="1" applyAlignment="1"/>
    <xf numFmtId="1" fontId="6" fillId="0" borderId="27" xfId="0" applyNumberFormat="1" applyFont="1" applyBorder="1" applyAlignment="1"/>
    <xf numFmtId="1" fontId="6" fillId="0" borderId="4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65"/>
  <sheetViews>
    <sheetView tabSelected="1" showOutlineSymbols="0" defaultGridColor="0" colorId="12" zoomScale="70" workbookViewId="0">
      <pane xSplit="4" ySplit="2" topLeftCell="U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37012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88">
        <v>1</v>
      </c>
      <c r="F2" s="4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88">
        <f t="shared" si="0"/>
        <v>8</v>
      </c>
      <c r="M2" s="4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88">
        <f t="shared" si="0"/>
        <v>15</v>
      </c>
      <c r="T2" s="4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110">
        <f t="shared" si="0"/>
        <v>22</v>
      </c>
      <c r="AA2" s="4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9"/>
      <c r="F3" s="43"/>
      <c r="G3" s="8"/>
      <c r="H3" s="8"/>
      <c r="I3" s="8"/>
      <c r="J3" s="8"/>
      <c r="K3" s="8"/>
      <c r="L3" s="89"/>
      <c r="M3" s="43"/>
      <c r="N3" s="8"/>
      <c r="O3" s="8"/>
      <c r="P3" s="8"/>
      <c r="Q3" s="8"/>
      <c r="R3" s="8"/>
      <c r="S3" s="89"/>
      <c r="T3" s="43"/>
      <c r="U3" s="8"/>
      <c r="V3" s="8"/>
      <c r="W3" s="8"/>
      <c r="X3" s="8"/>
      <c r="Y3" s="8"/>
      <c r="Z3" s="111"/>
      <c r="AA3" s="43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1">
        <v>1</v>
      </c>
      <c r="F4" s="52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1">
        <v>1</v>
      </c>
      <c r="M4" s="52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1">
        <v>1</v>
      </c>
      <c r="T4" s="52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112">
        <v>1</v>
      </c>
      <c r="AA4" s="52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820</v>
      </c>
      <c r="D5" s="68"/>
      <c r="E5" s="51">
        <v>1</v>
      </c>
      <c r="F5" s="52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1">
        <v>1</v>
      </c>
      <c r="M5" s="52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1">
        <v>1</v>
      </c>
      <c r="T5" s="52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112">
        <v>1</v>
      </c>
      <c r="AA5" s="52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882</v>
      </c>
      <c r="D6" s="68"/>
      <c r="E6" s="51">
        <v>1</v>
      </c>
      <c r="F6" s="52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1">
        <v>1</v>
      </c>
      <c r="M6" s="52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1">
        <v>1</v>
      </c>
      <c r="T6" s="52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112">
        <v>1</v>
      </c>
      <c r="AA6" s="52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1073</v>
      </c>
      <c r="D7" s="49"/>
      <c r="E7" s="51">
        <v>1</v>
      </c>
      <c r="F7" s="52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1">
        <v>1</v>
      </c>
      <c r="M7" s="52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1">
        <v>1</v>
      </c>
      <c r="T7" s="52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112">
        <v>1</v>
      </c>
      <c r="AA7" s="52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1087</v>
      </c>
      <c r="D8" s="68"/>
      <c r="E8" s="51">
        <v>1</v>
      </c>
      <c r="F8" s="52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1">
        <v>1</v>
      </c>
      <c r="M8" s="52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100">
        <v>1</v>
      </c>
      <c r="U8" s="51">
        <v>1</v>
      </c>
      <c r="V8" s="51">
        <v>1</v>
      </c>
      <c r="W8" s="51">
        <v>1</v>
      </c>
      <c r="X8" s="51">
        <v>1</v>
      </c>
      <c r="Y8" s="50">
        <v>1</v>
      </c>
      <c r="Z8" s="112">
        <v>1</v>
      </c>
      <c r="AA8" s="100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1089</v>
      </c>
      <c r="D9" s="49"/>
      <c r="E9" s="51">
        <v>1</v>
      </c>
      <c r="F9" s="52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1">
        <v>1</v>
      </c>
      <c r="M9" s="52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100">
        <v>1</v>
      </c>
      <c r="U9" s="51">
        <v>1</v>
      </c>
      <c r="V9" s="51">
        <v>1</v>
      </c>
      <c r="W9" s="51">
        <v>1</v>
      </c>
      <c r="X9" s="51">
        <v>1</v>
      </c>
      <c r="Y9" s="50">
        <v>1</v>
      </c>
      <c r="Z9" s="112">
        <v>1</v>
      </c>
      <c r="AA9" s="100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730</v>
      </c>
      <c r="D10" s="68"/>
      <c r="E10" s="51">
        <v>0</v>
      </c>
      <c r="F10" s="52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1">
        <v>0.01</v>
      </c>
      <c r="M10" s="52">
        <v>0.02</v>
      </c>
      <c r="N10" s="50">
        <v>0.01</v>
      </c>
      <c r="O10" s="50">
        <v>0.3</v>
      </c>
      <c r="P10" s="50">
        <v>0.3</v>
      </c>
      <c r="Q10" s="50">
        <v>0.4</v>
      </c>
      <c r="R10" s="51">
        <v>0.5</v>
      </c>
      <c r="S10" s="51">
        <v>0.48</v>
      </c>
      <c r="T10" s="100">
        <v>0.49</v>
      </c>
      <c r="U10" s="100">
        <v>0.5</v>
      </c>
      <c r="V10" s="100">
        <v>0.49</v>
      </c>
      <c r="W10" s="100">
        <v>0.9</v>
      </c>
      <c r="X10" s="51">
        <v>1</v>
      </c>
      <c r="Y10" s="50">
        <v>1</v>
      </c>
      <c r="Z10" s="112">
        <v>1</v>
      </c>
      <c r="AA10" s="100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72">
        <f t="shared" si="1"/>
        <v>8</v>
      </c>
      <c r="B11" s="73" t="s">
        <v>10</v>
      </c>
      <c r="C11" s="72">
        <v>1223</v>
      </c>
      <c r="D11" s="74"/>
      <c r="E11" s="98">
        <v>0</v>
      </c>
      <c r="F11" s="96">
        <v>0</v>
      </c>
      <c r="G11" s="71">
        <v>0</v>
      </c>
      <c r="H11" s="71">
        <v>0</v>
      </c>
      <c r="I11" s="71">
        <v>0</v>
      </c>
      <c r="J11" s="71">
        <v>0</v>
      </c>
      <c r="K11" s="71">
        <v>0.09</v>
      </c>
      <c r="L11" s="98">
        <v>0</v>
      </c>
      <c r="M11" s="99">
        <v>0</v>
      </c>
      <c r="N11" s="98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0.12</v>
      </c>
      <c r="T11" s="96">
        <v>0.53</v>
      </c>
      <c r="U11" s="71">
        <v>0.7</v>
      </c>
      <c r="V11" s="71">
        <v>0.7</v>
      </c>
      <c r="W11" s="71">
        <v>0.7</v>
      </c>
      <c r="X11" s="71">
        <v>0.7</v>
      </c>
      <c r="Y11" s="71">
        <v>0.25</v>
      </c>
      <c r="Z11" s="118">
        <v>0</v>
      </c>
      <c r="AA11" s="96">
        <v>0</v>
      </c>
      <c r="AB11" s="71">
        <v>0.2</v>
      </c>
      <c r="AC11" s="71">
        <v>0.5</v>
      </c>
      <c r="AD11" s="71">
        <v>0.9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108</v>
      </c>
      <c r="C12" s="30"/>
      <c r="D12" s="31"/>
      <c r="E12" s="91">
        <f t="shared" ref="E12:AI12" si="2">(E4*$C4)+(E5*$C5)+(E6*$C6)+(E7*$C7)+(E8*$C8)+(E9*$C9)+(E10*$C10)+(E11*$C11)</f>
        <v>5761</v>
      </c>
      <c r="F12" s="44">
        <f t="shared" si="2"/>
        <v>5761</v>
      </c>
      <c r="G12" s="32">
        <f t="shared" si="2"/>
        <v>5761</v>
      </c>
      <c r="H12" s="32">
        <f t="shared" si="2"/>
        <v>5761</v>
      </c>
      <c r="I12" s="32">
        <f t="shared" si="2"/>
        <v>5761</v>
      </c>
      <c r="J12" s="32">
        <f t="shared" si="2"/>
        <v>5761</v>
      </c>
      <c r="K12" s="32">
        <f t="shared" si="2"/>
        <v>5871.07</v>
      </c>
      <c r="L12" s="91">
        <f t="shared" si="2"/>
        <v>5768.3</v>
      </c>
      <c r="M12" s="44">
        <f t="shared" si="2"/>
        <v>5775.6</v>
      </c>
      <c r="N12" s="32">
        <f t="shared" si="2"/>
        <v>5768.3</v>
      </c>
      <c r="O12" s="32">
        <f t="shared" si="2"/>
        <v>5980</v>
      </c>
      <c r="P12" s="32">
        <f t="shared" si="2"/>
        <v>5980</v>
      </c>
      <c r="Q12" s="32">
        <f t="shared" si="2"/>
        <v>6053</v>
      </c>
      <c r="R12" s="32">
        <f t="shared" si="2"/>
        <v>6126</v>
      </c>
      <c r="S12" s="91">
        <f t="shared" si="2"/>
        <v>6258.16</v>
      </c>
      <c r="T12" s="44">
        <f t="shared" si="2"/>
        <v>6766.8899999999994</v>
      </c>
      <c r="U12" s="32">
        <f t="shared" si="2"/>
        <v>6982.1</v>
      </c>
      <c r="V12" s="32">
        <f t="shared" si="2"/>
        <v>6974.7999999999993</v>
      </c>
      <c r="W12" s="32">
        <f t="shared" si="2"/>
        <v>7274.1</v>
      </c>
      <c r="X12" s="32">
        <f t="shared" si="2"/>
        <v>7347.1</v>
      </c>
      <c r="Y12" s="32">
        <f t="shared" si="2"/>
        <v>6796.75</v>
      </c>
      <c r="Z12" s="114">
        <f t="shared" si="2"/>
        <v>6491</v>
      </c>
      <c r="AA12" s="44">
        <f t="shared" si="2"/>
        <v>6491</v>
      </c>
      <c r="AB12" s="32">
        <f t="shared" si="2"/>
        <v>6735.6</v>
      </c>
      <c r="AC12" s="32">
        <f t="shared" si="2"/>
        <v>7102.5</v>
      </c>
      <c r="AD12" s="32">
        <f t="shared" si="2"/>
        <v>7591.7</v>
      </c>
      <c r="AE12" s="32">
        <f t="shared" si="2"/>
        <v>7714</v>
      </c>
      <c r="AF12" s="32">
        <f t="shared" si="2"/>
        <v>7714</v>
      </c>
      <c r="AG12" s="32">
        <f t="shared" si="2"/>
        <v>7714</v>
      </c>
      <c r="AH12" s="32">
        <f t="shared" si="2"/>
        <v>7714</v>
      </c>
      <c r="AI12" s="80">
        <f t="shared" si="2"/>
        <v>7714</v>
      </c>
    </row>
    <row r="13" spans="1:36" s="39" customFormat="1" ht="15.9" customHeight="1" x14ac:dyDescent="0.25">
      <c r="A13" s="35"/>
      <c r="B13" s="33" t="s">
        <v>109</v>
      </c>
      <c r="C13" s="40">
        <v>7.2499999999999995E-2</v>
      </c>
      <c r="D13" s="37"/>
      <c r="E13" s="91"/>
      <c r="F13" s="44"/>
      <c r="G13" s="91"/>
      <c r="H13" s="91"/>
      <c r="I13" s="91"/>
      <c r="J13" s="91"/>
      <c r="K13" s="91"/>
      <c r="L13" s="91"/>
      <c r="M13" s="95"/>
      <c r="N13" s="91"/>
      <c r="O13" s="91"/>
      <c r="P13" s="91"/>
      <c r="Q13" s="91"/>
      <c r="R13" s="91"/>
      <c r="S13" s="91"/>
      <c r="T13" s="95"/>
      <c r="U13" s="91"/>
      <c r="V13" s="91"/>
      <c r="W13" s="91"/>
      <c r="X13" s="91"/>
      <c r="Y13" s="32"/>
      <c r="Z13" s="114">
        <f t="shared" ref="Z13:AI13" si="3">(IF(Z4&lt;100%,0,Z4*$C4)+IF(Z5&lt;100%,0,Z5*$C5)+IF(Z6&lt;100%,0,Z6*$C6)+IF(Z7&lt;100%,0,Z7*$C7)+IF(Z8&lt;100%,0,Z8*$C8)+IF(Z9&lt;100%,0,Z9*$C9)+IF(Z10&lt;100%,0,Z10*$C10)+IF(Z11&lt;100%,0,Z11*$C11))*$C13</f>
        <v>470.59749999999997</v>
      </c>
      <c r="AA13" s="95">
        <f t="shared" si="3"/>
        <v>470.59749999999997</v>
      </c>
      <c r="AB13" s="91">
        <f t="shared" si="3"/>
        <v>470.59749999999997</v>
      </c>
      <c r="AC13" s="91">
        <f t="shared" si="3"/>
        <v>470.59749999999997</v>
      </c>
      <c r="AD13" s="91">
        <f t="shared" si="3"/>
        <v>470.59749999999997</v>
      </c>
      <c r="AE13" s="91">
        <f t="shared" si="3"/>
        <v>559.26499999999999</v>
      </c>
      <c r="AF13" s="91">
        <f t="shared" si="3"/>
        <v>559.26499999999999</v>
      </c>
      <c r="AG13" s="91">
        <f t="shared" si="3"/>
        <v>559.26499999999999</v>
      </c>
      <c r="AH13" s="91">
        <f t="shared" si="3"/>
        <v>559.26499999999999</v>
      </c>
      <c r="AI13" s="80">
        <f t="shared" si="3"/>
        <v>559.26499999999999</v>
      </c>
      <c r="AJ13" s="76"/>
    </row>
    <row r="14" spans="1:36" s="39" customFormat="1" ht="15.9" customHeight="1" x14ac:dyDescent="0.25">
      <c r="A14" s="35"/>
      <c r="B14" s="34" t="s">
        <v>106</v>
      </c>
      <c r="C14" s="36"/>
      <c r="D14" s="37"/>
      <c r="E14" s="92">
        <f t="shared" ref="E14:AI14" si="4">E12-E13</f>
        <v>5761</v>
      </c>
      <c r="F14" s="45">
        <f t="shared" si="4"/>
        <v>5761</v>
      </c>
      <c r="G14" s="38">
        <f t="shared" si="4"/>
        <v>5761</v>
      </c>
      <c r="H14" s="38">
        <f t="shared" si="4"/>
        <v>5761</v>
      </c>
      <c r="I14" s="38">
        <f t="shared" si="4"/>
        <v>5761</v>
      </c>
      <c r="J14" s="38">
        <f t="shared" si="4"/>
        <v>5761</v>
      </c>
      <c r="K14" s="38">
        <f t="shared" si="4"/>
        <v>5871.07</v>
      </c>
      <c r="L14" s="92">
        <f t="shared" si="4"/>
        <v>5768.3</v>
      </c>
      <c r="M14" s="45">
        <f t="shared" si="4"/>
        <v>5775.6</v>
      </c>
      <c r="N14" s="38">
        <f t="shared" si="4"/>
        <v>5768.3</v>
      </c>
      <c r="O14" s="38">
        <f t="shared" si="4"/>
        <v>5980</v>
      </c>
      <c r="P14" s="38">
        <f t="shared" si="4"/>
        <v>5980</v>
      </c>
      <c r="Q14" s="38">
        <f t="shared" si="4"/>
        <v>6053</v>
      </c>
      <c r="R14" s="38">
        <f t="shared" si="4"/>
        <v>6126</v>
      </c>
      <c r="S14" s="92">
        <f t="shared" si="4"/>
        <v>6258.16</v>
      </c>
      <c r="T14" s="45">
        <f t="shared" si="4"/>
        <v>6766.8899999999994</v>
      </c>
      <c r="U14" s="38">
        <f t="shared" si="4"/>
        <v>6982.1</v>
      </c>
      <c r="V14" s="38">
        <f t="shared" si="4"/>
        <v>6974.7999999999993</v>
      </c>
      <c r="W14" s="38">
        <f t="shared" si="4"/>
        <v>7274.1</v>
      </c>
      <c r="X14" s="38">
        <f t="shared" si="4"/>
        <v>7347.1</v>
      </c>
      <c r="Y14" s="38">
        <f t="shared" si="4"/>
        <v>6796.75</v>
      </c>
      <c r="Z14" s="115">
        <f t="shared" si="4"/>
        <v>6020.4025000000001</v>
      </c>
      <c r="AA14" s="45">
        <f t="shared" si="4"/>
        <v>6020.4025000000001</v>
      </c>
      <c r="AB14" s="38">
        <f t="shared" si="4"/>
        <v>6265.0025000000005</v>
      </c>
      <c r="AC14" s="38">
        <f t="shared" si="4"/>
        <v>6631.9025000000001</v>
      </c>
      <c r="AD14" s="38">
        <f t="shared" si="4"/>
        <v>7121.1025</v>
      </c>
      <c r="AE14" s="38">
        <f t="shared" si="4"/>
        <v>7154.7349999999997</v>
      </c>
      <c r="AF14" s="38">
        <f t="shared" si="4"/>
        <v>7154.7349999999997</v>
      </c>
      <c r="AG14" s="38">
        <f t="shared" si="4"/>
        <v>7154.7349999999997</v>
      </c>
      <c r="AH14" s="38">
        <f t="shared" si="4"/>
        <v>7154.7349999999997</v>
      </c>
      <c r="AI14" s="81">
        <f t="shared" si="4"/>
        <v>7154.7349999999997</v>
      </c>
      <c r="AJ14" s="76"/>
    </row>
    <row r="15" spans="1:36" s="3" customFormat="1" ht="15.9" customHeight="1" x14ac:dyDescent="0.25">
      <c r="A15" s="5"/>
      <c r="B15" s="25" t="s">
        <v>105</v>
      </c>
      <c r="C15" s="27">
        <f>SUM(C4:C11)</f>
        <v>7714</v>
      </c>
      <c r="D15" s="7"/>
      <c r="E15" s="89"/>
      <c r="F15" s="43"/>
      <c r="G15" s="8"/>
      <c r="H15" s="8"/>
      <c r="I15" s="8"/>
      <c r="J15" s="8"/>
      <c r="K15" s="8"/>
      <c r="L15" s="89"/>
      <c r="M15" s="43"/>
      <c r="N15" s="8"/>
      <c r="O15" s="8"/>
      <c r="P15" s="8"/>
      <c r="Q15" s="8"/>
      <c r="R15" s="8"/>
      <c r="S15" s="89"/>
      <c r="T15" s="43"/>
      <c r="U15" s="8"/>
      <c r="V15" s="8"/>
      <c r="W15" s="8"/>
      <c r="X15" s="8"/>
      <c r="Y15" s="8"/>
      <c r="Z15" s="111"/>
      <c r="AA15" s="43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6390.9889516129024</v>
      </c>
      <c r="D16" s="7"/>
      <c r="E16" s="89"/>
      <c r="F16" s="43"/>
      <c r="G16" s="8"/>
      <c r="H16" s="8"/>
      <c r="I16" s="8"/>
      <c r="J16" s="8"/>
      <c r="K16" s="8"/>
      <c r="L16" s="89"/>
      <c r="M16" s="43"/>
      <c r="N16" s="8"/>
      <c r="O16" s="8"/>
      <c r="P16" s="8"/>
      <c r="Q16" s="8"/>
      <c r="R16" s="8"/>
      <c r="S16" s="89"/>
      <c r="T16" s="43"/>
      <c r="U16" s="8"/>
      <c r="V16" s="8"/>
      <c r="W16" s="8"/>
      <c r="X16" s="8"/>
      <c r="Y16" s="8"/>
      <c r="Z16" s="111"/>
      <c r="AA16" s="43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9"/>
      <c r="F17" s="43"/>
      <c r="G17" s="8"/>
      <c r="H17" s="8"/>
      <c r="I17" s="8"/>
      <c r="J17" s="8"/>
      <c r="K17" s="8"/>
      <c r="L17" s="89"/>
      <c r="M17" s="43"/>
      <c r="N17" s="8"/>
      <c r="O17" s="8"/>
      <c r="P17" s="8"/>
      <c r="Q17" s="8"/>
      <c r="R17" s="8"/>
      <c r="S17" s="89"/>
      <c r="T17" s="43"/>
      <c r="U17" s="8"/>
      <c r="V17" s="8"/>
      <c r="W17" s="8"/>
      <c r="X17" s="8"/>
      <c r="Y17" s="8"/>
      <c r="Z17" s="111"/>
      <c r="AA17" s="43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1">
        <v>1</v>
      </c>
      <c r="F18" s="52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1">
        <v>1</v>
      </c>
      <c r="M18" s="52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1">
        <v>1</v>
      </c>
      <c r="T18" s="52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112">
        <v>1</v>
      </c>
      <c r="AA18" s="52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1">
        <v>1</v>
      </c>
      <c r="F19" s="52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1">
        <v>1</v>
      </c>
      <c r="M19" s="52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1">
        <v>1</v>
      </c>
      <c r="T19" s="52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112">
        <v>1</v>
      </c>
      <c r="AA19" s="52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1">
        <v>1</v>
      </c>
      <c r="F20" s="52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1">
        <v>1</v>
      </c>
      <c r="M20" s="52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1">
        <v>1</v>
      </c>
      <c r="T20" s="52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112">
        <v>1</v>
      </c>
      <c r="AA20" s="52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72">
        <f>+A20+1</f>
        <v>4</v>
      </c>
      <c r="B21" s="73" t="s">
        <v>16</v>
      </c>
      <c r="C21" s="72">
        <v>1250</v>
      </c>
      <c r="D21" s="74"/>
      <c r="E21" s="98">
        <v>1</v>
      </c>
      <c r="F21" s="96">
        <v>1</v>
      </c>
      <c r="G21" s="71">
        <v>1</v>
      </c>
      <c r="H21" s="71">
        <v>1</v>
      </c>
      <c r="I21" s="71">
        <v>1</v>
      </c>
      <c r="J21" s="71">
        <v>1</v>
      </c>
      <c r="K21" s="71">
        <v>1</v>
      </c>
      <c r="L21" s="98">
        <v>1</v>
      </c>
      <c r="M21" s="96">
        <v>0</v>
      </c>
      <c r="N21" s="71">
        <v>0</v>
      </c>
      <c r="O21" s="71">
        <v>0</v>
      </c>
      <c r="P21" s="71">
        <v>0.2</v>
      </c>
      <c r="Q21" s="71">
        <v>0.7</v>
      </c>
      <c r="R21" s="71">
        <v>0.99</v>
      </c>
      <c r="S21" s="98">
        <v>1</v>
      </c>
      <c r="T21" s="96">
        <v>1</v>
      </c>
      <c r="U21" s="71">
        <v>1</v>
      </c>
      <c r="V21" s="71">
        <v>1</v>
      </c>
      <c r="W21" s="71">
        <v>1</v>
      </c>
      <c r="X21" s="71">
        <v>1</v>
      </c>
      <c r="Y21" s="71">
        <v>0.9</v>
      </c>
      <c r="Z21" s="113">
        <v>1</v>
      </c>
      <c r="AA21" s="58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108</v>
      </c>
      <c r="C22" s="30"/>
      <c r="D22" s="31"/>
      <c r="E22" s="91">
        <f t="shared" ref="E22:AI22" si="5">(E18*$C18)+(E19*$C19)+(E20*$C20)+(E21*$C21)</f>
        <v>4800</v>
      </c>
      <c r="F22" s="44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91">
        <f t="shared" si="5"/>
        <v>4800</v>
      </c>
      <c r="M22" s="44">
        <f t="shared" si="5"/>
        <v>3550</v>
      </c>
      <c r="N22" s="32">
        <f t="shared" si="5"/>
        <v>3550</v>
      </c>
      <c r="O22" s="32">
        <f t="shared" si="5"/>
        <v>3550</v>
      </c>
      <c r="P22" s="32">
        <f t="shared" si="5"/>
        <v>3800</v>
      </c>
      <c r="Q22" s="32">
        <f t="shared" si="5"/>
        <v>4425</v>
      </c>
      <c r="R22" s="32">
        <f t="shared" si="5"/>
        <v>4787.5</v>
      </c>
      <c r="S22" s="91">
        <f t="shared" si="5"/>
        <v>4800</v>
      </c>
      <c r="T22" s="44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4675</v>
      </c>
      <c r="Z22" s="114">
        <f t="shared" si="5"/>
        <v>4800</v>
      </c>
      <c r="AA22" s="44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109</v>
      </c>
      <c r="C23" s="40">
        <v>2.63E-2</v>
      </c>
      <c r="D23" s="37"/>
      <c r="E23" s="91"/>
      <c r="F23" s="95"/>
      <c r="G23" s="95"/>
      <c r="H23" s="91"/>
      <c r="I23" s="95"/>
      <c r="J23" s="95"/>
      <c r="K23" s="95"/>
      <c r="L23" s="91"/>
      <c r="M23" s="95"/>
      <c r="N23" s="95"/>
      <c r="O23" s="95"/>
      <c r="P23" s="95"/>
      <c r="Q23" s="95"/>
      <c r="R23" s="95"/>
      <c r="S23" s="91"/>
      <c r="T23" s="95"/>
      <c r="U23" s="95"/>
      <c r="V23" s="95"/>
      <c r="W23" s="95"/>
      <c r="X23" s="95"/>
      <c r="Y23" s="44"/>
      <c r="Z23" s="114">
        <f t="shared" ref="Z23:AI23" si="6">(IF(Z18&lt;100%,0,Z18*$C18)+IF(Z19&lt;100%,0,Z19*$C19)+IF(Z20&lt;100%,0,Z20*$C20)+IF(Z21&lt;100%,0,Z21*$C21))*$C23</f>
        <v>126.24000000000001</v>
      </c>
      <c r="AA23" s="95">
        <f t="shared" si="6"/>
        <v>126.24000000000001</v>
      </c>
      <c r="AB23" s="95">
        <f t="shared" si="6"/>
        <v>126.24000000000001</v>
      </c>
      <c r="AC23" s="95">
        <f t="shared" si="6"/>
        <v>126.24000000000001</v>
      </c>
      <c r="AD23" s="95">
        <f t="shared" si="6"/>
        <v>126.24000000000001</v>
      </c>
      <c r="AE23" s="95">
        <f t="shared" si="6"/>
        <v>126.24000000000001</v>
      </c>
      <c r="AF23" s="95">
        <f t="shared" si="6"/>
        <v>126.24000000000001</v>
      </c>
      <c r="AG23" s="95">
        <f t="shared" si="6"/>
        <v>126.24000000000001</v>
      </c>
      <c r="AH23" s="95">
        <f t="shared" si="6"/>
        <v>126.24000000000001</v>
      </c>
      <c r="AI23" s="97">
        <f t="shared" si="6"/>
        <v>126.24000000000001</v>
      </c>
      <c r="AJ23" s="76"/>
    </row>
    <row r="24" spans="1:36" s="39" customFormat="1" ht="15.9" customHeight="1" x14ac:dyDescent="0.25">
      <c r="A24" s="35"/>
      <c r="B24" s="34" t="s">
        <v>106</v>
      </c>
      <c r="C24" s="36"/>
      <c r="D24" s="37"/>
      <c r="E24" s="92">
        <f t="shared" ref="E24:AI24" si="7">E22-E23</f>
        <v>4800</v>
      </c>
      <c r="F24" s="45">
        <f t="shared" si="7"/>
        <v>4800</v>
      </c>
      <c r="G24" s="38">
        <f t="shared" si="7"/>
        <v>4800</v>
      </c>
      <c r="H24" s="38">
        <f t="shared" si="7"/>
        <v>4800</v>
      </c>
      <c r="I24" s="38">
        <f t="shared" si="7"/>
        <v>4800</v>
      </c>
      <c r="J24" s="38">
        <f t="shared" si="7"/>
        <v>4800</v>
      </c>
      <c r="K24" s="38">
        <f t="shared" si="7"/>
        <v>4800</v>
      </c>
      <c r="L24" s="92">
        <f t="shared" si="7"/>
        <v>4800</v>
      </c>
      <c r="M24" s="45">
        <f t="shared" si="7"/>
        <v>3550</v>
      </c>
      <c r="N24" s="38">
        <f t="shared" si="7"/>
        <v>3550</v>
      </c>
      <c r="O24" s="38">
        <f t="shared" si="7"/>
        <v>3550</v>
      </c>
      <c r="P24" s="38">
        <f t="shared" si="7"/>
        <v>3800</v>
      </c>
      <c r="Q24" s="38">
        <f t="shared" si="7"/>
        <v>4425</v>
      </c>
      <c r="R24" s="38">
        <f t="shared" si="7"/>
        <v>4787.5</v>
      </c>
      <c r="S24" s="92">
        <f t="shared" si="7"/>
        <v>4800</v>
      </c>
      <c r="T24" s="45">
        <f t="shared" si="7"/>
        <v>4800</v>
      </c>
      <c r="U24" s="38">
        <f t="shared" si="7"/>
        <v>4800</v>
      </c>
      <c r="V24" s="38">
        <f t="shared" si="7"/>
        <v>4800</v>
      </c>
      <c r="W24" s="38">
        <f t="shared" si="7"/>
        <v>4800</v>
      </c>
      <c r="X24" s="38">
        <f t="shared" si="7"/>
        <v>4800</v>
      </c>
      <c r="Y24" s="38">
        <f t="shared" si="7"/>
        <v>4675</v>
      </c>
      <c r="Z24" s="115">
        <f t="shared" si="7"/>
        <v>4673.76</v>
      </c>
      <c r="AA24" s="45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38">
        <f t="shared" si="7"/>
        <v>4673.76</v>
      </c>
      <c r="AI24" s="81">
        <f t="shared" si="7"/>
        <v>4673.76</v>
      </c>
      <c r="AJ24" s="76"/>
    </row>
    <row r="25" spans="1:36" s="3" customFormat="1" ht="15.9" customHeight="1" x14ac:dyDescent="0.25">
      <c r="A25" s="5"/>
      <c r="B25" s="25" t="s">
        <v>105</v>
      </c>
      <c r="C25" s="27">
        <f>SUM(C18:C21)</f>
        <v>4800</v>
      </c>
      <c r="D25" s="7"/>
      <c r="E25" s="89"/>
      <c r="F25" s="43"/>
      <c r="G25" s="8"/>
      <c r="H25" s="8"/>
      <c r="I25" s="8"/>
      <c r="J25" s="8"/>
      <c r="K25" s="8"/>
      <c r="L25" s="89"/>
      <c r="M25" s="43"/>
      <c r="N25" s="8"/>
      <c r="O25" s="8"/>
      <c r="P25" s="8"/>
      <c r="Q25" s="8"/>
      <c r="R25" s="8"/>
      <c r="S25" s="89"/>
      <c r="T25" s="43"/>
      <c r="U25" s="8"/>
      <c r="V25" s="8"/>
      <c r="W25" s="8"/>
      <c r="X25" s="8"/>
      <c r="Y25" s="8"/>
      <c r="Z25" s="111"/>
      <c r="AA25" s="43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4589.5193548387088</v>
      </c>
      <c r="D26" s="7"/>
      <c r="E26" s="89"/>
      <c r="F26" s="43"/>
      <c r="G26" s="8"/>
      <c r="H26" s="8"/>
      <c r="I26" s="8"/>
      <c r="J26" s="8"/>
      <c r="K26" s="8"/>
      <c r="L26" s="89"/>
      <c r="M26" s="43"/>
      <c r="N26" s="8"/>
      <c r="O26" s="8"/>
      <c r="P26" s="8"/>
      <c r="Q26" s="8"/>
      <c r="R26" s="8"/>
      <c r="S26" s="89"/>
      <c r="T26" s="43"/>
      <c r="U26" s="8"/>
      <c r="V26" s="8"/>
      <c r="W26" s="8"/>
      <c r="X26" s="8"/>
      <c r="Y26" s="8"/>
      <c r="Z26" s="111"/>
      <c r="AA26" s="43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9"/>
      <c r="F27" s="43"/>
      <c r="G27" s="8"/>
      <c r="H27" s="8"/>
      <c r="I27" s="8"/>
      <c r="J27" s="8"/>
      <c r="K27" s="8"/>
      <c r="L27" s="89"/>
      <c r="M27" s="43"/>
      <c r="N27" s="8"/>
      <c r="O27" s="8"/>
      <c r="P27" s="8"/>
      <c r="Q27" s="8"/>
      <c r="R27" s="8"/>
      <c r="S27" s="89"/>
      <c r="T27" s="43"/>
      <c r="U27" s="8"/>
      <c r="V27" s="8"/>
      <c r="W27" s="8"/>
      <c r="X27" s="8"/>
      <c r="Y27" s="8"/>
      <c r="Z27" s="111"/>
      <c r="AA27" s="43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60">
        <v>1</v>
      </c>
      <c r="B28" s="62" t="s">
        <v>17</v>
      </c>
      <c r="C28" s="60">
        <v>843</v>
      </c>
      <c r="D28" s="63"/>
      <c r="E28" s="90">
        <v>1</v>
      </c>
      <c r="F28" s="65">
        <v>1</v>
      </c>
      <c r="G28" s="64">
        <v>1</v>
      </c>
      <c r="H28" s="64">
        <v>1</v>
      </c>
      <c r="I28" s="64">
        <v>1</v>
      </c>
      <c r="J28" s="64">
        <v>1</v>
      </c>
      <c r="K28" s="64">
        <v>1</v>
      </c>
      <c r="L28" s="90">
        <v>1</v>
      </c>
      <c r="M28" s="65">
        <v>1</v>
      </c>
      <c r="N28" s="64">
        <v>1</v>
      </c>
      <c r="O28" s="64">
        <v>1</v>
      </c>
      <c r="P28" s="64">
        <v>1</v>
      </c>
      <c r="Q28" s="64">
        <v>0.85</v>
      </c>
      <c r="R28" s="64">
        <v>0.85</v>
      </c>
      <c r="S28" s="90">
        <v>0.85</v>
      </c>
      <c r="T28" s="90">
        <v>0.85</v>
      </c>
      <c r="U28" s="90">
        <v>0.85</v>
      </c>
      <c r="V28" s="90">
        <v>0.19</v>
      </c>
      <c r="W28" s="90">
        <v>0</v>
      </c>
      <c r="X28" s="90">
        <v>0</v>
      </c>
      <c r="Y28" s="64">
        <v>0</v>
      </c>
      <c r="Z28" s="117">
        <v>0.3</v>
      </c>
      <c r="AA28" s="65">
        <v>0.7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1">
        <v>0.3</v>
      </c>
      <c r="F29" s="52">
        <v>0.45</v>
      </c>
      <c r="G29" s="50">
        <v>0.95</v>
      </c>
      <c r="H29" s="50">
        <v>1</v>
      </c>
      <c r="I29" s="50">
        <v>1</v>
      </c>
      <c r="J29" s="50">
        <v>1</v>
      </c>
      <c r="K29" s="50">
        <v>1</v>
      </c>
      <c r="L29" s="51">
        <v>1</v>
      </c>
      <c r="M29" s="52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1">
        <v>1</v>
      </c>
      <c r="T29" s="52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112">
        <v>1</v>
      </c>
      <c r="AA29" s="52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1">
        <v>1</v>
      </c>
      <c r="F30" s="52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1">
        <v>1</v>
      </c>
      <c r="M30" s="52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1">
        <v>1</v>
      </c>
      <c r="T30" s="52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112">
        <v>1</v>
      </c>
      <c r="AA30" s="52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1">
        <v>1</v>
      </c>
      <c r="F31" s="52">
        <v>1</v>
      </c>
      <c r="G31" s="50">
        <v>1</v>
      </c>
      <c r="H31" s="50">
        <v>1</v>
      </c>
      <c r="I31" s="50">
        <v>1</v>
      </c>
      <c r="J31" s="50">
        <v>0.6</v>
      </c>
      <c r="K31" s="50">
        <v>0.6</v>
      </c>
      <c r="L31" s="51">
        <v>1</v>
      </c>
      <c r="M31" s="52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1">
        <v>1</v>
      </c>
      <c r="T31" s="52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112">
        <v>1</v>
      </c>
      <c r="AA31" s="52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7">
        <v>1</v>
      </c>
      <c r="F32" s="58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7">
        <v>1</v>
      </c>
      <c r="M32" s="58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7">
        <v>1</v>
      </c>
      <c r="T32" s="58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113">
        <v>1</v>
      </c>
      <c r="AA32" s="58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108</v>
      </c>
      <c r="C33" s="30"/>
      <c r="D33" s="31"/>
      <c r="E33" s="91">
        <f t="shared" ref="E33:AI33" si="8">(E28*$C28)+(E29*$C29)+(E30*$C30)+(E31*$C31)+(E32*$C32)</f>
        <v>3319.7</v>
      </c>
      <c r="F33" s="44">
        <f t="shared" si="8"/>
        <v>3445.55</v>
      </c>
      <c r="G33" s="32">
        <f t="shared" si="8"/>
        <v>3865.05</v>
      </c>
      <c r="H33" s="32">
        <f t="shared" si="8"/>
        <v>3907</v>
      </c>
      <c r="I33" s="32">
        <f t="shared" si="8"/>
        <v>3907</v>
      </c>
      <c r="J33" s="32">
        <f t="shared" si="8"/>
        <v>3629.8</v>
      </c>
      <c r="K33" s="32">
        <f t="shared" si="8"/>
        <v>3629.8</v>
      </c>
      <c r="L33" s="91">
        <f t="shared" si="8"/>
        <v>3907</v>
      </c>
      <c r="M33" s="44">
        <f t="shared" si="8"/>
        <v>3907</v>
      </c>
      <c r="N33" s="32">
        <f t="shared" si="8"/>
        <v>3907</v>
      </c>
      <c r="O33" s="32">
        <f t="shared" si="8"/>
        <v>3907</v>
      </c>
      <c r="P33" s="32">
        <f t="shared" si="8"/>
        <v>3907</v>
      </c>
      <c r="Q33" s="32">
        <f t="shared" si="8"/>
        <v>3780.55</v>
      </c>
      <c r="R33" s="32">
        <f t="shared" si="8"/>
        <v>3780.55</v>
      </c>
      <c r="S33" s="91">
        <f t="shared" si="8"/>
        <v>3780.55</v>
      </c>
      <c r="T33" s="44">
        <f t="shared" si="8"/>
        <v>3780.55</v>
      </c>
      <c r="U33" s="32">
        <f t="shared" si="8"/>
        <v>3780.55</v>
      </c>
      <c r="V33" s="32">
        <f t="shared" si="8"/>
        <v>3224.17</v>
      </c>
      <c r="W33" s="32">
        <f t="shared" si="8"/>
        <v>3064</v>
      </c>
      <c r="X33" s="32">
        <f t="shared" si="8"/>
        <v>3064</v>
      </c>
      <c r="Y33" s="32">
        <f t="shared" si="8"/>
        <v>3064</v>
      </c>
      <c r="Z33" s="114">
        <f t="shared" si="8"/>
        <v>3316.9</v>
      </c>
      <c r="AA33" s="44">
        <f t="shared" si="8"/>
        <v>3654.1</v>
      </c>
      <c r="AB33" s="32">
        <f t="shared" si="8"/>
        <v>3907</v>
      </c>
      <c r="AC33" s="32">
        <f t="shared" si="8"/>
        <v>3907</v>
      </c>
      <c r="AD33" s="32">
        <f t="shared" si="8"/>
        <v>3907</v>
      </c>
      <c r="AE33" s="32">
        <f t="shared" si="8"/>
        <v>3907</v>
      </c>
      <c r="AF33" s="32">
        <f t="shared" si="8"/>
        <v>3907</v>
      </c>
      <c r="AG33" s="32">
        <f t="shared" si="8"/>
        <v>3907</v>
      </c>
      <c r="AH33" s="32">
        <f t="shared" si="8"/>
        <v>3907</v>
      </c>
      <c r="AI33" s="80">
        <f t="shared" si="8"/>
        <v>3907</v>
      </c>
    </row>
    <row r="34" spans="1:36" s="39" customFormat="1" ht="15.9" customHeight="1" x14ac:dyDescent="0.25">
      <c r="A34" s="35"/>
      <c r="B34" s="33" t="s">
        <v>109</v>
      </c>
      <c r="C34" s="40">
        <v>1.7500000000000002E-2</v>
      </c>
      <c r="D34" s="37"/>
      <c r="E34" s="91"/>
      <c r="F34" s="95"/>
      <c r="G34" s="91"/>
      <c r="H34" s="91"/>
      <c r="I34" s="91"/>
      <c r="J34" s="91"/>
      <c r="K34" s="91"/>
      <c r="L34" s="91"/>
      <c r="M34" s="95"/>
      <c r="N34" s="91"/>
      <c r="O34" s="91"/>
      <c r="P34" s="91"/>
      <c r="Q34" s="91"/>
      <c r="R34" s="91"/>
      <c r="S34" s="91"/>
      <c r="T34" s="95"/>
      <c r="U34" s="91"/>
      <c r="V34" s="91"/>
      <c r="W34" s="91"/>
      <c r="X34" s="91"/>
      <c r="Y34" s="32"/>
      <c r="Z34" s="114">
        <f t="shared" ref="Z34:AI34" si="9">(IF(Z28&lt;100%,0,Z28*$C28)+IF(Z29&lt;100%,0,Z29*$C29)+IF(Z30&lt;100%,0,Z30*$C30)+IF(Z31&lt;100%,0,Z31*$C31)+IF(Z32&lt;100%,0,Z32*$C32))*$C34</f>
        <v>53.620000000000005</v>
      </c>
      <c r="AA34" s="95">
        <f t="shared" si="9"/>
        <v>53.620000000000005</v>
      </c>
      <c r="AB34" s="91">
        <f t="shared" si="9"/>
        <v>68.372500000000002</v>
      </c>
      <c r="AC34" s="91">
        <f t="shared" si="9"/>
        <v>68.372500000000002</v>
      </c>
      <c r="AD34" s="91">
        <f t="shared" si="9"/>
        <v>68.372500000000002</v>
      </c>
      <c r="AE34" s="91">
        <f t="shared" si="9"/>
        <v>68.372500000000002</v>
      </c>
      <c r="AF34" s="91">
        <f t="shared" si="9"/>
        <v>68.372500000000002</v>
      </c>
      <c r="AG34" s="91">
        <f t="shared" si="9"/>
        <v>68.372500000000002</v>
      </c>
      <c r="AH34" s="91">
        <f t="shared" si="9"/>
        <v>68.372500000000002</v>
      </c>
      <c r="AI34" s="80">
        <f t="shared" si="9"/>
        <v>68.372500000000002</v>
      </c>
      <c r="AJ34" s="76"/>
    </row>
    <row r="35" spans="1:36" s="39" customFormat="1" ht="15.9" customHeight="1" x14ac:dyDescent="0.25">
      <c r="A35" s="35"/>
      <c r="B35" s="34" t="s">
        <v>106</v>
      </c>
      <c r="C35" s="36"/>
      <c r="D35" s="37"/>
      <c r="E35" s="92">
        <f t="shared" ref="E35:AI35" si="10">E33-E34</f>
        <v>3319.7</v>
      </c>
      <c r="F35" s="45">
        <f t="shared" si="10"/>
        <v>3445.55</v>
      </c>
      <c r="G35" s="38">
        <f t="shared" si="10"/>
        <v>3865.05</v>
      </c>
      <c r="H35" s="38">
        <f t="shared" si="10"/>
        <v>3907</v>
      </c>
      <c r="I35" s="38">
        <f t="shared" si="10"/>
        <v>3907</v>
      </c>
      <c r="J35" s="38">
        <f t="shared" si="10"/>
        <v>3629.8</v>
      </c>
      <c r="K35" s="38">
        <f t="shared" si="10"/>
        <v>3629.8</v>
      </c>
      <c r="L35" s="92">
        <f t="shared" si="10"/>
        <v>3907</v>
      </c>
      <c r="M35" s="45">
        <f t="shared" si="10"/>
        <v>3907</v>
      </c>
      <c r="N35" s="38">
        <f t="shared" si="10"/>
        <v>3907</v>
      </c>
      <c r="O35" s="38">
        <f t="shared" si="10"/>
        <v>3907</v>
      </c>
      <c r="P35" s="38">
        <f t="shared" si="10"/>
        <v>3907</v>
      </c>
      <c r="Q35" s="38">
        <f t="shared" si="10"/>
        <v>3780.55</v>
      </c>
      <c r="R35" s="38">
        <f t="shared" si="10"/>
        <v>3780.55</v>
      </c>
      <c r="S35" s="92">
        <f t="shared" si="10"/>
        <v>3780.55</v>
      </c>
      <c r="T35" s="45">
        <f t="shared" si="10"/>
        <v>3780.55</v>
      </c>
      <c r="U35" s="38">
        <f t="shared" si="10"/>
        <v>3780.55</v>
      </c>
      <c r="V35" s="38">
        <f t="shared" si="10"/>
        <v>3224.17</v>
      </c>
      <c r="W35" s="38">
        <f t="shared" si="10"/>
        <v>3064</v>
      </c>
      <c r="X35" s="38">
        <f t="shared" si="10"/>
        <v>3064</v>
      </c>
      <c r="Y35" s="38">
        <f t="shared" si="10"/>
        <v>3064</v>
      </c>
      <c r="Z35" s="115">
        <f t="shared" si="10"/>
        <v>3263.28</v>
      </c>
      <c r="AA35" s="45">
        <f t="shared" si="10"/>
        <v>3600.48</v>
      </c>
      <c r="AB35" s="38">
        <f t="shared" si="10"/>
        <v>3838.6275000000001</v>
      </c>
      <c r="AC35" s="38">
        <f t="shared" si="10"/>
        <v>3838.6275000000001</v>
      </c>
      <c r="AD35" s="38">
        <f t="shared" si="10"/>
        <v>3838.6275000000001</v>
      </c>
      <c r="AE35" s="38">
        <f t="shared" si="10"/>
        <v>3838.6275000000001</v>
      </c>
      <c r="AF35" s="38">
        <f t="shared" si="10"/>
        <v>3838.6275000000001</v>
      </c>
      <c r="AG35" s="38">
        <f t="shared" si="10"/>
        <v>3838.6275000000001</v>
      </c>
      <c r="AH35" s="38">
        <f t="shared" si="10"/>
        <v>3838.6275000000001</v>
      </c>
      <c r="AI35" s="81">
        <f t="shared" si="10"/>
        <v>3838.6275000000001</v>
      </c>
      <c r="AJ35" s="76"/>
    </row>
    <row r="36" spans="1:36" s="3" customFormat="1" ht="15.9" customHeight="1" x14ac:dyDescent="0.25">
      <c r="A36" s="5"/>
      <c r="B36" s="25" t="s">
        <v>105</v>
      </c>
      <c r="C36" s="27">
        <f>SUM(C28:C32)</f>
        <v>3907</v>
      </c>
      <c r="D36" s="7"/>
      <c r="E36" s="89"/>
      <c r="F36" s="43"/>
      <c r="G36" s="8"/>
      <c r="H36" s="8"/>
      <c r="I36" s="8"/>
      <c r="J36" s="8"/>
      <c r="K36" s="8"/>
      <c r="L36" s="89"/>
      <c r="M36" s="43"/>
      <c r="N36" s="8"/>
      <c r="O36" s="8"/>
      <c r="P36" s="8"/>
      <c r="Q36" s="8"/>
      <c r="R36" s="8"/>
      <c r="S36" s="89"/>
      <c r="T36" s="43"/>
      <c r="U36" s="8"/>
      <c r="V36" s="8"/>
      <c r="W36" s="8"/>
      <c r="X36" s="8"/>
      <c r="Y36" s="8"/>
      <c r="Z36" s="111"/>
      <c r="AA36" s="43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3681.6322580645169</v>
      </c>
      <c r="D37" s="7"/>
      <c r="E37" s="89"/>
      <c r="F37" s="43"/>
      <c r="G37" s="8"/>
      <c r="H37" s="8"/>
      <c r="I37" s="8"/>
      <c r="J37" s="8"/>
      <c r="K37" s="8"/>
      <c r="L37" s="89"/>
      <c r="M37" s="43"/>
      <c r="N37" s="8"/>
      <c r="O37" s="8"/>
      <c r="P37" s="8"/>
      <c r="Q37" s="8"/>
      <c r="R37" s="8"/>
      <c r="S37" s="89"/>
      <c r="T37" s="43"/>
      <c r="U37" s="8"/>
      <c r="V37" s="8"/>
      <c r="W37" s="8"/>
      <c r="X37" s="8"/>
      <c r="Y37" s="8"/>
      <c r="Z37" s="111"/>
      <c r="AA37" s="43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9"/>
      <c r="F38" s="43"/>
      <c r="G38" s="8"/>
      <c r="H38" s="8"/>
      <c r="I38" s="8"/>
      <c r="J38" s="8"/>
      <c r="K38" s="8"/>
      <c r="L38" s="89"/>
      <c r="M38" s="43"/>
      <c r="N38" s="8"/>
      <c r="O38" s="8"/>
      <c r="P38" s="8"/>
      <c r="Q38" s="8"/>
      <c r="R38" s="8"/>
      <c r="S38" s="89"/>
      <c r="T38" s="43"/>
      <c r="U38" s="8"/>
      <c r="V38" s="8"/>
      <c r="W38" s="8"/>
      <c r="X38" s="8"/>
      <c r="Y38" s="8"/>
      <c r="Z38" s="111"/>
      <c r="AA38" s="43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60">
        <v>1</v>
      </c>
      <c r="B39" s="62" t="s">
        <v>23</v>
      </c>
      <c r="C39" s="60">
        <v>825</v>
      </c>
      <c r="D39" s="63"/>
      <c r="E39" s="90">
        <v>1</v>
      </c>
      <c r="F39" s="65">
        <v>1</v>
      </c>
      <c r="G39" s="64">
        <v>1</v>
      </c>
      <c r="H39" s="64">
        <v>1</v>
      </c>
      <c r="I39" s="64">
        <v>1</v>
      </c>
      <c r="J39" s="64">
        <v>1</v>
      </c>
      <c r="K39" s="64">
        <v>1</v>
      </c>
      <c r="L39" s="90">
        <v>1</v>
      </c>
      <c r="M39" s="65">
        <v>1</v>
      </c>
      <c r="N39" s="64">
        <v>1</v>
      </c>
      <c r="O39" s="64">
        <v>1</v>
      </c>
      <c r="P39" s="64">
        <v>1</v>
      </c>
      <c r="Q39" s="64">
        <v>1</v>
      </c>
      <c r="R39" s="64">
        <v>1</v>
      </c>
      <c r="S39" s="90">
        <v>1</v>
      </c>
      <c r="T39" s="65">
        <v>1</v>
      </c>
      <c r="U39" s="64">
        <v>1</v>
      </c>
      <c r="V39" s="64">
        <v>1</v>
      </c>
      <c r="W39" s="64">
        <v>1</v>
      </c>
      <c r="X39" s="64">
        <v>0.9</v>
      </c>
      <c r="Y39" s="64">
        <v>0.97</v>
      </c>
      <c r="Z39" s="112">
        <v>1</v>
      </c>
      <c r="AA39" s="52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835</v>
      </c>
      <c r="D40" s="68"/>
      <c r="E40" s="51">
        <v>0</v>
      </c>
      <c r="F40" s="52">
        <v>0</v>
      </c>
      <c r="G40" s="50">
        <v>0</v>
      </c>
      <c r="H40" s="50">
        <v>0</v>
      </c>
      <c r="I40" s="50">
        <v>0</v>
      </c>
      <c r="J40" s="50">
        <v>0</v>
      </c>
      <c r="K40" s="50">
        <v>0</v>
      </c>
      <c r="L40" s="51">
        <v>0</v>
      </c>
      <c r="M40" s="52">
        <v>0</v>
      </c>
      <c r="N40" s="50">
        <v>0</v>
      </c>
      <c r="O40" s="50">
        <v>0</v>
      </c>
      <c r="P40" s="50">
        <v>0</v>
      </c>
      <c r="Q40" s="50">
        <v>0</v>
      </c>
      <c r="R40" s="50">
        <v>0</v>
      </c>
      <c r="S40" s="51">
        <v>0.55000000000000004</v>
      </c>
      <c r="T40" s="121">
        <v>0.83</v>
      </c>
      <c r="U40" s="121">
        <v>0.92</v>
      </c>
      <c r="V40" s="121">
        <v>0.92</v>
      </c>
      <c r="W40" s="50">
        <v>1</v>
      </c>
      <c r="X40" s="50">
        <v>1</v>
      </c>
      <c r="Y40" s="50">
        <v>1</v>
      </c>
      <c r="Z40" s="112">
        <v>1</v>
      </c>
      <c r="AA40" s="52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60">
        <f t="shared" si="11"/>
        <v>3</v>
      </c>
      <c r="B41" s="62" t="s">
        <v>26</v>
      </c>
      <c r="C41" s="60">
        <v>1031</v>
      </c>
      <c r="D41" s="63"/>
      <c r="E41" s="90">
        <v>1</v>
      </c>
      <c r="F41" s="65">
        <v>1</v>
      </c>
      <c r="G41" s="64">
        <v>1</v>
      </c>
      <c r="H41" s="64">
        <v>1</v>
      </c>
      <c r="I41" s="64">
        <v>1</v>
      </c>
      <c r="J41" s="64">
        <v>1</v>
      </c>
      <c r="K41" s="64">
        <v>1</v>
      </c>
      <c r="L41" s="90">
        <v>1</v>
      </c>
      <c r="M41" s="65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90">
        <v>0</v>
      </c>
      <c r="T41" s="65">
        <v>0.17</v>
      </c>
      <c r="U41" s="64">
        <v>0.25</v>
      </c>
      <c r="V41" s="64">
        <v>0.87</v>
      </c>
      <c r="W41" s="64">
        <v>0.9</v>
      </c>
      <c r="X41" s="64">
        <v>0.95</v>
      </c>
      <c r="Y41" s="64">
        <v>0.98</v>
      </c>
      <c r="Z41" s="112">
        <v>1</v>
      </c>
      <c r="AA41" s="52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1143</v>
      </c>
      <c r="D42" s="68"/>
      <c r="E42" s="51">
        <v>1</v>
      </c>
      <c r="F42" s="52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1">
        <v>1</v>
      </c>
      <c r="M42" s="52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1">
        <v>1</v>
      </c>
      <c r="T42" s="52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112">
        <v>1</v>
      </c>
      <c r="AA42" s="52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1143</v>
      </c>
      <c r="D43" s="68"/>
      <c r="E43" s="51">
        <v>1</v>
      </c>
      <c r="F43" s="52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1">
        <v>1</v>
      </c>
      <c r="M43" s="52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1">
        <v>1</v>
      </c>
      <c r="T43" s="52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112">
        <v>1</v>
      </c>
      <c r="AA43" s="52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60">
        <f t="shared" si="11"/>
        <v>6</v>
      </c>
      <c r="B44" s="62" t="s">
        <v>29</v>
      </c>
      <c r="C44" s="60">
        <v>619</v>
      </c>
      <c r="D44" s="63"/>
      <c r="E44" s="90">
        <v>1</v>
      </c>
      <c r="F44" s="65">
        <v>1</v>
      </c>
      <c r="G44" s="64">
        <v>1</v>
      </c>
      <c r="H44" s="64">
        <v>1</v>
      </c>
      <c r="I44" s="64">
        <v>1</v>
      </c>
      <c r="J44" s="64">
        <v>1</v>
      </c>
      <c r="K44" s="64">
        <v>1</v>
      </c>
      <c r="L44" s="90">
        <v>1</v>
      </c>
      <c r="M44" s="65">
        <v>1</v>
      </c>
      <c r="N44" s="64">
        <v>1</v>
      </c>
      <c r="O44" s="64">
        <v>1</v>
      </c>
      <c r="P44" s="64">
        <v>1</v>
      </c>
      <c r="Q44" s="64">
        <v>1</v>
      </c>
      <c r="R44" s="64">
        <v>1</v>
      </c>
      <c r="S44" s="90">
        <v>0</v>
      </c>
      <c r="T44" s="65">
        <v>0</v>
      </c>
      <c r="U44" s="64">
        <v>0</v>
      </c>
      <c r="V44" s="64">
        <v>0.22</v>
      </c>
      <c r="W44" s="64">
        <v>0.3</v>
      </c>
      <c r="X44" s="64">
        <v>0.7</v>
      </c>
      <c r="Y44" s="64">
        <v>0.97</v>
      </c>
      <c r="Z44" s="112">
        <v>1</v>
      </c>
      <c r="AA44" s="52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1093</v>
      </c>
      <c r="D45" s="68"/>
      <c r="E45" s="51">
        <v>1</v>
      </c>
      <c r="F45" s="52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1">
        <v>1</v>
      </c>
      <c r="M45" s="52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1">
        <v>1</v>
      </c>
      <c r="T45" s="52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112">
        <v>1</v>
      </c>
      <c r="AA45" s="52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1093</v>
      </c>
      <c r="D46" s="68"/>
      <c r="E46" s="51">
        <v>1</v>
      </c>
      <c r="F46" s="52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1">
        <v>1</v>
      </c>
      <c r="M46" s="52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1">
        <v>1</v>
      </c>
      <c r="T46" s="52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112">
        <v>1</v>
      </c>
      <c r="AA46" s="52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60">
        <f t="shared" si="11"/>
        <v>9</v>
      </c>
      <c r="B47" s="62" t="s">
        <v>32</v>
      </c>
      <c r="C47" s="60">
        <v>1106</v>
      </c>
      <c r="D47" s="63"/>
      <c r="E47" s="90">
        <v>0</v>
      </c>
      <c r="F47" s="65">
        <v>0</v>
      </c>
      <c r="G47" s="64">
        <v>0</v>
      </c>
      <c r="H47" s="64">
        <v>0</v>
      </c>
      <c r="I47" s="64">
        <v>0</v>
      </c>
      <c r="J47" s="64">
        <v>0</v>
      </c>
      <c r="K47" s="64">
        <v>0</v>
      </c>
      <c r="L47" s="90">
        <v>0</v>
      </c>
      <c r="M47" s="65">
        <v>0</v>
      </c>
      <c r="N47" s="64">
        <v>0</v>
      </c>
      <c r="O47" s="64">
        <v>0</v>
      </c>
      <c r="P47" s="64">
        <v>0</v>
      </c>
      <c r="Q47" s="64">
        <v>0</v>
      </c>
      <c r="R47" s="64">
        <v>0</v>
      </c>
      <c r="S47" s="90">
        <v>0</v>
      </c>
      <c r="T47" s="65">
        <v>0</v>
      </c>
      <c r="U47" s="64">
        <v>0</v>
      </c>
      <c r="V47" s="64">
        <v>0.17</v>
      </c>
      <c r="W47" s="64">
        <v>0.3</v>
      </c>
      <c r="X47" s="64">
        <v>0.5</v>
      </c>
      <c r="Y47" s="64">
        <v>0.71</v>
      </c>
      <c r="Z47" s="112">
        <v>1</v>
      </c>
      <c r="AA47" s="52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1">
        <v>1</v>
      </c>
      <c r="F48" s="52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1">
        <v>1</v>
      </c>
      <c r="M48" s="52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1">
        <v>1</v>
      </c>
      <c r="T48" s="52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112">
        <v>1</v>
      </c>
      <c r="AA48" s="52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68"/>
      <c r="E49" s="51">
        <v>1</v>
      </c>
      <c r="F49" s="52">
        <v>1</v>
      </c>
      <c r="G49" s="50">
        <v>1</v>
      </c>
      <c r="H49" s="50">
        <v>1</v>
      </c>
      <c r="I49" s="50">
        <v>1</v>
      </c>
      <c r="J49" s="50">
        <v>0.23</v>
      </c>
      <c r="K49" s="50">
        <v>0.23</v>
      </c>
      <c r="L49" s="51">
        <v>0.75</v>
      </c>
      <c r="M49" s="51">
        <v>0.75</v>
      </c>
      <c r="N49" s="51">
        <v>0.75</v>
      </c>
      <c r="O49" s="50">
        <v>1</v>
      </c>
      <c r="P49" s="50">
        <v>1</v>
      </c>
      <c r="Q49" s="50">
        <v>1</v>
      </c>
      <c r="R49" s="50">
        <v>1</v>
      </c>
      <c r="S49" s="51">
        <v>1</v>
      </c>
      <c r="T49" s="52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112">
        <v>1</v>
      </c>
      <c r="AA49" s="52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1">
        <v>1</v>
      </c>
      <c r="F50" s="52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1">
        <v>1</v>
      </c>
      <c r="M50" s="52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1">
        <v>1</v>
      </c>
      <c r="T50" s="52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112">
        <v>1</v>
      </c>
      <c r="AA50" s="52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72">
        <f t="shared" si="11"/>
        <v>13</v>
      </c>
      <c r="B51" s="73" t="s">
        <v>11</v>
      </c>
      <c r="C51" s="72">
        <v>786</v>
      </c>
      <c r="D51" s="74"/>
      <c r="E51" s="98">
        <v>0.2</v>
      </c>
      <c r="F51" s="96">
        <v>0.24</v>
      </c>
      <c r="G51" s="71">
        <v>0.52</v>
      </c>
      <c r="H51" s="71">
        <v>0.19</v>
      </c>
      <c r="I51" s="71">
        <v>0</v>
      </c>
      <c r="J51" s="71">
        <v>0</v>
      </c>
      <c r="K51" s="71">
        <v>0.02</v>
      </c>
      <c r="L51" s="98">
        <v>0.52</v>
      </c>
      <c r="M51" s="98">
        <v>0.53</v>
      </c>
      <c r="N51" s="98">
        <v>0.52</v>
      </c>
      <c r="O51" s="71">
        <v>0.02</v>
      </c>
      <c r="P51" s="71">
        <v>0</v>
      </c>
      <c r="Q51" s="71">
        <v>0</v>
      </c>
      <c r="R51" s="71">
        <v>0.5</v>
      </c>
      <c r="S51" s="98">
        <v>0.8</v>
      </c>
      <c r="T51" s="98">
        <v>0.8</v>
      </c>
      <c r="U51" s="98">
        <v>0.8</v>
      </c>
      <c r="V51" s="98">
        <v>0.8</v>
      </c>
      <c r="W51" s="71">
        <v>0.8</v>
      </c>
      <c r="X51" s="71">
        <v>0.75</v>
      </c>
      <c r="Y51" s="71">
        <v>0.75</v>
      </c>
      <c r="Z51" s="118">
        <v>0.75</v>
      </c>
      <c r="AA51" s="96">
        <v>0.75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108</v>
      </c>
      <c r="C52" s="30"/>
      <c r="D52" s="31"/>
      <c r="E52" s="91">
        <f t="shared" ref="E52:AI52" si="12">(E39*$C39)+(E40*$C40)+(E41*$C41)+(E42*$C42)+(E43*$C43)+(E44*$C44)+(E45*$C45)+(E46*$C46)+(E47*$C47)+(E48*$C48)+(E49*$C49)+(E50*$C50)+(E51*$C51)</f>
        <v>10394.200000000001</v>
      </c>
      <c r="F52" s="44">
        <f t="shared" si="12"/>
        <v>10425.64</v>
      </c>
      <c r="G52" s="32">
        <f t="shared" si="12"/>
        <v>10645.72</v>
      </c>
      <c r="H52" s="32">
        <f t="shared" si="12"/>
        <v>10386.34</v>
      </c>
      <c r="I52" s="32">
        <f t="shared" si="12"/>
        <v>10237</v>
      </c>
      <c r="J52" s="32">
        <f t="shared" si="12"/>
        <v>9397.7000000000007</v>
      </c>
      <c r="K52" s="32">
        <f t="shared" si="12"/>
        <v>9413.42</v>
      </c>
      <c r="L52" s="91">
        <f t="shared" si="12"/>
        <v>10373.219999999999</v>
      </c>
      <c r="M52" s="44">
        <f t="shared" si="12"/>
        <v>9350.08</v>
      </c>
      <c r="N52" s="32">
        <f t="shared" si="12"/>
        <v>9342.2199999999993</v>
      </c>
      <c r="O52" s="32">
        <f t="shared" si="12"/>
        <v>9221.7199999999993</v>
      </c>
      <c r="P52" s="32">
        <f t="shared" si="12"/>
        <v>9206</v>
      </c>
      <c r="Q52" s="32">
        <f t="shared" si="12"/>
        <v>9206</v>
      </c>
      <c r="R52" s="32">
        <f t="shared" si="12"/>
        <v>9599</v>
      </c>
      <c r="S52" s="91">
        <f t="shared" si="12"/>
        <v>9675.0499999999993</v>
      </c>
      <c r="T52" s="44">
        <f t="shared" si="12"/>
        <v>10084.119999999999</v>
      </c>
      <c r="U52" s="32">
        <f t="shared" si="12"/>
        <v>10241.75</v>
      </c>
      <c r="V52" s="32">
        <f t="shared" si="12"/>
        <v>11205.17</v>
      </c>
      <c r="W52" s="32">
        <f t="shared" si="12"/>
        <v>11496.199999999999</v>
      </c>
      <c r="X52" s="32">
        <f t="shared" si="12"/>
        <v>11894.75</v>
      </c>
      <c r="Y52" s="32">
        <f t="shared" si="12"/>
        <v>12382.82</v>
      </c>
      <c r="Z52" s="114">
        <f t="shared" si="12"/>
        <v>12767.5</v>
      </c>
      <c r="AA52" s="44">
        <f t="shared" si="12"/>
        <v>12767.5</v>
      </c>
      <c r="AB52" s="32">
        <f t="shared" si="12"/>
        <v>12964</v>
      </c>
      <c r="AC52" s="32">
        <f t="shared" si="12"/>
        <v>12964</v>
      </c>
      <c r="AD52" s="32">
        <f t="shared" si="12"/>
        <v>12964</v>
      </c>
      <c r="AE52" s="32">
        <f t="shared" si="12"/>
        <v>12964</v>
      </c>
      <c r="AF52" s="32">
        <f t="shared" si="12"/>
        <v>12964</v>
      </c>
      <c r="AG52" s="32">
        <f t="shared" si="12"/>
        <v>12964</v>
      </c>
      <c r="AH52" s="32">
        <f t="shared" si="12"/>
        <v>12964</v>
      </c>
      <c r="AI52" s="80">
        <f t="shared" si="12"/>
        <v>12964</v>
      </c>
    </row>
    <row r="53" spans="1:36" s="39" customFormat="1" ht="15.9" customHeight="1" x14ac:dyDescent="0.25">
      <c r="A53" s="35"/>
      <c r="B53" s="33" t="s">
        <v>109</v>
      </c>
      <c r="C53" s="40">
        <v>5.1200000000000002E-2</v>
      </c>
      <c r="D53" s="37"/>
      <c r="E53" s="91"/>
      <c r="F53" s="95"/>
      <c r="G53" s="91"/>
      <c r="H53" s="91"/>
      <c r="I53" s="91"/>
      <c r="J53" s="91"/>
      <c r="K53" s="91"/>
      <c r="L53" s="91"/>
      <c r="M53" s="95"/>
      <c r="N53" s="91"/>
      <c r="O53" s="91"/>
      <c r="P53" s="91"/>
      <c r="Q53" s="91"/>
      <c r="R53" s="91"/>
      <c r="S53" s="91"/>
      <c r="T53" s="95"/>
      <c r="U53" s="91"/>
      <c r="V53" s="91"/>
      <c r="W53" s="91"/>
      <c r="X53" s="91"/>
      <c r="Y53" s="32"/>
      <c r="Z53" s="114">
        <f t="shared" ref="Z53:AI53" si="13">(IF(Z39&lt;100%,0,Z39*$C39)+IF(Z40&lt;100%,0,Z40*$C40)+IF(Z41&lt;100%,0,Z41*$C41)+IF(Z42&lt;100%,0,Z42*$C42)+IF(Z43&lt;100%,0,Z43*$C43)+IF(Z44&lt;100%,0,Z44*$C44)+IF(Z45&lt;100%,0,Z45*$C45)+IF(Z46&lt;100%,0,Z46*$C46)+IF(Z47&lt;100%,0,Z47*$C47)+IF(Z48&lt;100%,0,Z48*$C48)+IF(Z49&lt;100%,0,Z49*$C49)+IF(Z50&lt;100%,0,Z50*$C50)+IF(Z51&lt;100%,0,Z51*$C51))*$C53</f>
        <v>623.5136</v>
      </c>
      <c r="AA53" s="95">
        <f t="shared" si="13"/>
        <v>623.5136</v>
      </c>
      <c r="AB53" s="91">
        <f t="shared" si="13"/>
        <v>663.7568</v>
      </c>
      <c r="AC53" s="91">
        <f t="shared" si="13"/>
        <v>663.7568</v>
      </c>
      <c r="AD53" s="91">
        <f t="shared" si="13"/>
        <v>663.7568</v>
      </c>
      <c r="AE53" s="91">
        <f t="shared" si="13"/>
        <v>663.7568</v>
      </c>
      <c r="AF53" s="91">
        <f t="shared" si="13"/>
        <v>663.7568</v>
      </c>
      <c r="AG53" s="91">
        <f t="shared" si="13"/>
        <v>663.7568</v>
      </c>
      <c r="AH53" s="91">
        <f t="shared" si="13"/>
        <v>663.7568</v>
      </c>
      <c r="AI53" s="80">
        <f t="shared" si="13"/>
        <v>663.7568</v>
      </c>
      <c r="AJ53" s="76"/>
    </row>
    <row r="54" spans="1:36" s="39" customFormat="1" ht="15.9" customHeight="1" x14ac:dyDescent="0.25">
      <c r="A54" s="35"/>
      <c r="B54" s="34" t="s">
        <v>106</v>
      </c>
      <c r="C54" s="36"/>
      <c r="D54" s="37"/>
      <c r="E54" s="92">
        <f t="shared" ref="E54:AI54" si="14">E52-E53</f>
        <v>10394.200000000001</v>
      </c>
      <c r="F54" s="45">
        <f t="shared" si="14"/>
        <v>10425.64</v>
      </c>
      <c r="G54" s="38">
        <f t="shared" si="14"/>
        <v>10645.72</v>
      </c>
      <c r="H54" s="38">
        <f t="shared" si="14"/>
        <v>10386.34</v>
      </c>
      <c r="I54" s="38">
        <f t="shared" si="14"/>
        <v>10237</v>
      </c>
      <c r="J54" s="38">
        <f t="shared" si="14"/>
        <v>9397.7000000000007</v>
      </c>
      <c r="K54" s="38">
        <f t="shared" si="14"/>
        <v>9413.42</v>
      </c>
      <c r="L54" s="92">
        <f t="shared" si="14"/>
        <v>10373.219999999999</v>
      </c>
      <c r="M54" s="45">
        <f t="shared" si="14"/>
        <v>9350.08</v>
      </c>
      <c r="N54" s="38">
        <f t="shared" si="14"/>
        <v>9342.2199999999993</v>
      </c>
      <c r="O54" s="38">
        <f t="shared" si="14"/>
        <v>9221.7199999999993</v>
      </c>
      <c r="P54" s="38">
        <f t="shared" si="14"/>
        <v>9206</v>
      </c>
      <c r="Q54" s="38">
        <f t="shared" si="14"/>
        <v>9206</v>
      </c>
      <c r="R54" s="38">
        <f t="shared" si="14"/>
        <v>9599</v>
      </c>
      <c r="S54" s="92">
        <f t="shared" si="14"/>
        <v>9675.0499999999993</v>
      </c>
      <c r="T54" s="45">
        <f t="shared" si="14"/>
        <v>10084.119999999999</v>
      </c>
      <c r="U54" s="38">
        <f t="shared" si="14"/>
        <v>10241.75</v>
      </c>
      <c r="V54" s="38">
        <f t="shared" si="14"/>
        <v>11205.17</v>
      </c>
      <c r="W54" s="38">
        <f t="shared" si="14"/>
        <v>11496.199999999999</v>
      </c>
      <c r="X54" s="38">
        <f t="shared" si="14"/>
        <v>11894.75</v>
      </c>
      <c r="Y54" s="38">
        <f t="shared" si="14"/>
        <v>12382.82</v>
      </c>
      <c r="Z54" s="115">
        <f t="shared" si="14"/>
        <v>12143.9864</v>
      </c>
      <c r="AA54" s="45">
        <f t="shared" si="14"/>
        <v>12143.9864</v>
      </c>
      <c r="AB54" s="38">
        <f t="shared" si="14"/>
        <v>12300.243200000001</v>
      </c>
      <c r="AC54" s="38">
        <f t="shared" si="14"/>
        <v>12300.243200000001</v>
      </c>
      <c r="AD54" s="38">
        <f t="shared" si="14"/>
        <v>12300.243200000001</v>
      </c>
      <c r="AE54" s="38">
        <f t="shared" si="14"/>
        <v>12300.243200000001</v>
      </c>
      <c r="AF54" s="38">
        <f t="shared" si="14"/>
        <v>12300.243200000001</v>
      </c>
      <c r="AG54" s="38">
        <f t="shared" si="14"/>
        <v>12300.243200000001</v>
      </c>
      <c r="AH54" s="38">
        <f t="shared" si="14"/>
        <v>12300.243200000001</v>
      </c>
      <c r="AI54" s="81">
        <f t="shared" si="14"/>
        <v>12300.243200000001</v>
      </c>
      <c r="AJ54" s="76"/>
    </row>
    <row r="55" spans="1:36" s="3" customFormat="1" ht="15.9" customHeight="1" x14ac:dyDescent="0.25">
      <c r="A55" s="5"/>
      <c r="B55" s="25" t="s">
        <v>105</v>
      </c>
      <c r="C55" s="27">
        <f>SUM(C39:C51)</f>
        <v>12964</v>
      </c>
      <c r="D55" s="7"/>
      <c r="E55" s="89"/>
      <c r="F55" s="43"/>
      <c r="G55" s="8"/>
      <c r="H55" s="8"/>
      <c r="I55" s="8"/>
      <c r="J55" s="8"/>
      <c r="K55" s="8"/>
      <c r="L55" s="89"/>
      <c r="M55" s="43"/>
      <c r="N55" s="69"/>
      <c r="O55" s="8"/>
      <c r="P55" s="8"/>
      <c r="Q55" s="8"/>
      <c r="R55" s="8"/>
      <c r="S55" s="89"/>
      <c r="T55" s="43"/>
      <c r="U55" s="8"/>
      <c r="V55" s="8"/>
      <c r="W55" s="8"/>
      <c r="X55" s="8"/>
      <c r="Y55" s="8"/>
      <c r="Z55" s="111"/>
      <c r="AA55" s="43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10866.710916129039</v>
      </c>
      <c r="D56" s="7"/>
      <c r="E56" s="89"/>
      <c r="F56" s="43"/>
      <c r="G56" s="8"/>
      <c r="H56" s="8"/>
      <c r="I56" s="8"/>
      <c r="J56" s="8"/>
      <c r="K56" s="8"/>
      <c r="L56" s="89"/>
      <c r="M56" s="43"/>
      <c r="N56" s="8"/>
      <c r="O56" s="8"/>
      <c r="P56" s="8"/>
      <c r="Q56" s="8"/>
      <c r="R56" s="8"/>
      <c r="S56" s="89"/>
      <c r="T56" s="43"/>
      <c r="U56" s="8"/>
      <c r="V56" s="8"/>
      <c r="W56" s="8"/>
      <c r="X56" s="8"/>
      <c r="Y56" s="8"/>
      <c r="Z56" s="111"/>
      <c r="AA56" s="43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9"/>
      <c r="F57" s="43"/>
      <c r="G57" s="8"/>
      <c r="H57" s="8"/>
      <c r="I57" s="8"/>
      <c r="J57" s="8"/>
      <c r="K57" s="8"/>
      <c r="L57" s="89"/>
      <c r="M57" s="43"/>
      <c r="N57" s="8"/>
      <c r="O57" s="8"/>
      <c r="P57" s="8"/>
      <c r="Q57" s="8"/>
      <c r="R57" s="8"/>
      <c r="S57" s="89"/>
      <c r="T57" s="43"/>
      <c r="U57" s="8"/>
      <c r="V57" s="8"/>
      <c r="W57" s="8"/>
      <c r="X57" s="8"/>
      <c r="Y57" s="8"/>
      <c r="Z57" s="111"/>
      <c r="AA57" s="43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60">
        <v>1</v>
      </c>
      <c r="B58" s="62" t="s">
        <v>36</v>
      </c>
      <c r="C58" s="60">
        <v>1100</v>
      </c>
      <c r="D58" s="63"/>
      <c r="E58" s="90">
        <v>1</v>
      </c>
      <c r="F58" s="65">
        <v>1</v>
      </c>
      <c r="G58" s="64">
        <v>1</v>
      </c>
      <c r="H58" s="64">
        <v>1</v>
      </c>
      <c r="I58" s="64">
        <v>1</v>
      </c>
      <c r="J58" s="64">
        <v>1</v>
      </c>
      <c r="K58" s="64">
        <v>1</v>
      </c>
      <c r="L58" s="90">
        <v>1</v>
      </c>
      <c r="M58" s="65">
        <v>1</v>
      </c>
      <c r="N58" s="64">
        <v>1</v>
      </c>
      <c r="O58" s="64">
        <v>1</v>
      </c>
      <c r="P58" s="64">
        <v>1</v>
      </c>
      <c r="Q58" s="64">
        <v>1</v>
      </c>
      <c r="R58" s="64">
        <v>0.95</v>
      </c>
      <c r="S58" s="90">
        <v>1</v>
      </c>
      <c r="T58" s="65">
        <v>0.95</v>
      </c>
      <c r="U58" s="101">
        <v>0.97</v>
      </c>
      <c r="V58" s="101">
        <v>0.97</v>
      </c>
      <c r="W58" s="64">
        <v>0.97</v>
      </c>
      <c r="X58" s="64">
        <v>0.97</v>
      </c>
      <c r="Y58" s="64">
        <v>0.97</v>
      </c>
      <c r="Z58" s="117">
        <v>0.97</v>
      </c>
      <c r="AA58" s="65">
        <v>0.97</v>
      </c>
      <c r="AB58" s="64">
        <v>0.97</v>
      </c>
      <c r="AC58" s="64">
        <v>0.97</v>
      </c>
      <c r="AD58" s="64">
        <v>0.97</v>
      </c>
      <c r="AE58" s="64">
        <v>0.97</v>
      </c>
      <c r="AF58" s="64">
        <v>0.97</v>
      </c>
      <c r="AG58" s="64">
        <v>0.97</v>
      </c>
      <c r="AH58" s="64">
        <v>0.97</v>
      </c>
      <c r="AI58" s="83">
        <v>0.97</v>
      </c>
    </row>
    <row r="59" spans="1:36" s="3" customFormat="1" ht="15.9" customHeight="1" x14ac:dyDescent="0.25">
      <c r="A59" s="60">
        <f t="shared" ref="A59:A71" si="15">+A58+1</f>
        <v>2</v>
      </c>
      <c r="B59" s="62" t="s">
        <v>38</v>
      </c>
      <c r="C59" s="60">
        <v>1100</v>
      </c>
      <c r="D59" s="63"/>
      <c r="E59" s="90">
        <v>1</v>
      </c>
      <c r="F59" s="65">
        <v>1</v>
      </c>
      <c r="G59" s="64">
        <v>1</v>
      </c>
      <c r="H59" s="64">
        <v>1</v>
      </c>
      <c r="I59" s="64">
        <v>1</v>
      </c>
      <c r="J59" s="64">
        <v>1</v>
      </c>
      <c r="K59" s="64">
        <v>1</v>
      </c>
      <c r="L59" s="90">
        <v>1</v>
      </c>
      <c r="M59" s="65">
        <v>1</v>
      </c>
      <c r="N59" s="64">
        <v>1</v>
      </c>
      <c r="O59" s="64">
        <v>1</v>
      </c>
      <c r="P59" s="64">
        <v>1</v>
      </c>
      <c r="Q59" s="64">
        <v>1</v>
      </c>
      <c r="R59" s="64">
        <v>1</v>
      </c>
      <c r="S59" s="90">
        <v>1</v>
      </c>
      <c r="T59" s="65">
        <v>1</v>
      </c>
      <c r="U59" s="64">
        <v>1</v>
      </c>
      <c r="V59" s="64">
        <v>1</v>
      </c>
      <c r="W59" s="64">
        <v>1</v>
      </c>
      <c r="X59" s="64">
        <v>0</v>
      </c>
      <c r="Y59" s="64">
        <v>0.28999999999999998</v>
      </c>
      <c r="Z59" s="117">
        <v>0.7</v>
      </c>
      <c r="AA59" s="52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60">
        <f t="shared" si="15"/>
        <v>3</v>
      </c>
      <c r="B60" s="62" t="s">
        <v>39</v>
      </c>
      <c r="C60" s="60">
        <v>1105</v>
      </c>
      <c r="D60" s="63"/>
      <c r="E60" s="90">
        <v>1</v>
      </c>
      <c r="F60" s="65">
        <v>1</v>
      </c>
      <c r="G60" s="64">
        <v>1</v>
      </c>
      <c r="H60" s="64">
        <v>1</v>
      </c>
      <c r="I60" s="64">
        <v>1</v>
      </c>
      <c r="J60" s="64">
        <v>1</v>
      </c>
      <c r="K60" s="64">
        <v>1</v>
      </c>
      <c r="L60" s="90">
        <v>1</v>
      </c>
      <c r="M60" s="65">
        <v>1</v>
      </c>
      <c r="N60" s="64">
        <v>1</v>
      </c>
      <c r="O60" s="64">
        <v>1</v>
      </c>
      <c r="P60" s="64">
        <v>1</v>
      </c>
      <c r="Q60" s="64">
        <v>1</v>
      </c>
      <c r="R60" s="64">
        <v>0.98</v>
      </c>
      <c r="S60" s="90">
        <v>1</v>
      </c>
      <c r="T60" s="90">
        <v>0.98</v>
      </c>
      <c r="U60" s="90">
        <v>0.98</v>
      </c>
      <c r="V60" s="90">
        <v>0.98</v>
      </c>
      <c r="W60" s="64">
        <v>0.98</v>
      </c>
      <c r="X60" s="64">
        <v>0.98</v>
      </c>
      <c r="Y60" s="64">
        <v>0.98</v>
      </c>
      <c r="Z60" s="117">
        <v>0.98</v>
      </c>
      <c r="AA60" s="65">
        <v>0.98</v>
      </c>
      <c r="AB60" s="90">
        <v>0.98</v>
      </c>
      <c r="AC60" s="90">
        <v>0.98</v>
      </c>
      <c r="AD60" s="90">
        <v>0.98</v>
      </c>
      <c r="AE60" s="90">
        <v>0.98</v>
      </c>
      <c r="AF60" s="90">
        <v>0.98</v>
      </c>
      <c r="AG60" s="90">
        <v>0.98</v>
      </c>
      <c r="AH60" s="65">
        <v>0.98</v>
      </c>
      <c r="AI60" s="83">
        <v>0.98</v>
      </c>
    </row>
    <row r="61" spans="1:36" s="3" customFormat="1" ht="15.9" customHeight="1" x14ac:dyDescent="0.25">
      <c r="A61" s="60">
        <f t="shared" si="15"/>
        <v>4</v>
      </c>
      <c r="B61" s="62" t="s">
        <v>40</v>
      </c>
      <c r="C61" s="60">
        <v>1105</v>
      </c>
      <c r="D61" s="63"/>
      <c r="E61" s="90">
        <v>1</v>
      </c>
      <c r="F61" s="65">
        <v>1</v>
      </c>
      <c r="G61" s="64">
        <v>0.95</v>
      </c>
      <c r="H61" s="64">
        <v>1</v>
      </c>
      <c r="I61" s="64">
        <v>1</v>
      </c>
      <c r="J61" s="64">
        <v>1</v>
      </c>
      <c r="K61" s="64">
        <v>1</v>
      </c>
      <c r="L61" s="90">
        <v>1</v>
      </c>
      <c r="M61" s="65">
        <v>1</v>
      </c>
      <c r="N61" s="64">
        <v>1</v>
      </c>
      <c r="O61" s="64">
        <v>1</v>
      </c>
      <c r="P61" s="64">
        <v>1</v>
      </c>
      <c r="Q61" s="64">
        <v>1</v>
      </c>
      <c r="R61" s="64">
        <v>0.94</v>
      </c>
      <c r="S61" s="90">
        <v>0.96</v>
      </c>
      <c r="T61" s="101">
        <v>0.99</v>
      </c>
      <c r="U61" s="101">
        <v>0.99</v>
      </c>
      <c r="V61" s="101">
        <v>0.99</v>
      </c>
      <c r="W61" s="64">
        <v>0.99</v>
      </c>
      <c r="X61" s="64">
        <v>0.99</v>
      </c>
      <c r="Y61" s="64">
        <v>0.99</v>
      </c>
      <c r="Z61" s="117">
        <v>0.99</v>
      </c>
      <c r="AA61" s="65">
        <v>0.99</v>
      </c>
      <c r="AB61" s="101">
        <v>0.99</v>
      </c>
      <c r="AC61" s="101">
        <v>0.99</v>
      </c>
      <c r="AD61" s="101">
        <v>0.99</v>
      </c>
      <c r="AE61" s="101">
        <v>0.99</v>
      </c>
      <c r="AF61" s="101">
        <v>0.99</v>
      </c>
      <c r="AG61" s="101">
        <v>0.99</v>
      </c>
      <c r="AH61" s="65">
        <v>0.99</v>
      </c>
      <c r="AI61" s="83">
        <v>0.99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1">
        <v>1</v>
      </c>
      <c r="F62" s="52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1">
        <v>1</v>
      </c>
      <c r="M62" s="52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1">
        <v>1</v>
      </c>
      <c r="T62" s="52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112">
        <v>1</v>
      </c>
      <c r="AA62" s="52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772</v>
      </c>
      <c r="D63" s="68"/>
      <c r="E63" s="51">
        <v>1</v>
      </c>
      <c r="F63" s="52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1">
        <v>1</v>
      </c>
      <c r="M63" s="52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1">
        <v>1</v>
      </c>
      <c r="T63" s="52">
        <v>0.91</v>
      </c>
      <c r="U63" s="50">
        <v>0.92</v>
      </c>
      <c r="V63" s="50">
        <v>1</v>
      </c>
      <c r="W63" s="50">
        <v>1</v>
      </c>
      <c r="X63" s="50">
        <v>1</v>
      </c>
      <c r="Y63" s="50">
        <v>1</v>
      </c>
      <c r="Z63" s="112">
        <v>1</v>
      </c>
      <c r="AA63" s="52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773</v>
      </c>
      <c r="D64" s="68"/>
      <c r="E64" s="51">
        <v>0.3</v>
      </c>
      <c r="F64" s="52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1">
        <v>1</v>
      </c>
      <c r="M64" s="52">
        <v>1</v>
      </c>
      <c r="N64" s="50">
        <v>1</v>
      </c>
      <c r="O64" s="50">
        <v>0.7</v>
      </c>
      <c r="P64" s="50">
        <v>0.5</v>
      </c>
      <c r="Q64" s="50">
        <v>0.5</v>
      </c>
      <c r="R64" s="50">
        <v>1</v>
      </c>
      <c r="S64" s="51">
        <v>1</v>
      </c>
      <c r="T64" s="52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112">
        <v>1</v>
      </c>
      <c r="AA64" s="52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511</v>
      </c>
      <c r="D65" s="7"/>
      <c r="E65" s="89">
        <v>0.96</v>
      </c>
      <c r="F65" s="43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9">
        <v>0.96</v>
      </c>
      <c r="M65" s="43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9">
        <v>0.96</v>
      </c>
      <c r="T65" s="43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111">
        <v>0.96</v>
      </c>
      <c r="AA65" s="43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1093</v>
      </c>
      <c r="D66" s="68"/>
      <c r="E66" s="51">
        <v>1</v>
      </c>
      <c r="F66" s="52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1">
        <v>1</v>
      </c>
      <c r="M66" s="52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1">
        <v>1</v>
      </c>
      <c r="T66" s="52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112">
        <v>1</v>
      </c>
      <c r="AA66" s="52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1073</v>
      </c>
      <c r="D67" s="68"/>
      <c r="E67" s="51">
        <v>1</v>
      </c>
      <c r="F67" s="52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1">
        <v>1</v>
      </c>
      <c r="M67" s="52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1">
        <v>1</v>
      </c>
      <c r="T67" s="52">
        <v>0.9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112">
        <v>1</v>
      </c>
      <c r="AA67" s="52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510</v>
      </c>
      <c r="D68" s="68"/>
      <c r="E68" s="51">
        <v>0</v>
      </c>
      <c r="F68" s="52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1">
        <v>0</v>
      </c>
      <c r="M68" s="52">
        <v>0</v>
      </c>
      <c r="N68" s="50">
        <v>0</v>
      </c>
      <c r="O68" s="50">
        <v>0</v>
      </c>
      <c r="P68" s="50">
        <v>0</v>
      </c>
      <c r="Q68" s="50">
        <v>0</v>
      </c>
      <c r="R68" s="50">
        <v>0.28000000000000003</v>
      </c>
      <c r="S68" s="51">
        <v>0.51</v>
      </c>
      <c r="T68" s="52">
        <v>0.74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112">
        <v>1</v>
      </c>
      <c r="AA68" s="52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512</v>
      </c>
      <c r="D69" s="49"/>
      <c r="E69" s="51">
        <v>1</v>
      </c>
      <c r="F69" s="52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1">
        <v>1</v>
      </c>
      <c r="M69" s="52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1">
        <v>1</v>
      </c>
      <c r="T69" s="52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112">
        <v>1</v>
      </c>
      <c r="AA69" s="52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1">
        <v>1</v>
      </c>
      <c r="F70" s="52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1">
        <v>1</v>
      </c>
      <c r="M70" s="52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1">
        <v>1</v>
      </c>
      <c r="T70" s="52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112">
        <v>1</v>
      </c>
      <c r="AA70" s="52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7">
        <v>1</v>
      </c>
      <c r="F71" s="58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7">
        <v>1</v>
      </c>
      <c r="M71" s="58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7">
        <v>1</v>
      </c>
      <c r="T71" s="58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113">
        <v>1</v>
      </c>
      <c r="AA71" s="58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108</v>
      </c>
      <c r="C72" s="30"/>
      <c r="D72" s="31"/>
      <c r="E72" s="91">
        <f t="shared" ref="E72:Q72" si="16">(E58*$C58)+(E59*$C59)+(E60*$C60)+(E61*$C61)+(E62*$C62)+(E63*$C63)+(E64*$C64)+(E65*$C65)+(E66*$C66)+(E67*$C67)+(E68*$C68)+(E69*$C69)+(E70*$C70)+(E71*$C71)</f>
        <v>11090.46</v>
      </c>
      <c r="F72" s="44">
        <f t="shared" si="16"/>
        <v>11631.560000000001</v>
      </c>
      <c r="G72" s="32">
        <f t="shared" si="16"/>
        <v>11576.310000000001</v>
      </c>
      <c r="H72" s="32">
        <f t="shared" si="16"/>
        <v>11631.560000000001</v>
      </c>
      <c r="I72" s="32">
        <f t="shared" si="16"/>
        <v>11631.560000000001</v>
      </c>
      <c r="J72" s="32">
        <f t="shared" si="16"/>
        <v>11631.560000000001</v>
      </c>
      <c r="K72" s="32">
        <f t="shared" si="16"/>
        <v>11631.560000000001</v>
      </c>
      <c r="L72" s="91">
        <f t="shared" si="16"/>
        <v>11631.560000000001</v>
      </c>
      <c r="M72" s="44">
        <f t="shared" si="16"/>
        <v>11631.560000000001</v>
      </c>
      <c r="N72" s="32">
        <f t="shared" si="16"/>
        <v>11631.560000000001</v>
      </c>
      <c r="O72" s="32">
        <f t="shared" si="16"/>
        <v>11399.66</v>
      </c>
      <c r="P72" s="32">
        <f t="shared" si="16"/>
        <v>11245.060000000001</v>
      </c>
      <c r="Q72" s="32">
        <f t="shared" si="16"/>
        <v>11245.060000000001</v>
      </c>
      <c r="R72" s="32">
        <f>(R58*($C58+58))+(R59*$C59)+(R60*($C60+23))+(R61*($C61+71))+(R62*$C62)+(R63*$C63)+(R64*$C64)+(R65*$C65)+(R66*$C66)+(R67*$C67)+(R68*$C68)+(R69*$C69)+(R70*$C70)+(R71*$C71)</f>
        <v>11775.34</v>
      </c>
      <c r="S72" s="106">
        <f>(S58*($C58+58))+(S59*$C59)+(S60*($C60+23))+(S61*($C61+71))+(S62*$C62)+(S63*$C63)+(S64*$C64)+(S65*$C65)+(S66*$C66)+(S67*$C67)+(S68*$C68)+(S69*$C69)+(S70*$C70)+(S71*$C71)</f>
        <v>11996.62</v>
      </c>
      <c r="T72" s="104">
        <f t="shared" ref="T72:AI72" si="17">(T58*($C58+58))+(T59*$C59)+(T60*($C60+23))+(T61*($C61+71))+(T62*$C62)+(T63*$C63)+(T64*$C64)+(T65*$C65)+(T66*$C66)+(T67*$C67)+(T68*$C68)+(T69*$C69)+(T70*$C70)+(T71*$C71)</f>
        <v>11891.960000000001</v>
      </c>
      <c r="U72" s="102">
        <f t="shared" si="17"/>
        <v>12162.740000000002</v>
      </c>
      <c r="V72" s="102">
        <f t="shared" si="17"/>
        <v>12224.5</v>
      </c>
      <c r="W72" s="102">
        <f t="shared" si="17"/>
        <v>12224.5</v>
      </c>
      <c r="X72" s="102">
        <f t="shared" si="17"/>
        <v>11124.5</v>
      </c>
      <c r="Y72" s="102">
        <f t="shared" si="17"/>
        <v>11443.5</v>
      </c>
      <c r="Z72" s="116">
        <f t="shared" si="17"/>
        <v>11894.5</v>
      </c>
      <c r="AA72" s="104">
        <f t="shared" si="17"/>
        <v>12224.5</v>
      </c>
      <c r="AB72" s="102">
        <f t="shared" si="17"/>
        <v>12224.5</v>
      </c>
      <c r="AC72" s="102">
        <f t="shared" si="17"/>
        <v>12224.5</v>
      </c>
      <c r="AD72" s="102">
        <f t="shared" si="17"/>
        <v>12224.5</v>
      </c>
      <c r="AE72" s="102">
        <f t="shared" si="17"/>
        <v>12224.5</v>
      </c>
      <c r="AF72" s="102">
        <f t="shared" si="17"/>
        <v>12224.5</v>
      </c>
      <c r="AG72" s="102">
        <f t="shared" si="17"/>
        <v>12224.5</v>
      </c>
      <c r="AH72" s="102">
        <f t="shared" si="17"/>
        <v>12224.5</v>
      </c>
      <c r="AI72" s="103">
        <f t="shared" si="17"/>
        <v>12224.5</v>
      </c>
    </row>
    <row r="73" spans="1:36" s="39" customFormat="1" ht="15.9" customHeight="1" x14ac:dyDescent="0.25">
      <c r="A73" s="35"/>
      <c r="B73" s="33" t="s">
        <v>109</v>
      </c>
      <c r="C73" s="40">
        <v>3.3000000000000002E-2</v>
      </c>
      <c r="D73" s="37"/>
      <c r="E73" s="91"/>
      <c r="F73" s="95"/>
      <c r="G73" s="91"/>
      <c r="H73" s="91"/>
      <c r="I73" s="91"/>
      <c r="J73" s="91"/>
      <c r="K73" s="91"/>
      <c r="L73" s="91"/>
      <c r="M73" s="95"/>
      <c r="N73" s="91"/>
      <c r="O73" s="91"/>
      <c r="P73" s="91"/>
      <c r="Q73" s="91"/>
      <c r="R73" s="91"/>
      <c r="S73" s="91"/>
      <c r="T73" s="95"/>
      <c r="U73" s="91"/>
      <c r="V73" s="91"/>
      <c r="W73" s="91"/>
      <c r="X73" s="91"/>
      <c r="Y73" s="32"/>
      <c r="Z73" s="114">
        <f t="shared" ref="Z73:AI73" si="18">(IF(Z58&lt;100%,0,Z58*$C58)+IF(Z59&lt;100%,0,Z59*$C59)+IF(Z60&lt;100%,0,Z60*$C60)+IF(Z61&lt;100%,0,Z61*$C61)+IF(Z62&lt;100%,0,Z62*$C62)+IF(Z63&lt;100%,0,Z63*$C63)+IF(Z64&lt;100%,0,Z64*$C64)+IF(Z65&lt;96%,0,Z65*$C65)+IF(Z66&lt;100%,0,Z66*$C66)+IF(Z67&lt;100%,0,Z67*$C67)+IF(Z68&lt;100%,0,Z68*$C68)+IF(Z69&lt;100%,0,Z69*$C69)+IF(Z70&lt;100%,0,Z70*$C70)+IF(Z71&lt;100%,0,Z71*$C71))*$C73</f>
        <v>255.14148</v>
      </c>
      <c r="AA73" s="95">
        <f t="shared" si="18"/>
        <v>291.44148000000001</v>
      </c>
      <c r="AB73" s="91">
        <f t="shared" si="18"/>
        <v>291.44148000000001</v>
      </c>
      <c r="AC73" s="91">
        <f t="shared" si="18"/>
        <v>291.44148000000001</v>
      </c>
      <c r="AD73" s="91">
        <f t="shared" si="18"/>
        <v>291.44148000000001</v>
      </c>
      <c r="AE73" s="91">
        <f t="shared" si="18"/>
        <v>291.44148000000001</v>
      </c>
      <c r="AF73" s="91">
        <f t="shared" si="18"/>
        <v>291.44148000000001</v>
      </c>
      <c r="AG73" s="91">
        <f t="shared" si="18"/>
        <v>291.44148000000001</v>
      </c>
      <c r="AH73" s="91">
        <f t="shared" si="18"/>
        <v>291.44148000000001</v>
      </c>
      <c r="AI73" s="80">
        <f t="shared" si="18"/>
        <v>291.44148000000001</v>
      </c>
      <c r="AJ73" s="76"/>
    </row>
    <row r="74" spans="1:36" s="39" customFormat="1" ht="15.9" customHeight="1" x14ac:dyDescent="0.25">
      <c r="A74" s="35"/>
      <c r="B74" s="34" t="s">
        <v>106</v>
      </c>
      <c r="C74" s="36"/>
      <c r="D74" s="37"/>
      <c r="E74" s="92">
        <f t="shared" ref="E74:AI74" si="19">E72-E73</f>
        <v>11090.46</v>
      </c>
      <c r="F74" s="45">
        <f t="shared" si="19"/>
        <v>11631.560000000001</v>
      </c>
      <c r="G74" s="38">
        <f t="shared" si="19"/>
        <v>11576.310000000001</v>
      </c>
      <c r="H74" s="38">
        <f t="shared" si="19"/>
        <v>11631.560000000001</v>
      </c>
      <c r="I74" s="38">
        <f t="shared" si="19"/>
        <v>11631.560000000001</v>
      </c>
      <c r="J74" s="38">
        <f t="shared" si="19"/>
        <v>11631.560000000001</v>
      </c>
      <c r="K74" s="38">
        <f t="shared" si="19"/>
        <v>11631.560000000001</v>
      </c>
      <c r="L74" s="92">
        <f t="shared" si="19"/>
        <v>11631.560000000001</v>
      </c>
      <c r="M74" s="45">
        <f t="shared" si="19"/>
        <v>11631.560000000001</v>
      </c>
      <c r="N74" s="38">
        <f t="shared" si="19"/>
        <v>11631.560000000001</v>
      </c>
      <c r="O74" s="38">
        <f t="shared" si="19"/>
        <v>11399.66</v>
      </c>
      <c r="P74" s="38">
        <f t="shared" si="19"/>
        <v>11245.060000000001</v>
      </c>
      <c r="Q74" s="38">
        <f t="shared" si="19"/>
        <v>11245.060000000001</v>
      </c>
      <c r="R74" s="38">
        <f t="shared" si="19"/>
        <v>11775.34</v>
      </c>
      <c r="S74" s="92">
        <f t="shared" si="19"/>
        <v>11996.62</v>
      </c>
      <c r="T74" s="45">
        <f t="shared" si="19"/>
        <v>11891.960000000001</v>
      </c>
      <c r="U74" s="38">
        <f t="shared" si="19"/>
        <v>12162.740000000002</v>
      </c>
      <c r="V74" s="38">
        <f t="shared" si="19"/>
        <v>12224.5</v>
      </c>
      <c r="W74" s="38">
        <f t="shared" si="19"/>
        <v>12224.5</v>
      </c>
      <c r="X74" s="38">
        <f t="shared" si="19"/>
        <v>11124.5</v>
      </c>
      <c r="Y74" s="38">
        <f t="shared" si="19"/>
        <v>11443.5</v>
      </c>
      <c r="Z74" s="115">
        <f t="shared" si="19"/>
        <v>11639.35852</v>
      </c>
      <c r="AA74" s="45">
        <f t="shared" si="19"/>
        <v>11933.05852</v>
      </c>
      <c r="AB74" s="38">
        <f t="shared" si="19"/>
        <v>11933.05852</v>
      </c>
      <c r="AC74" s="38">
        <f t="shared" si="19"/>
        <v>11933.05852</v>
      </c>
      <c r="AD74" s="38">
        <f t="shared" si="19"/>
        <v>11933.05852</v>
      </c>
      <c r="AE74" s="38">
        <f t="shared" si="19"/>
        <v>11933.05852</v>
      </c>
      <c r="AF74" s="38">
        <f t="shared" si="19"/>
        <v>11933.05852</v>
      </c>
      <c r="AG74" s="38">
        <f t="shared" si="19"/>
        <v>11933.05852</v>
      </c>
      <c r="AH74" s="38">
        <f t="shared" si="19"/>
        <v>11933.05852</v>
      </c>
      <c r="AI74" s="81">
        <f t="shared" si="19"/>
        <v>11933.05852</v>
      </c>
      <c r="AJ74" s="76"/>
    </row>
    <row r="75" spans="1:36" s="3" customFormat="1" ht="15.9" customHeight="1" x14ac:dyDescent="0.25">
      <c r="A75" s="5"/>
      <c r="B75" s="25" t="s">
        <v>105</v>
      </c>
      <c r="C75" s="27">
        <f>SUM(C58:C71)</f>
        <v>12162</v>
      </c>
      <c r="D75" s="7"/>
      <c r="E75" s="89"/>
      <c r="F75" s="43"/>
      <c r="G75" s="8"/>
      <c r="H75" s="8"/>
      <c r="I75" s="8"/>
      <c r="J75" s="8"/>
      <c r="K75" s="8"/>
      <c r="L75" s="89"/>
      <c r="M75" s="43"/>
      <c r="N75" s="8"/>
      <c r="O75" s="8"/>
      <c r="P75" s="8"/>
      <c r="Q75" s="8"/>
      <c r="R75" s="8"/>
      <c r="S75" s="89"/>
      <c r="T75" s="43"/>
      <c r="U75" s="8"/>
      <c r="V75" s="8"/>
      <c r="W75" s="8"/>
      <c r="X75" s="8"/>
      <c r="Y75" s="8"/>
      <c r="Z75" s="111"/>
      <c r="AA75" s="43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11725.47016774194</v>
      </c>
      <c r="D76" s="7"/>
      <c r="E76" s="89"/>
      <c r="F76" s="43"/>
      <c r="G76" s="8"/>
      <c r="H76" s="8"/>
      <c r="I76" s="8"/>
      <c r="J76" s="8"/>
      <c r="K76" s="8"/>
      <c r="L76" s="89"/>
      <c r="M76" s="43"/>
      <c r="N76" s="8"/>
      <c r="O76" s="8"/>
      <c r="P76" s="8"/>
      <c r="Q76" s="8"/>
      <c r="R76" s="8"/>
      <c r="S76" s="89"/>
      <c r="T76" s="43"/>
      <c r="U76" s="8"/>
      <c r="V76" s="8"/>
      <c r="W76" s="8"/>
      <c r="X76" s="8"/>
      <c r="Y76" s="8"/>
      <c r="Z76" s="111"/>
      <c r="AA76" s="43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9"/>
      <c r="F77" s="43"/>
      <c r="G77" s="8"/>
      <c r="H77" s="8"/>
      <c r="I77" s="8"/>
      <c r="J77" s="8"/>
      <c r="K77" s="8"/>
      <c r="L77" s="89"/>
      <c r="M77" s="43"/>
      <c r="N77" s="8"/>
      <c r="O77" s="8"/>
      <c r="P77" s="8"/>
      <c r="Q77" s="8"/>
      <c r="R77" s="8"/>
      <c r="S77" s="89"/>
      <c r="T77" s="43"/>
      <c r="U77" s="8"/>
      <c r="V77" s="8"/>
      <c r="W77" s="8"/>
      <c r="X77" s="8"/>
      <c r="Y77" s="8"/>
      <c r="Z77" s="111"/>
      <c r="AA77" s="43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1">
        <v>1</v>
      </c>
      <c r="F78" s="52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1">
        <v>1</v>
      </c>
      <c r="M78" s="52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1">
        <v>1</v>
      </c>
      <c r="T78" s="52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112">
        <v>1</v>
      </c>
      <c r="AA78" s="52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60">
        <f>+A78+1</f>
        <v>2</v>
      </c>
      <c r="B79" s="62" t="s">
        <v>53</v>
      </c>
      <c r="C79" s="60">
        <v>520</v>
      </c>
      <c r="D79" s="63"/>
      <c r="E79" s="90">
        <v>0</v>
      </c>
      <c r="F79" s="65">
        <v>0</v>
      </c>
      <c r="G79" s="64">
        <v>0</v>
      </c>
      <c r="H79" s="64">
        <v>0</v>
      </c>
      <c r="I79" s="64">
        <v>0</v>
      </c>
      <c r="J79" s="64">
        <v>0</v>
      </c>
      <c r="K79" s="64">
        <v>0</v>
      </c>
      <c r="L79" s="90">
        <v>0</v>
      </c>
      <c r="M79" s="65">
        <v>0</v>
      </c>
      <c r="N79" s="64">
        <v>0</v>
      </c>
      <c r="O79" s="64">
        <v>0</v>
      </c>
      <c r="P79" s="64">
        <v>0</v>
      </c>
      <c r="Q79" s="64">
        <v>0</v>
      </c>
      <c r="R79" s="64">
        <v>0</v>
      </c>
      <c r="S79" s="90">
        <v>0</v>
      </c>
      <c r="T79" s="65">
        <v>0</v>
      </c>
      <c r="U79" s="64">
        <v>0</v>
      </c>
      <c r="V79" s="64">
        <v>0</v>
      </c>
      <c r="W79" s="64">
        <v>0</v>
      </c>
      <c r="X79" s="64">
        <v>0</v>
      </c>
      <c r="Y79" s="64">
        <v>0</v>
      </c>
      <c r="Z79" s="117">
        <v>0</v>
      </c>
      <c r="AA79" s="65">
        <v>0.2</v>
      </c>
      <c r="AB79" s="64">
        <v>0.3</v>
      </c>
      <c r="AC79" s="64">
        <v>0.5</v>
      </c>
      <c r="AD79" s="64">
        <v>0.7</v>
      </c>
      <c r="AE79" s="64">
        <v>0.9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1">
        <v>0.3</v>
      </c>
      <c r="F80" s="52">
        <v>0.3</v>
      </c>
      <c r="G80" s="50">
        <v>0.65</v>
      </c>
      <c r="H80" s="50">
        <v>0.91</v>
      </c>
      <c r="I80" s="50">
        <v>0.91</v>
      </c>
      <c r="J80" s="50">
        <v>0.95</v>
      </c>
      <c r="K80" s="50">
        <v>0.98</v>
      </c>
      <c r="L80" s="51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1">
        <v>1</v>
      </c>
      <c r="T80" s="52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112">
        <v>1</v>
      </c>
      <c r="AA80" s="52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578</v>
      </c>
      <c r="D81" s="68"/>
      <c r="E81" s="51">
        <v>1</v>
      </c>
      <c r="F81" s="52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1">
        <v>1</v>
      </c>
      <c r="M81" s="52">
        <v>0.47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1">
        <v>1</v>
      </c>
      <c r="T81" s="52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112">
        <v>1</v>
      </c>
      <c r="AA81" s="52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522</v>
      </c>
      <c r="D82" s="68"/>
      <c r="E82" s="51">
        <v>1</v>
      </c>
      <c r="F82" s="52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1">
        <v>1</v>
      </c>
      <c r="M82" s="52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1">
        <v>1</v>
      </c>
      <c r="T82" s="52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112">
        <v>1</v>
      </c>
      <c r="AA82" s="52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72">
        <f>+A82+1</f>
        <v>6</v>
      </c>
      <c r="B83" s="73" t="s">
        <v>57</v>
      </c>
      <c r="C83" s="72">
        <v>522</v>
      </c>
      <c r="D83" s="74"/>
      <c r="E83" s="98">
        <v>1</v>
      </c>
      <c r="F83" s="96">
        <v>1</v>
      </c>
      <c r="G83" s="71">
        <v>1</v>
      </c>
      <c r="H83" s="71">
        <v>1</v>
      </c>
      <c r="I83" s="71">
        <v>1</v>
      </c>
      <c r="J83" s="71">
        <v>1</v>
      </c>
      <c r="K83" s="98">
        <v>1</v>
      </c>
      <c r="L83" s="98">
        <v>1</v>
      </c>
      <c r="M83" s="99">
        <v>1</v>
      </c>
      <c r="N83" s="98">
        <v>0</v>
      </c>
      <c r="O83" s="98">
        <v>0</v>
      </c>
      <c r="P83" s="98">
        <v>0</v>
      </c>
      <c r="Q83" s="98">
        <v>0</v>
      </c>
      <c r="R83" s="98">
        <v>0</v>
      </c>
      <c r="S83" s="98">
        <v>0</v>
      </c>
      <c r="T83" s="99">
        <v>0</v>
      </c>
      <c r="U83" s="98">
        <v>0</v>
      </c>
      <c r="V83" s="98">
        <v>0</v>
      </c>
      <c r="W83" s="98">
        <v>0</v>
      </c>
      <c r="X83" s="98">
        <v>0</v>
      </c>
      <c r="Y83" s="71">
        <v>0</v>
      </c>
      <c r="Z83" s="118">
        <v>0</v>
      </c>
      <c r="AA83" s="99">
        <v>0</v>
      </c>
      <c r="AB83" s="98">
        <v>0</v>
      </c>
      <c r="AC83" s="98">
        <v>0.2</v>
      </c>
      <c r="AD83" s="98">
        <v>0.7</v>
      </c>
      <c r="AE83" s="98">
        <v>0.9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108</v>
      </c>
      <c r="C84" s="30"/>
      <c r="D84" s="31"/>
      <c r="E84" s="91">
        <f t="shared" ref="E84:AI84" si="20">(E78*$C78)+(E79*$C79)+(E80*$C80)+(E81*$C81)+(E82*$C82)+(E83*$C83)</f>
        <v>2529.4</v>
      </c>
      <c r="F84" s="44">
        <f t="shared" si="20"/>
        <v>2529.4</v>
      </c>
      <c r="G84" s="32">
        <f t="shared" si="20"/>
        <v>2696.7</v>
      </c>
      <c r="H84" s="32">
        <f t="shared" si="20"/>
        <v>2820.98</v>
      </c>
      <c r="I84" s="32">
        <f t="shared" si="20"/>
        <v>2820.98</v>
      </c>
      <c r="J84" s="32">
        <f t="shared" si="20"/>
        <v>2840.1</v>
      </c>
      <c r="K84" s="32">
        <f t="shared" si="20"/>
        <v>2854.44</v>
      </c>
      <c r="L84" s="91">
        <f t="shared" si="20"/>
        <v>2864</v>
      </c>
      <c r="M84" s="44">
        <f t="shared" si="20"/>
        <v>2557.66</v>
      </c>
      <c r="N84" s="32">
        <f t="shared" si="20"/>
        <v>2342</v>
      </c>
      <c r="O84" s="32">
        <f t="shared" si="20"/>
        <v>2342</v>
      </c>
      <c r="P84" s="32">
        <f t="shared" si="20"/>
        <v>2342</v>
      </c>
      <c r="Q84" s="32">
        <f t="shared" si="20"/>
        <v>2342</v>
      </c>
      <c r="R84" s="32">
        <f t="shared" si="20"/>
        <v>2342</v>
      </c>
      <c r="S84" s="91">
        <f t="shared" si="20"/>
        <v>2342</v>
      </c>
      <c r="T84" s="44">
        <f t="shared" si="20"/>
        <v>2342</v>
      </c>
      <c r="U84" s="32">
        <f t="shared" si="20"/>
        <v>2342</v>
      </c>
      <c r="V84" s="32">
        <f t="shared" si="20"/>
        <v>2342</v>
      </c>
      <c r="W84" s="32">
        <f t="shared" si="20"/>
        <v>2342</v>
      </c>
      <c r="X84" s="32">
        <f t="shared" si="20"/>
        <v>2342</v>
      </c>
      <c r="Y84" s="32">
        <f t="shared" si="20"/>
        <v>2342</v>
      </c>
      <c r="Z84" s="114">
        <f t="shared" si="20"/>
        <v>2342</v>
      </c>
      <c r="AA84" s="44">
        <f t="shared" si="20"/>
        <v>2446</v>
      </c>
      <c r="AB84" s="32">
        <f t="shared" si="20"/>
        <v>2498</v>
      </c>
      <c r="AC84" s="32">
        <f t="shared" si="20"/>
        <v>2706.4</v>
      </c>
      <c r="AD84" s="32">
        <f t="shared" si="20"/>
        <v>3071.4</v>
      </c>
      <c r="AE84" s="32">
        <f t="shared" si="20"/>
        <v>3279.8</v>
      </c>
      <c r="AF84" s="32">
        <f t="shared" si="20"/>
        <v>3384</v>
      </c>
      <c r="AG84" s="32">
        <f t="shared" si="20"/>
        <v>3384</v>
      </c>
      <c r="AH84" s="32">
        <f t="shared" si="20"/>
        <v>3384</v>
      </c>
      <c r="AI84" s="80">
        <f t="shared" si="20"/>
        <v>3384</v>
      </c>
    </row>
    <row r="85" spans="1:36" s="39" customFormat="1" ht="15.9" customHeight="1" x14ac:dyDescent="0.25">
      <c r="A85" s="35"/>
      <c r="B85" s="33" t="s">
        <v>109</v>
      </c>
      <c r="C85" s="40">
        <v>6.7599999999999993E-2</v>
      </c>
      <c r="D85" s="37"/>
      <c r="E85" s="91"/>
      <c r="F85" s="95"/>
      <c r="G85" s="91"/>
      <c r="H85" s="91"/>
      <c r="I85" s="91"/>
      <c r="J85" s="91"/>
      <c r="K85" s="91"/>
      <c r="L85" s="91"/>
      <c r="M85" s="95"/>
      <c r="N85" s="91"/>
      <c r="O85" s="91"/>
      <c r="P85" s="91"/>
      <c r="Q85" s="91"/>
      <c r="R85" s="91"/>
      <c r="S85" s="91"/>
      <c r="T85" s="95"/>
      <c r="U85" s="91"/>
      <c r="V85" s="91"/>
      <c r="W85" s="91"/>
      <c r="X85" s="91"/>
      <c r="Y85" s="32"/>
      <c r="Z85" s="114">
        <f t="shared" ref="Z85:AI85" si="21">(IF(Z78&lt;100%,0,Z78*$C78)+IF(Z79&lt;100%,0,Z79*$C79)+IF(Z80&lt;100%,0,Z80*$C80)+IF(Z81&lt;100%,0,Z81*$C81)+IF(Z82&lt;100%,0,Z82*$C82)+IF(Z83&lt;100%,0,Z83*$C83))*$C85</f>
        <v>158.3192</v>
      </c>
      <c r="AA85" s="95">
        <f t="shared" si="21"/>
        <v>158.3192</v>
      </c>
      <c r="AB85" s="91">
        <f t="shared" si="21"/>
        <v>158.3192</v>
      </c>
      <c r="AC85" s="91">
        <f t="shared" si="21"/>
        <v>158.3192</v>
      </c>
      <c r="AD85" s="91">
        <f t="shared" si="21"/>
        <v>158.3192</v>
      </c>
      <c r="AE85" s="91">
        <f t="shared" si="21"/>
        <v>158.3192</v>
      </c>
      <c r="AF85" s="91">
        <f t="shared" si="21"/>
        <v>228.75839999999997</v>
      </c>
      <c r="AG85" s="91">
        <f t="shared" si="21"/>
        <v>228.75839999999997</v>
      </c>
      <c r="AH85" s="91">
        <f t="shared" si="21"/>
        <v>228.75839999999997</v>
      </c>
      <c r="AI85" s="80">
        <f t="shared" si="21"/>
        <v>228.75839999999997</v>
      </c>
      <c r="AJ85" s="76"/>
    </row>
    <row r="86" spans="1:36" s="39" customFormat="1" ht="15.9" customHeight="1" x14ac:dyDescent="0.25">
      <c r="A86" s="35"/>
      <c r="B86" s="34" t="s">
        <v>106</v>
      </c>
      <c r="C86" s="36"/>
      <c r="D86" s="37"/>
      <c r="E86" s="92">
        <f t="shared" ref="E86:AI86" si="22">E84-E85</f>
        <v>2529.4</v>
      </c>
      <c r="F86" s="45">
        <f t="shared" si="22"/>
        <v>2529.4</v>
      </c>
      <c r="G86" s="38">
        <f t="shared" si="22"/>
        <v>2696.7</v>
      </c>
      <c r="H86" s="38">
        <f t="shared" si="22"/>
        <v>2820.98</v>
      </c>
      <c r="I86" s="38">
        <f t="shared" si="22"/>
        <v>2820.98</v>
      </c>
      <c r="J86" s="38">
        <f t="shared" si="22"/>
        <v>2840.1</v>
      </c>
      <c r="K86" s="38">
        <f t="shared" si="22"/>
        <v>2854.44</v>
      </c>
      <c r="L86" s="92">
        <f t="shared" si="22"/>
        <v>2864</v>
      </c>
      <c r="M86" s="45">
        <f t="shared" si="22"/>
        <v>2557.66</v>
      </c>
      <c r="N86" s="38">
        <f t="shared" si="22"/>
        <v>2342</v>
      </c>
      <c r="O86" s="38">
        <f t="shared" si="22"/>
        <v>2342</v>
      </c>
      <c r="P86" s="38">
        <f t="shared" si="22"/>
        <v>2342</v>
      </c>
      <c r="Q86" s="38">
        <f t="shared" si="22"/>
        <v>2342</v>
      </c>
      <c r="R86" s="38">
        <f t="shared" si="22"/>
        <v>2342</v>
      </c>
      <c r="S86" s="92">
        <f t="shared" si="22"/>
        <v>2342</v>
      </c>
      <c r="T86" s="45">
        <f t="shared" si="22"/>
        <v>2342</v>
      </c>
      <c r="U86" s="38">
        <f t="shared" si="22"/>
        <v>2342</v>
      </c>
      <c r="V86" s="38">
        <f t="shared" si="22"/>
        <v>2342</v>
      </c>
      <c r="W86" s="38">
        <f t="shared" si="22"/>
        <v>2342</v>
      </c>
      <c r="X86" s="38">
        <f t="shared" si="22"/>
        <v>2342</v>
      </c>
      <c r="Y86" s="38">
        <f t="shared" si="22"/>
        <v>2342</v>
      </c>
      <c r="Z86" s="115">
        <f t="shared" si="22"/>
        <v>2183.6808000000001</v>
      </c>
      <c r="AA86" s="45">
        <f t="shared" si="22"/>
        <v>2287.6808000000001</v>
      </c>
      <c r="AB86" s="38">
        <f t="shared" si="22"/>
        <v>2339.6808000000001</v>
      </c>
      <c r="AC86" s="38">
        <f t="shared" si="22"/>
        <v>2548.0808000000002</v>
      </c>
      <c r="AD86" s="38">
        <f t="shared" si="22"/>
        <v>2913.0808000000002</v>
      </c>
      <c r="AE86" s="38">
        <f t="shared" si="22"/>
        <v>3121.4808000000003</v>
      </c>
      <c r="AF86" s="38">
        <f t="shared" si="22"/>
        <v>3155.2415999999998</v>
      </c>
      <c r="AG86" s="38">
        <f t="shared" si="22"/>
        <v>3155.2415999999998</v>
      </c>
      <c r="AH86" s="38">
        <f t="shared" si="22"/>
        <v>3155.2415999999998</v>
      </c>
      <c r="AI86" s="81">
        <f t="shared" si="22"/>
        <v>3155.2415999999998</v>
      </c>
      <c r="AJ86" s="76"/>
    </row>
    <row r="87" spans="1:36" s="3" customFormat="1" ht="15.9" customHeight="1" x14ac:dyDescent="0.25">
      <c r="A87" s="5"/>
      <c r="B87" s="25" t="s">
        <v>105</v>
      </c>
      <c r="C87" s="27">
        <f>SUM(C78:C83)</f>
        <v>3384</v>
      </c>
      <c r="D87" s="7"/>
      <c r="E87" s="89"/>
      <c r="F87" s="43"/>
      <c r="G87" s="8"/>
      <c r="H87" s="8"/>
      <c r="I87" s="8"/>
      <c r="J87" s="8"/>
      <c r="K87" s="8"/>
      <c r="L87" s="89"/>
      <c r="M87" s="43"/>
      <c r="N87" s="8"/>
      <c r="O87" s="8"/>
      <c r="P87" s="8"/>
      <c r="Q87" s="8"/>
      <c r="R87" s="8"/>
      <c r="S87" s="89"/>
      <c r="T87" s="43"/>
      <c r="U87" s="8"/>
      <c r="V87" s="8"/>
      <c r="W87" s="8"/>
      <c r="X87" s="8"/>
      <c r="Y87" s="8"/>
      <c r="Z87" s="111"/>
      <c r="AA87" s="43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2601.0422967741933</v>
      </c>
      <c r="D88" s="7"/>
      <c r="E88" s="89"/>
      <c r="F88" s="43"/>
      <c r="G88" s="8"/>
      <c r="H88" s="8"/>
      <c r="I88" s="8"/>
      <c r="J88" s="8"/>
      <c r="K88" s="8"/>
      <c r="L88" s="89"/>
      <c r="M88" s="43"/>
      <c r="N88" s="8"/>
      <c r="O88" s="8"/>
      <c r="P88" s="8"/>
      <c r="Q88" s="8"/>
      <c r="R88" s="8"/>
      <c r="S88" s="89"/>
      <c r="T88" s="43"/>
      <c r="U88" s="8"/>
      <c r="V88" s="8"/>
      <c r="W88" s="8"/>
      <c r="X88" s="8"/>
      <c r="Y88" s="8"/>
      <c r="Z88" s="111"/>
      <c r="AA88" s="43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110</v>
      </c>
      <c r="C89" s="5"/>
      <c r="D89" s="7"/>
      <c r="E89" s="89"/>
      <c r="F89" s="43"/>
      <c r="G89" s="8"/>
      <c r="H89" s="8"/>
      <c r="I89" s="8"/>
      <c r="J89" s="8"/>
      <c r="K89" s="8"/>
      <c r="L89" s="89"/>
      <c r="M89" s="43"/>
      <c r="N89" s="8"/>
      <c r="O89" s="8"/>
      <c r="P89" s="8"/>
      <c r="Q89" s="8"/>
      <c r="R89" s="8"/>
      <c r="S89" s="89"/>
      <c r="T89" s="43"/>
      <c r="U89" s="8"/>
      <c r="V89" s="8"/>
      <c r="W89" s="8"/>
      <c r="X89" s="8"/>
      <c r="Y89" s="8"/>
      <c r="Z89" s="111"/>
      <c r="AA89" s="43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58</v>
      </c>
      <c r="C90" s="47">
        <v>873</v>
      </c>
      <c r="D90" s="68"/>
      <c r="E90" s="51">
        <v>0</v>
      </c>
      <c r="F90" s="52">
        <v>0</v>
      </c>
      <c r="G90" s="50">
        <v>0.1</v>
      </c>
      <c r="H90" s="50">
        <v>0.19</v>
      </c>
      <c r="I90" s="50">
        <v>0.7</v>
      </c>
      <c r="J90" s="50">
        <v>1</v>
      </c>
      <c r="K90" s="50">
        <v>1</v>
      </c>
      <c r="L90" s="51">
        <v>0</v>
      </c>
      <c r="M90" s="52">
        <v>0</v>
      </c>
      <c r="N90" s="50">
        <v>0.56000000000000005</v>
      </c>
      <c r="O90" s="50">
        <v>0.88</v>
      </c>
      <c r="P90" s="50">
        <v>1</v>
      </c>
      <c r="Q90" s="50">
        <v>1</v>
      </c>
      <c r="R90" s="50">
        <v>1</v>
      </c>
      <c r="S90" s="51">
        <v>1</v>
      </c>
      <c r="T90" s="52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112">
        <v>1</v>
      </c>
      <c r="AA90" s="52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>+A90+1</f>
        <v>2</v>
      </c>
      <c r="B91" s="48" t="s">
        <v>59</v>
      </c>
      <c r="C91" s="47">
        <v>1154</v>
      </c>
      <c r="D91" s="68"/>
      <c r="E91" s="51">
        <v>1</v>
      </c>
      <c r="F91" s="52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1">
        <v>1</v>
      </c>
      <c r="M91" s="52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1">
        <v>1</v>
      </c>
      <c r="T91" s="52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112">
        <v>1</v>
      </c>
      <c r="AA91" s="52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60">
        <f>+A91+1</f>
        <v>3</v>
      </c>
      <c r="B92" s="62" t="s">
        <v>60</v>
      </c>
      <c r="C92" s="60">
        <v>670</v>
      </c>
      <c r="D92" s="63"/>
      <c r="E92" s="90">
        <v>0</v>
      </c>
      <c r="F92" s="65">
        <v>0</v>
      </c>
      <c r="G92" s="64">
        <v>0</v>
      </c>
      <c r="H92" s="64">
        <v>0</v>
      </c>
      <c r="I92" s="64">
        <v>0</v>
      </c>
      <c r="J92" s="64">
        <v>0</v>
      </c>
      <c r="K92" s="64">
        <v>0</v>
      </c>
      <c r="L92" s="90">
        <v>0</v>
      </c>
      <c r="M92" s="65">
        <v>0</v>
      </c>
      <c r="N92" s="64">
        <v>0</v>
      </c>
      <c r="O92" s="64">
        <v>0</v>
      </c>
      <c r="P92" s="64">
        <v>0</v>
      </c>
      <c r="Q92" s="64">
        <v>0</v>
      </c>
      <c r="R92" s="64">
        <v>0</v>
      </c>
      <c r="S92" s="90">
        <v>0</v>
      </c>
      <c r="T92" s="65">
        <v>0</v>
      </c>
      <c r="U92" s="64">
        <v>0</v>
      </c>
      <c r="V92" s="64">
        <v>0.01</v>
      </c>
      <c r="W92" s="64">
        <v>0.12</v>
      </c>
      <c r="X92" s="64">
        <v>0.2</v>
      </c>
      <c r="Y92" s="64">
        <v>0.31</v>
      </c>
      <c r="Z92" s="117">
        <v>0.7</v>
      </c>
      <c r="AA92" s="65">
        <v>0.9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60">
        <f>+A92+1</f>
        <v>4</v>
      </c>
      <c r="B93" s="62" t="s">
        <v>61</v>
      </c>
      <c r="C93" s="60">
        <v>1155</v>
      </c>
      <c r="D93" s="63"/>
      <c r="E93" s="90">
        <v>1</v>
      </c>
      <c r="F93" s="65">
        <v>1</v>
      </c>
      <c r="G93" s="64">
        <v>1</v>
      </c>
      <c r="H93" s="64">
        <v>1</v>
      </c>
      <c r="I93" s="64">
        <v>1</v>
      </c>
      <c r="J93" s="64">
        <v>1</v>
      </c>
      <c r="K93" s="64">
        <v>1</v>
      </c>
      <c r="L93" s="90">
        <v>0.94</v>
      </c>
      <c r="M93" s="90">
        <v>0.94</v>
      </c>
      <c r="N93" s="90">
        <v>0.95</v>
      </c>
      <c r="O93" s="90">
        <v>0.95</v>
      </c>
      <c r="P93" s="90">
        <v>0.95</v>
      </c>
      <c r="Q93" s="64">
        <v>0.95</v>
      </c>
      <c r="R93" s="64">
        <v>0.95</v>
      </c>
      <c r="S93" s="90">
        <v>0.95</v>
      </c>
      <c r="T93" s="65">
        <v>0.94</v>
      </c>
      <c r="U93" s="64">
        <v>0.95</v>
      </c>
      <c r="V93" s="64">
        <v>0.95</v>
      </c>
      <c r="W93" s="64">
        <v>0.95</v>
      </c>
      <c r="X93" s="64">
        <v>0.95</v>
      </c>
      <c r="Y93" s="64">
        <v>0.95</v>
      </c>
      <c r="Z93" s="124">
        <v>0.95</v>
      </c>
      <c r="AA93" s="101">
        <v>0.95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" customHeight="1" thickBot="1" x14ac:dyDescent="0.3">
      <c r="A94" s="72">
        <f>+A93+1</f>
        <v>5</v>
      </c>
      <c r="B94" s="73" t="s">
        <v>62</v>
      </c>
      <c r="C94" s="72">
        <v>510</v>
      </c>
      <c r="D94" s="74"/>
      <c r="E94" s="98">
        <v>0</v>
      </c>
      <c r="F94" s="96">
        <v>0</v>
      </c>
      <c r="G94" s="71">
        <v>0</v>
      </c>
      <c r="H94" s="71">
        <v>0</v>
      </c>
      <c r="I94" s="71">
        <v>0</v>
      </c>
      <c r="J94" s="71">
        <v>0</v>
      </c>
      <c r="K94" s="71">
        <v>0</v>
      </c>
      <c r="L94" s="98">
        <v>0</v>
      </c>
      <c r="M94" s="96">
        <v>0</v>
      </c>
      <c r="N94" s="71">
        <v>0</v>
      </c>
      <c r="O94" s="71">
        <v>0</v>
      </c>
      <c r="P94" s="71">
        <v>0</v>
      </c>
      <c r="Q94" s="71">
        <v>0</v>
      </c>
      <c r="R94" s="71">
        <v>0</v>
      </c>
      <c r="S94" s="98">
        <v>0</v>
      </c>
      <c r="T94" s="96">
        <v>0</v>
      </c>
      <c r="U94" s="71">
        <v>0</v>
      </c>
      <c r="V94" s="71">
        <v>0</v>
      </c>
      <c r="W94" s="71">
        <v>0</v>
      </c>
      <c r="X94" s="71">
        <v>0</v>
      </c>
      <c r="Y94" s="71">
        <v>0.34</v>
      </c>
      <c r="Z94" s="118">
        <v>0.5</v>
      </c>
      <c r="AA94" s="96">
        <v>0.7</v>
      </c>
      <c r="AB94" s="71">
        <v>0.9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56">
        <v>1</v>
      </c>
      <c r="AI94" s="75">
        <v>1</v>
      </c>
    </row>
    <row r="95" spans="1:36" s="3" customFormat="1" ht="15.9" customHeight="1" x14ac:dyDescent="0.25">
      <c r="A95" s="28"/>
      <c r="B95" s="41" t="s">
        <v>108</v>
      </c>
      <c r="C95" s="30"/>
      <c r="D95" s="31"/>
      <c r="E95" s="91">
        <f>(E90*$C90)+(E91*$C91)+(E92*$C92)+(E93*$C93)+(E94*$C94)</f>
        <v>2309</v>
      </c>
      <c r="F95" s="91">
        <f t="shared" ref="F95:AI95" si="23">(F90*$C90)+(F91*$C91)+(F92*$C92)+(F93*$C93)+(F94*$C94)</f>
        <v>2309</v>
      </c>
      <c r="G95" s="91">
        <f t="shared" si="23"/>
        <v>2396.3000000000002</v>
      </c>
      <c r="H95" s="91">
        <f t="shared" si="23"/>
        <v>2474.87</v>
      </c>
      <c r="I95" s="91">
        <f t="shared" si="23"/>
        <v>2920.1</v>
      </c>
      <c r="J95" s="91">
        <f t="shared" si="23"/>
        <v>3182</v>
      </c>
      <c r="K95" s="91">
        <f t="shared" si="23"/>
        <v>3182</v>
      </c>
      <c r="L95" s="91">
        <f t="shared" si="23"/>
        <v>2239.6999999999998</v>
      </c>
      <c r="M95" s="91">
        <f t="shared" si="23"/>
        <v>2239.6999999999998</v>
      </c>
      <c r="N95" s="91">
        <f t="shared" si="23"/>
        <v>2740.13</v>
      </c>
      <c r="O95" s="91">
        <f t="shared" si="23"/>
        <v>3019.49</v>
      </c>
      <c r="P95" s="91">
        <f t="shared" si="23"/>
        <v>3124.25</v>
      </c>
      <c r="Q95" s="91">
        <f t="shared" si="23"/>
        <v>3124.25</v>
      </c>
      <c r="R95" s="91">
        <f t="shared" si="23"/>
        <v>3124.25</v>
      </c>
      <c r="S95" s="91">
        <f t="shared" si="23"/>
        <v>3124.25</v>
      </c>
      <c r="T95" s="91">
        <f t="shared" si="23"/>
        <v>3112.7</v>
      </c>
      <c r="U95" s="91">
        <f t="shared" si="23"/>
        <v>3124.25</v>
      </c>
      <c r="V95" s="91">
        <f t="shared" si="23"/>
        <v>3130.95</v>
      </c>
      <c r="W95" s="91">
        <f t="shared" si="23"/>
        <v>3204.65</v>
      </c>
      <c r="X95" s="91">
        <f t="shared" si="23"/>
        <v>3258.25</v>
      </c>
      <c r="Y95" s="32">
        <f t="shared" si="23"/>
        <v>3505.35</v>
      </c>
      <c r="Z95" s="116">
        <f t="shared" si="23"/>
        <v>3848.25</v>
      </c>
      <c r="AA95" s="95">
        <f t="shared" si="23"/>
        <v>4084.25</v>
      </c>
      <c r="AB95" s="91">
        <f t="shared" si="23"/>
        <v>4311</v>
      </c>
      <c r="AC95" s="91">
        <f t="shared" si="23"/>
        <v>4362</v>
      </c>
      <c r="AD95" s="91">
        <f t="shared" si="23"/>
        <v>4362</v>
      </c>
      <c r="AE95" s="91">
        <f t="shared" si="23"/>
        <v>4362</v>
      </c>
      <c r="AF95" s="91">
        <f t="shared" si="23"/>
        <v>4362</v>
      </c>
      <c r="AG95" s="91">
        <f t="shared" si="23"/>
        <v>4362</v>
      </c>
      <c r="AH95" s="91">
        <f t="shared" si="23"/>
        <v>4362</v>
      </c>
      <c r="AI95" s="103">
        <f t="shared" si="23"/>
        <v>4362</v>
      </c>
    </row>
    <row r="96" spans="1:36" s="39" customFormat="1" ht="15.9" customHeight="1" x14ac:dyDescent="0.25">
      <c r="A96" s="35"/>
      <c r="B96" s="33" t="s">
        <v>109</v>
      </c>
      <c r="C96" s="40">
        <v>6.4799999999999996E-2</v>
      </c>
      <c r="D96" s="37"/>
      <c r="E96" s="91"/>
      <c r="F96" s="95"/>
      <c r="G96" s="91"/>
      <c r="H96" s="91"/>
      <c r="I96" s="91"/>
      <c r="J96" s="91"/>
      <c r="K96" s="91"/>
      <c r="L96" s="91"/>
      <c r="M96" s="95"/>
      <c r="N96" s="91"/>
      <c r="O96" s="91"/>
      <c r="P96" s="91"/>
      <c r="Q96" s="91"/>
      <c r="R96" s="91"/>
      <c r="S96" s="91"/>
      <c r="T96" s="95"/>
      <c r="U96" s="91"/>
      <c r="V96" s="91"/>
      <c r="W96" s="91"/>
      <c r="X96" s="91"/>
      <c r="Y96" s="32"/>
      <c r="Z96" s="114">
        <f t="shared" ref="Z96:AI96" si="24">(IF(Z90&lt;100%,0,Z90*$C90)+IF(Z91&lt;100%,0,Z91*$C91)+IF(Z92&lt;100%,0,Z92*$C92)+IF(Z93&lt;100%,0,Z93*$C93)+IF(Z94&lt;100%,0,Z94*$C94))*$C96</f>
        <v>131.34959999999998</v>
      </c>
      <c r="AA96" s="95">
        <f t="shared" si="24"/>
        <v>131.34959999999998</v>
      </c>
      <c r="AB96" s="91">
        <f t="shared" si="24"/>
        <v>249.6096</v>
      </c>
      <c r="AC96" s="91">
        <f t="shared" si="24"/>
        <v>282.6576</v>
      </c>
      <c r="AD96" s="91">
        <f t="shared" si="24"/>
        <v>282.6576</v>
      </c>
      <c r="AE96" s="91">
        <f t="shared" si="24"/>
        <v>282.6576</v>
      </c>
      <c r="AF96" s="91">
        <f t="shared" si="24"/>
        <v>282.6576</v>
      </c>
      <c r="AG96" s="91">
        <f t="shared" si="24"/>
        <v>282.6576</v>
      </c>
      <c r="AH96" s="91">
        <f t="shared" si="24"/>
        <v>282.6576</v>
      </c>
      <c r="AI96" s="80">
        <f t="shared" si="24"/>
        <v>282.6576</v>
      </c>
      <c r="AJ96" s="76"/>
    </row>
    <row r="97" spans="1:36" s="39" customFormat="1" ht="15.9" customHeight="1" x14ac:dyDescent="0.25">
      <c r="A97" s="35"/>
      <c r="B97" s="34" t="s">
        <v>106</v>
      </c>
      <c r="C97" s="36"/>
      <c r="D97" s="37"/>
      <c r="E97" s="92">
        <f t="shared" ref="E97:AI97" si="25">E95-E96</f>
        <v>2309</v>
      </c>
      <c r="F97" s="45">
        <f t="shared" si="25"/>
        <v>2309</v>
      </c>
      <c r="G97" s="38">
        <f t="shared" si="25"/>
        <v>2396.3000000000002</v>
      </c>
      <c r="H97" s="38">
        <f t="shared" si="25"/>
        <v>2474.87</v>
      </c>
      <c r="I97" s="38">
        <f t="shared" si="25"/>
        <v>2920.1</v>
      </c>
      <c r="J97" s="38">
        <f t="shared" si="25"/>
        <v>3182</v>
      </c>
      <c r="K97" s="38">
        <f t="shared" si="25"/>
        <v>3182</v>
      </c>
      <c r="L97" s="92">
        <f t="shared" si="25"/>
        <v>2239.6999999999998</v>
      </c>
      <c r="M97" s="45">
        <f t="shared" si="25"/>
        <v>2239.6999999999998</v>
      </c>
      <c r="N97" s="38">
        <f t="shared" si="25"/>
        <v>2740.13</v>
      </c>
      <c r="O97" s="38">
        <f t="shared" si="25"/>
        <v>3019.49</v>
      </c>
      <c r="P97" s="38">
        <f t="shared" si="25"/>
        <v>3124.25</v>
      </c>
      <c r="Q97" s="38">
        <f t="shared" si="25"/>
        <v>3124.25</v>
      </c>
      <c r="R97" s="38">
        <f t="shared" si="25"/>
        <v>3124.25</v>
      </c>
      <c r="S97" s="92">
        <f t="shared" si="25"/>
        <v>3124.25</v>
      </c>
      <c r="T97" s="45">
        <f t="shared" si="25"/>
        <v>3112.7</v>
      </c>
      <c r="U97" s="38">
        <f t="shared" si="25"/>
        <v>3124.25</v>
      </c>
      <c r="V97" s="38">
        <f t="shared" si="25"/>
        <v>3130.95</v>
      </c>
      <c r="W97" s="38">
        <f t="shared" si="25"/>
        <v>3204.65</v>
      </c>
      <c r="X97" s="38">
        <f t="shared" si="25"/>
        <v>3258.25</v>
      </c>
      <c r="Y97" s="38">
        <f t="shared" si="25"/>
        <v>3505.35</v>
      </c>
      <c r="Z97" s="115">
        <f t="shared" si="25"/>
        <v>3716.9004</v>
      </c>
      <c r="AA97" s="45">
        <f t="shared" si="25"/>
        <v>3952.9004</v>
      </c>
      <c r="AB97" s="38">
        <f t="shared" si="25"/>
        <v>4061.3904000000002</v>
      </c>
      <c r="AC97" s="38">
        <f t="shared" si="25"/>
        <v>4079.3424</v>
      </c>
      <c r="AD97" s="38">
        <f t="shared" si="25"/>
        <v>4079.3424</v>
      </c>
      <c r="AE97" s="38">
        <f t="shared" si="25"/>
        <v>4079.3424</v>
      </c>
      <c r="AF97" s="38">
        <f t="shared" si="25"/>
        <v>4079.3424</v>
      </c>
      <c r="AG97" s="38">
        <f t="shared" si="25"/>
        <v>4079.3424</v>
      </c>
      <c r="AH97" s="38">
        <f t="shared" si="25"/>
        <v>4079.3424</v>
      </c>
      <c r="AI97" s="81">
        <f t="shared" si="25"/>
        <v>4079.3424</v>
      </c>
      <c r="AJ97" s="76"/>
    </row>
    <row r="98" spans="1:36" s="3" customFormat="1" ht="15.9" customHeight="1" x14ac:dyDescent="0.25">
      <c r="A98" s="5"/>
      <c r="B98" s="25" t="s">
        <v>105</v>
      </c>
      <c r="C98" s="27">
        <f>SUM(C90:C94)</f>
        <v>4362</v>
      </c>
      <c r="D98" s="7"/>
      <c r="E98" s="89"/>
      <c r="F98" s="43"/>
      <c r="G98" s="8"/>
      <c r="H98" s="8"/>
      <c r="I98" s="8"/>
      <c r="J98" s="8"/>
      <c r="K98" s="8"/>
      <c r="L98" s="89"/>
      <c r="M98" s="43"/>
      <c r="N98" s="8"/>
      <c r="O98" s="8"/>
      <c r="P98" s="8"/>
      <c r="Q98" s="8"/>
      <c r="R98" s="8"/>
      <c r="S98" s="89"/>
      <c r="T98" s="43"/>
      <c r="U98" s="8"/>
      <c r="V98" s="8"/>
      <c r="W98" s="8"/>
      <c r="X98" s="8"/>
      <c r="Y98" s="8"/>
      <c r="Z98" s="111"/>
      <c r="AA98" s="43"/>
      <c r="AB98" s="8"/>
      <c r="AC98" s="8"/>
      <c r="AD98" s="8"/>
      <c r="AE98" s="8"/>
      <c r="AF98" s="8"/>
      <c r="AG98" s="8"/>
      <c r="AH98" s="8"/>
      <c r="AI98" s="78"/>
    </row>
    <row r="99" spans="1:36" s="3" customFormat="1" ht="15.9" customHeight="1" x14ac:dyDescent="0.25">
      <c r="A99" s="5"/>
      <c r="B99" s="6"/>
      <c r="C99" s="5">
        <f>SUM(E97:AI97)/31</f>
        <v>3262.3234838709664</v>
      </c>
      <c r="D99" s="7"/>
      <c r="E99" s="89"/>
      <c r="F99" s="43"/>
      <c r="G99" s="8"/>
      <c r="H99" s="8"/>
      <c r="I99" s="8"/>
      <c r="J99" s="8"/>
      <c r="K99" s="8"/>
      <c r="L99" s="89"/>
      <c r="M99" s="43"/>
      <c r="N99" s="8"/>
      <c r="O99" s="8"/>
      <c r="P99" s="8"/>
      <c r="Q99" s="8"/>
      <c r="R99" s="8"/>
      <c r="S99" s="89"/>
      <c r="T99" s="43"/>
      <c r="U99" s="8"/>
      <c r="V99" s="8"/>
      <c r="W99" s="8"/>
      <c r="X99" s="8"/>
      <c r="Y99" s="8"/>
      <c r="Z99" s="111"/>
      <c r="AA99" s="43"/>
      <c r="AB99" s="8"/>
      <c r="AC99" s="8"/>
      <c r="AD99" s="8"/>
      <c r="AE99" s="8"/>
      <c r="AF99" s="8"/>
      <c r="AG99" s="8"/>
      <c r="AH99" s="8"/>
      <c r="AI99" s="78"/>
    </row>
    <row r="100" spans="1:36" s="3" customFormat="1" ht="15.9" customHeight="1" x14ac:dyDescent="0.3">
      <c r="A100" s="5"/>
      <c r="B100" s="26" t="s">
        <v>111</v>
      </c>
      <c r="C100" s="5"/>
      <c r="D100" s="7"/>
      <c r="E100" s="89"/>
      <c r="F100" s="43"/>
      <c r="G100" s="8"/>
      <c r="H100" s="8"/>
      <c r="I100" s="8"/>
      <c r="J100" s="8"/>
      <c r="K100" s="8"/>
      <c r="L100" s="89"/>
      <c r="M100" s="43"/>
      <c r="N100" s="8"/>
      <c r="O100" s="8"/>
      <c r="P100" s="8"/>
      <c r="Q100" s="8"/>
      <c r="R100" s="8"/>
      <c r="S100" s="89"/>
      <c r="T100" s="43"/>
      <c r="U100" s="8"/>
      <c r="V100" s="8"/>
      <c r="W100" s="8"/>
      <c r="X100" s="8"/>
      <c r="Y100" s="8"/>
      <c r="Z100" s="111"/>
      <c r="AA100" s="43"/>
      <c r="AB100" s="8"/>
      <c r="AC100" s="8"/>
      <c r="AD100" s="8"/>
      <c r="AE100" s="8"/>
      <c r="AF100" s="8"/>
      <c r="AG100" s="8"/>
      <c r="AH100" s="8"/>
      <c r="AI100" s="78"/>
    </row>
    <row r="101" spans="1:36" s="3" customFormat="1" ht="15.9" customHeight="1" x14ac:dyDescent="0.25">
      <c r="A101" s="47">
        <v>1</v>
      </c>
      <c r="B101" s="48" t="s">
        <v>63</v>
      </c>
      <c r="C101" s="47">
        <v>813</v>
      </c>
      <c r="D101" s="49"/>
      <c r="E101" s="51">
        <v>1</v>
      </c>
      <c r="F101" s="52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1">
        <v>1</v>
      </c>
      <c r="M101" s="52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1">
        <v>1</v>
      </c>
      <c r="T101" s="52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112">
        <v>1</v>
      </c>
      <c r="AA101" s="52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50">
        <v>1</v>
      </c>
      <c r="AI101" s="79">
        <v>1</v>
      </c>
    </row>
    <row r="102" spans="1:36" s="3" customFormat="1" ht="15.9" customHeight="1" x14ac:dyDescent="0.25">
      <c r="A102" s="47">
        <f>+A101+1</f>
        <v>2</v>
      </c>
      <c r="B102" s="48" t="s">
        <v>64</v>
      </c>
      <c r="C102" s="47">
        <v>480</v>
      </c>
      <c r="D102" s="68"/>
      <c r="E102" s="51">
        <v>1</v>
      </c>
      <c r="F102" s="52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1">
        <v>1</v>
      </c>
      <c r="M102" s="52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1">
        <v>1</v>
      </c>
      <c r="T102" s="52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112">
        <v>1</v>
      </c>
      <c r="AA102" s="52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50">
        <v>1</v>
      </c>
      <c r="AI102" s="79">
        <v>1</v>
      </c>
    </row>
    <row r="103" spans="1:36" s="3" customFormat="1" ht="15.9" customHeight="1" x14ac:dyDescent="0.25">
      <c r="A103" s="47">
        <f>+A102+1</f>
        <v>3</v>
      </c>
      <c r="B103" s="48" t="s">
        <v>65</v>
      </c>
      <c r="C103" s="47">
        <v>931</v>
      </c>
      <c r="D103" s="68"/>
      <c r="E103" s="51">
        <v>1</v>
      </c>
      <c r="F103" s="52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1">
        <v>0.6</v>
      </c>
      <c r="M103" s="52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1">
        <v>1</v>
      </c>
      <c r="T103" s="52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112">
        <v>1</v>
      </c>
      <c r="AA103" s="52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50">
        <v>1</v>
      </c>
      <c r="AI103" s="79">
        <v>1</v>
      </c>
    </row>
    <row r="104" spans="1:36" s="3" customFormat="1" ht="15.9" customHeight="1" x14ac:dyDescent="0.25">
      <c r="A104" s="60">
        <f>+A103+1</f>
        <v>4</v>
      </c>
      <c r="B104" s="62" t="s">
        <v>66</v>
      </c>
      <c r="C104" s="60">
        <v>965</v>
      </c>
      <c r="D104" s="63"/>
      <c r="E104" s="90">
        <v>0</v>
      </c>
      <c r="F104" s="65">
        <v>0</v>
      </c>
      <c r="G104" s="64">
        <v>0</v>
      </c>
      <c r="H104" s="64">
        <v>0</v>
      </c>
      <c r="I104" s="64">
        <v>0</v>
      </c>
      <c r="J104" s="64">
        <v>0</v>
      </c>
      <c r="K104" s="64">
        <v>0</v>
      </c>
      <c r="L104" s="90">
        <v>0</v>
      </c>
      <c r="M104" s="65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0</v>
      </c>
      <c r="S104" s="90">
        <v>0</v>
      </c>
      <c r="T104" s="65">
        <v>0</v>
      </c>
      <c r="U104" s="64">
        <v>0</v>
      </c>
      <c r="V104" s="64">
        <v>0</v>
      </c>
      <c r="W104" s="64">
        <v>0</v>
      </c>
      <c r="X104" s="64">
        <v>0</v>
      </c>
      <c r="Y104" s="64">
        <v>0</v>
      </c>
      <c r="Z104" s="117">
        <v>0</v>
      </c>
      <c r="AA104" s="65">
        <v>0</v>
      </c>
      <c r="AB104" s="64">
        <v>0</v>
      </c>
      <c r="AC104" s="64">
        <v>0</v>
      </c>
      <c r="AD104" s="64">
        <v>0</v>
      </c>
      <c r="AE104" s="64">
        <v>0.2</v>
      </c>
      <c r="AF104" s="64">
        <v>0.3</v>
      </c>
      <c r="AG104" s="64">
        <v>0.5</v>
      </c>
      <c r="AH104" s="64">
        <v>0.7</v>
      </c>
      <c r="AI104" s="83">
        <v>0.9</v>
      </c>
    </row>
    <row r="105" spans="1:36" s="3" customFormat="1" ht="15.9" customHeight="1" x14ac:dyDescent="0.25">
      <c r="A105" s="47">
        <f>+A104+1</f>
        <v>5</v>
      </c>
      <c r="B105" s="48" t="s">
        <v>67</v>
      </c>
      <c r="C105" s="47">
        <v>565</v>
      </c>
      <c r="D105" s="68"/>
      <c r="E105" s="51">
        <v>0</v>
      </c>
      <c r="F105" s="52">
        <v>0</v>
      </c>
      <c r="G105" s="50">
        <v>0</v>
      </c>
      <c r="H105" s="50">
        <v>0</v>
      </c>
      <c r="I105" s="50">
        <v>0</v>
      </c>
      <c r="J105" s="50">
        <v>0</v>
      </c>
      <c r="K105" s="50">
        <v>0</v>
      </c>
      <c r="L105" s="51">
        <v>0.2</v>
      </c>
      <c r="M105" s="52">
        <v>0.24</v>
      </c>
      <c r="N105" s="50">
        <v>0.25</v>
      </c>
      <c r="O105" s="50">
        <v>0.4</v>
      </c>
      <c r="P105" s="50">
        <v>0.4</v>
      </c>
      <c r="Q105" s="50">
        <v>0.7</v>
      </c>
      <c r="R105" s="50">
        <v>0.9</v>
      </c>
      <c r="S105" s="51">
        <v>1</v>
      </c>
      <c r="T105" s="52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112">
        <v>1</v>
      </c>
      <c r="AA105" s="52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50">
        <v>1</v>
      </c>
      <c r="AI105" s="79">
        <v>1</v>
      </c>
    </row>
    <row r="106" spans="1:36" s="3" customFormat="1" ht="15.9" customHeight="1" thickBot="1" x14ac:dyDescent="0.3">
      <c r="A106" s="72">
        <f>+A105+1</f>
        <v>6</v>
      </c>
      <c r="B106" s="73" t="s">
        <v>68</v>
      </c>
      <c r="C106" s="72">
        <v>1123</v>
      </c>
      <c r="D106" s="74"/>
      <c r="E106" s="98">
        <v>0.95</v>
      </c>
      <c r="F106" s="96">
        <v>0.95</v>
      </c>
      <c r="G106" s="71">
        <v>0.95</v>
      </c>
      <c r="H106" s="71">
        <v>0.95</v>
      </c>
      <c r="I106" s="71">
        <v>0</v>
      </c>
      <c r="J106" s="71">
        <v>0</v>
      </c>
      <c r="K106" s="71">
        <v>0</v>
      </c>
      <c r="L106" s="98">
        <v>0</v>
      </c>
      <c r="M106" s="96">
        <v>0</v>
      </c>
      <c r="N106" s="71">
        <v>0</v>
      </c>
      <c r="O106" s="71">
        <v>0.23</v>
      </c>
      <c r="P106" s="71">
        <v>0.5</v>
      </c>
      <c r="Q106" s="71">
        <v>0.9</v>
      </c>
      <c r="R106" s="71">
        <v>1</v>
      </c>
      <c r="S106" s="98">
        <v>1</v>
      </c>
      <c r="T106" s="96">
        <v>0.89</v>
      </c>
      <c r="U106" s="71">
        <v>0</v>
      </c>
      <c r="V106" s="71">
        <v>0</v>
      </c>
      <c r="W106" s="71">
        <v>0</v>
      </c>
      <c r="X106" s="71">
        <v>0.3</v>
      </c>
      <c r="Y106" s="71">
        <v>0.95</v>
      </c>
      <c r="Z106" s="113">
        <v>1</v>
      </c>
      <c r="AA106" s="58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56">
        <v>1</v>
      </c>
      <c r="AI106" s="75">
        <v>1</v>
      </c>
    </row>
    <row r="107" spans="1:36" s="3" customFormat="1" ht="15.9" customHeight="1" x14ac:dyDescent="0.25">
      <c r="A107" s="28"/>
      <c r="B107" s="41" t="s">
        <v>108</v>
      </c>
      <c r="C107" s="30"/>
      <c r="D107" s="31"/>
      <c r="E107" s="91">
        <f t="shared" ref="E107:AI107" si="26">(E101*$C101)+(E102*$C102)+(E103*$C103)+(E104*$C104)+(E105*$C105)+(E106*$C106)</f>
        <v>3290.85</v>
      </c>
      <c r="F107" s="91">
        <f t="shared" si="26"/>
        <v>3290.85</v>
      </c>
      <c r="G107" s="91">
        <f t="shared" si="26"/>
        <v>3290.85</v>
      </c>
      <c r="H107" s="91">
        <f t="shared" si="26"/>
        <v>3290.85</v>
      </c>
      <c r="I107" s="91">
        <f t="shared" si="26"/>
        <v>2224</v>
      </c>
      <c r="J107" s="91">
        <f t="shared" si="26"/>
        <v>2224</v>
      </c>
      <c r="K107" s="91">
        <f t="shared" si="26"/>
        <v>2224</v>
      </c>
      <c r="L107" s="91">
        <f t="shared" si="26"/>
        <v>1964.6</v>
      </c>
      <c r="M107" s="91">
        <f t="shared" si="26"/>
        <v>2359.6</v>
      </c>
      <c r="N107" s="91">
        <f t="shared" si="26"/>
        <v>2365.25</v>
      </c>
      <c r="O107" s="91">
        <f t="shared" si="26"/>
        <v>2708.29</v>
      </c>
      <c r="P107" s="91">
        <f t="shared" si="26"/>
        <v>3011.5</v>
      </c>
      <c r="Q107" s="91">
        <f t="shared" si="26"/>
        <v>3630.2</v>
      </c>
      <c r="R107" s="91">
        <f t="shared" si="26"/>
        <v>3855.5</v>
      </c>
      <c r="S107" s="91">
        <f t="shared" si="26"/>
        <v>3912</v>
      </c>
      <c r="T107" s="91">
        <f t="shared" si="26"/>
        <v>3788.4700000000003</v>
      </c>
      <c r="U107" s="91">
        <f t="shared" si="26"/>
        <v>2789</v>
      </c>
      <c r="V107" s="91">
        <f t="shared" si="26"/>
        <v>2789</v>
      </c>
      <c r="W107" s="91">
        <f t="shared" si="26"/>
        <v>2789</v>
      </c>
      <c r="X107" s="91">
        <f t="shared" si="26"/>
        <v>3125.9</v>
      </c>
      <c r="Y107" s="32">
        <f t="shared" si="26"/>
        <v>3855.85</v>
      </c>
      <c r="Z107" s="116">
        <f t="shared" si="26"/>
        <v>3912</v>
      </c>
      <c r="AA107" s="95">
        <f t="shared" si="26"/>
        <v>3912</v>
      </c>
      <c r="AB107" s="91">
        <f t="shared" si="26"/>
        <v>3912</v>
      </c>
      <c r="AC107" s="91">
        <f t="shared" si="26"/>
        <v>3912</v>
      </c>
      <c r="AD107" s="91">
        <f t="shared" si="26"/>
        <v>3912</v>
      </c>
      <c r="AE107" s="91">
        <f t="shared" si="26"/>
        <v>4105</v>
      </c>
      <c r="AF107" s="91">
        <f t="shared" si="26"/>
        <v>4201.5</v>
      </c>
      <c r="AG107" s="91">
        <f t="shared" si="26"/>
        <v>4394.5</v>
      </c>
      <c r="AH107" s="91">
        <f t="shared" si="26"/>
        <v>4587.5</v>
      </c>
      <c r="AI107" s="103">
        <f t="shared" si="26"/>
        <v>4780.5</v>
      </c>
    </row>
    <row r="108" spans="1:36" s="3" customFormat="1" ht="15.9" customHeight="1" x14ac:dyDescent="0.25">
      <c r="A108" s="35"/>
      <c r="B108" s="33" t="s">
        <v>109</v>
      </c>
      <c r="C108" s="40">
        <v>5.0500000000000003E-2</v>
      </c>
      <c r="D108" s="37"/>
      <c r="E108" s="91"/>
      <c r="F108" s="95"/>
      <c r="G108" s="91"/>
      <c r="H108" s="91"/>
      <c r="I108" s="91"/>
      <c r="J108" s="91"/>
      <c r="K108" s="91"/>
      <c r="L108" s="91"/>
      <c r="M108" s="95"/>
      <c r="N108" s="91"/>
      <c r="O108" s="91"/>
      <c r="P108" s="91"/>
      <c r="Q108" s="91"/>
      <c r="R108" s="91"/>
      <c r="S108" s="91"/>
      <c r="T108" s="95"/>
      <c r="U108" s="91"/>
      <c r="V108" s="91"/>
      <c r="W108" s="91"/>
      <c r="X108" s="91"/>
      <c r="Y108" s="32"/>
      <c r="Z108" s="114">
        <f t="shared" ref="Z108:AI108" si="27">(IF(Z101&lt;100%,0,Z101*$C101)+IF(Z102&lt;100%,0,Z102*$C102)+IF(Z103&lt;100%,0,Z103*$C103)+IF(Z104&lt;100%,0,Z104*$C104)+IF(Z105&lt;100%,0,Z105*$C105)+IF(Z106&lt;100%,0,Z106*$C106))*$C108</f>
        <v>197.55600000000001</v>
      </c>
      <c r="AA108" s="95">
        <f t="shared" si="27"/>
        <v>197.55600000000001</v>
      </c>
      <c r="AB108" s="91">
        <f t="shared" si="27"/>
        <v>197.55600000000001</v>
      </c>
      <c r="AC108" s="91">
        <f t="shared" si="27"/>
        <v>197.55600000000001</v>
      </c>
      <c r="AD108" s="91">
        <f t="shared" si="27"/>
        <v>197.55600000000001</v>
      </c>
      <c r="AE108" s="91">
        <f t="shared" si="27"/>
        <v>197.55600000000001</v>
      </c>
      <c r="AF108" s="91">
        <f t="shared" si="27"/>
        <v>197.55600000000001</v>
      </c>
      <c r="AG108" s="91">
        <f t="shared" si="27"/>
        <v>197.55600000000001</v>
      </c>
      <c r="AH108" s="91">
        <f t="shared" si="27"/>
        <v>197.55600000000001</v>
      </c>
      <c r="AI108" s="80">
        <f t="shared" si="27"/>
        <v>197.55600000000001</v>
      </c>
    </row>
    <row r="109" spans="1:36" s="3" customFormat="1" ht="15.9" customHeight="1" x14ac:dyDescent="0.25">
      <c r="A109" s="35"/>
      <c r="B109" s="34" t="s">
        <v>106</v>
      </c>
      <c r="C109" s="36"/>
      <c r="D109" s="37"/>
      <c r="E109" s="92">
        <f t="shared" ref="E109:AI109" si="28">E107-E108</f>
        <v>3290.85</v>
      </c>
      <c r="F109" s="45">
        <f t="shared" si="28"/>
        <v>3290.85</v>
      </c>
      <c r="G109" s="38">
        <f t="shared" si="28"/>
        <v>3290.85</v>
      </c>
      <c r="H109" s="38">
        <f t="shared" si="28"/>
        <v>3290.85</v>
      </c>
      <c r="I109" s="38">
        <f t="shared" si="28"/>
        <v>2224</v>
      </c>
      <c r="J109" s="38">
        <f t="shared" si="28"/>
        <v>2224</v>
      </c>
      <c r="K109" s="38">
        <f t="shared" si="28"/>
        <v>2224</v>
      </c>
      <c r="L109" s="92">
        <f t="shared" si="28"/>
        <v>1964.6</v>
      </c>
      <c r="M109" s="45">
        <f t="shared" si="28"/>
        <v>2359.6</v>
      </c>
      <c r="N109" s="38">
        <f t="shared" si="28"/>
        <v>2365.25</v>
      </c>
      <c r="O109" s="38">
        <f t="shared" si="28"/>
        <v>2708.29</v>
      </c>
      <c r="P109" s="38">
        <f t="shared" si="28"/>
        <v>3011.5</v>
      </c>
      <c r="Q109" s="38">
        <f t="shared" si="28"/>
        <v>3630.2</v>
      </c>
      <c r="R109" s="38">
        <f t="shared" si="28"/>
        <v>3855.5</v>
      </c>
      <c r="S109" s="92">
        <f t="shared" si="28"/>
        <v>3912</v>
      </c>
      <c r="T109" s="45">
        <f t="shared" si="28"/>
        <v>3788.4700000000003</v>
      </c>
      <c r="U109" s="38">
        <f t="shared" si="28"/>
        <v>2789</v>
      </c>
      <c r="V109" s="38">
        <f t="shared" si="28"/>
        <v>2789</v>
      </c>
      <c r="W109" s="38">
        <f t="shared" si="28"/>
        <v>2789</v>
      </c>
      <c r="X109" s="38">
        <f t="shared" si="28"/>
        <v>3125.9</v>
      </c>
      <c r="Y109" s="38">
        <f t="shared" si="28"/>
        <v>3855.85</v>
      </c>
      <c r="Z109" s="115">
        <f t="shared" si="28"/>
        <v>3714.444</v>
      </c>
      <c r="AA109" s="45">
        <f t="shared" si="28"/>
        <v>3714.444</v>
      </c>
      <c r="AB109" s="38">
        <f t="shared" si="28"/>
        <v>3714.444</v>
      </c>
      <c r="AC109" s="38">
        <f t="shared" si="28"/>
        <v>3714.444</v>
      </c>
      <c r="AD109" s="38">
        <f t="shared" si="28"/>
        <v>3714.444</v>
      </c>
      <c r="AE109" s="38">
        <f t="shared" si="28"/>
        <v>3907.444</v>
      </c>
      <c r="AF109" s="38">
        <f t="shared" si="28"/>
        <v>4003.944</v>
      </c>
      <c r="AG109" s="38">
        <f t="shared" si="28"/>
        <v>4196.9440000000004</v>
      </c>
      <c r="AH109" s="38">
        <f t="shared" si="28"/>
        <v>4389.9440000000004</v>
      </c>
      <c r="AI109" s="81">
        <f t="shared" si="28"/>
        <v>4582.9440000000004</v>
      </c>
    </row>
    <row r="110" spans="1:36" s="3" customFormat="1" ht="15.9" customHeight="1" x14ac:dyDescent="0.25">
      <c r="A110" s="5"/>
      <c r="B110" s="25" t="s">
        <v>105</v>
      </c>
      <c r="C110" s="27">
        <f>SUM(C101:C106)</f>
        <v>4877</v>
      </c>
      <c r="D110" s="7"/>
      <c r="E110" s="89"/>
      <c r="F110" s="43"/>
      <c r="G110" s="8"/>
      <c r="H110" s="8"/>
      <c r="I110" s="8"/>
      <c r="J110" s="8"/>
      <c r="K110" s="8"/>
      <c r="L110" s="89"/>
      <c r="M110" s="43"/>
      <c r="N110" s="8"/>
      <c r="O110" s="8"/>
      <c r="P110" s="8"/>
      <c r="Q110" s="8"/>
      <c r="R110" s="8"/>
      <c r="S110" s="89"/>
      <c r="T110" s="43"/>
      <c r="U110" s="8"/>
      <c r="V110" s="8"/>
      <c r="W110" s="8"/>
      <c r="X110" s="8"/>
      <c r="Y110" s="8"/>
      <c r="Z110" s="111"/>
      <c r="AA110" s="43"/>
      <c r="AB110" s="8"/>
      <c r="AC110" s="8"/>
      <c r="AD110" s="8"/>
      <c r="AE110" s="8"/>
      <c r="AF110" s="8"/>
      <c r="AG110" s="8"/>
      <c r="AH110" s="8"/>
      <c r="AI110" s="78"/>
    </row>
    <row r="111" spans="1:36" s="3" customFormat="1" ht="15.9" customHeight="1" x14ac:dyDescent="0.25">
      <c r="A111" s="5"/>
      <c r="B111" s="6"/>
      <c r="C111" s="5">
        <f>SUM(E109:AI109)/31</f>
        <v>3304.2903225806463</v>
      </c>
      <c r="D111" s="7"/>
      <c r="E111" s="89"/>
      <c r="F111" s="43"/>
      <c r="G111" s="8"/>
      <c r="H111" s="8"/>
      <c r="I111" s="8"/>
      <c r="J111" s="8"/>
      <c r="K111" s="8"/>
      <c r="L111" s="89"/>
      <c r="M111" s="43"/>
      <c r="N111" s="8"/>
      <c r="O111" s="8"/>
      <c r="P111" s="8"/>
      <c r="Q111" s="8"/>
      <c r="R111" s="8"/>
      <c r="S111" s="89"/>
      <c r="T111" s="43"/>
      <c r="U111" s="8"/>
      <c r="V111" s="8"/>
      <c r="W111" s="8"/>
      <c r="X111" s="8"/>
      <c r="Y111" s="8"/>
      <c r="Z111" s="111"/>
      <c r="AA111" s="43"/>
      <c r="AB111" s="8"/>
      <c r="AC111" s="8"/>
      <c r="AD111" s="8"/>
      <c r="AE111" s="8"/>
      <c r="AF111" s="8"/>
      <c r="AG111" s="8"/>
      <c r="AH111" s="8"/>
      <c r="AI111" s="78"/>
    </row>
    <row r="112" spans="1:36" s="3" customFormat="1" ht="15.9" customHeight="1" x14ac:dyDescent="0.3">
      <c r="A112" s="5"/>
      <c r="B112" s="26" t="s">
        <v>70</v>
      </c>
      <c r="C112" s="5"/>
      <c r="D112" s="7"/>
      <c r="E112" s="89"/>
      <c r="F112" s="43"/>
      <c r="G112" s="8"/>
      <c r="H112" s="8"/>
      <c r="I112" s="8"/>
      <c r="J112" s="8"/>
      <c r="K112" s="8"/>
      <c r="L112" s="89"/>
      <c r="M112" s="43"/>
      <c r="N112" s="8"/>
      <c r="O112" s="8"/>
      <c r="P112" s="8"/>
      <c r="Q112" s="8"/>
      <c r="R112" s="8"/>
      <c r="S112" s="89"/>
      <c r="T112" s="43"/>
      <c r="U112" s="8"/>
      <c r="V112" s="8"/>
      <c r="W112" s="8"/>
      <c r="X112" s="8"/>
      <c r="Y112" s="8"/>
      <c r="Z112" s="111"/>
      <c r="AA112" s="43"/>
      <c r="AB112" s="8"/>
      <c r="AC112" s="8"/>
      <c r="AD112" s="8"/>
      <c r="AE112" s="8"/>
      <c r="AF112" s="8"/>
      <c r="AG112" s="8"/>
      <c r="AH112" s="8"/>
      <c r="AI112" s="78"/>
    </row>
    <row r="113" spans="1:35" s="3" customFormat="1" ht="15.9" customHeight="1" x14ac:dyDescent="0.25">
      <c r="A113" s="47">
        <v>1</v>
      </c>
      <c r="B113" s="48" t="s">
        <v>69</v>
      </c>
      <c r="C113" s="47">
        <v>1118</v>
      </c>
      <c r="D113" s="68"/>
      <c r="E113" s="51">
        <v>0.9</v>
      </c>
      <c r="F113" s="52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1">
        <v>1</v>
      </c>
      <c r="M113" s="52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1">
        <v>1</v>
      </c>
      <c r="T113" s="52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112">
        <v>1</v>
      </c>
      <c r="AA113" s="52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47">
        <f t="shared" ref="A114:A139" si="29">+A113+1</f>
        <v>2</v>
      </c>
      <c r="B114" s="48" t="s">
        <v>71</v>
      </c>
      <c r="C114" s="47">
        <v>1118</v>
      </c>
      <c r="D114" s="68"/>
      <c r="E114" s="51">
        <v>1</v>
      </c>
      <c r="F114" s="52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1">
        <v>1</v>
      </c>
      <c r="M114" s="52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1">
        <v>1</v>
      </c>
      <c r="T114" s="52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112">
        <v>1</v>
      </c>
      <c r="AA114" s="52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60">
        <f t="shared" si="29"/>
        <v>3</v>
      </c>
      <c r="B115" s="62" t="s">
        <v>72</v>
      </c>
      <c r="C115" s="60">
        <v>820</v>
      </c>
      <c r="D115" s="63"/>
      <c r="E115" s="90">
        <v>1</v>
      </c>
      <c r="F115" s="65">
        <v>1</v>
      </c>
      <c r="G115" s="64">
        <v>1</v>
      </c>
      <c r="H115" s="64">
        <v>1</v>
      </c>
      <c r="I115" s="64">
        <v>1</v>
      </c>
      <c r="J115" s="64">
        <v>1</v>
      </c>
      <c r="K115" s="64">
        <v>1</v>
      </c>
      <c r="L115" s="90">
        <v>1</v>
      </c>
      <c r="M115" s="65">
        <v>1</v>
      </c>
      <c r="N115" s="64">
        <v>1</v>
      </c>
      <c r="O115" s="64">
        <v>1</v>
      </c>
      <c r="P115" s="64">
        <v>1</v>
      </c>
      <c r="Q115" s="64">
        <v>1</v>
      </c>
      <c r="R115" s="64">
        <v>1</v>
      </c>
      <c r="S115" s="90">
        <v>1</v>
      </c>
      <c r="T115" s="65">
        <v>1</v>
      </c>
      <c r="U115" s="64">
        <v>1</v>
      </c>
      <c r="V115" s="64">
        <v>1</v>
      </c>
      <c r="W115" s="64">
        <v>1</v>
      </c>
      <c r="X115" s="64">
        <v>0.61</v>
      </c>
      <c r="Y115" s="64">
        <v>0.98</v>
      </c>
      <c r="Z115" s="112">
        <v>1</v>
      </c>
      <c r="AA115" s="52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60">
        <f t="shared" si="29"/>
        <v>4</v>
      </c>
      <c r="B116" s="62" t="s">
        <v>73</v>
      </c>
      <c r="C116" s="60">
        <v>811</v>
      </c>
      <c r="D116" s="63"/>
      <c r="E116" s="90">
        <v>1</v>
      </c>
      <c r="F116" s="65">
        <v>1</v>
      </c>
      <c r="G116" s="64">
        <v>1</v>
      </c>
      <c r="H116" s="64">
        <v>1</v>
      </c>
      <c r="I116" s="64">
        <v>1</v>
      </c>
      <c r="J116" s="64">
        <v>1</v>
      </c>
      <c r="K116" s="64">
        <v>1</v>
      </c>
      <c r="L116" s="90">
        <v>1</v>
      </c>
      <c r="M116" s="65">
        <v>1</v>
      </c>
      <c r="N116" s="64">
        <v>1</v>
      </c>
      <c r="O116" s="64">
        <v>1</v>
      </c>
      <c r="P116" s="64">
        <v>1</v>
      </c>
      <c r="Q116" s="64">
        <v>1</v>
      </c>
      <c r="R116" s="64">
        <v>1</v>
      </c>
      <c r="S116" s="90">
        <v>1</v>
      </c>
      <c r="T116" s="65">
        <v>1</v>
      </c>
      <c r="U116" s="64">
        <v>1</v>
      </c>
      <c r="V116" s="64">
        <v>1</v>
      </c>
      <c r="W116" s="64">
        <v>1</v>
      </c>
      <c r="X116" s="64">
        <v>1</v>
      </c>
      <c r="Y116" s="64">
        <v>0.61</v>
      </c>
      <c r="Z116" s="112">
        <v>1</v>
      </c>
      <c r="AA116" s="52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9"/>
        <v>5</v>
      </c>
      <c r="B117" s="48" t="s">
        <v>74</v>
      </c>
      <c r="C117" s="47">
        <v>1129</v>
      </c>
      <c r="D117" s="49"/>
      <c r="E117" s="51">
        <v>1</v>
      </c>
      <c r="F117" s="52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1">
        <v>1</v>
      </c>
      <c r="M117" s="52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1">
        <v>1</v>
      </c>
      <c r="T117" s="52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112">
        <v>1</v>
      </c>
      <c r="AA117" s="52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9"/>
        <v>6</v>
      </c>
      <c r="B118" s="48" t="s">
        <v>75</v>
      </c>
      <c r="C118" s="47">
        <v>1129</v>
      </c>
      <c r="D118" s="49"/>
      <c r="E118" s="51">
        <v>1</v>
      </c>
      <c r="F118" s="52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1">
        <v>1</v>
      </c>
      <c r="M118" s="52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1">
        <v>1</v>
      </c>
      <c r="T118" s="52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112">
        <v>1</v>
      </c>
      <c r="AA118" s="52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9"/>
        <v>7</v>
      </c>
      <c r="B119" s="48" t="s">
        <v>76</v>
      </c>
      <c r="C119" s="47">
        <v>828</v>
      </c>
      <c r="D119" s="68"/>
      <c r="E119" s="51">
        <v>1</v>
      </c>
      <c r="F119" s="52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1">
        <v>1</v>
      </c>
      <c r="M119" s="52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1">
        <v>1</v>
      </c>
      <c r="T119" s="52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112">
        <v>1</v>
      </c>
      <c r="AA119" s="52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9"/>
        <v>8</v>
      </c>
      <c r="B120" s="48" t="s">
        <v>77</v>
      </c>
      <c r="C120" s="47">
        <v>838</v>
      </c>
      <c r="D120" s="68"/>
      <c r="E120" s="51">
        <v>0</v>
      </c>
      <c r="F120" s="52">
        <v>0</v>
      </c>
      <c r="G120" s="50">
        <v>0</v>
      </c>
      <c r="H120" s="50">
        <v>0</v>
      </c>
      <c r="I120" s="50">
        <v>0</v>
      </c>
      <c r="J120" s="50">
        <v>0</v>
      </c>
      <c r="K120" s="50">
        <v>0</v>
      </c>
      <c r="L120" s="51">
        <v>0.01</v>
      </c>
      <c r="M120" s="52">
        <v>0.12</v>
      </c>
      <c r="N120" s="50">
        <v>0.18</v>
      </c>
      <c r="O120" s="50">
        <v>0.3</v>
      </c>
      <c r="P120" s="50">
        <v>0.5</v>
      </c>
      <c r="Q120" s="50">
        <v>0.7</v>
      </c>
      <c r="R120" s="50">
        <v>0.92</v>
      </c>
      <c r="S120" s="51">
        <v>0.99</v>
      </c>
      <c r="T120" s="52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112">
        <v>1</v>
      </c>
      <c r="AA120" s="52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9"/>
        <v>9</v>
      </c>
      <c r="B121" s="48" t="s">
        <v>78</v>
      </c>
      <c r="C121" s="47">
        <v>860</v>
      </c>
      <c r="D121" s="68"/>
      <c r="E121" s="51">
        <v>1</v>
      </c>
      <c r="F121" s="52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1">
        <v>1</v>
      </c>
      <c r="M121" s="52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1">
        <v>1</v>
      </c>
      <c r="T121" s="52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112">
        <v>1</v>
      </c>
      <c r="AA121" s="52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9"/>
        <v>10</v>
      </c>
      <c r="B122" s="48" t="s">
        <v>79</v>
      </c>
      <c r="C122" s="47">
        <v>863</v>
      </c>
      <c r="D122" s="68"/>
      <c r="E122" s="51">
        <v>1</v>
      </c>
      <c r="F122" s="52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1">
        <v>1</v>
      </c>
      <c r="M122" s="52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1">
        <v>1</v>
      </c>
      <c r="T122" s="52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112">
        <v>1</v>
      </c>
      <c r="AA122" s="52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47">
        <f t="shared" si="29"/>
        <v>11</v>
      </c>
      <c r="B123" s="48" t="s">
        <v>80</v>
      </c>
      <c r="C123" s="47">
        <v>878</v>
      </c>
      <c r="D123" s="49"/>
      <c r="E123" s="51">
        <v>1</v>
      </c>
      <c r="F123" s="52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1">
        <v>1</v>
      </c>
      <c r="M123" s="52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1">
        <v>1</v>
      </c>
      <c r="T123" s="122">
        <v>0.92</v>
      </c>
      <c r="U123" s="122">
        <v>0.92</v>
      </c>
      <c r="V123" s="122">
        <v>0.92</v>
      </c>
      <c r="W123" s="50">
        <v>1</v>
      </c>
      <c r="X123" s="50">
        <v>1</v>
      </c>
      <c r="Y123" s="50">
        <v>1</v>
      </c>
      <c r="Z123" s="112">
        <v>1</v>
      </c>
      <c r="AA123" s="52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" customHeight="1" x14ac:dyDescent="0.25">
      <c r="A124" s="47">
        <f t="shared" si="29"/>
        <v>12</v>
      </c>
      <c r="B124" s="48" t="s">
        <v>81</v>
      </c>
      <c r="C124" s="47">
        <v>1100</v>
      </c>
      <c r="D124" s="49"/>
      <c r="E124" s="51">
        <v>1</v>
      </c>
      <c r="F124" s="52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1">
        <v>1</v>
      </c>
      <c r="M124" s="52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1">
        <v>1</v>
      </c>
      <c r="T124" s="52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112">
        <v>1</v>
      </c>
      <c r="AA124" s="52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9"/>
        <v>13</v>
      </c>
      <c r="B125" s="48" t="s">
        <v>82</v>
      </c>
      <c r="C125" s="47">
        <v>1100</v>
      </c>
      <c r="D125" s="68"/>
      <c r="E125" s="51">
        <v>1</v>
      </c>
      <c r="F125" s="52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1">
        <v>1</v>
      </c>
      <c r="M125" s="52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1">
        <v>1</v>
      </c>
      <c r="T125" s="52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112">
        <v>1</v>
      </c>
      <c r="AA125" s="52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9"/>
        <v>14</v>
      </c>
      <c r="B126" s="48" t="s">
        <v>83</v>
      </c>
      <c r="C126" s="47">
        <v>893</v>
      </c>
      <c r="D126" s="68"/>
      <c r="E126" s="51">
        <v>1</v>
      </c>
      <c r="F126" s="52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1">
        <v>1</v>
      </c>
      <c r="M126" s="52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1">
        <v>1</v>
      </c>
      <c r="T126" s="52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112">
        <v>1</v>
      </c>
      <c r="AA126" s="52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9"/>
        <v>15</v>
      </c>
      <c r="B127" s="48" t="s">
        <v>84</v>
      </c>
      <c r="C127" s="47">
        <v>897</v>
      </c>
      <c r="D127" s="49"/>
      <c r="E127" s="51">
        <v>1</v>
      </c>
      <c r="F127" s="52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1">
        <v>1</v>
      </c>
      <c r="M127" s="52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1">
        <v>1</v>
      </c>
      <c r="T127" s="52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112">
        <v>1</v>
      </c>
      <c r="AA127" s="52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9"/>
        <v>16</v>
      </c>
      <c r="B128" s="48" t="s">
        <v>85</v>
      </c>
      <c r="C128" s="47">
        <v>846</v>
      </c>
      <c r="D128" s="68"/>
      <c r="E128" s="51">
        <v>1</v>
      </c>
      <c r="F128" s="52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1">
        <v>1</v>
      </c>
      <c r="M128" s="52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1">
        <v>1</v>
      </c>
      <c r="T128" s="52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112">
        <v>1</v>
      </c>
      <c r="AA128" s="52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60">
        <f t="shared" si="29"/>
        <v>17</v>
      </c>
      <c r="B129" s="62" t="s">
        <v>86</v>
      </c>
      <c r="C129" s="60">
        <v>846</v>
      </c>
      <c r="D129" s="63"/>
      <c r="E129" s="90">
        <v>0</v>
      </c>
      <c r="F129" s="65">
        <v>0</v>
      </c>
      <c r="G129" s="64">
        <v>0</v>
      </c>
      <c r="H129" s="64">
        <v>0</v>
      </c>
      <c r="I129" s="64">
        <v>0</v>
      </c>
      <c r="J129" s="64">
        <v>0</v>
      </c>
      <c r="K129" s="64">
        <v>0</v>
      </c>
      <c r="L129" s="90">
        <v>0</v>
      </c>
      <c r="M129" s="65">
        <v>0</v>
      </c>
      <c r="N129" s="64">
        <v>0</v>
      </c>
      <c r="O129" s="64">
        <v>0</v>
      </c>
      <c r="P129" s="64">
        <v>0</v>
      </c>
      <c r="Q129" s="64">
        <v>0</v>
      </c>
      <c r="R129" s="64">
        <v>0</v>
      </c>
      <c r="S129" s="90">
        <v>0</v>
      </c>
      <c r="T129" s="65">
        <v>0</v>
      </c>
      <c r="U129" s="64">
        <v>0</v>
      </c>
      <c r="V129" s="64">
        <v>0</v>
      </c>
      <c r="W129" s="64">
        <v>0</v>
      </c>
      <c r="X129" s="64">
        <v>0</v>
      </c>
      <c r="Y129" s="64">
        <v>0</v>
      </c>
      <c r="Z129" s="117">
        <v>0</v>
      </c>
      <c r="AA129" s="65">
        <v>0</v>
      </c>
      <c r="AB129" s="64">
        <v>0</v>
      </c>
      <c r="AC129" s="64">
        <v>0</v>
      </c>
      <c r="AD129" s="64">
        <v>0</v>
      </c>
      <c r="AE129" s="64">
        <v>0</v>
      </c>
      <c r="AF129" s="64">
        <v>0</v>
      </c>
      <c r="AG129" s="64">
        <v>0</v>
      </c>
      <c r="AH129" s="64">
        <v>0</v>
      </c>
      <c r="AI129" s="83">
        <v>0.2</v>
      </c>
    </row>
    <row r="130" spans="1:36" s="3" customFormat="1" ht="15.9" customHeight="1" x14ac:dyDescent="0.25">
      <c r="A130" s="47">
        <f t="shared" si="29"/>
        <v>18</v>
      </c>
      <c r="B130" s="48" t="s">
        <v>87</v>
      </c>
      <c r="C130" s="47">
        <v>846</v>
      </c>
      <c r="D130" s="68"/>
      <c r="E130" s="51">
        <v>1</v>
      </c>
      <c r="F130" s="52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1">
        <v>1</v>
      </c>
      <c r="M130" s="52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1">
        <v>1</v>
      </c>
      <c r="T130" s="52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112">
        <v>1</v>
      </c>
      <c r="AA130" s="52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9"/>
        <v>19</v>
      </c>
      <c r="B131" s="48" t="s">
        <v>88</v>
      </c>
      <c r="C131" s="47">
        <v>683</v>
      </c>
      <c r="D131" s="68"/>
      <c r="E131" s="51">
        <v>0</v>
      </c>
      <c r="F131" s="52">
        <v>0</v>
      </c>
      <c r="G131" s="50">
        <v>0</v>
      </c>
      <c r="H131" s="50">
        <v>0</v>
      </c>
      <c r="I131" s="50">
        <v>0</v>
      </c>
      <c r="J131" s="50">
        <v>0</v>
      </c>
      <c r="K131" s="50">
        <v>0</v>
      </c>
      <c r="L131" s="51">
        <v>0</v>
      </c>
      <c r="M131" s="52">
        <v>0</v>
      </c>
      <c r="N131" s="50">
        <v>0</v>
      </c>
      <c r="O131" s="50">
        <v>0</v>
      </c>
      <c r="P131" s="50">
        <v>0.2</v>
      </c>
      <c r="Q131" s="50">
        <v>0.5</v>
      </c>
      <c r="R131" s="50">
        <v>0.99</v>
      </c>
      <c r="S131" s="51">
        <v>1</v>
      </c>
      <c r="T131" s="52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112">
        <v>1</v>
      </c>
      <c r="AA131" s="52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9"/>
        <v>20</v>
      </c>
      <c r="B132" s="48" t="s">
        <v>89</v>
      </c>
      <c r="C132" s="47">
        <v>1122</v>
      </c>
      <c r="D132" s="61"/>
      <c r="E132" s="51">
        <v>1</v>
      </c>
      <c r="F132" s="52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1">
        <v>1</v>
      </c>
      <c r="M132" s="52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1">
        <v>1</v>
      </c>
      <c r="T132" s="52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112">
        <v>1</v>
      </c>
      <c r="AA132" s="52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x14ac:dyDescent="0.25">
      <c r="A133" s="60">
        <f t="shared" si="29"/>
        <v>21</v>
      </c>
      <c r="B133" s="62" t="s">
        <v>90</v>
      </c>
      <c r="C133" s="60">
        <v>1117</v>
      </c>
      <c r="D133" s="63"/>
      <c r="E133" s="90">
        <v>1</v>
      </c>
      <c r="F133" s="65">
        <v>1</v>
      </c>
      <c r="G133" s="64">
        <v>1</v>
      </c>
      <c r="H133" s="64">
        <v>1</v>
      </c>
      <c r="I133" s="64">
        <v>1</v>
      </c>
      <c r="J133" s="64">
        <v>1</v>
      </c>
      <c r="K133" s="64">
        <v>1</v>
      </c>
      <c r="L133" s="90">
        <v>1</v>
      </c>
      <c r="M133" s="65">
        <v>1</v>
      </c>
      <c r="N133" s="64">
        <v>1</v>
      </c>
      <c r="O133" s="64">
        <v>1</v>
      </c>
      <c r="P133" s="64">
        <v>1</v>
      </c>
      <c r="Q133" s="64">
        <v>1</v>
      </c>
      <c r="R133" s="64">
        <v>1</v>
      </c>
      <c r="S133" s="90">
        <v>1</v>
      </c>
      <c r="T133" s="65">
        <v>1</v>
      </c>
      <c r="U133" s="64">
        <v>1</v>
      </c>
      <c r="V133" s="64">
        <v>1</v>
      </c>
      <c r="W133" s="64">
        <v>1</v>
      </c>
      <c r="X133" s="64">
        <v>0.9</v>
      </c>
      <c r="Y133" s="64">
        <v>0.96</v>
      </c>
      <c r="Z133" s="112">
        <v>1</v>
      </c>
      <c r="AA133" s="52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50">
        <v>1</v>
      </c>
      <c r="AI133" s="79">
        <v>1</v>
      </c>
    </row>
    <row r="134" spans="1:36" s="3" customFormat="1" ht="15.9" customHeight="1" x14ac:dyDescent="0.25">
      <c r="A134" s="60">
        <f t="shared" si="29"/>
        <v>22</v>
      </c>
      <c r="B134" s="62" t="s">
        <v>91</v>
      </c>
      <c r="C134" s="60">
        <v>966</v>
      </c>
      <c r="D134" s="63"/>
      <c r="E134" s="90">
        <v>1</v>
      </c>
      <c r="F134" s="65">
        <v>1</v>
      </c>
      <c r="G134" s="64">
        <v>1</v>
      </c>
      <c r="H134" s="64">
        <v>1</v>
      </c>
      <c r="I134" s="64">
        <v>1</v>
      </c>
      <c r="J134" s="64">
        <v>1</v>
      </c>
      <c r="K134" s="64">
        <v>1</v>
      </c>
      <c r="L134" s="90">
        <v>1</v>
      </c>
      <c r="M134" s="65">
        <v>1</v>
      </c>
      <c r="N134" s="64">
        <v>1</v>
      </c>
      <c r="O134" s="64">
        <v>1</v>
      </c>
      <c r="P134" s="64">
        <v>1</v>
      </c>
      <c r="Q134" s="64">
        <v>1</v>
      </c>
      <c r="R134" s="64">
        <v>1</v>
      </c>
      <c r="S134" s="90">
        <v>1</v>
      </c>
      <c r="T134" s="65">
        <v>1</v>
      </c>
      <c r="U134" s="64">
        <v>1</v>
      </c>
      <c r="V134" s="64">
        <v>1</v>
      </c>
      <c r="W134" s="64">
        <v>1</v>
      </c>
      <c r="X134" s="64">
        <v>0.7</v>
      </c>
      <c r="Y134" s="64">
        <v>0.88</v>
      </c>
      <c r="Z134" s="112">
        <v>1</v>
      </c>
      <c r="AA134" s="52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50">
        <v>1</v>
      </c>
      <c r="AI134" s="79">
        <v>1</v>
      </c>
    </row>
    <row r="135" spans="1:36" s="3" customFormat="1" ht="15.9" customHeight="1" x14ac:dyDescent="0.25">
      <c r="A135" s="47">
        <f t="shared" si="29"/>
        <v>23</v>
      </c>
      <c r="B135" s="48" t="s">
        <v>92</v>
      </c>
      <c r="C135" s="47">
        <v>801</v>
      </c>
      <c r="D135" s="68"/>
      <c r="E135" s="51">
        <v>1</v>
      </c>
      <c r="F135" s="52">
        <v>1</v>
      </c>
      <c r="G135" s="50">
        <v>1</v>
      </c>
      <c r="H135" s="50">
        <v>1</v>
      </c>
      <c r="I135" s="50">
        <v>0</v>
      </c>
      <c r="J135" s="50">
        <v>0</v>
      </c>
      <c r="K135" s="50">
        <v>0</v>
      </c>
      <c r="L135" s="51">
        <v>1</v>
      </c>
      <c r="M135" s="52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1">
        <v>1</v>
      </c>
      <c r="T135" s="52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112">
        <v>1</v>
      </c>
      <c r="AA135" s="52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50">
        <v>1</v>
      </c>
      <c r="AI135" s="79">
        <v>1</v>
      </c>
    </row>
    <row r="136" spans="1:36" s="3" customFormat="1" ht="15.9" customHeight="1" x14ac:dyDescent="0.25">
      <c r="A136" s="60">
        <f t="shared" si="29"/>
        <v>24</v>
      </c>
      <c r="B136" s="62" t="s">
        <v>93</v>
      </c>
      <c r="C136" s="60">
        <v>801</v>
      </c>
      <c r="D136" s="63"/>
      <c r="E136" s="90">
        <v>1</v>
      </c>
      <c r="F136" s="65">
        <v>1</v>
      </c>
      <c r="G136" s="64">
        <v>1</v>
      </c>
      <c r="H136" s="64">
        <v>1</v>
      </c>
      <c r="I136" s="64">
        <v>1</v>
      </c>
      <c r="J136" s="64">
        <v>1</v>
      </c>
      <c r="K136" s="64">
        <v>1</v>
      </c>
      <c r="L136" s="90">
        <v>1</v>
      </c>
      <c r="M136" s="65">
        <v>1</v>
      </c>
      <c r="N136" s="64">
        <v>1</v>
      </c>
      <c r="O136" s="64">
        <v>1</v>
      </c>
      <c r="P136" s="64">
        <v>0</v>
      </c>
      <c r="Q136" s="64">
        <v>0</v>
      </c>
      <c r="R136" s="64">
        <v>0</v>
      </c>
      <c r="S136" s="90">
        <v>0</v>
      </c>
      <c r="T136" s="65">
        <v>0</v>
      </c>
      <c r="U136" s="64">
        <v>0</v>
      </c>
      <c r="V136" s="64">
        <v>0</v>
      </c>
      <c r="W136" s="64">
        <v>0</v>
      </c>
      <c r="X136" s="64">
        <v>0</v>
      </c>
      <c r="Y136" s="64">
        <v>0</v>
      </c>
      <c r="Z136" s="117">
        <v>0</v>
      </c>
      <c r="AA136" s="65">
        <v>0.2</v>
      </c>
      <c r="AB136" s="64">
        <v>0.7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50">
        <v>1</v>
      </c>
      <c r="AI136" s="79">
        <v>1</v>
      </c>
    </row>
    <row r="137" spans="1:36" s="3" customFormat="1" ht="15.9" customHeight="1" x14ac:dyDescent="0.25">
      <c r="A137" s="47">
        <f t="shared" si="29"/>
        <v>25</v>
      </c>
      <c r="B137" s="48" t="s">
        <v>94</v>
      </c>
      <c r="C137" s="47">
        <v>1148</v>
      </c>
      <c r="D137" s="68"/>
      <c r="E137" s="51">
        <v>1</v>
      </c>
      <c r="F137" s="52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1">
        <v>0.99</v>
      </c>
      <c r="M137" s="52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1">
        <v>1</v>
      </c>
      <c r="T137" s="52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112">
        <v>1</v>
      </c>
      <c r="AA137" s="52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50">
        <v>1</v>
      </c>
      <c r="AI137" s="79">
        <v>1</v>
      </c>
    </row>
    <row r="138" spans="1:36" s="3" customFormat="1" ht="15.9" customHeight="1" x14ac:dyDescent="0.25">
      <c r="A138" s="47">
        <f t="shared" si="29"/>
        <v>26</v>
      </c>
      <c r="B138" s="48" t="s">
        <v>95</v>
      </c>
      <c r="C138" s="47">
        <v>1149</v>
      </c>
      <c r="D138" s="68"/>
      <c r="E138" s="51">
        <v>0</v>
      </c>
      <c r="F138" s="52">
        <v>0</v>
      </c>
      <c r="G138" s="50">
        <v>0</v>
      </c>
      <c r="H138" s="50">
        <v>0</v>
      </c>
      <c r="I138" s="50">
        <v>0</v>
      </c>
      <c r="J138" s="50">
        <v>0.2</v>
      </c>
      <c r="K138" s="50">
        <v>0.3</v>
      </c>
      <c r="L138" s="51">
        <v>0.95</v>
      </c>
      <c r="M138" s="52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1">
        <v>1</v>
      </c>
      <c r="T138" s="52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112">
        <v>1</v>
      </c>
      <c r="AA138" s="52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50">
        <v>1</v>
      </c>
      <c r="AI138" s="79">
        <v>1</v>
      </c>
    </row>
    <row r="139" spans="1:36" s="3" customFormat="1" ht="15.9" customHeight="1" thickBot="1" x14ac:dyDescent="0.3">
      <c r="A139" s="53">
        <f t="shared" si="29"/>
        <v>27</v>
      </c>
      <c r="B139" s="54" t="s">
        <v>96</v>
      </c>
      <c r="C139" s="53">
        <v>1118</v>
      </c>
      <c r="D139" s="70"/>
      <c r="E139" s="57">
        <v>1</v>
      </c>
      <c r="F139" s="58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7">
        <v>1</v>
      </c>
      <c r="M139" s="58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7">
        <v>1</v>
      </c>
      <c r="T139" s="58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113">
        <v>1</v>
      </c>
      <c r="AA139" s="58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56">
        <v>1</v>
      </c>
      <c r="AI139" s="75">
        <v>1</v>
      </c>
    </row>
    <row r="140" spans="1:36" s="3" customFormat="1" ht="15.9" customHeight="1" x14ac:dyDescent="0.25">
      <c r="A140" s="28"/>
      <c r="B140" s="41" t="s">
        <v>108</v>
      </c>
      <c r="C140" s="30"/>
      <c r="D140" s="31"/>
      <c r="E140" s="91">
        <f t="shared" ref="E140:AI140" si="30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22197.200000000001</v>
      </c>
      <c r="F140" s="44">
        <f t="shared" si="30"/>
        <v>22309</v>
      </c>
      <c r="G140" s="32">
        <f t="shared" si="30"/>
        <v>22309</v>
      </c>
      <c r="H140" s="32">
        <f t="shared" si="30"/>
        <v>22309</v>
      </c>
      <c r="I140" s="32">
        <f t="shared" si="30"/>
        <v>21508</v>
      </c>
      <c r="J140" s="32">
        <f t="shared" si="30"/>
        <v>21737.8</v>
      </c>
      <c r="K140" s="32">
        <f t="shared" si="30"/>
        <v>21852.7</v>
      </c>
      <c r="L140" s="91">
        <f t="shared" si="30"/>
        <v>23397.45</v>
      </c>
      <c r="M140" s="44">
        <f t="shared" si="30"/>
        <v>23558.560000000001</v>
      </c>
      <c r="N140" s="32">
        <f t="shared" si="30"/>
        <v>23608.84</v>
      </c>
      <c r="O140" s="32">
        <f t="shared" si="30"/>
        <v>23709.4</v>
      </c>
      <c r="P140" s="32">
        <f t="shared" si="30"/>
        <v>23212.6</v>
      </c>
      <c r="Q140" s="32">
        <f t="shared" si="30"/>
        <v>23585.1</v>
      </c>
      <c r="R140" s="32">
        <f t="shared" si="30"/>
        <v>24104.129999999997</v>
      </c>
      <c r="S140" s="91">
        <f t="shared" si="30"/>
        <v>24169.62</v>
      </c>
      <c r="T140" s="44">
        <f t="shared" si="30"/>
        <v>24107.760000000002</v>
      </c>
      <c r="U140" s="32">
        <f t="shared" si="30"/>
        <v>24107.760000000002</v>
      </c>
      <c r="V140" s="32">
        <f t="shared" si="30"/>
        <v>24107.760000000002</v>
      </c>
      <c r="W140" s="32">
        <f t="shared" si="30"/>
        <v>24178</v>
      </c>
      <c r="X140" s="32">
        <f t="shared" si="30"/>
        <v>23456.7</v>
      </c>
      <c r="Y140" s="32">
        <f t="shared" si="30"/>
        <v>23684.71</v>
      </c>
      <c r="Z140" s="114">
        <f t="shared" si="30"/>
        <v>24178</v>
      </c>
      <c r="AA140" s="44">
        <f t="shared" si="30"/>
        <v>24338.2</v>
      </c>
      <c r="AB140" s="32">
        <f t="shared" si="30"/>
        <v>24738.7</v>
      </c>
      <c r="AC140" s="32">
        <f t="shared" si="30"/>
        <v>24979</v>
      </c>
      <c r="AD140" s="32">
        <f t="shared" si="30"/>
        <v>24979</v>
      </c>
      <c r="AE140" s="32">
        <f t="shared" si="30"/>
        <v>24979</v>
      </c>
      <c r="AF140" s="32">
        <f t="shared" si="30"/>
        <v>24979</v>
      </c>
      <c r="AG140" s="32">
        <f t="shared" si="30"/>
        <v>24979</v>
      </c>
      <c r="AH140" s="32">
        <f t="shared" si="30"/>
        <v>24979</v>
      </c>
      <c r="AI140" s="80">
        <f t="shared" si="30"/>
        <v>25148.2</v>
      </c>
    </row>
    <row r="141" spans="1:36" s="39" customFormat="1" ht="15.9" customHeight="1" x14ac:dyDescent="0.25">
      <c r="A141" s="35"/>
      <c r="B141" s="33" t="s">
        <v>109</v>
      </c>
      <c r="C141" s="40">
        <v>3.9E-2</v>
      </c>
      <c r="D141" s="37"/>
      <c r="E141" s="91"/>
      <c r="F141" s="95"/>
      <c r="G141" s="91"/>
      <c r="H141" s="91"/>
      <c r="I141" s="91"/>
      <c r="J141" s="91"/>
      <c r="K141" s="91"/>
      <c r="L141" s="91"/>
      <c r="M141" s="95"/>
      <c r="N141" s="91"/>
      <c r="O141" s="91"/>
      <c r="P141" s="91"/>
      <c r="Q141" s="91"/>
      <c r="R141" s="91"/>
      <c r="S141" s="91"/>
      <c r="T141" s="95"/>
      <c r="U141" s="91"/>
      <c r="V141" s="91"/>
      <c r="W141" s="91"/>
      <c r="X141" s="91"/>
      <c r="Y141" s="32"/>
      <c r="Z141" s="114">
        <f t="shared" ref="Z141:AI141" si="31">(IF(Z113&lt;100%,0,Z113*$C113)+IF(Z114&lt;100%,0,Z114*$C114)+IF(Z115&lt;100%,0,Z115*$C115)+IF(Z116&lt;100%,0,Z116*$C116)+IF(Z117&lt;100%,0,Z117*$C117)+IF(Z118&lt;100%,0,Z118*$C118)+IF(Z119&lt;100%,0,Z119*$C119)+IF(Z120&lt;100%,0,Z120*$C120)+IF(Z121&lt;100%,0,Z121*$C121)+IF(Z122&lt;100%,0,Z122*$C122)+IF(Z123&lt;100%,0,Z123*$C123)+IF(Z124&lt;100%,0,Z124*$C124)+IF(Z125&lt;100%,0,Z125*$C125)+IF(Z126&lt;100%,0,Z126*$C126)+IF(Z127&lt;100%,0,Z127*$C127)+IF(Z128&lt;100%,0,Z128*$C128)+IF(Z129&lt;100%,0,Z129*$C129)+IF(Z130&lt;100%,0,Z130*$C130)+IF(Z131&lt;100%,0,Z131*$C131)+IF(Z132&lt;100%,0,Z132*$C132)+IF(Z133&lt;100%,0,Z133*$C133)+IF(Z134&lt;100%,0,Z134*$C134)+IF(Z135&lt;100%,0,Z135*$C135)+IF(Z136&lt;100%,0,Z136*$C136)+IF(Z137&lt;100%,0,Z137*$C137)+IF(Z138&lt;100%,0,Z138*$C138)+IF(Z139&lt;100%,0,Z139*$C139))*$C141</f>
        <v>942.94200000000001</v>
      </c>
      <c r="AA141" s="95">
        <f t="shared" si="31"/>
        <v>942.94200000000001</v>
      </c>
      <c r="AB141" s="91">
        <f t="shared" si="31"/>
        <v>942.94200000000001</v>
      </c>
      <c r="AC141" s="91">
        <f t="shared" si="31"/>
        <v>974.18100000000004</v>
      </c>
      <c r="AD141" s="91">
        <f t="shared" si="31"/>
        <v>974.18100000000004</v>
      </c>
      <c r="AE141" s="91">
        <f t="shared" si="31"/>
        <v>974.18100000000004</v>
      </c>
      <c r="AF141" s="91">
        <f t="shared" si="31"/>
        <v>974.18100000000004</v>
      </c>
      <c r="AG141" s="91">
        <f t="shared" si="31"/>
        <v>974.18100000000004</v>
      </c>
      <c r="AH141" s="91">
        <f t="shared" si="31"/>
        <v>974.18100000000004</v>
      </c>
      <c r="AI141" s="80">
        <f t="shared" si="31"/>
        <v>974.18100000000004</v>
      </c>
      <c r="AJ141" s="76"/>
    </row>
    <row r="142" spans="1:36" s="39" customFormat="1" ht="15.9" customHeight="1" x14ac:dyDescent="0.25">
      <c r="A142" s="35"/>
      <c r="B142" s="34" t="s">
        <v>106</v>
      </c>
      <c r="C142" s="36"/>
      <c r="D142" s="37"/>
      <c r="E142" s="92">
        <f t="shared" ref="E142:AI142" si="32">E140-E141</f>
        <v>22197.200000000001</v>
      </c>
      <c r="F142" s="45">
        <f t="shared" si="32"/>
        <v>22309</v>
      </c>
      <c r="G142" s="38">
        <f t="shared" si="32"/>
        <v>22309</v>
      </c>
      <c r="H142" s="38">
        <f t="shared" si="32"/>
        <v>22309</v>
      </c>
      <c r="I142" s="38">
        <f t="shared" si="32"/>
        <v>21508</v>
      </c>
      <c r="J142" s="38">
        <f t="shared" si="32"/>
        <v>21737.8</v>
      </c>
      <c r="K142" s="38">
        <f t="shared" si="32"/>
        <v>21852.7</v>
      </c>
      <c r="L142" s="92">
        <f t="shared" si="32"/>
        <v>23397.45</v>
      </c>
      <c r="M142" s="45">
        <f t="shared" si="32"/>
        <v>23558.560000000001</v>
      </c>
      <c r="N142" s="38">
        <f t="shared" si="32"/>
        <v>23608.84</v>
      </c>
      <c r="O142" s="38">
        <f t="shared" si="32"/>
        <v>23709.4</v>
      </c>
      <c r="P142" s="38">
        <f t="shared" si="32"/>
        <v>23212.6</v>
      </c>
      <c r="Q142" s="38">
        <f t="shared" si="32"/>
        <v>23585.1</v>
      </c>
      <c r="R142" s="38">
        <f t="shared" si="32"/>
        <v>24104.129999999997</v>
      </c>
      <c r="S142" s="92">
        <f t="shared" si="32"/>
        <v>24169.62</v>
      </c>
      <c r="T142" s="45">
        <f t="shared" si="32"/>
        <v>24107.760000000002</v>
      </c>
      <c r="U142" s="38">
        <f t="shared" si="32"/>
        <v>24107.760000000002</v>
      </c>
      <c r="V142" s="38">
        <f t="shared" si="32"/>
        <v>24107.760000000002</v>
      </c>
      <c r="W142" s="38">
        <f t="shared" si="32"/>
        <v>24178</v>
      </c>
      <c r="X142" s="38">
        <f t="shared" si="32"/>
        <v>23456.7</v>
      </c>
      <c r="Y142" s="38">
        <f t="shared" si="32"/>
        <v>23684.71</v>
      </c>
      <c r="Z142" s="115">
        <f t="shared" si="32"/>
        <v>23235.058000000001</v>
      </c>
      <c r="AA142" s="45">
        <f t="shared" si="32"/>
        <v>23395.258000000002</v>
      </c>
      <c r="AB142" s="38">
        <f t="shared" si="32"/>
        <v>23795.758000000002</v>
      </c>
      <c r="AC142" s="38">
        <f t="shared" si="32"/>
        <v>24004.819</v>
      </c>
      <c r="AD142" s="38">
        <f t="shared" si="32"/>
        <v>24004.819</v>
      </c>
      <c r="AE142" s="38">
        <f t="shared" si="32"/>
        <v>24004.819</v>
      </c>
      <c r="AF142" s="38">
        <f t="shared" si="32"/>
        <v>24004.819</v>
      </c>
      <c r="AG142" s="38">
        <f t="shared" si="32"/>
        <v>24004.819</v>
      </c>
      <c r="AH142" s="38">
        <f t="shared" si="32"/>
        <v>24004.819</v>
      </c>
      <c r="AI142" s="81">
        <f t="shared" si="32"/>
        <v>24174.019</v>
      </c>
      <c r="AJ142" s="76"/>
    </row>
    <row r="143" spans="1:36" s="3" customFormat="1" ht="15.9" customHeight="1" x14ac:dyDescent="0.25">
      <c r="A143" s="5"/>
      <c r="B143" s="25" t="s">
        <v>105</v>
      </c>
      <c r="C143" s="27">
        <f>SUM(C113:C139)</f>
        <v>25825</v>
      </c>
      <c r="D143" s="7"/>
      <c r="E143" s="89"/>
      <c r="F143" s="43"/>
      <c r="G143" s="8"/>
      <c r="H143" s="8"/>
      <c r="I143" s="8"/>
      <c r="J143" s="8"/>
      <c r="K143" s="8"/>
      <c r="L143" s="89"/>
      <c r="M143" s="43"/>
      <c r="N143" s="8"/>
      <c r="O143" s="8"/>
      <c r="P143" s="8"/>
      <c r="Q143" s="8"/>
      <c r="R143" s="8"/>
      <c r="S143" s="89"/>
      <c r="T143" s="43"/>
      <c r="U143" s="8"/>
      <c r="V143" s="8"/>
      <c r="W143" s="8"/>
      <c r="X143" s="8"/>
      <c r="Y143" s="8"/>
      <c r="Z143" s="111"/>
      <c r="AA143" s="43"/>
      <c r="AB143" s="8"/>
      <c r="AC143" s="8"/>
      <c r="AD143" s="8"/>
      <c r="AE143" s="8"/>
      <c r="AF143" s="8"/>
      <c r="AG143" s="8"/>
      <c r="AH143" s="8"/>
      <c r="AI143" s="78"/>
    </row>
    <row r="144" spans="1:36" s="3" customFormat="1" ht="15.9" customHeight="1" x14ac:dyDescent="0.25">
      <c r="A144" s="5"/>
      <c r="B144" s="6"/>
      <c r="C144" s="5">
        <f>SUM(E142:AI142)/31</f>
        <v>23414.196677419361</v>
      </c>
      <c r="D144" s="7"/>
      <c r="E144" s="89"/>
      <c r="F144" s="43"/>
      <c r="G144" s="8"/>
      <c r="H144" s="8"/>
      <c r="I144" s="8"/>
      <c r="J144" s="8"/>
      <c r="K144" s="8"/>
      <c r="L144" s="89"/>
      <c r="M144" s="43"/>
      <c r="N144" s="8"/>
      <c r="O144" s="8"/>
      <c r="P144" s="8"/>
      <c r="Q144" s="8"/>
      <c r="R144" s="8"/>
      <c r="S144" s="89"/>
      <c r="T144" s="43"/>
      <c r="U144" s="8"/>
      <c r="V144" s="8"/>
      <c r="W144" s="8"/>
      <c r="X144" s="8"/>
      <c r="Y144" s="8"/>
      <c r="Z144" s="111"/>
      <c r="AA144" s="43"/>
      <c r="AB144" s="8"/>
      <c r="AC144" s="8"/>
      <c r="AD144" s="8"/>
      <c r="AE144" s="8"/>
      <c r="AF144" s="8"/>
      <c r="AG144" s="8"/>
      <c r="AH144" s="8"/>
      <c r="AI144" s="78"/>
    </row>
    <row r="145" spans="1:36" s="3" customFormat="1" ht="15.9" customHeight="1" x14ac:dyDescent="0.3">
      <c r="A145" s="5"/>
      <c r="B145" s="26" t="s">
        <v>98</v>
      </c>
      <c r="C145" s="5"/>
      <c r="D145" s="7"/>
      <c r="E145" s="89"/>
      <c r="F145" s="43"/>
      <c r="G145" s="8"/>
      <c r="H145" s="8"/>
      <c r="I145" s="8"/>
      <c r="J145" s="8"/>
      <c r="K145" s="8"/>
      <c r="L145" s="89"/>
      <c r="M145" s="43"/>
      <c r="N145" s="8"/>
      <c r="O145" s="8"/>
      <c r="P145" s="8"/>
      <c r="Q145" s="8"/>
      <c r="R145" s="8"/>
      <c r="S145" s="89"/>
      <c r="T145" s="43"/>
      <c r="U145" s="8"/>
      <c r="V145" s="8"/>
      <c r="W145" s="8"/>
      <c r="X145" s="8"/>
      <c r="Y145" s="8"/>
      <c r="Z145" s="111"/>
      <c r="AA145" s="43"/>
      <c r="AB145" s="8"/>
      <c r="AC145" s="8"/>
      <c r="AD145" s="8"/>
      <c r="AE145" s="8"/>
      <c r="AF145" s="8"/>
      <c r="AG145" s="8"/>
      <c r="AH145" s="8"/>
      <c r="AI145" s="78"/>
    </row>
    <row r="146" spans="1:36" s="3" customFormat="1" ht="15.9" customHeight="1" x14ac:dyDescent="0.25">
      <c r="A146" s="47">
        <v>1</v>
      </c>
      <c r="B146" s="48" t="s">
        <v>97</v>
      </c>
      <c r="C146" s="47">
        <v>836</v>
      </c>
      <c r="D146" s="68"/>
      <c r="E146" s="51">
        <v>1</v>
      </c>
      <c r="F146" s="52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1">
        <v>1</v>
      </c>
      <c r="M146" s="52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1">
        <v>1</v>
      </c>
      <c r="T146" s="52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112">
        <v>1</v>
      </c>
      <c r="AA146" s="52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50">
        <v>1</v>
      </c>
      <c r="AI146" s="79">
        <v>1</v>
      </c>
    </row>
    <row r="147" spans="1:36" s="3" customFormat="1" ht="15.9" customHeight="1" x14ac:dyDescent="0.25">
      <c r="A147" s="47">
        <f t="shared" ref="A147:A152" si="33">+A146+1</f>
        <v>2</v>
      </c>
      <c r="B147" s="48" t="s">
        <v>99</v>
      </c>
      <c r="C147" s="47">
        <v>858</v>
      </c>
      <c r="D147" s="50"/>
      <c r="E147" s="51">
        <v>1</v>
      </c>
      <c r="F147" s="52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1">
        <v>1</v>
      </c>
      <c r="M147" s="52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1">
        <v>1</v>
      </c>
      <c r="T147" s="52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112">
        <v>1</v>
      </c>
      <c r="AA147" s="52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50">
        <v>1</v>
      </c>
      <c r="AI147" s="79">
        <v>1</v>
      </c>
    </row>
    <row r="148" spans="1:36" s="3" customFormat="1" ht="15.9" customHeight="1" x14ac:dyDescent="0.25">
      <c r="A148" s="60">
        <f t="shared" si="33"/>
        <v>3</v>
      </c>
      <c r="B148" s="62" t="s">
        <v>100</v>
      </c>
      <c r="C148" s="60">
        <v>1125</v>
      </c>
      <c r="D148" s="63"/>
      <c r="E148" s="90">
        <v>0</v>
      </c>
      <c r="F148" s="65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90">
        <v>0</v>
      </c>
      <c r="M148" s="65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90">
        <v>0</v>
      </c>
      <c r="T148" s="105">
        <v>0</v>
      </c>
      <c r="U148" s="101">
        <v>0</v>
      </c>
      <c r="V148" s="101">
        <v>0</v>
      </c>
      <c r="W148" s="101">
        <v>0</v>
      </c>
      <c r="X148" s="101">
        <v>0</v>
      </c>
      <c r="Y148" s="108">
        <v>0</v>
      </c>
      <c r="Z148" s="123">
        <v>0.2</v>
      </c>
      <c r="AA148" s="101">
        <v>0.5</v>
      </c>
      <c r="AB148" s="101">
        <v>0.7</v>
      </c>
      <c r="AC148" s="101">
        <v>0.9</v>
      </c>
      <c r="AD148" s="50">
        <v>1</v>
      </c>
      <c r="AE148" s="50">
        <v>1</v>
      </c>
      <c r="AF148" s="50">
        <v>1</v>
      </c>
      <c r="AG148" s="50">
        <v>1</v>
      </c>
      <c r="AH148" s="50">
        <v>1</v>
      </c>
      <c r="AI148" s="79">
        <v>1</v>
      </c>
    </row>
    <row r="149" spans="1:36" s="3" customFormat="1" ht="15.9" customHeight="1" x14ac:dyDescent="0.25">
      <c r="A149" s="47">
        <f t="shared" si="33"/>
        <v>4</v>
      </c>
      <c r="B149" s="48" t="s">
        <v>101</v>
      </c>
      <c r="C149" s="47">
        <v>1210</v>
      </c>
      <c r="D149" s="68"/>
      <c r="E149" s="51">
        <v>0</v>
      </c>
      <c r="F149" s="52">
        <v>0</v>
      </c>
      <c r="G149" s="50">
        <v>0</v>
      </c>
      <c r="H149" s="50">
        <v>0</v>
      </c>
      <c r="I149" s="50">
        <v>0</v>
      </c>
      <c r="J149" s="50">
        <v>0</v>
      </c>
      <c r="K149" s="50">
        <v>0.03</v>
      </c>
      <c r="L149" s="51">
        <v>0.8</v>
      </c>
      <c r="M149" s="52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1">
        <v>1</v>
      </c>
      <c r="T149" s="52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112">
        <v>1</v>
      </c>
      <c r="AA149" s="52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50">
        <v>1</v>
      </c>
      <c r="AI149" s="79">
        <v>1</v>
      </c>
    </row>
    <row r="150" spans="1:36" s="3" customFormat="1" ht="15.9" customHeight="1" x14ac:dyDescent="0.25">
      <c r="A150" s="47">
        <f t="shared" si="33"/>
        <v>5</v>
      </c>
      <c r="B150" s="48" t="s">
        <v>102</v>
      </c>
      <c r="C150" s="47">
        <v>936</v>
      </c>
      <c r="D150" s="49"/>
      <c r="E150" s="51">
        <v>1</v>
      </c>
      <c r="F150" s="52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1">
        <v>1</v>
      </c>
      <c r="M150" s="52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1">
        <v>1</v>
      </c>
      <c r="T150" s="52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112">
        <v>1</v>
      </c>
      <c r="AA150" s="52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50">
        <v>1</v>
      </c>
      <c r="AI150" s="79">
        <v>1</v>
      </c>
    </row>
    <row r="151" spans="1:36" s="3" customFormat="1" ht="15.9" customHeight="1" x14ac:dyDescent="0.25">
      <c r="A151" s="47">
        <f t="shared" si="33"/>
        <v>6</v>
      </c>
      <c r="B151" s="48" t="s">
        <v>103</v>
      </c>
      <c r="C151" s="47">
        <v>1075</v>
      </c>
      <c r="D151" s="49"/>
      <c r="E151" s="51">
        <v>1</v>
      </c>
      <c r="F151" s="52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1">
        <v>1</v>
      </c>
      <c r="M151" s="52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1">
        <v>1</v>
      </c>
      <c r="T151" s="52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112">
        <v>1</v>
      </c>
      <c r="AA151" s="52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50">
        <v>1</v>
      </c>
      <c r="AI151" s="79">
        <v>1</v>
      </c>
    </row>
    <row r="152" spans="1:36" s="3" customFormat="1" ht="15.9" customHeight="1" thickBot="1" x14ac:dyDescent="0.3">
      <c r="A152" s="53">
        <f t="shared" si="33"/>
        <v>7</v>
      </c>
      <c r="B152" s="54" t="s">
        <v>104</v>
      </c>
      <c r="C152" s="53">
        <v>1170</v>
      </c>
      <c r="D152" s="70"/>
      <c r="E152" s="57">
        <v>1</v>
      </c>
      <c r="F152" s="58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7">
        <v>1</v>
      </c>
      <c r="M152" s="58">
        <v>1</v>
      </c>
      <c r="N152" s="56">
        <v>1</v>
      </c>
      <c r="O152" s="56">
        <v>0.99</v>
      </c>
      <c r="P152" s="56">
        <v>0.55000000000000004</v>
      </c>
      <c r="Q152" s="56">
        <v>0.55000000000000004</v>
      </c>
      <c r="R152" s="56">
        <v>1</v>
      </c>
      <c r="S152" s="57">
        <v>1</v>
      </c>
      <c r="T152" s="58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113">
        <v>1</v>
      </c>
      <c r="AA152" s="58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56">
        <v>1</v>
      </c>
      <c r="AI152" s="75">
        <v>1</v>
      </c>
    </row>
    <row r="153" spans="1:36" s="3" customFormat="1" ht="15.9" customHeight="1" x14ac:dyDescent="0.25">
      <c r="A153" s="28"/>
      <c r="B153" s="41" t="s">
        <v>108</v>
      </c>
      <c r="C153" s="30"/>
      <c r="D153" s="31"/>
      <c r="E153" s="91">
        <f t="shared" ref="E153:AI153" si="34">(E146*$C146)+(E147*$C147)+(E148*$C148)+(E149*$C149)+(E150*$C150)+(E151*$C151)+(E152*$C152)</f>
        <v>4875</v>
      </c>
      <c r="F153" s="44">
        <f t="shared" si="34"/>
        <v>4875</v>
      </c>
      <c r="G153" s="32">
        <f t="shared" si="34"/>
        <v>4875</v>
      </c>
      <c r="H153" s="32">
        <f t="shared" si="34"/>
        <v>4875</v>
      </c>
      <c r="I153" s="32">
        <f t="shared" si="34"/>
        <v>4875</v>
      </c>
      <c r="J153" s="32">
        <f t="shared" si="34"/>
        <v>4875</v>
      </c>
      <c r="K153" s="32">
        <f t="shared" si="34"/>
        <v>4911.3</v>
      </c>
      <c r="L153" s="91">
        <f t="shared" si="34"/>
        <v>5843</v>
      </c>
      <c r="M153" s="44">
        <f t="shared" si="34"/>
        <v>6085</v>
      </c>
      <c r="N153" s="32">
        <f t="shared" si="34"/>
        <v>6085</v>
      </c>
      <c r="O153" s="32">
        <f t="shared" si="34"/>
        <v>6073.3</v>
      </c>
      <c r="P153" s="32">
        <f t="shared" si="34"/>
        <v>5558.5</v>
      </c>
      <c r="Q153" s="32">
        <f t="shared" si="34"/>
        <v>5558.5</v>
      </c>
      <c r="R153" s="32">
        <f t="shared" si="34"/>
        <v>6085</v>
      </c>
      <c r="S153" s="91">
        <f t="shared" si="34"/>
        <v>6085</v>
      </c>
      <c r="T153" s="44">
        <f t="shared" si="34"/>
        <v>6085</v>
      </c>
      <c r="U153" s="32">
        <f t="shared" si="34"/>
        <v>6085</v>
      </c>
      <c r="V153" s="32">
        <f t="shared" si="34"/>
        <v>6085</v>
      </c>
      <c r="W153" s="32">
        <f t="shared" si="34"/>
        <v>6085</v>
      </c>
      <c r="X153" s="32">
        <f t="shared" si="34"/>
        <v>6085</v>
      </c>
      <c r="Y153" s="32">
        <f t="shared" si="34"/>
        <v>6085</v>
      </c>
      <c r="Z153" s="114">
        <f t="shared" si="34"/>
        <v>6310</v>
      </c>
      <c r="AA153" s="44">
        <f t="shared" si="34"/>
        <v>6647.5</v>
      </c>
      <c r="AB153" s="32">
        <f t="shared" si="34"/>
        <v>6872.5</v>
      </c>
      <c r="AC153" s="32">
        <f t="shared" si="34"/>
        <v>7097.5</v>
      </c>
      <c r="AD153" s="32">
        <f t="shared" si="34"/>
        <v>7210</v>
      </c>
      <c r="AE153" s="32">
        <f t="shared" si="34"/>
        <v>7210</v>
      </c>
      <c r="AF153" s="32">
        <f t="shared" si="34"/>
        <v>7210</v>
      </c>
      <c r="AG153" s="32">
        <f t="shared" si="34"/>
        <v>7210</v>
      </c>
      <c r="AH153" s="32">
        <f t="shared" si="34"/>
        <v>7210</v>
      </c>
      <c r="AI153" s="80">
        <f t="shared" si="34"/>
        <v>7210</v>
      </c>
    </row>
    <row r="154" spans="1:36" s="39" customFormat="1" ht="15.9" customHeight="1" x14ac:dyDescent="0.25">
      <c r="A154" s="35"/>
      <c r="B154" s="33" t="s">
        <v>109</v>
      </c>
      <c r="C154" s="40">
        <v>3.04E-2</v>
      </c>
      <c r="D154" s="37"/>
      <c r="E154" s="91"/>
      <c r="F154" s="95"/>
      <c r="G154" s="91"/>
      <c r="H154" s="91"/>
      <c r="I154" s="91"/>
      <c r="J154" s="91"/>
      <c r="K154" s="91"/>
      <c r="L154" s="91"/>
      <c r="M154" s="95"/>
      <c r="N154" s="91"/>
      <c r="O154" s="91"/>
      <c r="P154" s="91"/>
      <c r="Q154" s="91"/>
      <c r="R154" s="91"/>
      <c r="S154" s="91"/>
      <c r="T154" s="95"/>
      <c r="U154" s="91"/>
      <c r="V154" s="91"/>
      <c r="W154" s="91"/>
      <c r="X154" s="91"/>
      <c r="Y154" s="32"/>
      <c r="Z154" s="114">
        <f t="shared" ref="Z154:AI154" si="35">(IF(Z146&lt;100%,0,Z146*$C146)+IF(Z147&lt;100%,0,Z147*$C147)+IF(Z148&lt;100%,0,Z148*$C148)+IF(Z149&lt;100%,0,Z149*$C149)+IF(Z150&lt;100%,0,Z150*$C150)+IF(Z151&lt;100%,0,Z151*$C151)+IF(Z152&lt;100%,0,Z152*$C152))*$C154</f>
        <v>184.98400000000001</v>
      </c>
      <c r="AA154" s="95">
        <f t="shared" si="35"/>
        <v>184.98400000000001</v>
      </c>
      <c r="AB154" s="91">
        <f t="shared" si="35"/>
        <v>184.98400000000001</v>
      </c>
      <c r="AC154" s="91">
        <f t="shared" si="35"/>
        <v>184.98400000000001</v>
      </c>
      <c r="AD154" s="91">
        <f t="shared" si="35"/>
        <v>219.184</v>
      </c>
      <c r="AE154" s="91">
        <f t="shared" si="35"/>
        <v>219.184</v>
      </c>
      <c r="AF154" s="91">
        <f t="shared" si="35"/>
        <v>219.184</v>
      </c>
      <c r="AG154" s="91">
        <f t="shared" si="35"/>
        <v>219.184</v>
      </c>
      <c r="AH154" s="91">
        <f t="shared" si="35"/>
        <v>219.184</v>
      </c>
      <c r="AI154" s="80">
        <f t="shared" si="35"/>
        <v>219.184</v>
      </c>
      <c r="AJ154" s="76"/>
    </row>
    <row r="155" spans="1:36" s="39" customFormat="1" ht="15.9" customHeight="1" x14ac:dyDescent="0.25">
      <c r="A155" s="35"/>
      <c r="B155" s="34" t="s">
        <v>106</v>
      </c>
      <c r="C155" s="36"/>
      <c r="D155" s="37"/>
      <c r="E155" s="92">
        <f t="shared" ref="E155:AI155" si="36">E153-E154</f>
        <v>4875</v>
      </c>
      <c r="F155" s="45">
        <f t="shared" si="36"/>
        <v>4875</v>
      </c>
      <c r="G155" s="38">
        <f t="shared" si="36"/>
        <v>4875</v>
      </c>
      <c r="H155" s="38">
        <f t="shared" si="36"/>
        <v>4875</v>
      </c>
      <c r="I155" s="38">
        <f t="shared" si="36"/>
        <v>4875</v>
      </c>
      <c r="J155" s="38">
        <f t="shared" si="36"/>
        <v>4875</v>
      </c>
      <c r="K155" s="38">
        <f t="shared" si="36"/>
        <v>4911.3</v>
      </c>
      <c r="L155" s="92">
        <f t="shared" si="36"/>
        <v>5843</v>
      </c>
      <c r="M155" s="45">
        <f t="shared" si="36"/>
        <v>6085</v>
      </c>
      <c r="N155" s="38">
        <f t="shared" si="36"/>
        <v>6085</v>
      </c>
      <c r="O155" s="38">
        <f t="shared" si="36"/>
        <v>6073.3</v>
      </c>
      <c r="P155" s="38">
        <f t="shared" si="36"/>
        <v>5558.5</v>
      </c>
      <c r="Q155" s="38">
        <f t="shared" si="36"/>
        <v>5558.5</v>
      </c>
      <c r="R155" s="38">
        <f t="shared" si="36"/>
        <v>6085</v>
      </c>
      <c r="S155" s="92">
        <f t="shared" si="36"/>
        <v>6085</v>
      </c>
      <c r="T155" s="45">
        <f t="shared" si="36"/>
        <v>6085</v>
      </c>
      <c r="U155" s="38">
        <f t="shared" si="36"/>
        <v>6085</v>
      </c>
      <c r="V155" s="38">
        <f t="shared" si="36"/>
        <v>6085</v>
      </c>
      <c r="W155" s="38">
        <f t="shared" si="36"/>
        <v>6085</v>
      </c>
      <c r="X155" s="38">
        <f t="shared" si="36"/>
        <v>6085</v>
      </c>
      <c r="Y155" s="38">
        <f t="shared" si="36"/>
        <v>6085</v>
      </c>
      <c r="Z155" s="115">
        <f t="shared" si="36"/>
        <v>6125.0159999999996</v>
      </c>
      <c r="AA155" s="45">
        <f t="shared" si="36"/>
        <v>6462.5159999999996</v>
      </c>
      <c r="AB155" s="38">
        <f t="shared" si="36"/>
        <v>6687.5159999999996</v>
      </c>
      <c r="AC155" s="38">
        <f t="shared" si="36"/>
        <v>6912.5159999999996</v>
      </c>
      <c r="AD155" s="38">
        <f t="shared" si="36"/>
        <v>6990.8159999999998</v>
      </c>
      <c r="AE155" s="38">
        <f t="shared" si="36"/>
        <v>6990.8159999999998</v>
      </c>
      <c r="AF155" s="38">
        <f t="shared" si="36"/>
        <v>6990.8159999999998</v>
      </c>
      <c r="AG155" s="38">
        <f t="shared" si="36"/>
        <v>6990.8159999999998</v>
      </c>
      <c r="AH155" s="38">
        <f t="shared" si="36"/>
        <v>6990.8159999999998</v>
      </c>
      <c r="AI155" s="81">
        <f t="shared" si="36"/>
        <v>6990.8159999999998</v>
      </c>
      <c r="AJ155" s="76"/>
    </row>
    <row r="156" spans="1:36" s="3" customFormat="1" ht="15.9" customHeight="1" x14ac:dyDescent="0.25">
      <c r="A156" s="5"/>
      <c r="B156" s="25" t="s">
        <v>105</v>
      </c>
      <c r="C156" s="27">
        <f>SUM(C146:C152)</f>
        <v>7210</v>
      </c>
      <c r="D156" s="7"/>
      <c r="E156" s="89"/>
      <c r="F156" s="43"/>
      <c r="G156" s="8"/>
      <c r="H156" s="8"/>
      <c r="I156" s="8"/>
      <c r="J156" s="8"/>
      <c r="K156" s="8"/>
      <c r="L156" s="89"/>
      <c r="M156" s="43"/>
      <c r="N156" s="8"/>
      <c r="O156" s="8"/>
      <c r="P156" s="8"/>
      <c r="Q156" s="8"/>
      <c r="R156" s="8"/>
      <c r="S156" s="89"/>
      <c r="T156" s="43"/>
      <c r="U156" s="8"/>
      <c r="V156" s="8"/>
      <c r="W156" s="8"/>
      <c r="X156" s="8"/>
      <c r="Y156" s="8"/>
      <c r="Z156" s="111"/>
      <c r="AA156" s="43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>
        <f>SUM(E155:AI155)/31</f>
        <v>6005.7116129032247</v>
      </c>
      <c r="D157" s="7"/>
      <c r="E157" s="89"/>
      <c r="F157" s="43"/>
      <c r="G157" s="8"/>
      <c r="H157" s="8"/>
      <c r="I157" s="8"/>
      <c r="J157" s="8"/>
      <c r="K157" s="8"/>
      <c r="L157" s="89"/>
      <c r="M157" s="43"/>
      <c r="N157" s="8"/>
      <c r="O157" s="8"/>
      <c r="P157" s="8"/>
      <c r="Q157" s="8"/>
      <c r="R157" s="8"/>
      <c r="S157" s="89"/>
      <c r="T157" s="43"/>
      <c r="U157" s="8"/>
      <c r="V157" s="8"/>
      <c r="W157" s="8"/>
      <c r="X157" s="8"/>
      <c r="Y157" s="8"/>
      <c r="Z157" s="111"/>
      <c r="AA157" s="43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5"/>
      <c r="B158" s="6"/>
      <c r="C158" s="5"/>
      <c r="D158" s="7"/>
      <c r="E158" s="89"/>
      <c r="F158" s="43"/>
      <c r="G158" s="8"/>
      <c r="H158" s="8"/>
      <c r="I158" s="8"/>
      <c r="J158" s="8"/>
      <c r="K158" s="8"/>
      <c r="L158" s="89"/>
      <c r="M158" s="43"/>
      <c r="N158" s="8"/>
      <c r="O158" s="8"/>
      <c r="P158" s="8"/>
      <c r="Q158" s="8"/>
      <c r="R158" s="8"/>
      <c r="S158" s="89"/>
      <c r="T158" s="43"/>
      <c r="U158" s="8"/>
      <c r="V158" s="8"/>
      <c r="W158" s="8"/>
      <c r="X158" s="8"/>
      <c r="Y158" s="8"/>
      <c r="Z158" s="111"/>
      <c r="AA158" s="43"/>
      <c r="AB158" s="8"/>
      <c r="AC158" s="8"/>
      <c r="AD158" s="8"/>
      <c r="AE158" s="8"/>
      <c r="AF158" s="8"/>
      <c r="AG158" s="8"/>
      <c r="AH158" s="8"/>
      <c r="AI158" s="78"/>
    </row>
    <row r="159" spans="1:36" s="3" customFormat="1" ht="15.9" customHeight="1" x14ac:dyDescent="0.25">
      <c r="A159" s="28"/>
      <c r="B159" s="29" t="s">
        <v>107</v>
      </c>
      <c r="C159" s="30"/>
      <c r="D159" s="31"/>
      <c r="E159" s="92">
        <f>E14+E24+E35+E54+E74+E86+E97+E109+E142+E155</f>
        <v>70566.81</v>
      </c>
      <c r="F159" s="92">
        <f t="shared" ref="F159:AI159" si="37">F14+F24+F35+F54+F74+F86+F97+F109+F142+F155</f>
        <v>71377</v>
      </c>
      <c r="G159" s="92">
        <f t="shared" si="37"/>
        <v>72215.929999999993</v>
      </c>
      <c r="H159" s="92">
        <f t="shared" si="37"/>
        <v>72256.600000000006</v>
      </c>
      <c r="I159" s="92">
        <f t="shared" si="37"/>
        <v>70684.639999999999</v>
      </c>
      <c r="J159" s="92">
        <f t="shared" si="37"/>
        <v>70078.959999999992</v>
      </c>
      <c r="K159" s="92">
        <f t="shared" si="37"/>
        <v>70370.290000000008</v>
      </c>
      <c r="L159" s="92">
        <f t="shared" si="37"/>
        <v>72788.83</v>
      </c>
      <c r="M159" s="92">
        <f t="shared" si="37"/>
        <v>71014.760000000009</v>
      </c>
      <c r="N159" s="92">
        <f t="shared" si="37"/>
        <v>71340.3</v>
      </c>
      <c r="O159" s="92">
        <f t="shared" si="37"/>
        <v>71910.86</v>
      </c>
      <c r="P159" s="92">
        <f t="shared" si="37"/>
        <v>71386.91</v>
      </c>
      <c r="Q159" s="92">
        <f t="shared" si="37"/>
        <v>72949.66</v>
      </c>
      <c r="R159" s="92">
        <f t="shared" si="37"/>
        <v>75579.26999999999</v>
      </c>
      <c r="S159" s="92">
        <f t="shared" si="37"/>
        <v>76143.25</v>
      </c>
      <c r="T159" s="92">
        <f t="shared" si="37"/>
        <v>76759.45</v>
      </c>
      <c r="U159" s="92">
        <f t="shared" si="37"/>
        <v>76415.149999999994</v>
      </c>
      <c r="V159" s="92">
        <f t="shared" si="37"/>
        <v>76883.350000000006</v>
      </c>
      <c r="W159" s="92">
        <f t="shared" si="37"/>
        <v>77457.450000000012</v>
      </c>
      <c r="X159" s="92">
        <f t="shared" si="37"/>
        <v>76498.2</v>
      </c>
      <c r="Y159" s="128">
        <f t="shared" si="37"/>
        <v>77834.98</v>
      </c>
      <c r="Z159" s="127">
        <f t="shared" si="37"/>
        <v>76715.886620000005</v>
      </c>
      <c r="AA159" s="92">
        <f t="shared" si="37"/>
        <v>78184.486620000011</v>
      </c>
      <c r="AB159" s="92">
        <f t="shared" si="37"/>
        <v>79609.480920000016</v>
      </c>
      <c r="AC159" s="92">
        <f t="shared" si="37"/>
        <v>80636.793920000011</v>
      </c>
      <c r="AD159" s="92">
        <f t="shared" si="37"/>
        <v>81569.293920000011</v>
      </c>
      <c r="AE159" s="92">
        <f t="shared" si="37"/>
        <v>82004.326420000012</v>
      </c>
      <c r="AF159" s="92">
        <f t="shared" si="37"/>
        <v>82134.587220000016</v>
      </c>
      <c r="AG159" s="92">
        <f t="shared" si="37"/>
        <v>82327.587220000016</v>
      </c>
      <c r="AH159" s="92">
        <f t="shared" si="37"/>
        <v>82520.587220000016</v>
      </c>
      <c r="AI159" s="126">
        <f t="shared" si="37"/>
        <v>82882.787220000013</v>
      </c>
    </row>
    <row r="160" spans="1:36" s="3" customFormat="1" ht="15.9" customHeight="1" x14ac:dyDescent="0.25">
      <c r="A160" s="5"/>
      <c r="B160" s="25" t="s">
        <v>105</v>
      </c>
      <c r="C160" s="27">
        <f>C15+C25+C36+C55+C75+C87+C98+C110+C143+C156</f>
        <v>87205</v>
      </c>
      <c r="D160" s="7"/>
      <c r="E160" s="89"/>
      <c r="F160" s="43"/>
      <c r="G160" s="8"/>
      <c r="H160" s="8"/>
      <c r="I160" s="8"/>
      <c r="J160" s="8"/>
      <c r="K160" s="8"/>
      <c r="L160" s="89"/>
      <c r="M160" s="43"/>
      <c r="N160" s="8"/>
      <c r="O160" s="8"/>
      <c r="P160" s="8"/>
      <c r="Q160" s="8"/>
      <c r="R160" s="8"/>
      <c r="S160" s="89"/>
      <c r="T160" s="43"/>
      <c r="U160" s="8"/>
      <c r="V160" s="8"/>
      <c r="W160" s="8"/>
      <c r="X160" s="8"/>
      <c r="Y160" s="8"/>
      <c r="Z160" s="111"/>
      <c r="AA160" s="43"/>
      <c r="AB160" s="8"/>
      <c r="AC160" s="8"/>
      <c r="AD160" s="8"/>
      <c r="AE160" s="8"/>
      <c r="AF160" s="8"/>
      <c r="AG160" s="8"/>
      <c r="AH160" s="8"/>
      <c r="AI160" s="78"/>
    </row>
    <row r="161" spans="1:36" s="3" customFormat="1" ht="15.9" customHeight="1" x14ac:dyDescent="0.25">
      <c r="A161" s="5"/>
      <c r="B161" s="6"/>
      <c r="C161" s="5">
        <f>SUM(E159:AI159)/31</f>
        <v>75841.88604193549</v>
      </c>
      <c r="D161" s="7"/>
      <c r="E161" s="93">
        <f t="shared" ref="E161:AI161" si="38">(E12+E22+E33+E52+E72+E84+E95+E140+E153)/87012</f>
        <v>0.77318025099986221</v>
      </c>
      <c r="F161" s="67">
        <f t="shared" si="38"/>
        <v>0.78249149542591823</v>
      </c>
      <c r="G161" s="66">
        <f t="shared" si="38"/>
        <v>0.79213303912104083</v>
      </c>
      <c r="H161" s="66">
        <f t="shared" si="38"/>
        <v>0.79260044591550594</v>
      </c>
      <c r="I161" s="66">
        <f t="shared" si="38"/>
        <v>0.78679538454466047</v>
      </c>
      <c r="J161" s="66">
        <f t="shared" si="38"/>
        <v>0.77983450558543643</v>
      </c>
      <c r="K161" s="66">
        <f t="shared" si="38"/>
        <v>0.78318266446007456</v>
      </c>
      <c r="L161" s="93">
        <f t="shared" si="38"/>
        <v>0.8139593389417551</v>
      </c>
      <c r="M161" s="67">
        <f t="shared" si="38"/>
        <v>0.78903093826138926</v>
      </c>
      <c r="N161" s="66">
        <f t="shared" si="38"/>
        <v>0.79270732772491159</v>
      </c>
      <c r="O161" s="66">
        <f t="shared" si="38"/>
        <v>0.79532213947501507</v>
      </c>
      <c r="P161" s="66">
        <f t="shared" si="38"/>
        <v>0.78581586447846274</v>
      </c>
      <c r="Q161" s="66">
        <f t="shared" si="38"/>
        <v>0.79666551739989877</v>
      </c>
      <c r="R161" s="66">
        <f t="shared" si="38"/>
        <v>0.82429745322484238</v>
      </c>
      <c r="S161" s="93">
        <f t="shared" si="38"/>
        <v>0.83012975221808483</v>
      </c>
      <c r="T161" s="67">
        <f t="shared" si="38"/>
        <v>0.83863122327954764</v>
      </c>
      <c r="U161" s="66">
        <f t="shared" si="38"/>
        <v>0.84616087436215692</v>
      </c>
      <c r="V161" s="66">
        <f t="shared" si="38"/>
        <v>0.85154174136900662</v>
      </c>
      <c r="W161" s="66">
        <f t="shared" si="38"/>
        <v>0.85813968188295886</v>
      </c>
      <c r="X161" s="66">
        <f t="shared" si="38"/>
        <v>0.84324346067209122</v>
      </c>
      <c r="Y161" s="66">
        <f t="shared" si="38"/>
        <v>0.85021755619914496</v>
      </c>
      <c r="Z161" s="119">
        <f t="shared" si="38"/>
        <v>0.87284684871052265</v>
      </c>
      <c r="AA161" s="67">
        <f t="shared" si="38"/>
        <v>0.89014216429917714</v>
      </c>
      <c r="AB161" s="66">
        <f t="shared" si="38"/>
        <v>0.90851032041557489</v>
      </c>
      <c r="AC161" s="66">
        <f t="shared" si="38"/>
        <v>0.92105571645290296</v>
      </c>
      <c r="AD161" s="66">
        <f t="shared" si="38"/>
        <v>0.93216567829724639</v>
      </c>
      <c r="AE161" s="66">
        <f t="shared" si="38"/>
        <v>0.93596630349836807</v>
      </c>
      <c r="AF161" s="66">
        <f t="shared" si="38"/>
        <v>0.93716383947041793</v>
      </c>
      <c r="AG161" s="66">
        <f t="shared" si="38"/>
        <v>0.93716383947041793</v>
      </c>
      <c r="AH161" s="66">
        <f t="shared" si="38"/>
        <v>0.93716383947041793</v>
      </c>
      <c r="AI161" s="84">
        <f t="shared" si="38"/>
        <v>0.93910839884153907</v>
      </c>
      <c r="AJ161" s="59"/>
    </row>
    <row r="162" spans="1:36" s="3" customFormat="1" ht="15.9" customHeight="1" x14ac:dyDescent="0.25">
      <c r="A162" s="5"/>
      <c r="B162" s="6"/>
      <c r="C162" s="5"/>
      <c r="D162" s="7"/>
      <c r="E162" s="89"/>
      <c r="F162" s="43"/>
      <c r="G162" s="8"/>
      <c r="H162" s="8"/>
      <c r="I162" s="8"/>
      <c r="J162" s="8"/>
      <c r="K162" s="8"/>
      <c r="L162" s="89"/>
      <c r="M162" s="43"/>
      <c r="N162" s="8"/>
      <c r="O162" s="8"/>
      <c r="P162" s="8"/>
      <c r="Q162" s="8"/>
      <c r="R162" s="8"/>
      <c r="S162" s="89"/>
      <c r="T162" s="43"/>
      <c r="U162" s="8"/>
      <c r="V162" s="8"/>
      <c r="W162" s="8"/>
      <c r="X162" s="8"/>
      <c r="Y162" s="8"/>
      <c r="Z162" s="111"/>
      <c r="AA162" s="43"/>
      <c r="AB162" s="8"/>
      <c r="AC162" s="8"/>
      <c r="AD162" s="8"/>
      <c r="AE162" s="8"/>
      <c r="AF162" s="8"/>
      <c r="AG162" s="8"/>
      <c r="AH162" s="8"/>
      <c r="AI162" s="78"/>
    </row>
    <row r="163" spans="1:36" s="3" customFormat="1" ht="15.9" customHeight="1" x14ac:dyDescent="0.25">
      <c r="A163" s="5"/>
      <c r="B163" s="6"/>
      <c r="C163" s="5"/>
      <c r="D163" s="7"/>
      <c r="E163" s="89"/>
      <c r="F163" s="43"/>
      <c r="G163" s="8"/>
      <c r="H163" s="8"/>
      <c r="I163" s="8"/>
      <c r="J163" s="8"/>
      <c r="K163" s="8"/>
      <c r="L163" s="89"/>
      <c r="M163" s="43"/>
      <c r="N163" s="8"/>
      <c r="O163" s="8"/>
      <c r="P163" s="8"/>
      <c r="Q163" s="8"/>
      <c r="R163" s="8"/>
      <c r="S163" s="89"/>
      <c r="T163" s="43"/>
      <c r="U163" s="8"/>
      <c r="V163" s="8"/>
      <c r="W163" s="8"/>
      <c r="X163" s="8"/>
      <c r="Y163" s="8"/>
      <c r="Z163" s="111"/>
      <c r="AA163" s="43"/>
      <c r="AB163" s="8"/>
      <c r="AC163" s="8"/>
      <c r="AD163" s="8"/>
      <c r="AE163" s="8"/>
      <c r="AF163" s="8"/>
      <c r="AG163" s="8"/>
      <c r="AH163" s="8"/>
      <c r="AI163" s="78"/>
    </row>
    <row r="164" spans="1:36" s="3" customFormat="1" ht="15.9" customHeight="1" x14ac:dyDescent="0.25">
      <c r="A164" s="21"/>
      <c r="B164" s="10"/>
      <c r="C164" s="9"/>
      <c r="D164" s="7"/>
      <c r="E164" s="94"/>
      <c r="F164" s="46"/>
      <c r="G164" s="12"/>
      <c r="H164" s="12"/>
      <c r="I164" s="12"/>
      <c r="J164" s="12"/>
      <c r="K164" s="12"/>
      <c r="L164" s="94"/>
      <c r="M164" s="46"/>
      <c r="N164" s="12"/>
      <c r="O164" s="12"/>
      <c r="P164" s="12"/>
      <c r="Q164" s="12"/>
      <c r="R164" s="12"/>
      <c r="S164" s="94"/>
      <c r="T164" s="46"/>
      <c r="U164" s="12"/>
      <c r="V164" s="12"/>
      <c r="W164" s="12"/>
      <c r="X164" s="12"/>
      <c r="Y164" s="12"/>
      <c r="Z164" s="120"/>
      <c r="AA164" s="46"/>
      <c r="AB164" s="12"/>
      <c r="AC164" s="12"/>
      <c r="AD164" s="12"/>
      <c r="AE164" s="12"/>
      <c r="AF164" s="12"/>
      <c r="AG164" s="12"/>
      <c r="AH164" s="12"/>
      <c r="AI164" s="85"/>
    </row>
    <row r="165" spans="1:36" x14ac:dyDescent="0.3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4" width="6.3984375" customWidth="1"/>
  </cols>
  <sheetData>
    <row r="1" spans="1:35" s="4" customFormat="1" ht="31.5" customHeight="1" thickTop="1" thickBot="1" x14ac:dyDescent="0.3">
      <c r="A1" s="19"/>
      <c r="B1" s="13"/>
      <c r="C1" s="13"/>
      <c r="D1" s="18"/>
      <c r="E1" s="24">
        <v>37043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H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87">
        <f t="shared" si="0"/>
        <v>30</v>
      </c>
    </row>
    <row r="3" spans="1:35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79">
        <v>1</v>
      </c>
    </row>
    <row r="5" spans="1:35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79">
        <v>1</v>
      </c>
    </row>
    <row r="9" spans="1:35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1">
        <v>1</v>
      </c>
      <c r="AH10" s="79">
        <v>1</v>
      </c>
    </row>
    <row r="11" spans="1:35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" customHeight="1" x14ac:dyDescent="0.25">
      <c r="A12" s="28"/>
      <c r="B12" s="41" t="s">
        <v>108</v>
      </c>
      <c r="C12" s="30"/>
      <c r="D12" s="31"/>
      <c r="E12" s="32">
        <f t="shared" ref="E12:AH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80">
        <f t="shared" si="2"/>
        <v>7702</v>
      </c>
    </row>
    <row r="13" spans="1:35" s="39" customFormat="1" ht="15.9" customHeight="1" x14ac:dyDescent="0.25">
      <c r="A13" s="35"/>
      <c r="B13" s="33" t="s">
        <v>109</v>
      </c>
      <c r="C13" s="40">
        <v>7.2499999999999995E-2</v>
      </c>
      <c r="D13" s="37"/>
      <c r="E13" s="91">
        <f t="shared" ref="E13:AH13" si="3">(IF(E4&lt;100%,0,E4*$C4)+IF(E5&lt;100%,0,E5*$C5)+IF(E6&lt;100%,0,E6*$C6)+IF(E7&lt;100%,0,E7*$C7)+IF(E8&lt;100%,0,E8*$C8)+IF(E9&lt;100%,0,E9*$C9)+IF(E10&lt;100%,0,E10*$C10)+IF(E11&lt;100%,0,E11*$C11))*$C13</f>
        <v>558.39499999999998</v>
      </c>
      <c r="F13" s="91">
        <f t="shared" si="3"/>
        <v>558.39499999999998</v>
      </c>
      <c r="G13" s="91">
        <f t="shared" si="3"/>
        <v>558.39499999999998</v>
      </c>
      <c r="H13" s="91">
        <f t="shared" si="3"/>
        <v>558.39499999999998</v>
      </c>
      <c r="I13" s="91">
        <f t="shared" si="3"/>
        <v>558.39499999999998</v>
      </c>
      <c r="J13" s="91">
        <f t="shared" si="3"/>
        <v>558.39499999999998</v>
      </c>
      <c r="K13" s="91">
        <f t="shared" si="3"/>
        <v>558.39499999999998</v>
      </c>
      <c r="L13" s="91">
        <f t="shared" si="3"/>
        <v>558.39499999999998</v>
      </c>
      <c r="M13" s="91">
        <f t="shared" si="3"/>
        <v>558.39499999999998</v>
      </c>
      <c r="N13" s="91">
        <f t="shared" si="3"/>
        <v>558.39499999999998</v>
      </c>
      <c r="O13" s="91">
        <f t="shared" si="3"/>
        <v>558.39499999999998</v>
      </c>
      <c r="P13" s="91">
        <f t="shared" si="3"/>
        <v>558.39499999999998</v>
      </c>
      <c r="Q13" s="91">
        <f t="shared" si="3"/>
        <v>558.39499999999998</v>
      </c>
      <c r="R13" s="91">
        <f t="shared" si="3"/>
        <v>558.39499999999998</v>
      </c>
      <c r="S13" s="91">
        <f t="shared" si="3"/>
        <v>558.39499999999998</v>
      </c>
      <c r="T13" s="91">
        <f t="shared" si="3"/>
        <v>558.39499999999998</v>
      </c>
      <c r="U13" s="91">
        <f t="shared" si="3"/>
        <v>558.39499999999998</v>
      </c>
      <c r="V13" s="91">
        <f t="shared" si="3"/>
        <v>558.39499999999998</v>
      </c>
      <c r="W13" s="91">
        <f t="shared" si="3"/>
        <v>558.39499999999998</v>
      </c>
      <c r="X13" s="91">
        <f t="shared" si="3"/>
        <v>558.39499999999998</v>
      </c>
      <c r="Y13" s="91">
        <f t="shared" si="3"/>
        <v>558.39499999999998</v>
      </c>
      <c r="Z13" s="91">
        <f t="shared" si="3"/>
        <v>558.39499999999998</v>
      </c>
      <c r="AA13" s="91">
        <f t="shared" si="3"/>
        <v>558.39499999999998</v>
      </c>
      <c r="AB13" s="91">
        <f t="shared" si="3"/>
        <v>558.39499999999998</v>
      </c>
      <c r="AC13" s="91">
        <f t="shared" si="3"/>
        <v>558.39499999999998</v>
      </c>
      <c r="AD13" s="91">
        <f t="shared" si="3"/>
        <v>558.39499999999998</v>
      </c>
      <c r="AE13" s="91">
        <f t="shared" si="3"/>
        <v>558.39499999999998</v>
      </c>
      <c r="AF13" s="91">
        <f t="shared" si="3"/>
        <v>558.39499999999998</v>
      </c>
      <c r="AG13" s="91">
        <f t="shared" si="3"/>
        <v>558.39499999999998</v>
      </c>
      <c r="AH13" s="80">
        <f t="shared" si="3"/>
        <v>558.39499999999998</v>
      </c>
      <c r="AI13" s="76"/>
    </row>
    <row r="14" spans="1:35" s="39" customFormat="1" ht="15.9" customHeight="1" x14ac:dyDescent="0.25">
      <c r="A14" s="35"/>
      <c r="B14" s="34" t="s">
        <v>106</v>
      </c>
      <c r="C14" s="36"/>
      <c r="D14" s="37"/>
      <c r="E14" s="38">
        <f t="shared" ref="E14:AH14" si="4">E12-E13</f>
        <v>7143.6049999999996</v>
      </c>
      <c r="F14" s="38">
        <f t="shared" si="4"/>
        <v>7143.6049999999996</v>
      </c>
      <c r="G14" s="38">
        <f t="shared" si="4"/>
        <v>7143.6049999999996</v>
      </c>
      <c r="H14" s="38">
        <f t="shared" si="4"/>
        <v>7143.6049999999996</v>
      </c>
      <c r="I14" s="38">
        <f t="shared" si="4"/>
        <v>7143.6049999999996</v>
      </c>
      <c r="J14" s="38">
        <f t="shared" si="4"/>
        <v>7143.6049999999996</v>
      </c>
      <c r="K14" s="38">
        <f t="shared" si="4"/>
        <v>7143.6049999999996</v>
      </c>
      <c r="L14" s="38">
        <f t="shared" si="4"/>
        <v>7143.6049999999996</v>
      </c>
      <c r="M14" s="38">
        <f t="shared" si="4"/>
        <v>7143.6049999999996</v>
      </c>
      <c r="N14" s="38">
        <f t="shared" si="4"/>
        <v>7143.6049999999996</v>
      </c>
      <c r="O14" s="38">
        <f t="shared" si="4"/>
        <v>7143.6049999999996</v>
      </c>
      <c r="P14" s="38">
        <f t="shared" si="4"/>
        <v>7143.6049999999996</v>
      </c>
      <c r="Q14" s="38">
        <f t="shared" si="4"/>
        <v>7143.6049999999996</v>
      </c>
      <c r="R14" s="38">
        <f t="shared" si="4"/>
        <v>7143.6049999999996</v>
      </c>
      <c r="S14" s="38">
        <f t="shared" si="4"/>
        <v>7143.6049999999996</v>
      </c>
      <c r="T14" s="38">
        <f t="shared" si="4"/>
        <v>7143.6049999999996</v>
      </c>
      <c r="U14" s="38">
        <f t="shared" si="4"/>
        <v>7143.6049999999996</v>
      </c>
      <c r="V14" s="38">
        <f t="shared" si="4"/>
        <v>7143.6049999999996</v>
      </c>
      <c r="W14" s="38">
        <f t="shared" si="4"/>
        <v>7143.6049999999996</v>
      </c>
      <c r="X14" s="38">
        <f t="shared" si="4"/>
        <v>7143.6049999999996</v>
      </c>
      <c r="Y14" s="38">
        <f t="shared" si="4"/>
        <v>7143.6049999999996</v>
      </c>
      <c r="Z14" s="38">
        <f t="shared" si="4"/>
        <v>7143.6049999999996</v>
      </c>
      <c r="AA14" s="38">
        <f t="shared" si="4"/>
        <v>7143.6049999999996</v>
      </c>
      <c r="AB14" s="38">
        <f t="shared" si="4"/>
        <v>7143.6049999999996</v>
      </c>
      <c r="AC14" s="38">
        <f t="shared" si="4"/>
        <v>7143.6049999999996</v>
      </c>
      <c r="AD14" s="38">
        <f t="shared" si="4"/>
        <v>7143.6049999999996</v>
      </c>
      <c r="AE14" s="38">
        <f t="shared" si="4"/>
        <v>7143.6049999999996</v>
      </c>
      <c r="AF14" s="38">
        <f t="shared" si="4"/>
        <v>7143.6049999999996</v>
      </c>
      <c r="AG14" s="38">
        <f t="shared" si="4"/>
        <v>7143.6049999999996</v>
      </c>
      <c r="AH14" s="81">
        <f t="shared" si="4"/>
        <v>7143.6049999999996</v>
      </c>
      <c r="AI14" s="76"/>
    </row>
    <row r="15" spans="1:35" s="3" customFormat="1" ht="15.9" customHeight="1" x14ac:dyDescent="0.25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" customHeight="1" x14ac:dyDescent="0.25">
      <c r="A16" s="5"/>
      <c r="B16" s="6"/>
      <c r="C16" s="5">
        <f>SUM(E14:AH14)/30</f>
        <v>7143.6050000000014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79">
        <v>1</v>
      </c>
    </row>
    <row r="21" spans="1:35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" customHeight="1" x14ac:dyDescent="0.25">
      <c r="A22" s="28"/>
      <c r="B22" s="41" t="s">
        <v>108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80">
        <f t="shared" si="5"/>
        <v>4800</v>
      </c>
    </row>
    <row r="23" spans="1:35" s="39" customFormat="1" ht="15.9" customHeight="1" x14ac:dyDescent="0.25">
      <c r="A23" s="35"/>
      <c r="B23" s="33" t="s">
        <v>109</v>
      </c>
      <c r="C23" s="40">
        <v>2.63E-2</v>
      </c>
      <c r="D23" s="37"/>
      <c r="E23" s="95">
        <f t="shared" ref="E23:AH23" si="6">(IF(E18&lt;100%,0,E18*$C18)+IF(E19&lt;100%,0,E19*$C19)+IF(E20&lt;100%,0,E20*$C20)+IF(E21&lt;100%,0,E21*$C21))*$C23</f>
        <v>126.24000000000001</v>
      </c>
      <c r="F23" s="91">
        <f t="shared" si="6"/>
        <v>126.24000000000001</v>
      </c>
      <c r="G23" s="95">
        <f t="shared" si="6"/>
        <v>126.24000000000001</v>
      </c>
      <c r="H23" s="95">
        <f t="shared" si="6"/>
        <v>126.24000000000001</v>
      </c>
      <c r="I23" s="95">
        <f t="shared" si="6"/>
        <v>126.24000000000001</v>
      </c>
      <c r="J23" s="95">
        <f t="shared" si="6"/>
        <v>126.24000000000001</v>
      </c>
      <c r="K23" s="95">
        <f t="shared" si="6"/>
        <v>126.24000000000001</v>
      </c>
      <c r="L23" s="95">
        <f t="shared" si="6"/>
        <v>126.24000000000001</v>
      </c>
      <c r="M23" s="95">
        <f t="shared" si="6"/>
        <v>126.24000000000001</v>
      </c>
      <c r="N23" s="95">
        <f t="shared" si="6"/>
        <v>126.24000000000001</v>
      </c>
      <c r="O23" s="95">
        <f t="shared" si="6"/>
        <v>126.24000000000001</v>
      </c>
      <c r="P23" s="95">
        <f t="shared" si="6"/>
        <v>126.24000000000001</v>
      </c>
      <c r="Q23" s="95">
        <f t="shared" si="6"/>
        <v>126.24000000000001</v>
      </c>
      <c r="R23" s="95">
        <f t="shared" si="6"/>
        <v>126.24000000000001</v>
      </c>
      <c r="S23" s="95">
        <f t="shared" si="6"/>
        <v>126.24000000000001</v>
      </c>
      <c r="T23" s="95">
        <f t="shared" si="6"/>
        <v>126.24000000000001</v>
      </c>
      <c r="U23" s="95">
        <f t="shared" si="6"/>
        <v>126.24000000000001</v>
      </c>
      <c r="V23" s="95">
        <f t="shared" si="6"/>
        <v>126.24000000000001</v>
      </c>
      <c r="W23" s="95">
        <f t="shared" si="6"/>
        <v>126.24000000000001</v>
      </c>
      <c r="X23" s="95">
        <f t="shared" si="6"/>
        <v>126.24000000000001</v>
      </c>
      <c r="Y23" s="95">
        <f t="shared" si="6"/>
        <v>126.24000000000001</v>
      </c>
      <c r="Z23" s="95">
        <f t="shared" si="6"/>
        <v>126.24000000000001</v>
      </c>
      <c r="AA23" s="95">
        <f t="shared" si="6"/>
        <v>126.24000000000001</v>
      </c>
      <c r="AB23" s="95">
        <f t="shared" si="6"/>
        <v>126.24000000000001</v>
      </c>
      <c r="AC23" s="95">
        <f t="shared" si="6"/>
        <v>126.24000000000001</v>
      </c>
      <c r="AD23" s="95">
        <f t="shared" si="6"/>
        <v>126.24000000000001</v>
      </c>
      <c r="AE23" s="95">
        <f t="shared" si="6"/>
        <v>126.24000000000001</v>
      </c>
      <c r="AF23" s="95">
        <f t="shared" si="6"/>
        <v>126.24000000000001</v>
      </c>
      <c r="AG23" s="95">
        <f t="shared" si="6"/>
        <v>126.24000000000001</v>
      </c>
      <c r="AH23" s="97">
        <f t="shared" si="6"/>
        <v>126.24000000000001</v>
      </c>
      <c r="AI23" s="76"/>
    </row>
    <row r="24" spans="1:35" s="39" customFormat="1" ht="15.9" customHeight="1" x14ac:dyDescent="0.25">
      <c r="A24" s="35"/>
      <c r="B24" s="34" t="s">
        <v>106</v>
      </c>
      <c r="C24" s="36"/>
      <c r="D24" s="37"/>
      <c r="E24" s="38">
        <f t="shared" ref="E24:AH24" si="7">E22-E23</f>
        <v>4673.76</v>
      </c>
      <c r="F24" s="38">
        <f t="shared" si="7"/>
        <v>4673.76</v>
      </c>
      <c r="G24" s="38">
        <f t="shared" si="7"/>
        <v>4673.76</v>
      </c>
      <c r="H24" s="38">
        <f t="shared" si="7"/>
        <v>4673.76</v>
      </c>
      <c r="I24" s="38">
        <f t="shared" si="7"/>
        <v>4673.76</v>
      </c>
      <c r="J24" s="38">
        <f t="shared" si="7"/>
        <v>4673.76</v>
      </c>
      <c r="K24" s="38">
        <f t="shared" si="7"/>
        <v>4673.76</v>
      </c>
      <c r="L24" s="38">
        <f t="shared" si="7"/>
        <v>4673.76</v>
      </c>
      <c r="M24" s="38">
        <f t="shared" si="7"/>
        <v>4673.76</v>
      </c>
      <c r="N24" s="38">
        <f t="shared" si="7"/>
        <v>4673.76</v>
      </c>
      <c r="O24" s="38">
        <f t="shared" si="7"/>
        <v>4673.76</v>
      </c>
      <c r="P24" s="38">
        <f t="shared" si="7"/>
        <v>4673.76</v>
      </c>
      <c r="Q24" s="38">
        <f t="shared" si="7"/>
        <v>4673.76</v>
      </c>
      <c r="R24" s="38">
        <f t="shared" si="7"/>
        <v>4673.76</v>
      </c>
      <c r="S24" s="38">
        <f t="shared" si="7"/>
        <v>4673.76</v>
      </c>
      <c r="T24" s="38">
        <f t="shared" si="7"/>
        <v>4673.76</v>
      </c>
      <c r="U24" s="38">
        <f t="shared" si="7"/>
        <v>4673.76</v>
      </c>
      <c r="V24" s="38">
        <f t="shared" si="7"/>
        <v>4673.76</v>
      </c>
      <c r="W24" s="38">
        <f t="shared" si="7"/>
        <v>4673.76</v>
      </c>
      <c r="X24" s="38">
        <f t="shared" si="7"/>
        <v>4673.76</v>
      </c>
      <c r="Y24" s="38">
        <f t="shared" si="7"/>
        <v>4673.76</v>
      </c>
      <c r="Z24" s="38">
        <f t="shared" si="7"/>
        <v>4673.76</v>
      </c>
      <c r="AA24" s="38">
        <f t="shared" si="7"/>
        <v>4673.76</v>
      </c>
      <c r="AB24" s="38">
        <f t="shared" si="7"/>
        <v>4673.76</v>
      </c>
      <c r="AC24" s="38">
        <f t="shared" si="7"/>
        <v>4673.76</v>
      </c>
      <c r="AD24" s="38">
        <f t="shared" si="7"/>
        <v>4673.76</v>
      </c>
      <c r="AE24" s="38">
        <f t="shared" si="7"/>
        <v>4673.76</v>
      </c>
      <c r="AF24" s="38">
        <f t="shared" si="7"/>
        <v>4673.76</v>
      </c>
      <c r="AG24" s="38">
        <f t="shared" si="7"/>
        <v>4673.76</v>
      </c>
      <c r="AH24" s="81">
        <f t="shared" si="7"/>
        <v>4673.76</v>
      </c>
      <c r="AI24" s="76"/>
    </row>
    <row r="25" spans="1:35" s="3" customFormat="1" ht="15.9" customHeight="1" x14ac:dyDescent="0.25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" customHeight="1" x14ac:dyDescent="0.25">
      <c r="A26" s="5"/>
      <c r="B26" s="6"/>
      <c r="C26" s="5">
        <f>SUM(E24:AH24)/30</f>
        <v>4673.7599999999984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79">
        <v>1</v>
      </c>
    </row>
    <row r="29" spans="1:35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79">
        <v>1</v>
      </c>
    </row>
    <row r="32" spans="1:35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" customHeight="1" x14ac:dyDescent="0.25">
      <c r="A33" s="28"/>
      <c r="B33" s="41" t="s">
        <v>108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80">
        <f t="shared" si="8"/>
        <v>3889</v>
      </c>
    </row>
    <row r="34" spans="1:35" s="39" customFormat="1" ht="15.9" customHeight="1" x14ac:dyDescent="0.25">
      <c r="A34" s="35"/>
      <c r="B34" s="33" t="s">
        <v>109</v>
      </c>
      <c r="C34" s="40">
        <v>1.7500000000000002E-2</v>
      </c>
      <c r="D34" s="37"/>
      <c r="E34" s="91">
        <f t="shared" ref="E34:AH34" si="9">(IF(E28&lt;100%,0,E28*$C28)+IF(E29&lt;100%,0,E29*$C29)+IF(E30&lt;100%,0,E30*$C30)+IF(E31&lt;100%,0,E31*$C31)+IF(E32&lt;100%,0,E32*$C32))*$C34</f>
        <v>68.057500000000005</v>
      </c>
      <c r="F34" s="91">
        <f t="shared" si="9"/>
        <v>68.057500000000005</v>
      </c>
      <c r="G34" s="91">
        <f t="shared" si="9"/>
        <v>68.057500000000005</v>
      </c>
      <c r="H34" s="91">
        <f t="shared" si="9"/>
        <v>68.057500000000005</v>
      </c>
      <c r="I34" s="91">
        <f t="shared" si="9"/>
        <v>68.057500000000005</v>
      </c>
      <c r="J34" s="91">
        <f t="shared" si="9"/>
        <v>68.057500000000005</v>
      </c>
      <c r="K34" s="91">
        <f t="shared" si="9"/>
        <v>68.057500000000005</v>
      </c>
      <c r="L34" s="91">
        <f t="shared" si="9"/>
        <v>68.057500000000005</v>
      </c>
      <c r="M34" s="91">
        <f t="shared" si="9"/>
        <v>68.057500000000005</v>
      </c>
      <c r="N34" s="91">
        <f t="shared" si="9"/>
        <v>68.057500000000005</v>
      </c>
      <c r="O34" s="91">
        <f t="shared" si="9"/>
        <v>68.057500000000005</v>
      </c>
      <c r="P34" s="91">
        <f t="shared" si="9"/>
        <v>68.057500000000005</v>
      </c>
      <c r="Q34" s="91">
        <f t="shared" si="9"/>
        <v>68.057500000000005</v>
      </c>
      <c r="R34" s="91">
        <f t="shared" si="9"/>
        <v>68.057500000000005</v>
      </c>
      <c r="S34" s="91">
        <f t="shared" si="9"/>
        <v>68.057500000000005</v>
      </c>
      <c r="T34" s="91">
        <f t="shared" si="9"/>
        <v>68.057500000000005</v>
      </c>
      <c r="U34" s="91">
        <f t="shared" si="9"/>
        <v>68.057500000000005</v>
      </c>
      <c r="V34" s="91">
        <f t="shared" si="9"/>
        <v>68.057500000000005</v>
      </c>
      <c r="W34" s="91">
        <f t="shared" si="9"/>
        <v>68.057500000000005</v>
      </c>
      <c r="X34" s="91">
        <f t="shared" si="9"/>
        <v>68.057500000000005</v>
      </c>
      <c r="Y34" s="91">
        <f t="shared" si="9"/>
        <v>68.057500000000005</v>
      </c>
      <c r="Z34" s="91">
        <f t="shared" si="9"/>
        <v>68.057500000000005</v>
      </c>
      <c r="AA34" s="91">
        <f t="shared" si="9"/>
        <v>68.057500000000005</v>
      </c>
      <c r="AB34" s="91">
        <f t="shared" si="9"/>
        <v>68.057500000000005</v>
      </c>
      <c r="AC34" s="91">
        <f t="shared" si="9"/>
        <v>68.057500000000005</v>
      </c>
      <c r="AD34" s="91">
        <f t="shared" si="9"/>
        <v>68.057500000000005</v>
      </c>
      <c r="AE34" s="91">
        <f t="shared" si="9"/>
        <v>68.057500000000005</v>
      </c>
      <c r="AF34" s="91">
        <f t="shared" si="9"/>
        <v>68.057500000000005</v>
      </c>
      <c r="AG34" s="91">
        <f t="shared" si="9"/>
        <v>68.057500000000005</v>
      </c>
      <c r="AH34" s="80">
        <f t="shared" si="9"/>
        <v>68.057500000000005</v>
      </c>
      <c r="AI34" s="76"/>
    </row>
    <row r="35" spans="1:35" s="39" customFormat="1" ht="15.9" customHeight="1" x14ac:dyDescent="0.25">
      <c r="A35" s="35"/>
      <c r="B35" s="34" t="s">
        <v>106</v>
      </c>
      <c r="C35" s="36"/>
      <c r="D35" s="37"/>
      <c r="E35" s="38">
        <f t="shared" ref="E35:AH35" si="10">E33-E34</f>
        <v>3820.9425000000001</v>
      </c>
      <c r="F35" s="38">
        <f t="shared" si="10"/>
        <v>3820.9425000000001</v>
      </c>
      <c r="G35" s="38">
        <f t="shared" si="10"/>
        <v>3820.9425000000001</v>
      </c>
      <c r="H35" s="38">
        <f t="shared" si="10"/>
        <v>3820.9425000000001</v>
      </c>
      <c r="I35" s="38">
        <f t="shared" si="10"/>
        <v>3820.9425000000001</v>
      </c>
      <c r="J35" s="38">
        <f t="shared" si="10"/>
        <v>3820.9425000000001</v>
      </c>
      <c r="K35" s="38">
        <f t="shared" si="10"/>
        <v>3820.9425000000001</v>
      </c>
      <c r="L35" s="38">
        <f t="shared" si="10"/>
        <v>3820.9425000000001</v>
      </c>
      <c r="M35" s="38">
        <f t="shared" si="10"/>
        <v>3820.9425000000001</v>
      </c>
      <c r="N35" s="38">
        <f t="shared" si="10"/>
        <v>3820.9425000000001</v>
      </c>
      <c r="O35" s="38">
        <f t="shared" si="10"/>
        <v>3820.9425000000001</v>
      </c>
      <c r="P35" s="38">
        <f t="shared" si="10"/>
        <v>3820.9425000000001</v>
      </c>
      <c r="Q35" s="38">
        <f t="shared" si="10"/>
        <v>3820.9425000000001</v>
      </c>
      <c r="R35" s="38">
        <f t="shared" si="10"/>
        <v>3820.9425000000001</v>
      </c>
      <c r="S35" s="38">
        <f t="shared" si="10"/>
        <v>3820.9425000000001</v>
      </c>
      <c r="T35" s="38">
        <f t="shared" si="10"/>
        <v>3820.9425000000001</v>
      </c>
      <c r="U35" s="38">
        <f t="shared" si="10"/>
        <v>3820.9425000000001</v>
      </c>
      <c r="V35" s="38">
        <f t="shared" si="10"/>
        <v>3820.9425000000001</v>
      </c>
      <c r="W35" s="38">
        <f t="shared" si="10"/>
        <v>3820.9425000000001</v>
      </c>
      <c r="X35" s="38">
        <f t="shared" si="10"/>
        <v>3820.9425000000001</v>
      </c>
      <c r="Y35" s="38">
        <f t="shared" si="10"/>
        <v>3820.9425000000001</v>
      </c>
      <c r="Z35" s="38">
        <f t="shared" si="10"/>
        <v>3820.9425000000001</v>
      </c>
      <c r="AA35" s="38">
        <f t="shared" si="10"/>
        <v>3820.9425000000001</v>
      </c>
      <c r="AB35" s="38">
        <f t="shared" si="10"/>
        <v>3820.9425000000001</v>
      </c>
      <c r="AC35" s="38">
        <f t="shared" si="10"/>
        <v>3820.9425000000001</v>
      </c>
      <c r="AD35" s="38">
        <f t="shared" si="10"/>
        <v>3820.9425000000001</v>
      </c>
      <c r="AE35" s="38">
        <f t="shared" si="10"/>
        <v>3820.9425000000001</v>
      </c>
      <c r="AF35" s="38">
        <f t="shared" si="10"/>
        <v>3820.9425000000001</v>
      </c>
      <c r="AG35" s="38">
        <f t="shared" si="10"/>
        <v>3820.9425000000001</v>
      </c>
      <c r="AH35" s="81">
        <f t="shared" si="10"/>
        <v>3820.9425000000001</v>
      </c>
      <c r="AI35" s="76"/>
    </row>
    <row r="36" spans="1:35" s="3" customFormat="1" ht="15.9" customHeight="1" x14ac:dyDescent="0.25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" customHeight="1" x14ac:dyDescent="0.25">
      <c r="A37" s="5"/>
      <c r="B37" s="6"/>
      <c r="C37" s="5">
        <f>SUM(E35:AH35)/30</f>
        <v>3820.9425000000015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79">
        <v>1</v>
      </c>
    </row>
    <row r="40" spans="1:35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79">
        <v>1</v>
      </c>
    </row>
    <row r="41" spans="1:35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79">
        <v>1</v>
      </c>
    </row>
    <row r="42" spans="1:35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79">
        <v>1</v>
      </c>
    </row>
    <row r="47" spans="1:35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68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75">
        <v>1</v>
      </c>
    </row>
    <row r="52" spans="1:35" s="3" customFormat="1" ht="15.9" customHeight="1" x14ac:dyDescent="0.25">
      <c r="A52" s="28"/>
      <c r="B52" s="41" t="s">
        <v>108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80">
        <f t="shared" si="12"/>
        <v>12836</v>
      </c>
    </row>
    <row r="53" spans="1:35" s="39" customFormat="1" ht="15.9" customHeight="1" x14ac:dyDescent="0.25">
      <c r="A53" s="35"/>
      <c r="B53" s="33" t="s">
        <v>109</v>
      </c>
      <c r="C53" s="40">
        <v>5.1200000000000002E-2</v>
      </c>
      <c r="D53" s="37"/>
      <c r="E53" s="91">
        <f t="shared" ref="E53:AH53" si="13">(IF(E39&lt;100%,0,E39*$C39)+IF(E40&lt;100%,0,E40*$C40)+IF(E41&lt;100%,0,E41*$C41)+IF(E42&lt;100%,0,E42*$C42)+IF(E43&lt;100%,0,E43*$C43)+IF(E44&lt;100%,0,E44*$C44)+IF(E45&lt;100%,0,E45*$C45)+IF(E46&lt;100%,0,E46*$C46)+IF(E47&lt;100%,0,E47*$C47)+IF(E48&lt;100%,0,E48*$C48)+IF(E49&lt;100%,0,E49*$C49)+IF(E50&lt;100%,0,E50*$C50)+IF(E51&lt;100%,0,E51*$C51))*$C53</f>
        <v>657.20320000000004</v>
      </c>
      <c r="F53" s="91">
        <f t="shared" si="13"/>
        <v>657.20320000000004</v>
      </c>
      <c r="G53" s="91">
        <f t="shared" si="13"/>
        <v>657.20320000000004</v>
      </c>
      <c r="H53" s="91">
        <f t="shared" si="13"/>
        <v>657.20320000000004</v>
      </c>
      <c r="I53" s="91">
        <f t="shared" si="13"/>
        <v>657.20320000000004</v>
      </c>
      <c r="J53" s="91">
        <f t="shared" si="13"/>
        <v>657.20320000000004</v>
      </c>
      <c r="K53" s="91">
        <f t="shared" si="13"/>
        <v>657.20320000000004</v>
      </c>
      <c r="L53" s="91">
        <f t="shared" si="13"/>
        <v>657.20320000000004</v>
      </c>
      <c r="M53" s="91">
        <f t="shared" si="13"/>
        <v>657.20320000000004</v>
      </c>
      <c r="N53" s="91">
        <f t="shared" si="13"/>
        <v>657.20320000000004</v>
      </c>
      <c r="O53" s="91">
        <f t="shared" si="13"/>
        <v>657.20320000000004</v>
      </c>
      <c r="P53" s="91">
        <f t="shared" si="13"/>
        <v>657.20320000000004</v>
      </c>
      <c r="Q53" s="91">
        <f t="shared" si="13"/>
        <v>657.20320000000004</v>
      </c>
      <c r="R53" s="91">
        <f t="shared" si="13"/>
        <v>657.20320000000004</v>
      </c>
      <c r="S53" s="91">
        <f t="shared" si="13"/>
        <v>657.20320000000004</v>
      </c>
      <c r="T53" s="91">
        <f t="shared" si="13"/>
        <v>657.20320000000004</v>
      </c>
      <c r="U53" s="91">
        <f t="shared" si="13"/>
        <v>657.20320000000004</v>
      </c>
      <c r="V53" s="91">
        <f t="shared" si="13"/>
        <v>657.20320000000004</v>
      </c>
      <c r="W53" s="91">
        <f t="shared" si="13"/>
        <v>657.20320000000004</v>
      </c>
      <c r="X53" s="91">
        <f t="shared" si="13"/>
        <v>657.20320000000004</v>
      </c>
      <c r="Y53" s="91">
        <f t="shared" si="13"/>
        <v>657.20320000000004</v>
      </c>
      <c r="Z53" s="91">
        <f t="shared" si="13"/>
        <v>657.20320000000004</v>
      </c>
      <c r="AA53" s="91">
        <f t="shared" si="13"/>
        <v>657.20320000000004</v>
      </c>
      <c r="AB53" s="91">
        <f t="shared" si="13"/>
        <v>657.20320000000004</v>
      </c>
      <c r="AC53" s="91">
        <f t="shared" si="13"/>
        <v>657.20320000000004</v>
      </c>
      <c r="AD53" s="91">
        <f t="shared" si="13"/>
        <v>657.20320000000004</v>
      </c>
      <c r="AE53" s="91">
        <f t="shared" si="13"/>
        <v>657.20320000000004</v>
      </c>
      <c r="AF53" s="91">
        <f t="shared" si="13"/>
        <v>657.20320000000004</v>
      </c>
      <c r="AG53" s="91">
        <f t="shared" si="13"/>
        <v>657.20320000000004</v>
      </c>
      <c r="AH53" s="80">
        <f t="shared" si="13"/>
        <v>657.20320000000004</v>
      </c>
      <c r="AI53" s="76"/>
    </row>
    <row r="54" spans="1:35" s="39" customFormat="1" ht="15.9" customHeight="1" x14ac:dyDescent="0.25">
      <c r="A54" s="35"/>
      <c r="B54" s="34" t="s">
        <v>106</v>
      </c>
      <c r="C54" s="36"/>
      <c r="D54" s="37"/>
      <c r="E54" s="38">
        <f t="shared" ref="E54:AH54" si="14">E52-E53</f>
        <v>12178.7968</v>
      </c>
      <c r="F54" s="38">
        <f t="shared" si="14"/>
        <v>12178.7968</v>
      </c>
      <c r="G54" s="38">
        <f t="shared" si="14"/>
        <v>12178.7968</v>
      </c>
      <c r="H54" s="38">
        <f t="shared" si="14"/>
        <v>12178.7968</v>
      </c>
      <c r="I54" s="38">
        <f t="shared" si="14"/>
        <v>12178.7968</v>
      </c>
      <c r="J54" s="38">
        <f t="shared" si="14"/>
        <v>12178.7968</v>
      </c>
      <c r="K54" s="38">
        <f t="shared" si="14"/>
        <v>12178.7968</v>
      </c>
      <c r="L54" s="38">
        <f t="shared" si="14"/>
        <v>12178.7968</v>
      </c>
      <c r="M54" s="38">
        <f t="shared" si="14"/>
        <v>12178.7968</v>
      </c>
      <c r="N54" s="38">
        <f t="shared" si="14"/>
        <v>12178.7968</v>
      </c>
      <c r="O54" s="38">
        <f t="shared" si="14"/>
        <v>12178.7968</v>
      </c>
      <c r="P54" s="38">
        <f t="shared" si="14"/>
        <v>12178.7968</v>
      </c>
      <c r="Q54" s="38">
        <f t="shared" si="14"/>
        <v>12178.7968</v>
      </c>
      <c r="R54" s="38">
        <f t="shared" si="14"/>
        <v>12178.7968</v>
      </c>
      <c r="S54" s="38">
        <f t="shared" si="14"/>
        <v>12178.7968</v>
      </c>
      <c r="T54" s="38">
        <f t="shared" si="14"/>
        <v>12178.7968</v>
      </c>
      <c r="U54" s="38">
        <f t="shared" si="14"/>
        <v>12178.7968</v>
      </c>
      <c r="V54" s="38">
        <f t="shared" si="14"/>
        <v>12178.7968</v>
      </c>
      <c r="W54" s="38">
        <f t="shared" si="14"/>
        <v>12178.7968</v>
      </c>
      <c r="X54" s="38">
        <f t="shared" si="14"/>
        <v>12178.7968</v>
      </c>
      <c r="Y54" s="38">
        <f t="shared" si="14"/>
        <v>12178.7968</v>
      </c>
      <c r="Z54" s="38">
        <f t="shared" si="14"/>
        <v>12178.7968</v>
      </c>
      <c r="AA54" s="38">
        <f t="shared" si="14"/>
        <v>12178.7968</v>
      </c>
      <c r="AB54" s="38">
        <f t="shared" si="14"/>
        <v>12178.7968</v>
      </c>
      <c r="AC54" s="38">
        <f t="shared" si="14"/>
        <v>12178.7968</v>
      </c>
      <c r="AD54" s="38">
        <f t="shared" si="14"/>
        <v>12178.7968</v>
      </c>
      <c r="AE54" s="38">
        <f t="shared" si="14"/>
        <v>12178.7968</v>
      </c>
      <c r="AF54" s="38">
        <f t="shared" si="14"/>
        <v>12178.7968</v>
      </c>
      <c r="AG54" s="38">
        <f t="shared" si="14"/>
        <v>12178.7968</v>
      </c>
      <c r="AH54" s="81">
        <f t="shared" si="14"/>
        <v>12178.7968</v>
      </c>
      <c r="AI54" s="76"/>
    </row>
    <row r="55" spans="1:35" s="3" customFormat="1" ht="15.9" customHeight="1" x14ac:dyDescent="0.25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" customHeight="1" x14ac:dyDescent="0.25">
      <c r="A56" s="5"/>
      <c r="B56" s="6"/>
      <c r="C56" s="5">
        <f>SUM(E54:AH54)/30</f>
        <v>12178.796800000006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" customHeight="1" x14ac:dyDescent="0.25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83">
        <v>0.99</v>
      </c>
    </row>
    <row r="59" spans="1:35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" customHeight="1" x14ac:dyDescent="0.25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83">
        <v>0.98</v>
      </c>
    </row>
    <row r="61" spans="1:35" s="3" customFormat="1" ht="15.9" customHeight="1" x14ac:dyDescent="0.25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64">
        <v>0.97</v>
      </c>
      <c r="U61" s="64">
        <v>0.97</v>
      </c>
      <c r="V61" s="64">
        <v>0.97</v>
      </c>
      <c r="W61" s="64">
        <v>0.97</v>
      </c>
      <c r="X61" s="64">
        <v>0.97</v>
      </c>
      <c r="Y61" s="64">
        <v>0.97</v>
      </c>
      <c r="Z61" s="64">
        <v>0.97</v>
      </c>
      <c r="AA61" s="64">
        <v>0.97</v>
      </c>
      <c r="AB61" s="64">
        <v>0.97</v>
      </c>
      <c r="AC61" s="64">
        <v>0.97</v>
      </c>
      <c r="AD61" s="64">
        <v>0.97</v>
      </c>
      <c r="AE61" s="64">
        <v>0.97</v>
      </c>
      <c r="AF61" s="64">
        <v>0.97</v>
      </c>
      <c r="AG61" s="64">
        <v>0.97</v>
      </c>
      <c r="AH61" s="107">
        <v>0.97</v>
      </c>
    </row>
    <row r="62" spans="1:35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" customHeight="1" x14ac:dyDescent="0.25">
      <c r="A65" s="60">
        <f t="shared" si="15"/>
        <v>8</v>
      </c>
      <c r="B65" s="62" t="s">
        <v>44</v>
      </c>
      <c r="C65" s="60">
        <v>503</v>
      </c>
      <c r="D65" s="63"/>
      <c r="E65" s="64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78">
        <v>0.96</v>
      </c>
    </row>
    <row r="66" spans="1:35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" customHeight="1" x14ac:dyDescent="0.25">
      <c r="A72" s="28"/>
      <c r="B72" s="41" t="s">
        <v>108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12048.630000000001</v>
      </c>
      <c r="AA72" s="32">
        <f t="shared" si="16"/>
        <v>12048.630000000001</v>
      </c>
      <c r="AB72" s="32">
        <f t="shared" si="16"/>
        <v>12048.630000000001</v>
      </c>
      <c r="AC72" s="32">
        <f t="shared" si="16"/>
        <v>12048.630000000001</v>
      </c>
      <c r="AD72" s="32">
        <f t="shared" si="16"/>
        <v>12048.630000000001</v>
      </c>
      <c r="AE72" s="32">
        <f t="shared" si="16"/>
        <v>12048.630000000001</v>
      </c>
      <c r="AF72" s="32">
        <f t="shared" si="16"/>
        <v>12048.630000000001</v>
      </c>
      <c r="AG72" s="32">
        <f t="shared" si="16"/>
        <v>12048.630000000001</v>
      </c>
      <c r="AH72" s="80">
        <f t="shared" si="16"/>
        <v>12048.630000000001</v>
      </c>
    </row>
    <row r="73" spans="1:35" s="39" customFormat="1" ht="15.9" customHeight="1" x14ac:dyDescent="0.25">
      <c r="A73" s="35"/>
      <c r="B73" s="33" t="s">
        <v>109</v>
      </c>
      <c r="C73" s="40">
        <v>3.3000000000000002E-2</v>
      </c>
      <c r="D73" s="37"/>
      <c r="E73" s="91">
        <f t="shared" ref="E73:AH73" si="17">(IF(E58&lt;100%,0,E58*$C58)+IF(E59&lt;100%,0,E59*$C59)+IF(E60&lt;100%,0,E60*$C60)+IF(E61&lt;100%,0,E61*$C61)+IF(E62&lt;100%,0,E62*$C62)+IF(E63&lt;100%,0,E63*$C63)+IF(E64&lt;100%,0,E64*$C64)+IF(E65&lt;96%,0,E65*$C65)+IF(E66&lt;100%,0,E66*$C66)+IF(E67&lt;100%,0,E67*$C67)+IF(E68&lt;100%,0,E68*$C68)+IF(E69&lt;100%,0,E69*$C69)+IF(E70&lt;100%,0,E70*$C70)+IF(E71&lt;100%,0,E71*$C71))*$C73</f>
        <v>290.56104000000005</v>
      </c>
      <c r="F73" s="91">
        <f t="shared" si="17"/>
        <v>290.56104000000005</v>
      </c>
      <c r="G73" s="91">
        <f t="shared" si="17"/>
        <v>290.56104000000005</v>
      </c>
      <c r="H73" s="91">
        <f t="shared" si="17"/>
        <v>290.56104000000005</v>
      </c>
      <c r="I73" s="91">
        <f t="shared" si="17"/>
        <v>290.56104000000005</v>
      </c>
      <c r="J73" s="91">
        <f t="shared" si="17"/>
        <v>290.56104000000005</v>
      </c>
      <c r="K73" s="91">
        <f t="shared" si="17"/>
        <v>290.56104000000005</v>
      </c>
      <c r="L73" s="91">
        <f t="shared" si="17"/>
        <v>290.56104000000005</v>
      </c>
      <c r="M73" s="91">
        <f t="shared" si="17"/>
        <v>290.56104000000005</v>
      </c>
      <c r="N73" s="91">
        <f t="shared" si="17"/>
        <v>290.56104000000005</v>
      </c>
      <c r="O73" s="91">
        <f t="shared" si="17"/>
        <v>290.56104000000005</v>
      </c>
      <c r="P73" s="91">
        <f t="shared" si="17"/>
        <v>290.56104000000005</v>
      </c>
      <c r="Q73" s="91">
        <f t="shared" si="17"/>
        <v>290.56104000000005</v>
      </c>
      <c r="R73" s="91">
        <f t="shared" si="17"/>
        <v>290.56104000000005</v>
      </c>
      <c r="S73" s="91">
        <f t="shared" si="17"/>
        <v>290.56104000000005</v>
      </c>
      <c r="T73" s="91">
        <f t="shared" si="17"/>
        <v>290.56104000000005</v>
      </c>
      <c r="U73" s="91">
        <f t="shared" si="17"/>
        <v>290.56104000000005</v>
      </c>
      <c r="V73" s="91">
        <f t="shared" si="17"/>
        <v>290.56104000000005</v>
      </c>
      <c r="W73" s="91">
        <f t="shared" si="17"/>
        <v>290.56104000000005</v>
      </c>
      <c r="X73" s="91">
        <f t="shared" si="17"/>
        <v>290.56104000000005</v>
      </c>
      <c r="Y73" s="91">
        <f t="shared" si="17"/>
        <v>290.56104000000005</v>
      </c>
      <c r="Z73" s="91">
        <f t="shared" si="17"/>
        <v>290.56104000000005</v>
      </c>
      <c r="AA73" s="91">
        <f t="shared" si="17"/>
        <v>290.56104000000005</v>
      </c>
      <c r="AB73" s="91">
        <f t="shared" si="17"/>
        <v>290.56104000000005</v>
      </c>
      <c r="AC73" s="91">
        <f t="shared" si="17"/>
        <v>290.56104000000005</v>
      </c>
      <c r="AD73" s="91">
        <f t="shared" si="17"/>
        <v>290.56104000000005</v>
      </c>
      <c r="AE73" s="91">
        <f t="shared" si="17"/>
        <v>290.56104000000005</v>
      </c>
      <c r="AF73" s="91">
        <f t="shared" si="17"/>
        <v>290.56104000000005</v>
      </c>
      <c r="AG73" s="91">
        <f t="shared" si="17"/>
        <v>290.56104000000005</v>
      </c>
      <c r="AH73" s="80">
        <f t="shared" si="17"/>
        <v>290.56104000000005</v>
      </c>
      <c r="AI73" s="76"/>
    </row>
    <row r="74" spans="1:35" s="39" customFormat="1" ht="15.9" customHeight="1" x14ac:dyDescent="0.25">
      <c r="A74" s="35"/>
      <c r="B74" s="34" t="s">
        <v>106</v>
      </c>
      <c r="C74" s="36"/>
      <c r="D74" s="37"/>
      <c r="E74" s="38">
        <f t="shared" ref="E74:AH74" si="18">E72-E73</f>
        <v>11758.068960000001</v>
      </c>
      <c r="F74" s="38">
        <f t="shared" si="18"/>
        <v>11758.068960000001</v>
      </c>
      <c r="G74" s="38">
        <f t="shared" si="18"/>
        <v>11758.068960000001</v>
      </c>
      <c r="H74" s="38">
        <f t="shared" si="18"/>
        <v>11758.068960000001</v>
      </c>
      <c r="I74" s="38">
        <f t="shared" si="18"/>
        <v>11758.068960000001</v>
      </c>
      <c r="J74" s="38">
        <f t="shared" si="18"/>
        <v>11758.068960000001</v>
      </c>
      <c r="K74" s="38">
        <f t="shared" si="18"/>
        <v>11758.068960000001</v>
      </c>
      <c r="L74" s="38">
        <f t="shared" si="18"/>
        <v>11758.068960000001</v>
      </c>
      <c r="M74" s="38">
        <f t="shared" si="18"/>
        <v>11758.068960000001</v>
      </c>
      <c r="N74" s="38">
        <f t="shared" si="18"/>
        <v>11758.068960000001</v>
      </c>
      <c r="O74" s="38">
        <f t="shared" si="18"/>
        <v>11758.068960000001</v>
      </c>
      <c r="P74" s="38">
        <f t="shared" si="18"/>
        <v>11758.068960000001</v>
      </c>
      <c r="Q74" s="38">
        <f t="shared" si="18"/>
        <v>11758.068960000001</v>
      </c>
      <c r="R74" s="38">
        <f t="shared" si="18"/>
        <v>11758.068960000001</v>
      </c>
      <c r="S74" s="38">
        <f t="shared" si="18"/>
        <v>11758.068960000001</v>
      </c>
      <c r="T74" s="38">
        <f t="shared" si="18"/>
        <v>11758.068960000001</v>
      </c>
      <c r="U74" s="38">
        <f t="shared" si="18"/>
        <v>11758.068960000001</v>
      </c>
      <c r="V74" s="38">
        <f t="shared" si="18"/>
        <v>11758.068960000001</v>
      </c>
      <c r="W74" s="38">
        <f t="shared" si="18"/>
        <v>11758.068960000001</v>
      </c>
      <c r="X74" s="38">
        <f t="shared" si="18"/>
        <v>11758.068960000001</v>
      </c>
      <c r="Y74" s="38">
        <f t="shared" si="18"/>
        <v>11758.068960000001</v>
      </c>
      <c r="Z74" s="38">
        <f t="shared" si="18"/>
        <v>11758.068960000001</v>
      </c>
      <c r="AA74" s="38">
        <f t="shared" si="18"/>
        <v>11758.068960000001</v>
      </c>
      <c r="AB74" s="38">
        <f t="shared" si="18"/>
        <v>11758.068960000001</v>
      </c>
      <c r="AC74" s="38">
        <f t="shared" si="18"/>
        <v>11758.068960000001</v>
      </c>
      <c r="AD74" s="38">
        <f t="shared" si="18"/>
        <v>11758.068960000001</v>
      </c>
      <c r="AE74" s="38">
        <f t="shared" si="18"/>
        <v>11758.068960000001</v>
      </c>
      <c r="AF74" s="38">
        <f t="shared" si="18"/>
        <v>11758.068960000001</v>
      </c>
      <c r="AG74" s="38">
        <f t="shared" si="18"/>
        <v>11758.068960000001</v>
      </c>
      <c r="AH74" s="81">
        <f t="shared" si="18"/>
        <v>11758.068960000001</v>
      </c>
      <c r="AI74" s="76"/>
    </row>
    <row r="75" spans="1:35" s="3" customFormat="1" ht="15.9" customHeight="1" x14ac:dyDescent="0.25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" customHeight="1" x14ac:dyDescent="0.25">
      <c r="A76" s="5"/>
      <c r="B76" s="6"/>
      <c r="C76" s="5">
        <f>SUM(E74:AH74)/30</f>
        <v>11758.068960000002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" customHeight="1" x14ac:dyDescent="0.25">
      <c r="A84" s="28"/>
      <c r="B84" s="41" t="s">
        <v>108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" customHeight="1" x14ac:dyDescent="0.25">
      <c r="A85" s="35"/>
      <c r="B85" s="33" t="s">
        <v>109</v>
      </c>
      <c r="C85" s="40">
        <v>6.7599999999999993E-2</v>
      </c>
      <c r="D85" s="37"/>
      <c r="E85" s="91">
        <f t="shared" ref="E85:AH85" si="20">(IF(E78&lt;100%,0,E78*$C78)+IF(E79&lt;100%,0,E79*$C79)+IF(E80&lt;100%,0,E80*$C80)+IF(E81&lt;100%,0,E81*$C81)+IF(E82&lt;100%,0,E82*$C82)+IF(E83&lt;100%,0,E83*$C83))*$C85</f>
        <v>233.89599999999999</v>
      </c>
      <c r="F85" s="91">
        <f t="shared" si="20"/>
        <v>233.89599999999999</v>
      </c>
      <c r="G85" s="91">
        <f t="shared" si="20"/>
        <v>233.89599999999999</v>
      </c>
      <c r="H85" s="91">
        <f t="shared" si="20"/>
        <v>233.89599999999999</v>
      </c>
      <c r="I85" s="91">
        <f t="shared" si="20"/>
        <v>233.89599999999999</v>
      </c>
      <c r="J85" s="91">
        <f t="shared" si="20"/>
        <v>233.89599999999999</v>
      </c>
      <c r="K85" s="91">
        <f t="shared" si="20"/>
        <v>233.89599999999999</v>
      </c>
      <c r="L85" s="91">
        <f t="shared" si="20"/>
        <v>233.89599999999999</v>
      </c>
      <c r="M85" s="91">
        <f t="shared" si="20"/>
        <v>233.89599999999999</v>
      </c>
      <c r="N85" s="91">
        <f t="shared" si="20"/>
        <v>233.89599999999999</v>
      </c>
      <c r="O85" s="91">
        <f t="shared" si="20"/>
        <v>233.89599999999999</v>
      </c>
      <c r="P85" s="91">
        <f t="shared" si="20"/>
        <v>233.89599999999999</v>
      </c>
      <c r="Q85" s="91">
        <f t="shared" si="20"/>
        <v>233.89599999999999</v>
      </c>
      <c r="R85" s="91">
        <f t="shared" si="20"/>
        <v>233.89599999999999</v>
      </c>
      <c r="S85" s="91">
        <f t="shared" si="20"/>
        <v>233.89599999999999</v>
      </c>
      <c r="T85" s="91">
        <f t="shared" si="20"/>
        <v>233.89599999999999</v>
      </c>
      <c r="U85" s="91">
        <f t="shared" si="20"/>
        <v>233.89599999999999</v>
      </c>
      <c r="V85" s="91">
        <f t="shared" si="20"/>
        <v>233.89599999999999</v>
      </c>
      <c r="W85" s="91">
        <f t="shared" si="20"/>
        <v>233.89599999999999</v>
      </c>
      <c r="X85" s="91">
        <f t="shared" si="20"/>
        <v>233.89599999999999</v>
      </c>
      <c r="Y85" s="91">
        <f t="shared" si="20"/>
        <v>233.89599999999999</v>
      </c>
      <c r="Z85" s="91">
        <f t="shared" si="20"/>
        <v>233.89599999999999</v>
      </c>
      <c r="AA85" s="91">
        <f t="shared" si="20"/>
        <v>233.89599999999999</v>
      </c>
      <c r="AB85" s="91">
        <f t="shared" si="20"/>
        <v>233.89599999999999</v>
      </c>
      <c r="AC85" s="91">
        <f t="shared" si="20"/>
        <v>233.89599999999999</v>
      </c>
      <c r="AD85" s="91">
        <f t="shared" si="20"/>
        <v>233.89599999999999</v>
      </c>
      <c r="AE85" s="91">
        <f t="shared" si="20"/>
        <v>233.89599999999999</v>
      </c>
      <c r="AF85" s="91">
        <f t="shared" si="20"/>
        <v>233.89599999999999</v>
      </c>
      <c r="AG85" s="91">
        <f t="shared" si="20"/>
        <v>233.89599999999999</v>
      </c>
      <c r="AH85" s="80">
        <f t="shared" si="20"/>
        <v>233.89599999999999</v>
      </c>
      <c r="AI85" s="76"/>
    </row>
    <row r="86" spans="1:35" s="39" customFormat="1" ht="15.9" customHeight="1" x14ac:dyDescent="0.25">
      <c r="A86" s="35"/>
      <c r="B86" s="34" t="s">
        <v>106</v>
      </c>
      <c r="C86" s="36"/>
      <c r="D86" s="37"/>
      <c r="E86" s="38">
        <f t="shared" ref="E86:AH86" si="21">E84-E85</f>
        <v>3226.1039999999998</v>
      </c>
      <c r="F86" s="38">
        <f t="shared" si="21"/>
        <v>3226.1039999999998</v>
      </c>
      <c r="G86" s="38">
        <f t="shared" si="21"/>
        <v>3226.1039999999998</v>
      </c>
      <c r="H86" s="38">
        <f t="shared" si="21"/>
        <v>3226.1039999999998</v>
      </c>
      <c r="I86" s="38">
        <f t="shared" si="21"/>
        <v>3226.1039999999998</v>
      </c>
      <c r="J86" s="38">
        <f t="shared" si="21"/>
        <v>3226.1039999999998</v>
      </c>
      <c r="K86" s="38">
        <f t="shared" si="21"/>
        <v>3226.1039999999998</v>
      </c>
      <c r="L86" s="38">
        <f t="shared" si="21"/>
        <v>3226.1039999999998</v>
      </c>
      <c r="M86" s="38">
        <f t="shared" si="21"/>
        <v>3226.1039999999998</v>
      </c>
      <c r="N86" s="38">
        <f t="shared" si="21"/>
        <v>3226.1039999999998</v>
      </c>
      <c r="O86" s="38">
        <f t="shared" si="21"/>
        <v>3226.1039999999998</v>
      </c>
      <c r="P86" s="38">
        <f t="shared" si="21"/>
        <v>3226.1039999999998</v>
      </c>
      <c r="Q86" s="38">
        <f t="shared" si="21"/>
        <v>3226.1039999999998</v>
      </c>
      <c r="R86" s="38">
        <f t="shared" si="21"/>
        <v>3226.1039999999998</v>
      </c>
      <c r="S86" s="38">
        <f t="shared" si="21"/>
        <v>3226.1039999999998</v>
      </c>
      <c r="T86" s="38">
        <f t="shared" si="21"/>
        <v>3226.1039999999998</v>
      </c>
      <c r="U86" s="38">
        <f t="shared" si="21"/>
        <v>3226.1039999999998</v>
      </c>
      <c r="V86" s="38">
        <f t="shared" si="21"/>
        <v>3226.1039999999998</v>
      </c>
      <c r="W86" s="38">
        <f t="shared" si="21"/>
        <v>3226.1039999999998</v>
      </c>
      <c r="X86" s="38">
        <f t="shared" si="21"/>
        <v>3226.1039999999998</v>
      </c>
      <c r="Y86" s="38">
        <f t="shared" si="21"/>
        <v>3226.1039999999998</v>
      </c>
      <c r="Z86" s="38">
        <f t="shared" si="21"/>
        <v>3226.1039999999998</v>
      </c>
      <c r="AA86" s="38">
        <f t="shared" si="21"/>
        <v>3226.1039999999998</v>
      </c>
      <c r="AB86" s="38">
        <f t="shared" si="21"/>
        <v>3226.1039999999998</v>
      </c>
      <c r="AC86" s="38">
        <f t="shared" si="21"/>
        <v>3226.1039999999998</v>
      </c>
      <c r="AD86" s="38">
        <f t="shared" si="21"/>
        <v>3226.1039999999998</v>
      </c>
      <c r="AE86" s="38">
        <f t="shared" si="21"/>
        <v>3226.1039999999998</v>
      </c>
      <c r="AF86" s="38">
        <f t="shared" si="21"/>
        <v>3226.1039999999998</v>
      </c>
      <c r="AG86" s="38">
        <f t="shared" si="21"/>
        <v>3226.1039999999998</v>
      </c>
      <c r="AH86" s="81">
        <f t="shared" si="21"/>
        <v>3226.1039999999998</v>
      </c>
      <c r="AI86" s="76"/>
    </row>
    <row r="87" spans="1:35" s="3" customFormat="1" ht="15.9" customHeight="1" x14ac:dyDescent="0.25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" customHeight="1" x14ac:dyDescent="0.25">
      <c r="A88" s="5"/>
      <c r="B88" s="6"/>
      <c r="C88" s="5">
        <f>SUM(E86:AH86)/30</f>
        <v>3226.1040000000016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" customHeight="1" x14ac:dyDescent="0.3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" customHeight="1" x14ac:dyDescent="0.25">
      <c r="A90" s="47">
        <f>1</f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" customHeight="1" x14ac:dyDescent="0.25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" customHeight="1" x14ac:dyDescent="0.25">
      <c r="A92" s="47">
        <f>+A91+1</f>
        <v>3</v>
      </c>
      <c r="B92" s="48" t="s">
        <v>60</v>
      </c>
      <c r="C92" s="47">
        <v>670</v>
      </c>
      <c r="D92" s="49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" customHeight="1" x14ac:dyDescent="0.25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" customHeight="1" thickBot="1" x14ac:dyDescent="0.3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75">
        <v>1</v>
      </c>
    </row>
    <row r="95" spans="1:35" s="3" customFormat="1" ht="15.9" customHeight="1" x14ac:dyDescent="0.25">
      <c r="A95" s="28"/>
      <c r="B95" s="41" t="s">
        <v>108</v>
      </c>
      <c r="C95" s="30"/>
      <c r="D95" s="31"/>
      <c r="E95" s="32">
        <f>(E90*$C90)+(E91*$C91)+(E92*$C92)+(E93*$C93)+(E94*$C94)</f>
        <v>4355</v>
      </c>
      <c r="F95" s="102">
        <f t="shared" ref="F95:AH95" si="22">(F90*$C90)+(F91*$C91)+(F92*$C92)+(F93*$C93)+(F94*$C94)</f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3">
        <f t="shared" si="22"/>
        <v>4355</v>
      </c>
    </row>
    <row r="96" spans="1:35" s="39" customFormat="1" ht="15.9" customHeight="1" x14ac:dyDescent="0.25">
      <c r="A96" s="35"/>
      <c r="B96" s="33" t="s">
        <v>109</v>
      </c>
      <c r="C96" s="40">
        <v>2.0799999999999999E-2</v>
      </c>
      <c r="D96" s="37"/>
      <c r="E96" s="91">
        <f t="shared" ref="E96:AH96" si="23">(IF(E90&lt;100%,0,E90*$C90)+IF(E91&lt;100%,0,E91*$C91)+IF(E92&lt;100%,0,E92*$C92)+IF(E93&lt;100%,0,E93*$C93)+IF(E94&lt;100%,0,E94*$C94))*$C96</f>
        <v>90.583999999999989</v>
      </c>
      <c r="F96" s="91">
        <f t="shared" si="23"/>
        <v>90.583999999999989</v>
      </c>
      <c r="G96" s="91">
        <f t="shared" si="23"/>
        <v>90.583999999999989</v>
      </c>
      <c r="H96" s="91">
        <f t="shared" si="23"/>
        <v>90.583999999999989</v>
      </c>
      <c r="I96" s="91">
        <f t="shared" si="23"/>
        <v>90.583999999999989</v>
      </c>
      <c r="J96" s="91">
        <f t="shared" si="23"/>
        <v>90.583999999999989</v>
      </c>
      <c r="K96" s="91">
        <f t="shared" si="23"/>
        <v>90.583999999999989</v>
      </c>
      <c r="L96" s="91">
        <f t="shared" si="23"/>
        <v>90.583999999999989</v>
      </c>
      <c r="M96" s="91">
        <f t="shared" si="23"/>
        <v>90.583999999999989</v>
      </c>
      <c r="N96" s="91">
        <f t="shared" si="23"/>
        <v>90.583999999999989</v>
      </c>
      <c r="O96" s="91">
        <f t="shared" si="23"/>
        <v>90.583999999999989</v>
      </c>
      <c r="P96" s="91">
        <f t="shared" si="23"/>
        <v>90.583999999999989</v>
      </c>
      <c r="Q96" s="91">
        <f t="shared" si="23"/>
        <v>90.583999999999989</v>
      </c>
      <c r="R96" s="91">
        <f t="shared" si="23"/>
        <v>90.583999999999989</v>
      </c>
      <c r="S96" s="91">
        <f t="shared" si="23"/>
        <v>90.583999999999989</v>
      </c>
      <c r="T96" s="91">
        <f t="shared" si="23"/>
        <v>90.583999999999989</v>
      </c>
      <c r="U96" s="91">
        <f t="shared" si="23"/>
        <v>90.583999999999989</v>
      </c>
      <c r="V96" s="91">
        <f t="shared" si="23"/>
        <v>90.583999999999989</v>
      </c>
      <c r="W96" s="91">
        <f t="shared" si="23"/>
        <v>90.583999999999989</v>
      </c>
      <c r="X96" s="91">
        <f t="shared" si="23"/>
        <v>90.583999999999989</v>
      </c>
      <c r="Y96" s="91">
        <f t="shared" si="23"/>
        <v>90.583999999999989</v>
      </c>
      <c r="Z96" s="91">
        <f t="shared" si="23"/>
        <v>90.583999999999989</v>
      </c>
      <c r="AA96" s="91">
        <f t="shared" si="23"/>
        <v>90.583999999999989</v>
      </c>
      <c r="AB96" s="91">
        <f t="shared" si="23"/>
        <v>90.583999999999989</v>
      </c>
      <c r="AC96" s="91">
        <f t="shared" si="23"/>
        <v>90.583999999999989</v>
      </c>
      <c r="AD96" s="91">
        <f t="shared" si="23"/>
        <v>90.583999999999989</v>
      </c>
      <c r="AE96" s="91">
        <f t="shared" si="23"/>
        <v>90.583999999999989</v>
      </c>
      <c r="AF96" s="91">
        <f t="shared" si="23"/>
        <v>90.583999999999989</v>
      </c>
      <c r="AG96" s="91">
        <f t="shared" si="23"/>
        <v>90.583999999999989</v>
      </c>
      <c r="AH96" s="80">
        <f t="shared" si="23"/>
        <v>90.583999999999989</v>
      </c>
      <c r="AI96" s="76"/>
    </row>
    <row r="97" spans="1:35" s="39" customFormat="1" ht="15.9" customHeight="1" x14ac:dyDescent="0.25">
      <c r="A97" s="35"/>
      <c r="B97" s="34" t="s">
        <v>106</v>
      </c>
      <c r="C97" s="36"/>
      <c r="D97" s="37"/>
      <c r="E97" s="38">
        <f t="shared" ref="E97:AH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81">
        <f t="shared" si="24"/>
        <v>4264.4160000000002</v>
      </c>
      <c r="AI97" s="76"/>
    </row>
    <row r="98" spans="1:35" s="3" customFormat="1" ht="15.9" customHeight="1" x14ac:dyDescent="0.25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78"/>
    </row>
    <row r="99" spans="1:35" s="3" customFormat="1" ht="15.9" customHeight="1" x14ac:dyDescent="0.25">
      <c r="A99" s="5"/>
      <c r="B99" s="6"/>
      <c r="C99" s="5">
        <f>SUM(E97:AH97)/30</f>
        <v>4264.4159999999983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8"/>
    </row>
    <row r="100" spans="1:35" s="3" customFormat="1" ht="15.9" customHeight="1" x14ac:dyDescent="0.3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8"/>
    </row>
    <row r="101" spans="1:35" s="3" customFormat="1" ht="15.9" customHeight="1" x14ac:dyDescent="0.25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79">
        <v>1</v>
      </c>
    </row>
    <row r="102" spans="1:35" s="3" customFormat="1" ht="15.9" customHeight="1" x14ac:dyDescent="0.25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79">
        <v>1</v>
      </c>
    </row>
    <row r="103" spans="1:35" s="3" customFormat="1" ht="15.9" customHeight="1" x14ac:dyDescent="0.25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79">
        <v>1</v>
      </c>
    </row>
    <row r="104" spans="1:35" s="3" customFormat="1" ht="15.9" customHeight="1" x14ac:dyDescent="0.25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79">
        <v>1</v>
      </c>
    </row>
    <row r="105" spans="1:35" s="3" customFormat="1" ht="15.9" customHeight="1" x14ac:dyDescent="0.25">
      <c r="A105" s="47">
        <f>+A104+1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79">
        <v>1</v>
      </c>
    </row>
    <row r="106" spans="1:35" s="3" customFormat="1" ht="15.9" customHeight="1" thickBot="1" x14ac:dyDescent="0.3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75">
        <v>1</v>
      </c>
    </row>
    <row r="107" spans="1:35" s="3" customFormat="1" ht="15.9" customHeight="1" x14ac:dyDescent="0.25">
      <c r="A107" s="28"/>
      <c r="B107" s="33" t="s">
        <v>108</v>
      </c>
      <c r="C107" s="30"/>
      <c r="D107" s="31"/>
      <c r="E107" s="32">
        <f>(E101*$C101)+(E102*$C102)+(E103*$C103)+(E104*$C104)+(E105*$C105)+(E106*$C106)</f>
        <v>4937</v>
      </c>
      <c r="F107" s="102">
        <f t="shared" ref="F107:AH107" si="25">(F101*$C101)+(F102*$C102)+(F103*$C103)+(F104*$C104)+(F105*$C105)+(F106*$C106)</f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3">
        <f t="shared" si="25"/>
        <v>4937</v>
      </c>
    </row>
    <row r="108" spans="1:35" s="3" customFormat="1" ht="15.9" customHeight="1" x14ac:dyDescent="0.25">
      <c r="A108" s="35"/>
      <c r="B108" s="33" t="s">
        <v>109</v>
      </c>
      <c r="C108" s="40">
        <v>5.0500000000000003E-2</v>
      </c>
      <c r="D108" s="37"/>
      <c r="E108" s="91">
        <f t="shared" ref="E108:AH108" si="26">(IF(E101&lt;100%,0,E101*$C101)+IF(E102&lt;100%,0,E102*$C102)+IF(E103&lt;100%,0,E103*$C103)+IF(E104&lt;100%,0,E104*$C104)+IF(E105&lt;100%,0,E105*$C105)+IF(E106&lt;100%,0,E106*$C106))*$C108</f>
        <v>249.31850000000003</v>
      </c>
      <c r="F108" s="91">
        <f t="shared" si="26"/>
        <v>249.31850000000003</v>
      </c>
      <c r="G108" s="91">
        <f t="shared" si="26"/>
        <v>249.31850000000003</v>
      </c>
      <c r="H108" s="91">
        <f t="shared" si="26"/>
        <v>249.31850000000003</v>
      </c>
      <c r="I108" s="91">
        <f t="shared" si="26"/>
        <v>249.31850000000003</v>
      </c>
      <c r="J108" s="91">
        <f t="shared" si="26"/>
        <v>249.31850000000003</v>
      </c>
      <c r="K108" s="91">
        <f t="shared" si="26"/>
        <v>249.31850000000003</v>
      </c>
      <c r="L108" s="91">
        <f t="shared" si="26"/>
        <v>249.31850000000003</v>
      </c>
      <c r="M108" s="91">
        <f t="shared" si="26"/>
        <v>249.31850000000003</v>
      </c>
      <c r="N108" s="91">
        <f t="shared" si="26"/>
        <v>249.31850000000003</v>
      </c>
      <c r="O108" s="91">
        <f t="shared" si="26"/>
        <v>249.31850000000003</v>
      </c>
      <c r="P108" s="91">
        <f t="shared" si="26"/>
        <v>249.31850000000003</v>
      </c>
      <c r="Q108" s="91">
        <f t="shared" si="26"/>
        <v>249.31850000000003</v>
      </c>
      <c r="R108" s="91">
        <f t="shared" si="26"/>
        <v>249.31850000000003</v>
      </c>
      <c r="S108" s="91">
        <f t="shared" si="26"/>
        <v>249.31850000000003</v>
      </c>
      <c r="T108" s="91">
        <f t="shared" si="26"/>
        <v>249.31850000000003</v>
      </c>
      <c r="U108" s="91">
        <f t="shared" si="26"/>
        <v>249.31850000000003</v>
      </c>
      <c r="V108" s="91">
        <f t="shared" si="26"/>
        <v>249.31850000000003</v>
      </c>
      <c r="W108" s="91">
        <f t="shared" si="26"/>
        <v>249.31850000000003</v>
      </c>
      <c r="X108" s="91">
        <f t="shared" si="26"/>
        <v>249.31850000000003</v>
      </c>
      <c r="Y108" s="91">
        <f t="shared" si="26"/>
        <v>249.31850000000003</v>
      </c>
      <c r="Z108" s="91">
        <f t="shared" si="26"/>
        <v>249.31850000000003</v>
      </c>
      <c r="AA108" s="91">
        <f t="shared" si="26"/>
        <v>249.31850000000003</v>
      </c>
      <c r="AB108" s="91">
        <f t="shared" si="26"/>
        <v>249.31850000000003</v>
      </c>
      <c r="AC108" s="91">
        <f t="shared" si="26"/>
        <v>249.31850000000003</v>
      </c>
      <c r="AD108" s="91">
        <f t="shared" si="26"/>
        <v>249.31850000000003</v>
      </c>
      <c r="AE108" s="91">
        <f t="shared" si="26"/>
        <v>249.31850000000003</v>
      </c>
      <c r="AF108" s="91">
        <f t="shared" si="26"/>
        <v>249.31850000000003</v>
      </c>
      <c r="AG108" s="91">
        <f t="shared" si="26"/>
        <v>249.31850000000003</v>
      </c>
      <c r="AH108" s="80">
        <f t="shared" si="26"/>
        <v>249.31850000000003</v>
      </c>
    </row>
    <row r="109" spans="1:35" s="3" customFormat="1" ht="15.9" customHeight="1" x14ac:dyDescent="0.25">
      <c r="A109" s="35"/>
      <c r="B109" s="34" t="s">
        <v>106</v>
      </c>
      <c r="C109" s="36"/>
      <c r="D109" s="37"/>
      <c r="E109" s="38">
        <f t="shared" ref="E109:AH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81">
        <f t="shared" si="27"/>
        <v>4687.6814999999997</v>
      </c>
    </row>
    <row r="110" spans="1:35" s="3" customFormat="1" ht="15.9" customHeight="1" x14ac:dyDescent="0.25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78"/>
    </row>
    <row r="111" spans="1:35" s="3" customFormat="1" ht="15.9" customHeight="1" x14ac:dyDescent="0.25">
      <c r="A111" s="5"/>
      <c r="B111" s="6"/>
      <c r="C111" s="5">
        <f>SUM(E109:AH109)/30</f>
        <v>4687.6815000000033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78"/>
    </row>
    <row r="112" spans="1:35" s="3" customFormat="1" ht="15.9" customHeight="1" x14ac:dyDescent="0.3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78"/>
    </row>
    <row r="113" spans="1:34" s="3" customFormat="1" ht="15.9" customHeight="1" x14ac:dyDescent="0.25">
      <c r="A113" s="47">
        <v>1</v>
      </c>
      <c r="B113" s="48" t="s">
        <v>69</v>
      </c>
      <c r="C113" s="47">
        <v>1065</v>
      </c>
      <c r="D113" s="68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" customHeight="1" x14ac:dyDescent="0.25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" customHeight="1" x14ac:dyDescent="0.25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" customHeight="1" x14ac:dyDescent="0.25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" customHeight="1" x14ac:dyDescent="0.25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" customHeight="1" x14ac:dyDescent="0.25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79">
        <v>1</v>
      </c>
    </row>
    <row r="119" spans="1:34" s="3" customFormat="1" ht="15.9" customHeight="1" x14ac:dyDescent="0.25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79">
        <v>1</v>
      </c>
    </row>
    <row r="120" spans="1:34" s="3" customFormat="1" ht="15.9" customHeight="1" x14ac:dyDescent="0.25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" customHeight="1" x14ac:dyDescent="0.25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" customHeight="1" x14ac:dyDescent="0.25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" customHeight="1" x14ac:dyDescent="0.25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79">
        <v>1</v>
      </c>
    </row>
    <row r="124" spans="1:34" s="3" customFormat="1" ht="15.9" customHeight="1" x14ac:dyDescent="0.25">
      <c r="A124" s="47">
        <f t="shared" si="28"/>
        <v>12</v>
      </c>
      <c r="B124" s="48" t="s">
        <v>81</v>
      </c>
      <c r="C124" s="47">
        <v>1129</v>
      </c>
      <c r="D124" s="68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" customHeight="1" x14ac:dyDescent="0.25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" customHeight="1" x14ac:dyDescent="0.25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79">
        <v>1</v>
      </c>
    </row>
    <row r="127" spans="1:34" s="3" customFormat="1" ht="15.9" customHeight="1" x14ac:dyDescent="0.25">
      <c r="A127" s="47">
        <f t="shared" si="28"/>
        <v>15</v>
      </c>
      <c r="B127" s="48" t="s">
        <v>84</v>
      </c>
      <c r="C127" s="47">
        <v>897</v>
      </c>
      <c r="D127" s="68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" customHeight="1" x14ac:dyDescent="0.25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" customHeight="1" x14ac:dyDescent="0.25">
      <c r="A129" s="60">
        <f t="shared" si="28"/>
        <v>17</v>
      </c>
      <c r="B129" s="62" t="s">
        <v>86</v>
      </c>
      <c r="C129" s="60">
        <v>846</v>
      </c>
      <c r="D129" s="63"/>
      <c r="E129" s="64">
        <v>0.3</v>
      </c>
      <c r="F129" s="64">
        <v>0.5</v>
      </c>
      <c r="G129" s="64">
        <v>0.7</v>
      </c>
      <c r="H129" s="64">
        <v>0.9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" customHeight="1" x14ac:dyDescent="0.25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" customHeight="1" x14ac:dyDescent="0.25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" customHeight="1" x14ac:dyDescent="0.25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" customHeight="1" x14ac:dyDescent="0.25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79">
        <v>1</v>
      </c>
    </row>
    <row r="134" spans="1:35" s="3" customFormat="1" ht="15.9" customHeight="1" x14ac:dyDescent="0.25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79">
        <v>1</v>
      </c>
    </row>
    <row r="135" spans="1:35" s="3" customFormat="1" ht="15.9" customHeight="1" x14ac:dyDescent="0.25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79">
        <v>1</v>
      </c>
    </row>
    <row r="136" spans="1:35" s="3" customFormat="1" ht="15.9" customHeight="1" x14ac:dyDescent="0.25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79">
        <v>1</v>
      </c>
    </row>
    <row r="137" spans="1:35" s="3" customFormat="1" ht="15.9" customHeight="1" x14ac:dyDescent="0.25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79">
        <v>1</v>
      </c>
    </row>
    <row r="138" spans="1:35" s="3" customFormat="1" ht="15.9" customHeight="1" x14ac:dyDescent="0.25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79">
        <v>1</v>
      </c>
    </row>
    <row r="139" spans="1:35" s="3" customFormat="1" ht="15.9" customHeight="1" thickBot="1" x14ac:dyDescent="0.3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75">
        <v>1</v>
      </c>
    </row>
    <row r="140" spans="1:35" s="3" customFormat="1" ht="15.9" customHeight="1" x14ac:dyDescent="0.25">
      <c r="A140" s="28"/>
      <c r="B140" s="41" t="s">
        <v>108</v>
      </c>
      <c r="C140" s="30"/>
      <c r="D140" s="31"/>
      <c r="E140" s="32">
        <f t="shared" ref="E140:AH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24996.799999999999</v>
      </c>
      <c r="F140" s="32">
        <f t="shared" si="29"/>
        <v>25166</v>
      </c>
      <c r="G140" s="32">
        <f t="shared" si="29"/>
        <v>25335.200000000001</v>
      </c>
      <c r="H140" s="32">
        <f t="shared" si="29"/>
        <v>25504.400000000001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25589</v>
      </c>
      <c r="M140" s="32">
        <f t="shared" si="29"/>
        <v>25589</v>
      </c>
      <c r="N140" s="32">
        <f t="shared" si="29"/>
        <v>25589</v>
      </c>
      <c r="O140" s="32">
        <f t="shared" si="29"/>
        <v>25589</v>
      </c>
      <c r="P140" s="32">
        <f t="shared" si="29"/>
        <v>25589</v>
      </c>
      <c r="Q140" s="32">
        <f t="shared" si="29"/>
        <v>25589</v>
      </c>
      <c r="R140" s="32">
        <f t="shared" si="29"/>
        <v>25589</v>
      </c>
      <c r="S140" s="32">
        <f t="shared" si="29"/>
        <v>25589</v>
      </c>
      <c r="T140" s="32">
        <f t="shared" si="29"/>
        <v>25589</v>
      </c>
      <c r="U140" s="32">
        <f t="shared" si="29"/>
        <v>25589</v>
      </c>
      <c r="V140" s="32">
        <f t="shared" si="29"/>
        <v>25589</v>
      </c>
      <c r="W140" s="32">
        <f t="shared" si="29"/>
        <v>25589</v>
      </c>
      <c r="X140" s="32">
        <f t="shared" si="29"/>
        <v>25589</v>
      </c>
      <c r="Y140" s="32">
        <f t="shared" si="29"/>
        <v>25589</v>
      </c>
      <c r="Z140" s="32">
        <f t="shared" si="29"/>
        <v>25589</v>
      </c>
      <c r="AA140" s="32">
        <f t="shared" si="29"/>
        <v>25589</v>
      </c>
      <c r="AB140" s="32">
        <f t="shared" si="29"/>
        <v>25589</v>
      </c>
      <c r="AC140" s="32">
        <f t="shared" si="29"/>
        <v>25589</v>
      </c>
      <c r="AD140" s="32">
        <f t="shared" si="29"/>
        <v>25589</v>
      </c>
      <c r="AE140" s="32">
        <f t="shared" si="29"/>
        <v>25589</v>
      </c>
      <c r="AF140" s="32">
        <f t="shared" si="29"/>
        <v>25589</v>
      </c>
      <c r="AG140" s="32">
        <f t="shared" si="29"/>
        <v>25589</v>
      </c>
      <c r="AH140" s="80">
        <f t="shared" si="29"/>
        <v>25589</v>
      </c>
    </row>
    <row r="141" spans="1:35" s="39" customFormat="1" ht="15.9" customHeight="1" x14ac:dyDescent="0.25">
      <c r="A141" s="35"/>
      <c r="B141" s="33" t="s">
        <v>109</v>
      </c>
      <c r="C141" s="40">
        <v>3.9E-2</v>
      </c>
      <c r="D141" s="37"/>
      <c r="E141" s="91">
        <f>(IF(E113&lt;100%,0,E113*$C113)+IF(E114&lt;100%,0,E114*$C114)+IF(E115&lt;100%,0,E115*$C115)+IF(E116&lt;100%,0,E116*$C116)+IF(E117&lt;100%,0,E117*$C117)+IF(E118&lt;100%,0,E118*$C118)+IF(E119&lt;100%,0,E119*$C119)+IF(E120&lt;100%,0,E120*$C120)+IF(E121&lt;100%,0,E121*$C121)+IF(E122&lt;100%,0,E122*$C122)+IF(E123&lt;100%,0,E123*$C123)+IF(E124&lt;100%,0,E124*$C124)+IF(E125&lt;100%,0,E125*$C125)+IF(E126&lt;100%,0,E126*$C126)+IF(E127&lt;100%,0,E127*$C127)+IF(E128&lt;100%,0,E128*$C128)+IF(E129&lt;100%,0,E129*$C129)+IF(E130&lt;100%,0,E130*$C130)+IF(E131&lt;100%,0,E131*$C131)+IF(E132&lt;100%,0,E132*$C132)+IF(E133&lt;100%,0,E133*$C133)+IF(E134&lt;100%,0,E134*$C134)+IF(E135&lt;100%,0,E135*$C135)+IF(E136&lt;100%,0,E136*$C136)+IF(E137&lt;100%,0,E137*$C137)+IF(E138&lt;100%,0,E138*$C138)+IF(E139&lt;100%,0,E139*$C139))*$C141</f>
        <v>964.97699999999998</v>
      </c>
      <c r="F141" s="91">
        <f t="shared" ref="F141:AH141" si="30">(IF(F113&lt;100%,0,F113*$C113)+IF(F114&lt;100%,0,F114*$C114)+IF(F115&lt;100%,0,F115*$C115)+IF(F116&lt;100%,0,F116*$C116)+IF(F117&lt;100%,0,F117*$C117)+IF(F118&lt;100%,0,F118*$C118)+IF(F119&lt;100%,0,F119*$C119)+IF(F120&lt;100%,0,F120*$C120)+IF(F121&lt;100%,0,F121*$C121)+IF(F122&lt;100%,0,F122*$C122)+IF(F123&lt;100%,0,F123*$C123)+IF(F124&lt;100%,0,F124*$C124)+IF(F125&lt;100%,0,F125*$C125)+IF(F126&lt;100%,0,F126*$C126)+IF(F127&lt;100%,0,F127*$C127)+IF(F128&lt;100%,0,F128*$C128)+IF(F129&lt;100%,0,F129*$C129)+IF(F130&lt;100%,0,F130*$C130)+IF(F131&lt;100%,0,F131*$C131)+IF(F132&lt;100%,0,F132*$C132)+IF(F133&lt;100%,0,F133*$C133)+IF(F134&lt;100%,0,F134*$C134)+IF(F135&lt;100%,0,F135*$C135)+IF(F136&lt;100%,0,F136*$C136)+IF(F137&lt;100%,0,F137*$C137)+IF(F138&lt;100%,0,F138*$C138)+IF(F139&lt;100%,0,F139*$C139))*$C141</f>
        <v>964.97699999999998</v>
      </c>
      <c r="G141" s="91">
        <f t="shared" si="30"/>
        <v>964.97699999999998</v>
      </c>
      <c r="H141" s="91">
        <f t="shared" si="30"/>
        <v>964.97699999999998</v>
      </c>
      <c r="I141" s="91">
        <f t="shared" si="30"/>
        <v>997.971</v>
      </c>
      <c r="J141" s="91">
        <f t="shared" si="30"/>
        <v>997.971</v>
      </c>
      <c r="K141" s="91">
        <f t="shared" si="30"/>
        <v>997.971</v>
      </c>
      <c r="L141" s="91">
        <f t="shared" si="30"/>
        <v>997.971</v>
      </c>
      <c r="M141" s="91">
        <f t="shared" si="30"/>
        <v>997.971</v>
      </c>
      <c r="N141" s="91">
        <f t="shared" si="30"/>
        <v>997.971</v>
      </c>
      <c r="O141" s="91">
        <f t="shared" si="30"/>
        <v>997.971</v>
      </c>
      <c r="P141" s="91">
        <f t="shared" si="30"/>
        <v>997.971</v>
      </c>
      <c r="Q141" s="91">
        <f t="shared" si="30"/>
        <v>997.971</v>
      </c>
      <c r="R141" s="91">
        <f t="shared" si="30"/>
        <v>997.971</v>
      </c>
      <c r="S141" s="91">
        <f t="shared" si="30"/>
        <v>997.971</v>
      </c>
      <c r="T141" s="91">
        <f t="shared" si="30"/>
        <v>997.971</v>
      </c>
      <c r="U141" s="91">
        <f t="shared" si="30"/>
        <v>997.971</v>
      </c>
      <c r="V141" s="91">
        <f t="shared" si="30"/>
        <v>997.971</v>
      </c>
      <c r="W141" s="91">
        <f t="shared" si="30"/>
        <v>997.971</v>
      </c>
      <c r="X141" s="91">
        <f t="shared" si="30"/>
        <v>997.971</v>
      </c>
      <c r="Y141" s="91">
        <f t="shared" si="30"/>
        <v>997.971</v>
      </c>
      <c r="Z141" s="91">
        <f t="shared" si="30"/>
        <v>997.971</v>
      </c>
      <c r="AA141" s="91">
        <f t="shared" si="30"/>
        <v>997.971</v>
      </c>
      <c r="AB141" s="91">
        <f t="shared" si="30"/>
        <v>997.971</v>
      </c>
      <c r="AC141" s="91">
        <f t="shared" si="30"/>
        <v>997.971</v>
      </c>
      <c r="AD141" s="91">
        <f t="shared" si="30"/>
        <v>997.971</v>
      </c>
      <c r="AE141" s="91">
        <f t="shared" si="30"/>
        <v>997.971</v>
      </c>
      <c r="AF141" s="91">
        <f t="shared" si="30"/>
        <v>997.971</v>
      </c>
      <c r="AG141" s="91">
        <f t="shared" si="30"/>
        <v>997.971</v>
      </c>
      <c r="AH141" s="80">
        <f t="shared" si="30"/>
        <v>997.971</v>
      </c>
      <c r="AI141" s="76"/>
    </row>
    <row r="142" spans="1:35" s="39" customFormat="1" ht="15.9" customHeight="1" x14ac:dyDescent="0.25">
      <c r="A142" s="35"/>
      <c r="B142" s="34" t="s">
        <v>106</v>
      </c>
      <c r="C142" s="36"/>
      <c r="D142" s="37"/>
      <c r="E142" s="38">
        <f t="shared" ref="E142:AH142" si="31">E140-E141</f>
        <v>24031.823</v>
      </c>
      <c r="F142" s="38">
        <f t="shared" si="31"/>
        <v>24201.023000000001</v>
      </c>
      <c r="G142" s="38">
        <f t="shared" si="31"/>
        <v>24370.223000000002</v>
      </c>
      <c r="H142" s="38">
        <f t="shared" si="31"/>
        <v>24539.423000000003</v>
      </c>
      <c r="I142" s="38">
        <f t="shared" si="31"/>
        <v>24591.028999999999</v>
      </c>
      <c r="J142" s="38">
        <f t="shared" si="31"/>
        <v>24591.028999999999</v>
      </c>
      <c r="K142" s="38">
        <f t="shared" si="31"/>
        <v>24591.028999999999</v>
      </c>
      <c r="L142" s="38">
        <f t="shared" si="31"/>
        <v>24591.028999999999</v>
      </c>
      <c r="M142" s="38">
        <f t="shared" si="31"/>
        <v>24591.028999999999</v>
      </c>
      <c r="N142" s="38">
        <f t="shared" si="31"/>
        <v>24591.028999999999</v>
      </c>
      <c r="O142" s="38">
        <f t="shared" si="31"/>
        <v>24591.028999999999</v>
      </c>
      <c r="P142" s="38">
        <f t="shared" si="31"/>
        <v>24591.028999999999</v>
      </c>
      <c r="Q142" s="38">
        <f t="shared" si="31"/>
        <v>24591.028999999999</v>
      </c>
      <c r="R142" s="38">
        <f t="shared" si="31"/>
        <v>24591.028999999999</v>
      </c>
      <c r="S142" s="38">
        <f t="shared" si="31"/>
        <v>24591.028999999999</v>
      </c>
      <c r="T142" s="38">
        <f t="shared" si="31"/>
        <v>24591.028999999999</v>
      </c>
      <c r="U142" s="38">
        <f t="shared" si="31"/>
        <v>24591.028999999999</v>
      </c>
      <c r="V142" s="38">
        <f t="shared" si="31"/>
        <v>24591.028999999999</v>
      </c>
      <c r="W142" s="38">
        <f t="shared" si="31"/>
        <v>24591.028999999999</v>
      </c>
      <c r="X142" s="38">
        <f t="shared" si="31"/>
        <v>24591.028999999999</v>
      </c>
      <c r="Y142" s="38">
        <f t="shared" si="31"/>
        <v>24591.028999999999</v>
      </c>
      <c r="Z142" s="38">
        <f t="shared" si="31"/>
        <v>24591.028999999999</v>
      </c>
      <c r="AA142" s="38">
        <f t="shared" si="31"/>
        <v>24591.028999999999</v>
      </c>
      <c r="AB142" s="38">
        <f t="shared" si="31"/>
        <v>24591.028999999999</v>
      </c>
      <c r="AC142" s="38">
        <f t="shared" si="31"/>
        <v>24591.028999999999</v>
      </c>
      <c r="AD142" s="38">
        <f t="shared" si="31"/>
        <v>24591.028999999999</v>
      </c>
      <c r="AE142" s="38">
        <f t="shared" si="31"/>
        <v>24591.028999999999</v>
      </c>
      <c r="AF142" s="38">
        <f t="shared" si="31"/>
        <v>24591.028999999999</v>
      </c>
      <c r="AG142" s="38">
        <f t="shared" si="31"/>
        <v>24591.028999999999</v>
      </c>
      <c r="AH142" s="81">
        <f t="shared" si="31"/>
        <v>24591.028999999999</v>
      </c>
      <c r="AI142" s="76"/>
    </row>
    <row r="143" spans="1:35" s="3" customFormat="1" ht="15.9" customHeight="1" x14ac:dyDescent="0.25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78"/>
    </row>
    <row r="144" spans="1:35" s="3" customFormat="1" ht="15.9" customHeight="1" x14ac:dyDescent="0.25">
      <c r="A144" s="5"/>
      <c r="B144" s="6"/>
      <c r="C144" s="5">
        <f>SUM(E142:AH142)/30</f>
        <v>24550.308199999989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78"/>
    </row>
    <row r="145" spans="1:35" s="3" customFormat="1" ht="15.9" customHeight="1" x14ac:dyDescent="0.3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78"/>
    </row>
    <row r="146" spans="1:35" s="3" customFormat="1" ht="15.9" customHeight="1" x14ac:dyDescent="0.25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79">
        <v>1</v>
      </c>
    </row>
    <row r="147" spans="1:35" s="3" customFormat="1" ht="15.9" customHeight="1" x14ac:dyDescent="0.25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79">
        <v>1</v>
      </c>
    </row>
    <row r="148" spans="1:35" s="3" customFormat="1" ht="15.9" customHeight="1" x14ac:dyDescent="0.25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79">
        <v>1</v>
      </c>
    </row>
    <row r="149" spans="1:35" s="3" customFormat="1" ht="15.9" customHeight="1" x14ac:dyDescent="0.25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79">
        <v>1</v>
      </c>
    </row>
    <row r="150" spans="1:35" s="3" customFormat="1" ht="15.9" customHeight="1" x14ac:dyDescent="0.25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0">
        <v>1</v>
      </c>
      <c r="M150" s="50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0">
        <v>1</v>
      </c>
      <c r="T150" s="50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50">
        <v>1</v>
      </c>
      <c r="AA150" s="50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79">
        <v>1</v>
      </c>
    </row>
    <row r="151" spans="1:35" s="3" customFormat="1" ht="15.9" customHeight="1" x14ac:dyDescent="0.25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79">
        <v>1</v>
      </c>
    </row>
    <row r="152" spans="1:35" s="3" customFormat="1" ht="15.9" customHeight="1" thickBot="1" x14ac:dyDescent="0.3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75">
        <v>1</v>
      </c>
    </row>
    <row r="153" spans="1:35" s="3" customFormat="1" ht="15.9" customHeight="1" x14ac:dyDescent="0.25">
      <c r="A153" s="28"/>
      <c r="B153" s="41" t="s">
        <v>108</v>
      </c>
      <c r="C153" s="30"/>
      <c r="D153" s="31"/>
      <c r="E153" s="32">
        <f t="shared" ref="E153:AH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7217</v>
      </c>
      <c r="M153" s="32">
        <f t="shared" si="33"/>
        <v>7217</v>
      </c>
      <c r="N153" s="32">
        <f t="shared" si="33"/>
        <v>7217</v>
      </c>
      <c r="O153" s="32">
        <f t="shared" si="33"/>
        <v>7217</v>
      </c>
      <c r="P153" s="32">
        <f t="shared" si="33"/>
        <v>7217</v>
      </c>
      <c r="Q153" s="32">
        <f t="shared" si="33"/>
        <v>7217</v>
      </c>
      <c r="R153" s="32">
        <f t="shared" si="33"/>
        <v>7217</v>
      </c>
      <c r="S153" s="32">
        <f t="shared" si="33"/>
        <v>7217</v>
      </c>
      <c r="T153" s="32">
        <f t="shared" si="33"/>
        <v>7217</v>
      </c>
      <c r="U153" s="32">
        <f t="shared" si="33"/>
        <v>7217</v>
      </c>
      <c r="V153" s="32">
        <f t="shared" si="33"/>
        <v>7217</v>
      </c>
      <c r="W153" s="32">
        <f t="shared" si="33"/>
        <v>7217</v>
      </c>
      <c r="X153" s="32">
        <f t="shared" si="33"/>
        <v>7217</v>
      </c>
      <c r="Y153" s="32">
        <f t="shared" si="33"/>
        <v>7217</v>
      </c>
      <c r="Z153" s="32">
        <f t="shared" si="33"/>
        <v>7217</v>
      </c>
      <c r="AA153" s="32">
        <f t="shared" si="33"/>
        <v>7217</v>
      </c>
      <c r="AB153" s="32">
        <f t="shared" si="33"/>
        <v>7217</v>
      </c>
      <c r="AC153" s="32">
        <f t="shared" si="33"/>
        <v>7217</v>
      </c>
      <c r="AD153" s="32">
        <f t="shared" si="33"/>
        <v>7217</v>
      </c>
      <c r="AE153" s="32">
        <f t="shared" si="33"/>
        <v>7217</v>
      </c>
      <c r="AF153" s="32">
        <f t="shared" si="33"/>
        <v>7217</v>
      </c>
      <c r="AG153" s="32">
        <f t="shared" si="33"/>
        <v>7217</v>
      </c>
      <c r="AH153" s="80">
        <f t="shared" si="33"/>
        <v>7217</v>
      </c>
    </row>
    <row r="154" spans="1:35" s="39" customFormat="1" ht="15.9" customHeight="1" x14ac:dyDescent="0.25">
      <c r="A154" s="35"/>
      <c r="B154" s="33" t="s">
        <v>109</v>
      </c>
      <c r="C154" s="40">
        <v>3.04E-2</v>
      </c>
      <c r="D154" s="37"/>
      <c r="E154" s="91">
        <f t="shared" ref="E154:AH154" si="34">(IF(E146&lt;100%,0,E146*$C146)+IF(E147&lt;100%,0,E147*$C147)+IF(E148&lt;100%,0,E148*$C148)+IF(E149&lt;100%,0,E149*$C149)+IF(E150&lt;100%,0,E150*$C150)+IF(E151&lt;100%,0,E151*$C151)+IF(E152&lt;100%,0,E152*$C152))*$C154</f>
        <v>219.39680000000001</v>
      </c>
      <c r="F154" s="91">
        <f t="shared" si="34"/>
        <v>219.39680000000001</v>
      </c>
      <c r="G154" s="91">
        <f t="shared" si="34"/>
        <v>219.39680000000001</v>
      </c>
      <c r="H154" s="91">
        <f t="shared" si="34"/>
        <v>219.39680000000001</v>
      </c>
      <c r="I154" s="91">
        <f t="shared" si="34"/>
        <v>219.39680000000001</v>
      </c>
      <c r="J154" s="91">
        <f t="shared" si="34"/>
        <v>219.39680000000001</v>
      </c>
      <c r="K154" s="91">
        <f t="shared" si="34"/>
        <v>219.39680000000001</v>
      </c>
      <c r="L154" s="91">
        <f t="shared" si="34"/>
        <v>219.39680000000001</v>
      </c>
      <c r="M154" s="91">
        <f t="shared" si="34"/>
        <v>219.39680000000001</v>
      </c>
      <c r="N154" s="91">
        <f t="shared" si="34"/>
        <v>219.39680000000001</v>
      </c>
      <c r="O154" s="91">
        <f t="shared" si="34"/>
        <v>219.39680000000001</v>
      </c>
      <c r="P154" s="91">
        <f t="shared" si="34"/>
        <v>219.39680000000001</v>
      </c>
      <c r="Q154" s="91">
        <f t="shared" si="34"/>
        <v>219.39680000000001</v>
      </c>
      <c r="R154" s="91">
        <f t="shared" si="34"/>
        <v>219.39680000000001</v>
      </c>
      <c r="S154" s="91">
        <f t="shared" si="34"/>
        <v>219.39680000000001</v>
      </c>
      <c r="T154" s="91">
        <f t="shared" si="34"/>
        <v>219.39680000000001</v>
      </c>
      <c r="U154" s="91">
        <f t="shared" si="34"/>
        <v>219.39680000000001</v>
      </c>
      <c r="V154" s="91">
        <f t="shared" si="34"/>
        <v>219.39680000000001</v>
      </c>
      <c r="W154" s="91">
        <f t="shared" si="34"/>
        <v>219.39680000000001</v>
      </c>
      <c r="X154" s="91">
        <f t="shared" si="34"/>
        <v>219.39680000000001</v>
      </c>
      <c r="Y154" s="91">
        <f t="shared" si="34"/>
        <v>219.39680000000001</v>
      </c>
      <c r="Z154" s="91">
        <f t="shared" si="34"/>
        <v>219.39680000000001</v>
      </c>
      <c r="AA154" s="91">
        <f t="shared" si="34"/>
        <v>219.39680000000001</v>
      </c>
      <c r="AB154" s="91">
        <f t="shared" si="34"/>
        <v>219.39680000000001</v>
      </c>
      <c r="AC154" s="91">
        <f t="shared" si="34"/>
        <v>219.39680000000001</v>
      </c>
      <c r="AD154" s="91">
        <f t="shared" si="34"/>
        <v>219.39680000000001</v>
      </c>
      <c r="AE154" s="91">
        <f t="shared" si="34"/>
        <v>219.39680000000001</v>
      </c>
      <c r="AF154" s="91">
        <f t="shared" si="34"/>
        <v>219.39680000000001</v>
      </c>
      <c r="AG154" s="91">
        <f t="shared" si="34"/>
        <v>219.39680000000001</v>
      </c>
      <c r="AH154" s="80">
        <f t="shared" si="34"/>
        <v>219.39680000000001</v>
      </c>
      <c r="AI154" s="76"/>
    </row>
    <row r="155" spans="1:35" s="39" customFormat="1" ht="15.9" customHeight="1" x14ac:dyDescent="0.25">
      <c r="A155" s="35"/>
      <c r="B155" s="34" t="s">
        <v>106</v>
      </c>
      <c r="C155" s="36"/>
      <c r="D155" s="37"/>
      <c r="E155" s="38">
        <f t="shared" ref="E155:AH155" si="35">E153-E154</f>
        <v>6997.6031999999996</v>
      </c>
      <c r="F155" s="38">
        <f t="shared" si="35"/>
        <v>6997.6031999999996</v>
      </c>
      <c r="G155" s="38">
        <f t="shared" si="35"/>
        <v>6997.6031999999996</v>
      </c>
      <c r="H155" s="38">
        <f t="shared" si="35"/>
        <v>6997.6031999999996</v>
      </c>
      <c r="I155" s="38">
        <f t="shared" si="35"/>
        <v>6997.6031999999996</v>
      </c>
      <c r="J155" s="38">
        <f t="shared" si="35"/>
        <v>6997.6031999999996</v>
      </c>
      <c r="K155" s="38">
        <f t="shared" si="35"/>
        <v>6997.6031999999996</v>
      </c>
      <c r="L155" s="38">
        <f t="shared" si="35"/>
        <v>6997.6031999999996</v>
      </c>
      <c r="M155" s="38">
        <f t="shared" si="35"/>
        <v>6997.6031999999996</v>
      </c>
      <c r="N155" s="38">
        <f t="shared" si="35"/>
        <v>6997.6031999999996</v>
      </c>
      <c r="O155" s="38">
        <f t="shared" si="35"/>
        <v>6997.6031999999996</v>
      </c>
      <c r="P155" s="38">
        <f t="shared" si="35"/>
        <v>6997.6031999999996</v>
      </c>
      <c r="Q155" s="38">
        <f t="shared" si="35"/>
        <v>6997.6031999999996</v>
      </c>
      <c r="R155" s="38">
        <f t="shared" si="35"/>
        <v>6997.6031999999996</v>
      </c>
      <c r="S155" s="38">
        <f t="shared" si="35"/>
        <v>6997.6031999999996</v>
      </c>
      <c r="T155" s="38">
        <f t="shared" si="35"/>
        <v>6997.6031999999996</v>
      </c>
      <c r="U155" s="38">
        <f t="shared" si="35"/>
        <v>6997.6031999999996</v>
      </c>
      <c r="V155" s="38">
        <f t="shared" si="35"/>
        <v>6997.6031999999996</v>
      </c>
      <c r="W155" s="38">
        <f t="shared" si="35"/>
        <v>6997.6031999999996</v>
      </c>
      <c r="X155" s="38">
        <f t="shared" si="35"/>
        <v>6997.6031999999996</v>
      </c>
      <c r="Y155" s="38">
        <f t="shared" si="35"/>
        <v>6997.6031999999996</v>
      </c>
      <c r="Z155" s="38">
        <f t="shared" si="35"/>
        <v>6997.6031999999996</v>
      </c>
      <c r="AA155" s="38">
        <f t="shared" si="35"/>
        <v>6997.6031999999996</v>
      </c>
      <c r="AB155" s="38">
        <f t="shared" si="35"/>
        <v>6997.6031999999996</v>
      </c>
      <c r="AC155" s="38">
        <f t="shared" si="35"/>
        <v>6997.6031999999996</v>
      </c>
      <c r="AD155" s="38">
        <f t="shared" si="35"/>
        <v>6997.6031999999996</v>
      </c>
      <c r="AE155" s="38">
        <f t="shared" si="35"/>
        <v>6997.6031999999996</v>
      </c>
      <c r="AF155" s="38">
        <f t="shared" si="35"/>
        <v>6997.6031999999996</v>
      </c>
      <c r="AG155" s="38">
        <f t="shared" si="35"/>
        <v>6997.6031999999996</v>
      </c>
      <c r="AH155" s="81">
        <f t="shared" si="35"/>
        <v>6997.6031999999996</v>
      </c>
      <c r="AI155" s="76"/>
    </row>
    <row r="156" spans="1:35" s="3" customFormat="1" ht="15.9" customHeight="1" x14ac:dyDescent="0.25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" customHeight="1" x14ac:dyDescent="0.25">
      <c r="A157" s="5"/>
      <c r="B157" s="6"/>
      <c r="C157" s="5">
        <f>SUM(E155:AH155)/30</f>
        <v>6997.6032000000032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" customHeight="1" x14ac:dyDescent="0.25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78"/>
    </row>
    <row r="159" spans="1:35" s="3" customFormat="1" ht="15.9" customHeight="1" x14ac:dyDescent="0.25">
      <c r="A159" s="28"/>
      <c r="B159" s="29" t="s">
        <v>107</v>
      </c>
      <c r="C159" s="30"/>
      <c r="D159" s="31"/>
      <c r="E159" s="38">
        <f>E14+E24+E35+E54+E74+E86+E97+E109+E142+E155</f>
        <v>82782.800959999993</v>
      </c>
      <c r="F159" s="38">
        <f t="shared" ref="F159:AH159" si="36">F14+F24+F35+F54+F74+F86+F97+F109+F142+F155</f>
        <v>82952.00095999999</v>
      </c>
      <c r="G159" s="38">
        <f t="shared" si="36"/>
        <v>83121.200959999987</v>
      </c>
      <c r="H159" s="38">
        <f t="shared" si="36"/>
        <v>83290.400959999984</v>
      </c>
      <c r="I159" s="38">
        <f t="shared" si="36"/>
        <v>83342.006959999984</v>
      </c>
      <c r="J159" s="38">
        <f t="shared" si="36"/>
        <v>83342.006959999984</v>
      </c>
      <c r="K159" s="38">
        <f t="shared" si="36"/>
        <v>83342.006959999984</v>
      </c>
      <c r="L159" s="38">
        <f t="shared" si="36"/>
        <v>83342.006959999984</v>
      </c>
      <c r="M159" s="38">
        <f t="shared" si="36"/>
        <v>83342.006959999984</v>
      </c>
      <c r="N159" s="38">
        <f t="shared" si="36"/>
        <v>83342.006959999984</v>
      </c>
      <c r="O159" s="38">
        <f t="shared" si="36"/>
        <v>83342.006959999984</v>
      </c>
      <c r="P159" s="38">
        <f t="shared" si="36"/>
        <v>83342.006959999984</v>
      </c>
      <c r="Q159" s="38">
        <f t="shared" si="36"/>
        <v>83342.006959999984</v>
      </c>
      <c r="R159" s="38">
        <f t="shared" si="36"/>
        <v>83342.006959999984</v>
      </c>
      <c r="S159" s="38">
        <f t="shared" si="36"/>
        <v>83342.006959999984</v>
      </c>
      <c r="T159" s="38">
        <f t="shared" si="36"/>
        <v>83342.006959999984</v>
      </c>
      <c r="U159" s="38">
        <f t="shared" si="36"/>
        <v>83342.006959999984</v>
      </c>
      <c r="V159" s="38">
        <f t="shared" si="36"/>
        <v>83342.006959999984</v>
      </c>
      <c r="W159" s="38">
        <f t="shared" si="36"/>
        <v>83342.006959999984</v>
      </c>
      <c r="X159" s="38">
        <f t="shared" si="36"/>
        <v>83342.006959999984</v>
      </c>
      <c r="Y159" s="38">
        <f t="shared" si="36"/>
        <v>83342.006959999984</v>
      </c>
      <c r="Z159" s="38">
        <f t="shared" si="36"/>
        <v>83342.006959999984</v>
      </c>
      <c r="AA159" s="38">
        <f t="shared" si="36"/>
        <v>83342.006959999984</v>
      </c>
      <c r="AB159" s="38">
        <f t="shared" si="36"/>
        <v>83342.006959999984</v>
      </c>
      <c r="AC159" s="38">
        <f t="shared" si="36"/>
        <v>83342.006959999984</v>
      </c>
      <c r="AD159" s="38">
        <f t="shared" si="36"/>
        <v>83342.006959999984</v>
      </c>
      <c r="AE159" s="38">
        <f t="shared" si="36"/>
        <v>83342.006959999984</v>
      </c>
      <c r="AF159" s="38">
        <f t="shared" si="36"/>
        <v>83342.006959999984</v>
      </c>
      <c r="AG159" s="38">
        <f t="shared" si="36"/>
        <v>83342.006959999984</v>
      </c>
      <c r="AH159" s="126">
        <f t="shared" si="36"/>
        <v>83342.006959999984</v>
      </c>
    </row>
    <row r="160" spans="1:35" s="3" customFormat="1" ht="15.9" customHeight="1" x14ac:dyDescent="0.25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78"/>
    </row>
    <row r="161" spans="1:35" s="3" customFormat="1" ht="15.9" customHeight="1" x14ac:dyDescent="0.25">
      <c r="A161" s="5"/>
      <c r="B161" s="6"/>
      <c r="C161" s="5">
        <f>SUM(E159:AH159)/30</f>
        <v>83301.286159999945</v>
      </c>
      <c r="D161" s="7"/>
      <c r="E161" s="66">
        <f t="shared" ref="E161:AH161" si="37">(E12+E22+E33+E52+E72+E84+E95+E140+E153)/87012</f>
        <v>0.93440479474095539</v>
      </c>
      <c r="F161" s="66">
        <f t="shared" si="37"/>
        <v>0.93634935411207654</v>
      </c>
      <c r="G161" s="66">
        <f t="shared" si="37"/>
        <v>0.93829391348319779</v>
      </c>
      <c r="H161" s="66">
        <f t="shared" si="37"/>
        <v>0.94023847285431894</v>
      </c>
      <c r="I161" s="66">
        <f t="shared" si="37"/>
        <v>0.94121075253987962</v>
      </c>
      <c r="J161" s="66">
        <f t="shared" si="37"/>
        <v>0.94121075253987962</v>
      </c>
      <c r="K161" s="66">
        <f t="shared" si="37"/>
        <v>0.94121075253987962</v>
      </c>
      <c r="L161" s="66">
        <f t="shared" si="37"/>
        <v>0.94121075253987962</v>
      </c>
      <c r="M161" s="66">
        <f t="shared" si="37"/>
        <v>0.94121075253987962</v>
      </c>
      <c r="N161" s="66">
        <f t="shared" si="37"/>
        <v>0.94121075253987962</v>
      </c>
      <c r="O161" s="66">
        <f t="shared" si="37"/>
        <v>0.94121075253987962</v>
      </c>
      <c r="P161" s="66">
        <f t="shared" si="37"/>
        <v>0.94121075253987962</v>
      </c>
      <c r="Q161" s="66">
        <f t="shared" si="37"/>
        <v>0.94121075253987962</v>
      </c>
      <c r="R161" s="66">
        <f t="shared" si="37"/>
        <v>0.94121075253987962</v>
      </c>
      <c r="S161" s="66">
        <f t="shared" si="37"/>
        <v>0.94121075253987962</v>
      </c>
      <c r="T161" s="66">
        <f t="shared" si="37"/>
        <v>0.94121075253987962</v>
      </c>
      <c r="U161" s="66">
        <f t="shared" si="37"/>
        <v>0.94121075253987962</v>
      </c>
      <c r="V161" s="66">
        <f t="shared" si="37"/>
        <v>0.94121075253987962</v>
      </c>
      <c r="W161" s="66">
        <f t="shared" si="37"/>
        <v>0.94121075253987962</v>
      </c>
      <c r="X161" s="66">
        <f t="shared" si="37"/>
        <v>0.94121075253987962</v>
      </c>
      <c r="Y161" s="66">
        <f t="shared" si="37"/>
        <v>0.94121075253987962</v>
      </c>
      <c r="Z161" s="66">
        <f t="shared" si="37"/>
        <v>0.94121075253987962</v>
      </c>
      <c r="AA161" s="66">
        <f t="shared" si="37"/>
        <v>0.94121075253987962</v>
      </c>
      <c r="AB161" s="66">
        <f t="shared" si="37"/>
        <v>0.94121075253987962</v>
      </c>
      <c r="AC161" s="66">
        <f t="shared" si="37"/>
        <v>0.94121075253987962</v>
      </c>
      <c r="AD161" s="66">
        <f t="shared" si="37"/>
        <v>0.94121075253987962</v>
      </c>
      <c r="AE161" s="66">
        <f t="shared" si="37"/>
        <v>0.94121075253987962</v>
      </c>
      <c r="AF161" s="66">
        <f t="shared" si="37"/>
        <v>0.94121075253987962</v>
      </c>
      <c r="AG161" s="66">
        <f t="shared" si="37"/>
        <v>0.94121075253987962</v>
      </c>
      <c r="AH161" s="84">
        <f t="shared" si="37"/>
        <v>0.94121075253987962</v>
      </c>
      <c r="AI161" s="59"/>
    </row>
    <row r="162" spans="1:35" s="3" customFormat="1" ht="15.9" customHeight="1" x14ac:dyDescent="0.25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78"/>
    </row>
    <row r="163" spans="1:35" s="3" customFormat="1" ht="15.9" customHeight="1" x14ac:dyDescent="0.25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78"/>
    </row>
    <row r="164" spans="1:35" s="3" customFormat="1" ht="15.9" customHeight="1" x14ac:dyDescent="0.25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85"/>
    </row>
    <row r="165" spans="1:35" x14ac:dyDescent="0.3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37073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50">
        <v>1</v>
      </c>
      <c r="AD4" s="50">
        <v>1</v>
      </c>
      <c r="AE4" s="50">
        <v>1</v>
      </c>
      <c r="AF4" s="50">
        <v>1</v>
      </c>
      <c r="AG4" s="50">
        <v>1</v>
      </c>
      <c r="AH4" s="50">
        <v>1</v>
      </c>
      <c r="AI4" s="79">
        <v>1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108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7702</v>
      </c>
      <c r="AD12" s="32">
        <f t="shared" si="2"/>
        <v>7702</v>
      </c>
      <c r="AE12" s="32">
        <f t="shared" si="2"/>
        <v>7702</v>
      </c>
      <c r="AF12" s="32">
        <f t="shared" si="2"/>
        <v>7702</v>
      </c>
      <c r="AG12" s="32">
        <f t="shared" si="2"/>
        <v>7702</v>
      </c>
      <c r="AH12" s="32">
        <f t="shared" si="2"/>
        <v>7702</v>
      </c>
      <c r="AI12" s="80">
        <f t="shared" si="2"/>
        <v>7702</v>
      </c>
    </row>
    <row r="13" spans="1:36" s="39" customFormat="1" ht="15.9" customHeight="1" x14ac:dyDescent="0.25">
      <c r="A13" s="35"/>
      <c r="B13" s="33" t="s">
        <v>109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332.72640000000001</v>
      </c>
      <c r="AD13" s="32">
        <f t="shared" si="3"/>
        <v>332.72640000000001</v>
      </c>
      <c r="AE13" s="32">
        <f t="shared" si="3"/>
        <v>332.72640000000001</v>
      </c>
      <c r="AF13" s="32">
        <f t="shared" si="3"/>
        <v>332.72640000000001</v>
      </c>
      <c r="AG13" s="32">
        <f t="shared" si="3"/>
        <v>332.72640000000001</v>
      </c>
      <c r="AH13" s="32">
        <f t="shared" si="3"/>
        <v>332.72640000000001</v>
      </c>
      <c r="AI13" s="80">
        <f t="shared" si="3"/>
        <v>332.72640000000001</v>
      </c>
      <c r="AJ13" s="76"/>
    </row>
    <row r="14" spans="1:36" s="39" customFormat="1" ht="15.9" customHeight="1" x14ac:dyDescent="0.25">
      <c r="A14" s="35"/>
      <c r="B14" s="34" t="s">
        <v>106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7369.2736000000004</v>
      </c>
      <c r="AD14" s="38">
        <f t="shared" si="4"/>
        <v>7369.2736000000004</v>
      </c>
      <c r="AE14" s="38">
        <f t="shared" si="4"/>
        <v>7369.2736000000004</v>
      </c>
      <c r="AF14" s="38">
        <f t="shared" si="4"/>
        <v>7369.2736000000004</v>
      </c>
      <c r="AG14" s="38">
        <f t="shared" si="4"/>
        <v>7369.2736000000004</v>
      </c>
      <c r="AH14" s="38">
        <f t="shared" si="4"/>
        <v>7369.2736000000004</v>
      </c>
      <c r="AI14" s="81">
        <f t="shared" si="4"/>
        <v>7369.2736000000004</v>
      </c>
      <c r="AJ14" s="76"/>
    </row>
    <row r="15" spans="1:36" s="3" customFormat="1" ht="15.9" customHeight="1" x14ac:dyDescent="0.25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7369.2736000000059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108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109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" customHeight="1" x14ac:dyDescent="0.25">
      <c r="A24" s="35"/>
      <c r="B24" s="34" t="s">
        <v>106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" customHeight="1" x14ac:dyDescent="0.25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108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109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" customHeight="1" x14ac:dyDescent="0.25">
      <c r="A35" s="35"/>
      <c r="B35" s="34" t="s">
        <v>106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" customHeight="1" x14ac:dyDescent="0.25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108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109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" customHeight="1" x14ac:dyDescent="0.25">
      <c r="A54" s="35"/>
      <c r="B54" s="34" t="s">
        <v>106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" customHeight="1" x14ac:dyDescent="0.25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64">
        <v>0.99</v>
      </c>
      <c r="AI58" s="83">
        <v>0.99</v>
      </c>
    </row>
    <row r="59" spans="1:36" s="3" customFormat="1" ht="15.9" customHeight="1" x14ac:dyDescent="0.25">
      <c r="A59" s="60">
        <f t="shared" ref="A59:A71" si="15">+A58+1</f>
        <v>2</v>
      </c>
      <c r="B59" s="62" t="s">
        <v>38</v>
      </c>
      <c r="C59" s="60">
        <v>1100</v>
      </c>
      <c r="D59" s="63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64">
        <v>0.98</v>
      </c>
      <c r="AI60" s="83">
        <v>0.98</v>
      </c>
    </row>
    <row r="61" spans="1:36" s="3" customFormat="1" ht="15.9" customHeight="1" x14ac:dyDescent="0.25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64">
        <v>0.97</v>
      </c>
      <c r="U61" s="64">
        <v>0.97</v>
      </c>
      <c r="V61" s="64">
        <v>0.97</v>
      </c>
      <c r="W61" s="64">
        <v>0.97</v>
      </c>
      <c r="X61" s="64">
        <v>0.97</v>
      </c>
      <c r="Y61" s="64">
        <v>0.97</v>
      </c>
      <c r="Z61" s="64">
        <v>0.97</v>
      </c>
      <c r="AA61" s="64">
        <v>0.97</v>
      </c>
      <c r="AB61" s="64">
        <v>0.97</v>
      </c>
      <c r="AC61" s="64">
        <v>0.97</v>
      </c>
      <c r="AD61" s="64">
        <v>0.97</v>
      </c>
      <c r="AE61" s="64">
        <v>0.97</v>
      </c>
      <c r="AF61" s="64">
        <v>0.97</v>
      </c>
      <c r="AG61" s="64">
        <v>0.97</v>
      </c>
      <c r="AH61" s="108">
        <v>0.97</v>
      </c>
      <c r="AI61" s="107">
        <v>0.97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108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12048.630000000001</v>
      </c>
      <c r="AA72" s="32">
        <f t="shared" si="16"/>
        <v>12048.630000000001</v>
      </c>
      <c r="AB72" s="32">
        <f t="shared" si="16"/>
        <v>12048.630000000001</v>
      </c>
      <c r="AC72" s="32">
        <f t="shared" si="16"/>
        <v>12048.630000000001</v>
      </c>
      <c r="AD72" s="32">
        <f t="shared" si="16"/>
        <v>12048.630000000001</v>
      </c>
      <c r="AE72" s="32">
        <f t="shared" si="16"/>
        <v>12048.630000000001</v>
      </c>
      <c r="AF72" s="32">
        <f t="shared" si="16"/>
        <v>12048.630000000001</v>
      </c>
      <c r="AG72" s="32">
        <f t="shared" si="16"/>
        <v>12048.630000000001</v>
      </c>
      <c r="AH72" s="32">
        <f t="shared" si="16"/>
        <v>12048.630000000001</v>
      </c>
      <c r="AI72" s="80">
        <f t="shared" si="16"/>
        <v>12048.630000000001</v>
      </c>
    </row>
    <row r="73" spans="1:36" s="39" customFormat="1" ht="15.9" customHeight="1" x14ac:dyDescent="0.25">
      <c r="A73" s="35"/>
      <c r="B73" s="33" t="s">
        <v>109</v>
      </c>
      <c r="C73" s="40">
        <v>2.8400000000000002E-2</v>
      </c>
      <c r="D73" s="37"/>
      <c r="E73" s="32">
        <f t="shared" ref="E73:AI73" si="17">E72*$C73</f>
        <v>342.18109200000004</v>
      </c>
      <c r="F73" s="32">
        <f t="shared" si="17"/>
        <v>342.18109200000004</v>
      </c>
      <c r="G73" s="32">
        <f t="shared" si="17"/>
        <v>342.18109200000004</v>
      </c>
      <c r="H73" s="32">
        <f t="shared" si="17"/>
        <v>342.18109200000004</v>
      </c>
      <c r="I73" s="32">
        <f t="shared" si="17"/>
        <v>342.18109200000004</v>
      </c>
      <c r="J73" s="32">
        <f t="shared" si="17"/>
        <v>342.18109200000004</v>
      </c>
      <c r="K73" s="32">
        <f t="shared" si="17"/>
        <v>342.18109200000004</v>
      </c>
      <c r="L73" s="32">
        <f t="shared" si="17"/>
        <v>342.18109200000004</v>
      </c>
      <c r="M73" s="32">
        <f t="shared" si="17"/>
        <v>342.18109200000004</v>
      </c>
      <c r="N73" s="32">
        <f t="shared" si="17"/>
        <v>342.18109200000004</v>
      </c>
      <c r="O73" s="32">
        <f t="shared" si="17"/>
        <v>342.18109200000004</v>
      </c>
      <c r="P73" s="32">
        <f t="shared" si="17"/>
        <v>342.18109200000004</v>
      </c>
      <c r="Q73" s="32">
        <f t="shared" si="17"/>
        <v>342.18109200000004</v>
      </c>
      <c r="R73" s="32">
        <f t="shared" si="17"/>
        <v>342.18109200000004</v>
      </c>
      <c r="S73" s="32">
        <f t="shared" si="17"/>
        <v>342.18109200000004</v>
      </c>
      <c r="T73" s="32">
        <f t="shared" si="17"/>
        <v>342.18109200000004</v>
      </c>
      <c r="U73" s="32">
        <f t="shared" si="17"/>
        <v>342.18109200000004</v>
      </c>
      <c r="V73" s="32">
        <f t="shared" si="17"/>
        <v>342.18109200000004</v>
      </c>
      <c r="W73" s="32">
        <f t="shared" si="17"/>
        <v>342.18109200000004</v>
      </c>
      <c r="X73" s="32">
        <f t="shared" si="17"/>
        <v>342.18109200000004</v>
      </c>
      <c r="Y73" s="32">
        <f t="shared" si="17"/>
        <v>342.18109200000004</v>
      </c>
      <c r="Z73" s="32">
        <f t="shared" si="17"/>
        <v>342.18109200000004</v>
      </c>
      <c r="AA73" s="32">
        <f t="shared" si="17"/>
        <v>342.18109200000004</v>
      </c>
      <c r="AB73" s="32">
        <f t="shared" si="17"/>
        <v>342.18109200000004</v>
      </c>
      <c r="AC73" s="32">
        <f t="shared" si="17"/>
        <v>342.18109200000004</v>
      </c>
      <c r="AD73" s="32">
        <f t="shared" si="17"/>
        <v>342.18109200000004</v>
      </c>
      <c r="AE73" s="32">
        <f t="shared" si="17"/>
        <v>342.18109200000004</v>
      </c>
      <c r="AF73" s="32">
        <f t="shared" si="17"/>
        <v>342.18109200000004</v>
      </c>
      <c r="AG73" s="32">
        <f t="shared" si="17"/>
        <v>342.18109200000004</v>
      </c>
      <c r="AH73" s="32">
        <f t="shared" si="17"/>
        <v>342.18109200000004</v>
      </c>
      <c r="AI73" s="80">
        <f t="shared" si="17"/>
        <v>342.18109200000004</v>
      </c>
      <c r="AJ73" s="76"/>
    </row>
    <row r="74" spans="1:36" s="39" customFormat="1" ht="15.9" customHeight="1" x14ac:dyDescent="0.25">
      <c r="A74" s="35"/>
      <c r="B74" s="34" t="s">
        <v>106</v>
      </c>
      <c r="C74" s="36"/>
      <c r="D74" s="37"/>
      <c r="E74" s="38">
        <f t="shared" ref="E74:AI74" si="18">E72-E73</f>
        <v>11706.448908</v>
      </c>
      <c r="F74" s="38">
        <f t="shared" si="18"/>
        <v>11706.448908</v>
      </c>
      <c r="G74" s="38">
        <f t="shared" si="18"/>
        <v>11706.448908</v>
      </c>
      <c r="H74" s="38">
        <f t="shared" si="18"/>
        <v>11706.448908</v>
      </c>
      <c r="I74" s="38">
        <f t="shared" si="18"/>
        <v>11706.448908</v>
      </c>
      <c r="J74" s="38">
        <f t="shared" si="18"/>
        <v>11706.448908</v>
      </c>
      <c r="K74" s="38">
        <f t="shared" si="18"/>
        <v>11706.448908</v>
      </c>
      <c r="L74" s="38">
        <f t="shared" si="18"/>
        <v>11706.448908</v>
      </c>
      <c r="M74" s="38">
        <f t="shared" si="18"/>
        <v>11706.448908</v>
      </c>
      <c r="N74" s="38">
        <f t="shared" si="18"/>
        <v>11706.448908</v>
      </c>
      <c r="O74" s="38">
        <f t="shared" si="18"/>
        <v>11706.448908</v>
      </c>
      <c r="P74" s="38">
        <f t="shared" si="18"/>
        <v>11706.448908</v>
      </c>
      <c r="Q74" s="38">
        <f t="shared" si="18"/>
        <v>11706.448908</v>
      </c>
      <c r="R74" s="38">
        <f t="shared" si="18"/>
        <v>11706.448908</v>
      </c>
      <c r="S74" s="38">
        <f t="shared" si="18"/>
        <v>11706.448908</v>
      </c>
      <c r="T74" s="38">
        <f t="shared" si="18"/>
        <v>11706.448908</v>
      </c>
      <c r="U74" s="38">
        <f t="shared" si="18"/>
        <v>11706.448908</v>
      </c>
      <c r="V74" s="38">
        <f t="shared" si="18"/>
        <v>11706.448908</v>
      </c>
      <c r="W74" s="38">
        <f t="shared" si="18"/>
        <v>11706.448908</v>
      </c>
      <c r="X74" s="38">
        <f t="shared" si="18"/>
        <v>11706.448908</v>
      </c>
      <c r="Y74" s="38">
        <f t="shared" si="18"/>
        <v>11706.448908</v>
      </c>
      <c r="Z74" s="38">
        <f t="shared" si="18"/>
        <v>11706.448908</v>
      </c>
      <c r="AA74" s="38">
        <f t="shared" si="18"/>
        <v>11706.448908</v>
      </c>
      <c r="AB74" s="38">
        <f t="shared" si="18"/>
        <v>11706.448908</v>
      </c>
      <c r="AC74" s="38">
        <f t="shared" si="18"/>
        <v>11706.448908</v>
      </c>
      <c r="AD74" s="38">
        <f t="shared" si="18"/>
        <v>11706.448908</v>
      </c>
      <c r="AE74" s="38">
        <f t="shared" si="18"/>
        <v>11706.448908</v>
      </c>
      <c r="AF74" s="38">
        <f t="shared" si="18"/>
        <v>11706.448908</v>
      </c>
      <c r="AG74" s="38">
        <f t="shared" si="18"/>
        <v>11706.448908</v>
      </c>
      <c r="AH74" s="38">
        <f t="shared" si="18"/>
        <v>11706.448908</v>
      </c>
      <c r="AI74" s="81">
        <f t="shared" si="18"/>
        <v>11706.448908</v>
      </c>
      <c r="AJ74" s="76"/>
    </row>
    <row r="75" spans="1:36" s="3" customFormat="1" ht="15.9" customHeight="1" x14ac:dyDescent="0.25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11706.448908000004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108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" customHeight="1" x14ac:dyDescent="0.25">
      <c r="A85" s="35"/>
      <c r="B85" s="33" t="s">
        <v>109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" customHeight="1" x14ac:dyDescent="0.25">
      <c r="A86" s="35"/>
      <c r="B86" s="34" t="s">
        <v>106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" customHeight="1" x14ac:dyDescent="0.25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47">
        <f>A91+1</f>
        <v>3</v>
      </c>
      <c r="B92" s="48" t="s">
        <v>60</v>
      </c>
      <c r="C92" s="47">
        <v>670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" customHeight="1" thickBot="1" x14ac:dyDescent="0.3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56">
        <v>1</v>
      </c>
      <c r="AI94" s="75">
        <v>1</v>
      </c>
    </row>
    <row r="95" spans="1:36" s="3" customFormat="1" ht="15.9" customHeight="1" x14ac:dyDescent="0.25">
      <c r="A95" s="28"/>
      <c r="B95" s="41" t="s">
        <v>108</v>
      </c>
      <c r="C95" s="30"/>
      <c r="D95" s="31"/>
      <c r="E95" s="32">
        <f>(E90*$C90)+(E91*$C91)+(E92*$C92)+(E93*$C93)+(E94*$C94)</f>
        <v>4355</v>
      </c>
      <c r="F95" s="102">
        <f t="shared" ref="F95:AI95" si="22">(F90*$C90)+(F91*$C91)+(F92*$C92)+(F93*$C93)+(F94*$C94)</f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2">
        <f t="shared" si="22"/>
        <v>4355</v>
      </c>
      <c r="AI95" s="103">
        <f t="shared" si="22"/>
        <v>4355</v>
      </c>
    </row>
    <row r="96" spans="1:36" s="39" customFormat="1" ht="15.9" customHeight="1" x14ac:dyDescent="0.25">
      <c r="A96" s="35"/>
      <c r="B96" s="33" t="s">
        <v>109</v>
      </c>
      <c r="C96" s="40">
        <v>2.0799999999999999E-2</v>
      </c>
      <c r="D96" s="37"/>
      <c r="E96" s="32">
        <f t="shared" ref="E96:AI96" si="23">E95*$C96</f>
        <v>90.583999999999989</v>
      </c>
      <c r="F96" s="32">
        <f t="shared" si="23"/>
        <v>90.583999999999989</v>
      </c>
      <c r="G96" s="32">
        <f t="shared" si="23"/>
        <v>90.583999999999989</v>
      </c>
      <c r="H96" s="32">
        <f t="shared" si="23"/>
        <v>90.583999999999989</v>
      </c>
      <c r="I96" s="32">
        <f t="shared" si="23"/>
        <v>90.583999999999989</v>
      </c>
      <c r="J96" s="32">
        <f t="shared" si="23"/>
        <v>90.583999999999989</v>
      </c>
      <c r="K96" s="32">
        <f t="shared" si="23"/>
        <v>90.583999999999989</v>
      </c>
      <c r="L96" s="32">
        <f t="shared" si="23"/>
        <v>90.583999999999989</v>
      </c>
      <c r="M96" s="32">
        <f t="shared" si="23"/>
        <v>90.583999999999989</v>
      </c>
      <c r="N96" s="32">
        <f t="shared" si="23"/>
        <v>90.583999999999989</v>
      </c>
      <c r="O96" s="32">
        <f t="shared" si="23"/>
        <v>90.583999999999989</v>
      </c>
      <c r="P96" s="32">
        <f t="shared" si="23"/>
        <v>90.583999999999989</v>
      </c>
      <c r="Q96" s="32">
        <f t="shared" si="23"/>
        <v>90.583999999999989</v>
      </c>
      <c r="R96" s="32">
        <f t="shared" si="23"/>
        <v>90.583999999999989</v>
      </c>
      <c r="S96" s="32">
        <f t="shared" si="23"/>
        <v>90.583999999999989</v>
      </c>
      <c r="T96" s="32">
        <f t="shared" si="23"/>
        <v>90.583999999999989</v>
      </c>
      <c r="U96" s="32">
        <f t="shared" si="23"/>
        <v>90.583999999999989</v>
      </c>
      <c r="V96" s="32">
        <f t="shared" si="23"/>
        <v>90.583999999999989</v>
      </c>
      <c r="W96" s="32">
        <f t="shared" si="23"/>
        <v>90.583999999999989</v>
      </c>
      <c r="X96" s="32">
        <f t="shared" si="23"/>
        <v>90.583999999999989</v>
      </c>
      <c r="Y96" s="32">
        <f t="shared" si="23"/>
        <v>90.583999999999989</v>
      </c>
      <c r="Z96" s="32">
        <f t="shared" si="23"/>
        <v>90.583999999999989</v>
      </c>
      <c r="AA96" s="32">
        <f t="shared" si="23"/>
        <v>90.583999999999989</v>
      </c>
      <c r="AB96" s="32">
        <f t="shared" si="23"/>
        <v>90.583999999999989</v>
      </c>
      <c r="AC96" s="32">
        <f t="shared" si="23"/>
        <v>90.583999999999989</v>
      </c>
      <c r="AD96" s="32">
        <f t="shared" si="23"/>
        <v>90.583999999999989</v>
      </c>
      <c r="AE96" s="32">
        <f t="shared" si="23"/>
        <v>90.583999999999989</v>
      </c>
      <c r="AF96" s="32">
        <f t="shared" si="23"/>
        <v>90.583999999999989</v>
      </c>
      <c r="AG96" s="32">
        <f t="shared" si="23"/>
        <v>90.583999999999989</v>
      </c>
      <c r="AH96" s="32">
        <f t="shared" si="23"/>
        <v>90.583999999999989</v>
      </c>
      <c r="AI96" s="80">
        <f t="shared" si="23"/>
        <v>90.583999999999989</v>
      </c>
      <c r="AJ96" s="76"/>
    </row>
    <row r="97" spans="1:36" s="39" customFormat="1" ht="15.9" customHeight="1" x14ac:dyDescent="0.25">
      <c r="A97" s="35"/>
      <c r="B97" s="34" t="s">
        <v>106</v>
      </c>
      <c r="C97" s="36"/>
      <c r="D97" s="37"/>
      <c r="E97" s="38">
        <f t="shared" ref="E97:AI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38">
        <f t="shared" si="24"/>
        <v>4264.4160000000002</v>
      </c>
      <c r="AI97" s="81">
        <f t="shared" si="24"/>
        <v>4264.4160000000002</v>
      </c>
      <c r="AJ97" s="76"/>
    </row>
    <row r="98" spans="1:36" s="3" customFormat="1" ht="15.9" customHeight="1" x14ac:dyDescent="0.25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8"/>
    </row>
    <row r="99" spans="1:36" s="3" customFormat="1" ht="15.9" customHeight="1" x14ac:dyDescent="0.25">
      <c r="A99" s="5"/>
      <c r="B99" s="6"/>
      <c r="C99" s="5">
        <f>SUM(E97:AI97)/31</f>
        <v>4264.4159999999983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8"/>
    </row>
    <row r="100" spans="1:36" s="3" customFormat="1" ht="15.9" customHeight="1" x14ac:dyDescent="0.3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8"/>
    </row>
    <row r="101" spans="1:36" s="3" customFormat="1" ht="15.9" customHeight="1" x14ac:dyDescent="0.25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50">
        <v>1</v>
      </c>
      <c r="AI101" s="79">
        <v>1</v>
      </c>
    </row>
    <row r="102" spans="1:36" s="3" customFormat="1" ht="15.9" customHeight="1" x14ac:dyDescent="0.25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50">
        <v>1</v>
      </c>
      <c r="AI102" s="79">
        <v>1</v>
      </c>
    </row>
    <row r="103" spans="1:36" s="3" customFormat="1" ht="15.9" customHeight="1" x14ac:dyDescent="0.25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50">
        <v>1</v>
      </c>
      <c r="AI103" s="79">
        <v>1</v>
      </c>
    </row>
    <row r="104" spans="1:36" s="3" customFormat="1" ht="15.9" customHeight="1" x14ac:dyDescent="0.25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50">
        <v>1</v>
      </c>
      <c r="AI104" s="79">
        <v>1</v>
      </c>
    </row>
    <row r="105" spans="1:36" s="3" customFormat="1" ht="15.9" customHeight="1" x14ac:dyDescent="0.25">
      <c r="A105" s="47">
        <f>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50">
        <v>1</v>
      </c>
      <c r="AI105" s="79">
        <v>1</v>
      </c>
    </row>
    <row r="106" spans="1:36" s="3" customFormat="1" ht="15.9" customHeight="1" thickBot="1" x14ac:dyDescent="0.3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56">
        <v>1</v>
      </c>
      <c r="AI106" s="75">
        <v>1</v>
      </c>
    </row>
    <row r="107" spans="1:36" s="3" customFormat="1" ht="15.9" customHeight="1" x14ac:dyDescent="0.25">
      <c r="A107" s="28"/>
      <c r="B107" s="33" t="s">
        <v>108</v>
      </c>
      <c r="C107" s="30"/>
      <c r="D107" s="31"/>
      <c r="E107" s="32">
        <f>(E101*$C101)+(E102*$C102)+(E103*$C103)+(E104*$C104)+(E105*$C105)+(E106*$C106)</f>
        <v>4937</v>
      </c>
      <c r="F107" s="102">
        <f t="shared" ref="F107:AI107" si="25">(F101*$C101)+(F102*$C102)+(F103*$C103)+(F104*$C104)+(F105*$C105)+(F106*$C106)</f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2">
        <f t="shared" si="25"/>
        <v>4937</v>
      </c>
      <c r="AI107" s="103">
        <f t="shared" si="25"/>
        <v>4937</v>
      </c>
    </row>
    <row r="108" spans="1:36" s="3" customFormat="1" ht="15.9" customHeight="1" x14ac:dyDescent="0.25">
      <c r="A108" s="35"/>
      <c r="B108" s="33" t="s">
        <v>109</v>
      </c>
      <c r="C108" s="40">
        <v>5.0500000000000003E-2</v>
      </c>
      <c r="D108" s="37"/>
      <c r="E108" s="32">
        <f t="shared" ref="E108:AI108" si="26">E107*$C108</f>
        <v>249.31850000000003</v>
      </c>
      <c r="F108" s="32">
        <f t="shared" si="26"/>
        <v>249.31850000000003</v>
      </c>
      <c r="G108" s="32">
        <f t="shared" si="26"/>
        <v>249.31850000000003</v>
      </c>
      <c r="H108" s="32">
        <f t="shared" si="26"/>
        <v>249.31850000000003</v>
      </c>
      <c r="I108" s="32">
        <f t="shared" si="26"/>
        <v>249.31850000000003</v>
      </c>
      <c r="J108" s="32">
        <f t="shared" si="26"/>
        <v>249.31850000000003</v>
      </c>
      <c r="K108" s="32">
        <f t="shared" si="26"/>
        <v>249.31850000000003</v>
      </c>
      <c r="L108" s="32">
        <f t="shared" si="26"/>
        <v>249.31850000000003</v>
      </c>
      <c r="M108" s="32">
        <f t="shared" si="26"/>
        <v>249.31850000000003</v>
      </c>
      <c r="N108" s="32">
        <f t="shared" si="26"/>
        <v>249.31850000000003</v>
      </c>
      <c r="O108" s="32">
        <f t="shared" si="26"/>
        <v>249.31850000000003</v>
      </c>
      <c r="P108" s="32">
        <f t="shared" si="26"/>
        <v>249.31850000000003</v>
      </c>
      <c r="Q108" s="32">
        <f t="shared" si="26"/>
        <v>249.31850000000003</v>
      </c>
      <c r="R108" s="32">
        <f t="shared" si="26"/>
        <v>249.31850000000003</v>
      </c>
      <c r="S108" s="32">
        <f t="shared" si="26"/>
        <v>249.31850000000003</v>
      </c>
      <c r="T108" s="32">
        <f t="shared" si="26"/>
        <v>249.31850000000003</v>
      </c>
      <c r="U108" s="32">
        <f t="shared" si="26"/>
        <v>249.31850000000003</v>
      </c>
      <c r="V108" s="32">
        <f t="shared" si="26"/>
        <v>249.31850000000003</v>
      </c>
      <c r="W108" s="32">
        <f t="shared" si="26"/>
        <v>249.31850000000003</v>
      </c>
      <c r="X108" s="32">
        <f t="shared" si="26"/>
        <v>249.31850000000003</v>
      </c>
      <c r="Y108" s="32">
        <f t="shared" si="26"/>
        <v>249.31850000000003</v>
      </c>
      <c r="Z108" s="32">
        <f t="shared" si="26"/>
        <v>249.31850000000003</v>
      </c>
      <c r="AA108" s="32">
        <f t="shared" si="26"/>
        <v>249.31850000000003</v>
      </c>
      <c r="AB108" s="32">
        <f t="shared" si="26"/>
        <v>249.31850000000003</v>
      </c>
      <c r="AC108" s="32">
        <f t="shared" si="26"/>
        <v>249.31850000000003</v>
      </c>
      <c r="AD108" s="32">
        <f t="shared" si="26"/>
        <v>249.31850000000003</v>
      </c>
      <c r="AE108" s="32">
        <f t="shared" si="26"/>
        <v>249.31850000000003</v>
      </c>
      <c r="AF108" s="32">
        <f t="shared" si="26"/>
        <v>249.31850000000003</v>
      </c>
      <c r="AG108" s="32">
        <f t="shared" si="26"/>
        <v>249.31850000000003</v>
      </c>
      <c r="AH108" s="32">
        <f t="shared" si="26"/>
        <v>249.31850000000003</v>
      </c>
      <c r="AI108" s="80">
        <f t="shared" si="26"/>
        <v>249.31850000000003</v>
      </c>
    </row>
    <row r="109" spans="1:36" s="3" customFormat="1" ht="15.9" customHeight="1" x14ac:dyDescent="0.25">
      <c r="A109" s="35"/>
      <c r="B109" s="34" t="s">
        <v>106</v>
      </c>
      <c r="C109" s="36"/>
      <c r="D109" s="37"/>
      <c r="E109" s="38">
        <f t="shared" ref="E109:AI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38">
        <f t="shared" si="27"/>
        <v>4687.6814999999997</v>
      </c>
      <c r="AI109" s="81">
        <f t="shared" si="27"/>
        <v>4687.6814999999997</v>
      </c>
    </row>
    <row r="110" spans="1:36" s="3" customFormat="1" ht="15.9" customHeight="1" x14ac:dyDescent="0.25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8"/>
    </row>
    <row r="111" spans="1:36" s="3" customFormat="1" ht="15.9" customHeight="1" x14ac:dyDescent="0.25">
      <c r="A111" s="5"/>
      <c r="B111" s="6"/>
      <c r="C111" s="5">
        <f>SUM(E109:AI109)/31</f>
        <v>4687.6815000000033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8"/>
    </row>
    <row r="112" spans="1:36" s="3" customFormat="1" ht="15.9" customHeight="1" x14ac:dyDescent="0.3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8"/>
    </row>
    <row r="113" spans="1:35" s="3" customFormat="1" ht="15.9" customHeight="1" x14ac:dyDescent="0.25">
      <c r="A113" s="47">
        <v>1</v>
      </c>
      <c r="B113" s="48" t="s">
        <v>69</v>
      </c>
      <c r="C113" s="47">
        <v>1065</v>
      </c>
      <c r="D113" s="4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" customHeight="1" x14ac:dyDescent="0.25">
      <c r="A124" s="47">
        <f t="shared" si="28"/>
        <v>12</v>
      </c>
      <c r="B124" s="48" t="s">
        <v>81</v>
      </c>
      <c r="C124" s="47">
        <v>1129</v>
      </c>
      <c r="D124" s="4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8"/>
        <v>15</v>
      </c>
      <c r="B127" s="48" t="s">
        <v>84</v>
      </c>
      <c r="C127" s="47">
        <v>897</v>
      </c>
      <c r="D127" s="49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8"/>
        <v>17</v>
      </c>
      <c r="B129" s="48" t="s">
        <v>86</v>
      </c>
      <c r="C129" s="47">
        <v>846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x14ac:dyDescent="0.25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50">
        <v>1</v>
      </c>
      <c r="AI133" s="79">
        <v>1</v>
      </c>
    </row>
    <row r="134" spans="1:36" s="3" customFormat="1" ht="15.9" customHeight="1" x14ac:dyDescent="0.25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50">
        <v>1</v>
      </c>
      <c r="AI134" s="79">
        <v>1</v>
      </c>
    </row>
    <row r="135" spans="1:36" s="3" customFormat="1" ht="15.9" customHeight="1" x14ac:dyDescent="0.25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50">
        <v>1</v>
      </c>
      <c r="AI135" s="79">
        <v>1</v>
      </c>
    </row>
    <row r="136" spans="1:36" s="3" customFormat="1" ht="15.9" customHeight="1" x14ac:dyDescent="0.25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50">
        <v>1</v>
      </c>
      <c r="AI136" s="79">
        <v>1</v>
      </c>
    </row>
    <row r="137" spans="1:36" s="3" customFormat="1" ht="15.9" customHeight="1" x14ac:dyDescent="0.25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50">
        <v>1</v>
      </c>
      <c r="AI137" s="79">
        <v>1</v>
      </c>
    </row>
    <row r="138" spans="1:36" s="3" customFormat="1" ht="15.9" customHeight="1" x14ac:dyDescent="0.25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50">
        <v>1</v>
      </c>
      <c r="AI138" s="79">
        <v>1</v>
      </c>
    </row>
    <row r="139" spans="1:36" s="3" customFormat="1" ht="15.9" customHeight="1" thickBot="1" x14ac:dyDescent="0.3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56">
        <v>1</v>
      </c>
      <c r="AI139" s="75">
        <v>1</v>
      </c>
    </row>
    <row r="140" spans="1:36" s="3" customFormat="1" ht="15.9" customHeight="1" x14ac:dyDescent="0.25">
      <c r="A140" s="28"/>
      <c r="B140" s="41" t="s">
        <v>108</v>
      </c>
      <c r="C140" s="30"/>
      <c r="D140" s="31"/>
      <c r="E140" s="32">
        <f t="shared" ref="E140:AI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25589</v>
      </c>
      <c r="F140" s="32">
        <f t="shared" si="29"/>
        <v>25589</v>
      </c>
      <c r="G140" s="32">
        <f t="shared" si="29"/>
        <v>25589</v>
      </c>
      <c r="H140" s="32">
        <f t="shared" si="29"/>
        <v>25589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25589</v>
      </c>
      <c r="M140" s="32">
        <f t="shared" si="29"/>
        <v>25589</v>
      </c>
      <c r="N140" s="32">
        <f t="shared" si="29"/>
        <v>25589</v>
      </c>
      <c r="O140" s="32">
        <f t="shared" si="29"/>
        <v>25589</v>
      </c>
      <c r="P140" s="32">
        <f t="shared" si="29"/>
        <v>25589</v>
      </c>
      <c r="Q140" s="32">
        <f t="shared" si="29"/>
        <v>25589</v>
      </c>
      <c r="R140" s="32">
        <f t="shared" si="29"/>
        <v>25589</v>
      </c>
      <c r="S140" s="32">
        <f t="shared" si="29"/>
        <v>25589</v>
      </c>
      <c r="T140" s="32">
        <f t="shared" si="29"/>
        <v>25589</v>
      </c>
      <c r="U140" s="32">
        <f t="shared" si="29"/>
        <v>25589</v>
      </c>
      <c r="V140" s="32">
        <f t="shared" si="29"/>
        <v>25589</v>
      </c>
      <c r="W140" s="32">
        <f t="shared" si="29"/>
        <v>25589</v>
      </c>
      <c r="X140" s="32">
        <f t="shared" si="29"/>
        <v>25589</v>
      </c>
      <c r="Y140" s="32">
        <f t="shared" si="29"/>
        <v>25589</v>
      </c>
      <c r="Z140" s="32">
        <f t="shared" si="29"/>
        <v>25589</v>
      </c>
      <c r="AA140" s="32">
        <f t="shared" si="29"/>
        <v>25589</v>
      </c>
      <c r="AB140" s="32">
        <f t="shared" si="29"/>
        <v>25589</v>
      </c>
      <c r="AC140" s="32">
        <f t="shared" si="29"/>
        <v>25589</v>
      </c>
      <c r="AD140" s="32">
        <f t="shared" si="29"/>
        <v>25589</v>
      </c>
      <c r="AE140" s="32">
        <f t="shared" si="29"/>
        <v>25589</v>
      </c>
      <c r="AF140" s="32">
        <f t="shared" si="29"/>
        <v>25589</v>
      </c>
      <c r="AG140" s="32">
        <f t="shared" si="29"/>
        <v>25589</v>
      </c>
      <c r="AH140" s="32">
        <f t="shared" si="29"/>
        <v>25589</v>
      </c>
      <c r="AI140" s="80">
        <f t="shared" si="29"/>
        <v>25589</v>
      </c>
    </row>
    <row r="141" spans="1:36" s="39" customFormat="1" ht="15.9" customHeight="1" x14ac:dyDescent="0.25">
      <c r="A141" s="35"/>
      <c r="B141" s="33" t="s">
        <v>109</v>
      </c>
      <c r="C141" s="40">
        <v>2.7099999999999999E-2</v>
      </c>
      <c r="D141" s="37"/>
      <c r="E141" s="32">
        <f t="shared" ref="E141:AI141" si="30">E140*$C141</f>
        <v>693.46190000000001</v>
      </c>
      <c r="F141" s="32">
        <f t="shared" si="30"/>
        <v>693.46190000000001</v>
      </c>
      <c r="G141" s="32">
        <f t="shared" si="30"/>
        <v>693.46190000000001</v>
      </c>
      <c r="H141" s="32">
        <f t="shared" si="30"/>
        <v>693.46190000000001</v>
      </c>
      <c r="I141" s="32">
        <f t="shared" si="30"/>
        <v>693.46190000000001</v>
      </c>
      <c r="J141" s="32">
        <f t="shared" si="30"/>
        <v>693.46190000000001</v>
      </c>
      <c r="K141" s="32">
        <f t="shared" si="30"/>
        <v>693.46190000000001</v>
      </c>
      <c r="L141" s="32">
        <f t="shared" si="30"/>
        <v>693.46190000000001</v>
      </c>
      <c r="M141" s="32">
        <f t="shared" si="30"/>
        <v>693.46190000000001</v>
      </c>
      <c r="N141" s="32">
        <f t="shared" si="30"/>
        <v>693.46190000000001</v>
      </c>
      <c r="O141" s="32">
        <f t="shared" si="30"/>
        <v>693.46190000000001</v>
      </c>
      <c r="P141" s="32">
        <f t="shared" si="30"/>
        <v>693.46190000000001</v>
      </c>
      <c r="Q141" s="32">
        <f t="shared" si="30"/>
        <v>693.46190000000001</v>
      </c>
      <c r="R141" s="32">
        <f t="shared" si="30"/>
        <v>693.46190000000001</v>
      </c>
      <c r="S141" s="32">
        <f t="shared" si="30"/>
        <v>693.46190000000001</v>
      </c>
      <c r="T141" s="32">
        <f t="shared" si="30"/>
        <v>693.46190000000001</v>
      </c>
      <c r="U141" s="32">
        <f t="shared" si="30"/>
        <v>693.46190000000001</v>
      </c>
      <c r="V141" s="32">
        <f t="shared" si="30"/>
        <v>693.46190000000001</v>
      </c>
      <c r="W141" s="32">
        <f t="shared" si="30"/>
        <v>693.46190000000001</v>
      </c>
      <c r="X141" s="32">
        <f t="shared" si="30"/>
        <v>693.46190000000001</v>
      </c>
      <c r="Y141" s="32">
        <f t="shared" si="30"/>
        <v>693.46190000000001</v>
      </c>
      <c r="Z141" s="32">
        <f t="shared" si="30"/>
        <v>693.46190000000001</v>
      </c>
      <c r="AA141" s="32">
        <f t="shared" si="30"/>
        <v>693.46190000000001</v>
      </c>
      <c r="AB141" s="32">
        <f t="shared" si="30"/>
        <v>693.46190000000001</v>
      </c>
      <c r="AC141" s="32">
        <f t="shared" si="30"/>
        <v>693.46190000000001</v>
      </c>
      <c r="AD141" s="32">
        <f t="shared" si="30"/>
        <v>693.46190000000001</v>
      </c>
      <c r="AE141" s="32">
        <f t="shared" si="30"/>
        <v>693.46190000000001</v>
      </c>
      <c r="AF141" s="32">
        <f t="shared" si="30"/>
        <v>693.46190000000001</v>
      </c>
      <c r="AG141" s="32">
        <f t="shared" si="30"/>
        <v>693.46190000000001</v>
      </c>
      <c r="AH141" s="32">
        <f t="shared" si="30"/>
        <v>693.46190000000001</v>
      </c>
      <c r="AI141" s="80">
        <f t="shared" si="30"/>
        <v>693.46190000000001</v>
      </c>
      <c r="AJ141" s="76"/>
    </row>
    <row r="142" spans="1:36" s="39" customFormat="1" ht="15.9" customHeight="1" x14ac:dyDescent="0.25">
      <c r="A142" s="35"/>
      <c r="B142" s="34" t="s">
        <v>106</v>
      </c>
      <c r="C142" s="36"/>
      <c r="D142" s="37"/>
      <c r="E142" s="38">
        <f t="shared" ref="E142:AI142" si="31">E140-E141</f>
        <v>24895.538100000002</v>
      </c>
      <c r="F142" s="38">
        <f t="shared" si="31"/>
        <v>24895.538100000002</v>
      </c>
      <c r="G142" s="38">
        <f t="shared" si="31"/>
        <v>24895.538100000002</v>
      </c>
      <c r="H142" s="38">
        <f t="shared" si="31"/>
        <v>24895.538100000002</v>
      </c>
      <c r="I142" s="38">
        <f t="shared" si="31"/>
        <v>24895.538100000002</v>
      </c>
      <c r="J142" s="38">
        <f t="shared" si="31"/>
        <v>24895.538100000002</v>
      </c>
      <c r="K142" s="38">
        <f t="shared" si="31"/>
        <v>24895.538100000002</v>
      </c>
      <c r="L142" s="38">
        <f t="shared" si="31"/>
        <v>24895.538100000002</v>
      </c>
      <c r="M142" s="38">
        <f t="shared" si="31"/>
        <v>24895.538100000002</v>
      </c>
      <c r="N142" s="38">
        <f t="shared" si="31"/>
        <v>24895.538100000002</v>
      </c>
      <c r="O142" s="38">
        <f t="shared" si="31"/>
        <v>24895.538100000002</v>
      </c>
      <c r="P142" s="38">
        <f t="shared" si="31"/>
        <v>24895.538100000002</v>
      </c>
      <c r="Q142" s="38">
        <f t="shared" si="31"/>
        <v>24895.538100000002</v>
      </c>
      <c r="R142" s="38">
        <f t="shared" si="31"/>
        <v>24895.538100000002</v>
      </c>
      <c r="S142" s="38">
        <f t="shared" si="31"/>
        <v>24895.538100000002</v>
      </c>
      <c r="T142" s="38">
        <f t="shared" si="31"/>
        <v>24895.538100000002</v>
      </c>
      <c r="U142" s="38">
        <f t="shared" si="31"/>
        <v>24895.538100000002</v>
      </c>
      <c r="V142" s="38">
        <f t="shared" si="31"/>
        <v>24895.538100000002</v>
      </c>
      <c r="W142" s="38">
        <f t="shared" si="31"/>
        <v>24895.538100000002</v>
      </c>
      <c r="X142" s="38">
        <f t="shared" si="31"/>
        <v>24895.538100000002</v>
      </c>
      <c r="Y142" s="38">
        <f t="shared" si="31"/>
        <v>24895.538100000002</v>
      </c>
      <c r="Z142" s="38">
        <f t="shared" si="31"/>
        <v>24895.538100000002</v>
      </c>
      <c r="AA142" s="38">
        <f t="shared" si="31"/>
        <v>24895.538100000002</v>
      </c>
      <c r="AB142" s="38">
        <f t="shared" si="31"/>
        <v>24895.538100000002</v>
      </c>
      <c r="AC142" s="38">
        <f t="shared" si="31"/>
        <v>24895.538100000002</v>
      </c>
      <c r="AD142" s="38">
        <f t="shared" si="31"/>
        <v>24895.538100000002</v>
      </c>
      <c r="AE142" s="38">
        <f t="shared" si="31"/>
        <v>24895.538100000002</v>
      </c>
      <c r="AF142" s="38">
        <f t="shared" si="31"/>
        <v>24895.538100000002</v>
      </c>
      <c r="AG142" s="38">
        <f t="shared" si="31"/>
        <v>24895.538100000002</v>
      </c>
      <c r="AH142" s="38">
        <f t="shared" si="31"/>
        <v>24895.538100000002</v>
      </c>
      <c r="AI142" s="81">
        <f t="shared" si="31"/>
        <v>24895.538100000002</v>
      </c>
      <c r="AJ142" s="76"/>
    </row>
    <row r="143" spans="1:36" s="3" customFormat="1" ht="15.9" customHeight="1" x14ac:dyDescent="0.25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8"/>
    </row>
    <row r="144" spans="1:36" s="3" customFormat="1" ht="15.9" customHeight="1" x14ac:dyDescent="0.25">
      <c r="A144" s="5"/>
      <c r="B144" s="6"/>
      <c r="C144" s="5">
        <f>SUM(E142:AI142)/31</f>
        <v>24895.538100000002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8"/>
    </row>
    <row r="145" spans="1:36" s="3" customFormat="1" ht="15.9" customHeight="1" x14ac:dyDescent="0.3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8"/>
    </row>
    <row r="146" spans="1:36" s="3" customFormat="1" ht="15.9" customHeight="1" x14ac:dyDescent="0.25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50">
        <v>1</v>
      </c>
      <c r="AI146" s="79">
        <v>1</v>
      </c>
    </row>
    <row r="147" spans="1:36" s="3" customFormat="1" ht="15.9" customHeight="1" x14ac:dyDescent="0.25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50">
        <v>1</v>
      </c>
      <c r="AI147" s="79">
        <v>1</v>
      </c>
    </row>
    <row r="148" spans="1:36" s="3" customFormat="1" ht="15.9" customHeight="1" x14ac:dyDescent="0.25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50">
        <v>1</v>
      </c>
      <c r="AI148" s="79">
        <v>1</v>
      </c>
    </row>
    <row r="149" spans="1:36" s="3" customFormat="1" ht="15.9" customHeight="1" x14ac:dyDescent="0.25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50">
        <v>1</v>
      </c>
      <c r="AI149" s="79">
        <v>1</v>
      </c>
    </row>
    <row r="150" spans="1:36" s="3" customFormat="1" ht="15.9" customHeight="1" x14ac:dyDescent="0.25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0">
        <v>1</v>
      </c>
      <c r="M150" s="50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0">
        <v>1</v>
      </c>
      <c r="T150" s="50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50">
        <v>1</v>
      </c>
      <c r="AA150" s="50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50">
        <v>1</v>
      </c>
      <c r="AI150" s="79">
        <v>1</v>
      </c>
    </row>
    <row r="151" spans="1:36" s="3" customFormat="1" ht="15.9" customHeight="1" x14ac:dyDescent="0.25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50">
        <v>1</v>
      </c>
      <c r="AI151" s="79">
        <v>1</v>
      </c>
    </row>
    <row r="152" spans="1:36" s="3" customFormat="1" ht="15.9" customHeight="1" thickBot="1" x14ac:dyDescent="0.3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56">
        <v>1</v>
      </c>
      <c r="AI152" s="75">
        <v>1</v>
      </c>
    </row>
    <row r="153" spans="1:36" s="3" customFormat="1" ht="15.9" customHeight="1" x14ac:dyDescent="0.25">
      <c r="A153" s="28"/>
      <c r="B153" s="41" t="s">
        <v>108</v>
      </c>
      <c r="C153" s="30"/>
      <c r="D153" s="31"/>
      <c r="E153" s="32">
        <f t="shared" ref="E153:AI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7217</v>
      </c>
      <c r="M153" s="32">
        <f t="shared" si="33"/>
        <v>7217</v>
      </c>
      <c r="N153" s="32">
        <f t="shared" si="33"/>
        <v>7217</v>
      </c>
      <c r="O153" s="32">
        <f t="shared" si="33"/>
        <v>7217</v>
      </c>
      <c r="P153" s="32">
        <f t="shared" si="33"/>
        <v>7217</v>
      </c>
      <c r="Q153" s="32">
        <f t="shared" si="33"/>
        <v>7217</v>
      </c>
      <c r="R153" s="32">
        <f t="shared" si="33"/>
        <v>7217</v>
      </c>
      <c r="S153" s="32">
        <f t="shared" si="33"/>
        <v>7217</v>
      </c>
      <c r="T153" s="32">
        <f t="shared" si="33"/>
        <v>7217</v>
      </c>
      <c r="U153" s="32">
        <f t="shared" si="33"/>
        <v>7217</v>
      </c>
      <c r="V153" s="32">
        <f t="shared" si="33"/>
        <v>7217</v>
      </c>
      <c r="W153" s="32">
        <f t="shared" si="33"/>
        <v>7217</v>
      </c>
      <c r="X153" s="32">
        <f t="shared" si="33"/>
        <v>7217</v>
      </c>
      <c r="Y153" s="32">
        <f t="shared" si="33"/>
        <v>7217</v>
      </c>
      <c r="Z153" s="32">
        <f t="shared" si="33"/>
        <v>7217</v>
      </c>
      <c r="AA153" s="32">
        <f t="shared" si="33"/>
        <v>7217</v>
      </c>
      <c r="AB153" s="32">
        <f t="shared" si="33"/>
        <v>7217</v>
      </c>
      <c r="AC153" s="32">
        <f t="shared" si="33"/>
        <v>7217</v>
      </c>
      <c r="AD153" s="32">
        <f t="shared" si="33"/>
        <v>7217</v>
      </c>
      <c r="AE153" s="32">
        <f t="shared" si="33"/>
        <v>7217</v>
      </c>
      <c r="AF153" s="32">
        <f t="shared" si="33"/>
        <v>7217</v>
      </c>
      <c r="AG153" s="32">
        <f t="shared" si="33"/>
        <v>7217</v>
      </c>
      <c r="AH153" s="32">
        <f t="shared" si="33"/>
        <v>7217</v>
      </c>
      <c r="AI153" s="80">
        <f t="shared" si="33"/>
        <v>7217</v>
      </c>
    </row>
    <row r="154" spans="1:36" s="39" customFormat="1" ht="15.9" customHeight="1" x14ac:dyDescent="0.25">
      <c r="A154" s="35"/>
      <c r="B154" s="33" t="s">
        <v>109</v>
      </c>
      <c r="C154" s="40">
        <v>3.1800000000000002E-2</v>
      </c>
      <c r="D154" s="37"/>
      <c r="E154" s="32">
        <f t="shared" ref="E154:AI154" si="34">E153*$C154</f>
        <v>229.50060000000002</v>
      </c>
      <c r="F154" s="32">
        <f t="shared" si="34"/>
        <v>229.50060000000002</v>
      </c>
      <c r="G154" s="32">
        <f t="shared" si="34"/>
        <v>229.50060000000002</v>
      </c>
      <c r="H154" s="32">
        <f t="shared" si="34"/>
        <v>229.50060000000002</v>
      </c>
      <c r="I154" s="32">
        <f t="shared" si="34"/>
        <v>229.50060000000002</v>
      </c>
      <c r="J154" s="32">
        <f t="shared" si="34"/>
        <v>229.50060000000002</v>
      </c>
      <c r="K154" s="32">
        <f t="shared" si="34"/>
        <v>229.50060000000002</v>
      </c>
      <c r="L154" s="32">
        <f t="shared" si="34"/>
        <v>229.50060000000002</v>
      </c>
      <c r="M154" s="32">
        <f t="shared" si="34"/>
        <v>229.50060000000002</v>
      </c>
      <c r="N154" s="32">
        <f t="shared" si="34"/>
        <v>229.50060000000002</v>
      </c>
      <c r="O154" s="32">
        <f t="shared" si="34"/>
        <v>229.50060000000002</v>
      </c>
      <c r="P154" s="32">
        <f t="shared" si="34"/>
        <v>229.50060000000002</v>
      </c>
      <c r="Q154" s="32">
        <f t="shared" si="34"/>
        <v>229.50060000000002</v>
      </c>
      <c r="R154" s="32">
        <f t="shared" si="34"/>
        <v>229.50060000000002</v>
      </c>
      <c r="S154" s="32">
        <f t="shared" si="34"/>
        <v>229.50060000000002</v>
      </c>
      <c r="T154" s="32">
        <f t="shared" si="34"/>
        <v>229.50060000000002</v>
      </c>
      <c r="U154" s="32">
        <f t="shared" si="34"/>
        <v>229.50060000000002</v>
      </c>
      <c r="V154" s="32">
        <f t="shared" si="34"/>
        <v>229.50060000000002</v>
      </c>
      <c r="W154" s="32">
        <f t="shared" si="34"/>
        <v>229.50060000000002</v>
      </c>
      <c r="X154" s="32">
        <f t="shared" si="34"/>
        <v>229.50060000000002</v>
      </c>
      <c r="Y154" s="32">
        <f t="shared" si="34"/>
        <v>229.50060000000002</v>
      </c>
      <c r="Z154" s="32">
        <f t="shared" si="34"/>
        <v>229.50060000000002</v>
      </c>
      <c r="AA154" s="32">
        <f t="shared" si="34"/>
        <v>229.50060000000002</v>
      </c>
      <c r="AB154" s="32">
        <f t="shared" si="34"/>
        <v>229.50060000000002</v>
      </c>
      <c r="AC154" s="32">
        <f t="shared" si="34"/>
        <v>229.50060000000002</v>
      </c>
      <c r="AD154" s="32">
        <f t="shared" si="34"/>
        <v>229.50060000000002</v>
      </c>
      <c r="AE154" s="32">
        <f t="shared" si="34"/>
        <v>229.50060000000002</v>
      </c>
      <c r="AF154" s="32">
        <f t="shared" si="34"/>
        <v>229.50060000000002</v>
      </c>
      <c r="AG154" s="32">
        <f t="shared" si="34"/>
        <v>229.50060000000002</v>
      </c>
      <c r="AH154" s="32">
        <f t="shared" si="34"/>
        <v>229.50060000000002</v>
      </c>
      <c r="AI154" s="80">
        <f t="shared" si="34"/>
        <v>229.50060000000002</v>
      </c>
      <c r="AJ154" s="76"/>
    </row>
    <row r="155" spans="1:36" s="39" customFormat="1" ht="15.9" customHeight="1" x14ac:dyDescent="0.25">
      <c r="A155" s="35"/>
      <c r="B155" s="34" t="s">
        <v>106</v>
      </c>
      <c r="C155" s="36"/>
      <c r="D155" s="37"/>
      <c r="E155" s="38">
        <f t="shared" ref="E155:AI155" si="35">E153-E154</f>
        <v>6987.4993999999997</v>
      </c>
      <c r="F155" s="38">
        <f t="shared" si="35"/>
        <v>6987.4993999999997</v>
      </c>
      <c r="G155" s="38">
        <f t="shared" si="35"/>
        <v>6987.4993999999997</v>
      </c>
      <c r="H155" s="38">
        <f t="shared" si="35"/>
        <v>6987.4993999999997</v>
      </c>
      <c r="I155" s="38">
        <f t="shared" si="35"/>
        <v>6987.4993999999997</v>
      </c>
      <c r="J155" s="38">
        <f t="shared" si="35"/>
        <v>6987.4993999999997</v>
      </c>
      <c r="K155" s="38">
        <f t="shared" si="35"/>
        <v>6987.4993999999997</v>
      </c>
      <c r="L155" s="38">
        <f t="shared" si="35"/>
        <v>6987.4993999999997</v>
      </c>
      <c r="M155" s="38">
        <f t="shared" si="35"/>
        <v>6987.4993999999997</v>
      </c>
      <c r="N155" s="38">
        <f t="shared" si="35"/>
        <v>6987.4993999999997</v>
      </c>
      <c r="O155" s="38">
        <f t="shared" si="35"/>
        <v>6987.4993999999997</v>
      </c>
      <c r="P155" s="38">
        <f t="shared" si="35"/>
        <v>6987.4993999999997</v>
      </c>
      <c r="Q155" s="38">
        <f t="shared" si="35"/>
        <v>6987.4993999999997</v>
      </c>
      <c r="R155" s="38">
        <f t="shared" si="35"/>
        <v>6987.4993999999997</v>
      </c>
      <c r="S155" s="38">
        <f t="shared" si="35"/>
        <v>6987.4993999999997</v>
      </c>
      <c r="T155" s="38">
        <f t="shared" si="35"/>
        <v>6987.4993999999997</v>
      </c>
      <c r="U155" s="38">
        <f t="shared" si="35"/>
        <v>6987.4993999999997</v>
      </c>
      <c r="V155" s="38">
        <f t="shared" si="35"/>
        <v>6987.4993999999997</v>
      </c>
      <c r="W155" s="38">
        <f t="shared" si="35"/>
        <v>6987.4993999999997</v>
      </c>
      <c r="X155" s="38">
        <f t="shared" si="35"/>
        <v>6987.4993999999997</v>
      </c>
      <c r="Y155" s="38">
        <f t="shared" si="35"/>
        <v>6987.4993999999997</v>
      </c>
      <c r="Z155" s="38">
        <f t="shared" si="35"/>
        <v>6987.4993999999997</v>
      </c>
      <c r="AA155" s="38">
        <f t="shared" si="35"/>
        <v>6987.4993999999997</v>
      </c>
      <c r="AB155" s="38">
        <f t="shared" si="35"/>
        <v>6987.4993999999997</v>
      </c>
      <c r="AC155" s="38">
        <f t="shared" si="35"/>
        <v>6987.4993999999997</v>
      </c>
      <c r="AD155" s="38">
        <f t="shared" si="35"/>
        <v>6987.4993999999997</v>
      </c>
      <c r="AE155" s="38">
        <f t="shared" si="35"/>
        <v>6987.4993999999997</v>
      </c>
      <c r="AF155" s="38">
        <f t="shared" si="35"/>
        <v>6987.4993999999997</v>
      </c>
      <c r="AG155" s="38">
        <f t="shared" si="35"/>
        <v>6987.4993999999997</v>
      </c>
      <c r="AH155" s="38">
        <f t="shared" si="35"/>
        <v>6987.4993999999997</v>
      </c>
      <c r="AI155" s="81">
        <f t="shared" si="35"/>
        <v>6987.4993999999997</v>
      </c>
      <c r="AJ155" s="76"/>
    </row>
    <row r="156" spans="1:36" s="3" customFormat="1" ht="15.9" customHeight="1" x14ac:dyDescent="0.25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>
        <f>SUM(E155:AI155)/31</f>
        <v>6987.4993999999997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8"/>
    </row>
    <row r="159" spans="1:36" s="3" customFormat="1" ht="15.9" customHeight="1" x14ac:dyDescent="0.25">
      <c r="A159" s="28"/>
      <c r="B159" s="29" t="s">
        <v>107</v>
      </c>
      <c r="C159" s="30"/>
      <c r="D159" s="31"/>
      <c r="E159" s="38">
        <f>E14+E24+E35+E54+E74+E86+E97+E109+E142+E155</f>
        <v>84050.073208000002</v>
      </c>
      <c r="F159" s="125">
        <f t="shared" ref="F159:AI159" si="36">F14+F24+F35+F54+F74+F86+F97+F109+F142+F155</f>
        <v>84050.073208000002</v>
      </c>
      <c r="G159" s="125">
        <f t="shared" si="36"/>
        <v>84050.073208000002</v>
      </c>
      <c r="H159" s="125">
        <f t="shared" si="36"/>
        <v>84050.073208000002</v>
      </c>
      <c r="I159" s="125">
        <f t="shared" si="36"/>
        <v>84050.073208000002</v>
      </c>
      <c r="J159" s="125">
        <f t="shared" si="36"/>
        <v>84050.073208000002</v>
      </c>
      <c r="K159" s="125">
        <f t="shared" si="36"/>
        <v>84050.073208000002</v>
      </c>
      <c r="L159" s="125">
        <f t="shared" si="36"/>
        <v>84050.073208000002</v>
      </c>
      <c r="M159" s="125">
        <f t="shared" si="36"/>
        <v>84050.073208000002</v>
      </c>
      <c r="N159" s="125">
        <f t="shared" si="36"/>
        <v>84050.073208000002</v>
      </c>
      <c r="O159" s="125">
        <f t="shared" si="36"/>
        <v>84050.073208000002</v>
      </c>
      <c r="P159" s="125">
        <f t="shared" si="36"/>
        <v>84050.073208000002</v>
      </c>
      <c r="Q159" s="125">
        <f t="shared" si="36"/>
        <v>84050.073208000002</v>
      </c>
      <c r="R159" s="125">
        <f t="shared" si="36"/>
        <v>84050.073208000002</v>
      </c>
      <c r="S159" s="125">
        <f t="shared" si="36"/>
        <v>84050.073208000002</v>
      </c>
      <c r="T159" s="125">
        <f t="shared" si="36"/>
        <v>84050.073208000002</v>
      </c>
      <c r="U159" s="125">
        <f t="shared" si="36"/>
        <v>84050.073208000002</v>
      </c>
      <c r="V159" s="125">
        <f t="shared" si="36"/>
        <v>84050.073208000002</v>
      </c>
      <c r="W159" s="125">
        <f t="shared" si="36"/>
        <v>84050.073208000002</v>
      </c>
      <c r="X159" s="125">
        <f t="shared" si="36"/>
        <v>84050.073208000002</v>
      </c>
      <c r="Y159" s="125">
        <f t="shared" si="36"/>
        <v>84050.073208000002</v>
      </c>
      <c r="Z159" s="125">
        <f t="shared" si="36"/>
        <v>84050.073208000002</v>
      </c>
      <c r="AA159" s="125">
        <f t="shared" si="36"/>
        <v>84050.073208000002</v>
      </c>
      <c r="AB159" s="125">
        <f t="shared" si="36"/>
        <v>84050.073208000002</v>
      </c>
      <c r="AC159" s="125">
        <f t="shared" si="36"/>
        <v>84050.073208000002</v>
      </c>
      <c r="AD159" s="125">
        <f t="shared" si="36"/>
        <v>84050.073208000002</v>
      </c>
      <c r="AE159" s="125">
        <f t="shared" si="36"/>
        <v>84050.073208000002</v>
      </c>
      <c r="AF159" s="125">
        <f t="shared" si="36"/>
        <v>84050.073208000002</v>
      </c>
      <c r="AG159" s="125">
        <f t="shared" si="36"/>
        <v>84050.073208000002</v>
      </c>
      <c r="AH159" s="125">
        <f t="shared" si="36"/>
        <v>84050.073208000002</v>
      </c>
      <c r="AI159" s="126">
        <f t="shared" si="36"/>
        <v>84050.073208000002</v>
      </c>
    </row>
    <row r="160" spans="1:36" s="3" customFormat="1" ht="15.9" customHeight="1" x14ac:dyDescent="0.25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8"/>
    </row>
    <row r="161" spans="1:36" s="3" customFormat="1" ht="15.9" customHeight="1" x14ac:dyDescent="0.25">
      <c r="A161" s="5"/>
      <c r="B161" s="6"/>
      <c r="C161" s="5">
        <f>SUM(E159:AI159)/31</f>
        <v>84050.073208000031</v>
      </c>
      <c r="D161" s="7"/>
      <c r="E161" s="66">
        <f t="shared" ref="E161:AI161" si="37">(E12+E22+E33+E52+E72+E84+E95+E140+E153)/87012</f>
        <v>0.94121075253987962</v>
      </c>
      <c r="F161" s="66">
        <f t="shared" si="37"/>
        <v>0.94121075253987962</v>
      </c>
      <c r="G161" s="66">
        <f t="shared" si="37"/>
        <v>0.94121075253987962</v>
      </c>
      <c r="H161" s="66">
        <f t="shared" si="37"/>
        <v>0.94121075253987962</v>
      </c>
      <c r="I161" s="66">
        <f t="shared" si="37"/>
        <v>0.94121075253987962</v>
      </c>
      <c r="J161" s="66">
        <f t="shared" si="37"/>
        <v>0.94121075253987962</v>
      </c>
      <c r="K161" s="66">
        <f t="shared" si="37"/>
        <v>0.94121075253987962</v>
      </c>
      <c r="L161" s="66">
        <f t="shared" si="37"/>
        <v>0.94121075253987962</v>
      </c>
      <c r="M161" s="66">
        <f t="shared" si="37"/>
        <v>0.94121075253987962</v>
      </c>
      <c r="N161" s="66">
        <f t="shared" si="37"/>
        <v>0.94121075253987962</v>
      </c>
      <c r="O161" s="66">
        <f t="shared" si="37"/>
        <v>0.94121075253987962</v>
      </c>
      <c r="P161" s="66">
        <f t="shared" si="37"/>
        <v>0.94121075253987962</v>
      </c>
      <c r="Q161" s="66">
        <f t="shared" si="37"/>
        <v>0.94121075253987962</v>
      </c>
      <c r="R161" s="66">
        <f t="shared" si="37"/>
        <v>0.94121075253987962</v>
      </c>
      <c r="S161" s="66">
        <f t="shared" si="37"/>
        <v>0.94121075253987962</v>
      </c>
      <c r="T161" s="66">
        <f t="shared" si="37"/>
        <v>0.94121075253987962</v>
      </c>
      <c r="U161" s="66">
        <f t="shared" si="37"/>
        <v>0.94121075253987962</v>
      </c>
      <c r="V161" s="66">
        <f t="shared" si="37"/>
        <v>0.94121075253987962</v>
      </c>
      <c r="W161" s="66">
        <f t="shared" si="37"/>
        <v>0.94121075253987962</v>
      </c>
      <c r="X161" s="66">
        <f t="shared" si="37"/>
        <v>0.94121075253987962</v>
      </c>
      <c r="Y161" s="66">
        <f t="shared" si="37"/>
        <v>0.94121075253987962</v>
      </c>
      <c r="Z161" s="66">
        <f t="shared" si="37"/>
        <v>0.94121075253987962</v>
      </c>
      <c r="AA161" s="66">
        <f t="shared" si="37"/>
        <v>0.94121075253987962</v>
      </c>
      <c r="AB161" s="66">
        <f t="shared" si="37"/>
        <v>0.94121075253987962</v>
      </c>
      <c r="AC161" s="66">
        <f t="shared" si="37"/>
        <v>0.94121075253987962</v>
      </c>
      <c r="AD161" s="66">
        <f t="shared" si="37"/>
        <v>0.94121075253987962</v>
      </c>
      <c r="AE161" s="66">
        <f t="shared" si="37"/>
        <v>0.94121075253987962</v>
      </c>
      <c r="AF161" s="66">
        <f t="shared" si="37"/>
        <v>0.94121075253987962</v>
      </c>
      <c r="AG161" s="66">
        <f t="shared" si="37"/>
        <v>0.94121075253987962</v>
      </c>
      <c r="AH161" s="66">
        <f t="shared" si="37"/>
        <v>0.94121075253987962</v>
      </c>
      <c r="AI161" s="84">
        <f t="shared" si="37"/>
        <v>0.94121075253987962</v>
      </c>
      <c r="AJ161" s="59"/>
    </row>
    <row r="162" spans="1:36" s="3" customFormat="1" ht="15.9" customHeight="1" x14ac:dyDescent="0.25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8"/>
    </row>
    <row r="163" spans="1:36" s="3" customFormat="1" ht="15.9" customHeight="1" x14ac:dyDescent="0.25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8"/>
    </row>
    <row r="164" spans="1:36" s="3" customFormat="1" ht="15.9" customHeight="1" x14ac:dyDescent="0.25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85"/>
    </row>
    <row r="165" spans="1:36" x14ac:dyDescent="0.3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J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5" width="6.3984375" customWidth="1"/>
  </cols>
  <sheetData>
    <row r="1" spans="1:36" s="4" customFormat="1" ht="31.5" customHeight="1" thickTop="1" thickBot="1" x14ac:dyDescent="0.3">
      <c r="A1" s="19"/>
      <c r="B1" s="13"/>
      <c r="C1" s="13"/>
      <c r="D1" s="18"/>
      <c r="E1" s="24">
        <v>37104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23"/>
    </row>
    <row r="2" spans="1:36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I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22">
        <f t="shared" si="0"/>
        <v>30</v>
      </c>
      <c r="AI2" s="77">
        <f t="shared" si="0"/>
        <v>31</v>
      </c>
    </row>
    <row r="3" spans="1:36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78"/>
    </row>
    <row r="4" spans="1:36" s="3" customFormat="1" ht="15.9" customHeight="1" x14ac:dyDescent="0.25">
      <c r="A4" s="47">
        <v>1</v>
      </c>
      <c r="B4" s="48" t="s">
        <v>2</v>
      </c>
      <c r="C4" s="47">
        <v>810</v>
      </c>
      <c r="D4" s="68"/>
      <c r="E4" s="50">
        <v>1</v>
      </c>
      <c r="F4" s="50">
        <v>1</v>
      </c>
      <c r="G4" s="50">
        <v>1</v>
      </c>
      <c r="H4" s="50">
        <v>1</v>
      </c>
      <c r="I4" s="50">
        <v>1</v>
      </c>
      <c r="J4" s="50">
        <v>1</v>
      </c>
      <c r="K4" s="50">
        <v>1</v>
      </c>
      <c r="L4" s="50">
        <v>1</v>
      </c>
      <c r="M4" s="50">
        <v>1</v>
      </c>
      <c r="N4" s="50">
        <v>1</v>
      </c>
      <c r="O4" s="50">
        <v>1</v>
      </c>
      <c r="P4" s="50">
        <v>1</v>
      </c>
      <c r="Q4" s="50">
        <v>1</v>
      </c>
      <c r="R4" s="50">
        <v>1</v>
      </c>
      <c r="S4" s="50">
        <v>1</v>
      </c>
      <c r="T4" s="50">
        <v>1</v>
      </c>
      <c r="U4" s="50">
        <v>1</v>
      </c>
      <c r="V4" s="50">
        <v>1</v>
      </c>
      <c r="W4" s="50">
        <v>1</v>
      </c>
      <c r="X4" s="50">
        <v>1</v>
      </c>
      <c r="Y4" s="50">
        <v>1</v>
      </c>
      <c r="Z4" s="50">
        <v>1</v>
      </c>
      <c r="AA4" s="50">
        <v>1</v>
      </c>
      <c r="AB4" s="50">
        <v>1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64">
        <v>0</v>
      </c>
      <c r="AI4" s="83">
        <v>0</v>
      </c>
    </row>
    <row r="5" spans="1:36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50">
        <v>1</v>
      </c>
      <c r="AI5" s="79">
        <v>1</v>
      </c>
    </row>
    <row r="6" spans="1:36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50">
        <v>1</v>
      </c>
      <c r="AI6" s="79">
        <v>1</v>
      </c>
    </row>
    <row r="7" spans="1:36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50">
        <v>1</v>
      </c>
      <c r="AI7" s="79">
        <v>1</v>
      </c>
    </row>
    <row r="8" spans="1:36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51">
        <v>1</v>
      </c>
      <c r="AH8" s="51">
        <v>1</v>
      </c>
      <c r="AI8" s="79">
        <v>1</v>
      </c>
    </row>
    <row r="9" spans="1:36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51">
        <v>1</v>
      </c>
      <c r="AI9" s="79">
        <v>1</v>
      </c>
    </row>
    <row r="10" spans="1:36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50">
        <v>1</v>
      </c>
      <c r="AI10" s="79">
        <v>1</v>
      </c>
    </row>
    <row r="11" spans="1:36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56">
        <v>1</v>
      </c>
      <c r="AI11" s="75">
        <v>1</v>
      </c>
    </row>
    <row r="12" spans="1:36" s="3" customFormat="1" ht="15.9" customHeight="1" x14ac:dyDescent="0.25">
      <c r="A12" s="28"/>
      <c r="B12" s="41" t="s">
        <v>108</v>
      </c>
      <c r="C12" s="30"/>
      <c r="D12" s="31"/>
      <c r="E12" s="32">
        <f t="shared" ref="E12:AI12" si="2">(E4*$C4)+(E5*$C5)+(E6*$C6)+(E7*$C7)+(E8*$C8)+(E9*$C9)+(E10*$C10)+(E11*$C11)</f>
        <v>7702</v>
      </c>
      <c r="F12" s="32">
        <f t="shared" si="2"/>
        <v>7702</v>
      </c>
      <c r="G12" s="32">
        <f t="shared" si="2"/>
        <v>7702</v>
      </c>
      <c r="H12" s="32">
        <f t="shared" si="2"/>
        <v>7702</v>
      </c>
      <c r="I12" s="32">
        <f t="shared" si="2"/>
        <v>7702</v>
      </c>
      <c r="J12" s="32">
        <f t="shared" si="2"/>
        <v>7702</v>
      </c>
      <c r="K12" s="32">
        <f t="shared" si="2"/>
        <v>7702</v>
      </c>
      <c r="L12" s="32">
        <f t="shared" si="2"/>
        <v>7702</v>
      </c>
      <c r="M12" s="32">
        <f t="shared" si="2"/>
        <v>7702</v>
      </c>
      <c r="N12" s="32">
        <f t="shared" si="2"/>
        <v>7702</v>
      </c>
      <c r="O12" s="32">
        <f t="shared" si="2"/>
        <v>7702</v>
      </c>
      <c r="P12" s="32">
        <f t="shared" si="2"/>
        <v>7702</v>
      </c>
      <c r="Q12" s="32">
        <f t="shared" si="2"/>
        <v>7702</v>
      </c>
      <c r="R12" s="32">
        <f t="shared" si="2"/>
        <v>7702</v>
      </c>
      <c r="S12" s="32">
        <f t="shared" si="2"/>
        <v>7702</v>
      </c>
      <c r="T12" s="32">
        <f t="shared" si="2"/>
        <v>7702</v>
      </c>
      <c r="U12" s="32">
        <f t="shared" si="2"/>
        <v>7702</v>
      </c>
      <c r="V12" s="32">
        <f t="shared" si="2"/>
        <v>7702</v>
      </c>
      <c r="W12" s="32">
        <f t="shared" si="2"/>
        <v>7702</v>
      </c>
      <c r="X12" s="32">
        <f t="shared" si="2"/>
        <v>7702</v>
      </c>
      <c r="Y12" s="32">
        <f t="shared" si="2"/>
        <v>7702</v>
      </c>
      <c r="Z12" s="32">
        <f t="shared" si="2"/>
        <v>7702</v>
      </c>
      <c r="AA12" s="32">
        <f t="shared" si="2"/>
        <v>7702</v>
      </c>
      <c r="AB12" s="32">
        <f t="shared" si="2"/>
        <v>7702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6892</v>
      </c>
      <c r="AH12" s="32">
        <f t="shared" si="2"/>
        <v>6892</v>
      </c>
      <c r="AI12" s="80">
        <f t="shared" si="2"/>
        <v>6892</v>
      </c>
    </row>
    <row r="13" spans="1:36" s="39" customFormat="1" ht="15.9" customHeight="1" x14ac:dyDescent="0.25">
      <c r="A13" s="35"/>
      <c r="B13" s="33" t="s">
        <v>109</v>
      </c>
      <c r="C13" s="40">
        <v>4.3200000000000002E-2</v>
      </c>
      <c r="D13" s="37"/>
      <c r="E13" s="32">
        <f t="shared" ref="E13:AI13" si="3">E12*$C13</f>
        <v>332.72640000000001</v>
      </c>
      <c r="F13" s="32">
        <f t="shared" si="3"/>
        <v>332.72640000000001</v>
      </c>
      <c r="G13" s="32">
        <f t="shared" si="3"/>
        <v>332.72640000000001</v>
      </c>
      <c r="H13" s="32">
        <f t="shared" si="3"/>
        <v>332.72640000000001</v>
      </c>
      <c r="I13" s="32">
        <f t="shared" si="3"/>
        <v>332.72640000000001</v>
      </c>
      <c r="J13" s="32">
        <f t="shared" si="3"/>
        <v>332.72640000000001</v>
      </c>
      <c r="K13" s="32">
        <f t="shared" si="3"/>
        <v>332.72640000000001</v>
      </c>
      <c r="L13" s="32">
        <f t="shared" si="3"/>
        <v>332.72640000000001</v>
      </c>
      <c r="M13" s="32">
        <f t="shared" si="3"/>
        <v>332.72640000000001</v>
      </c>
      <c r="N13" s="32">
        <f t="shared" si="3"/>
        <v>332.72640000000001</v>
      </c>
      <c r="O13" s="32">
        <f t="shared" si="3"/>
        <v>332.72640000000001</v>
      </c>
      <c r="P13" s="32">
        <f t="shared" si="3"/>
        <v>332.72640000000001</v>
      </c>
      <c r="Q13" s="32">
        <f t="shared" si="3"/>
        <v>332.72640000000001</v>
      </c>
      <c r="R13" s="32">
        <f t="shared" si="3"/>
        <v>332.72640000000001</v>
      </c>
      <c r="S13" s="32">
        <f t="shared" si="3"/>
        <v>332.72640000000001</v>
      </c>
      <c r="T13" s="32">
        <f t="shared" si="3"/>
        <v>332.72640000000001</v>
      </c>
      <c r="U13" s="32">
        <f t="shared" si="3"/>
        <v>332.72640000000001</v>
      </c>
      <c r="V13" s="32">
        <f t="shared" si="3"/>
        <v>332.72640000000001</v>
      </c>
      <c r="W13" s="32">
        <f t="shared" si="3"/>
        <v>332.72640000000001</v>
      </c>
      <c r="X13" s="32">
        <f t="shared" si="3"/>
        <v>332.72640000000001</v>
      </c>
      <c r="Y13" s="32">
        <f t="shared" si="3"/>
        <v>332.72640000000001</v>
      </c>
      <c r="Z13" s="32">
        <f t="shared" si="3"/>
        <v>332.72640000000001</v>
      </c>
      <c r="AA13" s="32">
        <f t="shared" si="3"/>
        <v>332.72640000000001</v>
      </c>
      <c r="AB13" s="32">
        <f t="shared" si="3"/>
        <v>332.72640000000001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297.73439999999999</v>
      </c>
      <c r="AH13" s="32">
        <f t="shared" si="3"/>
        <v>297.73439999999999</v>
      </c>
      <c r="AI13" s="80">
        <f t="shared" si="3"/>
        <v>297.73439999999999</v>
      </c>
      <c r="AJ13" s="76"/>
    </row>
    <row r="14" spans="1:36" s="39" customFormat="1" ht="15.9" customHeight="1" x14ac:dyDescent="0.25">
      <c r="A14" s="35"/>
      <c r="B14" s="34" t="s">
        <v>106</v>
      </c>
      <c r="C14" s="36"/>
      <c r="D14" s="37"/>
      <c r="E14" s="38">
        <f t="shared" ref="E14:AI14" si="4">E12-E13</f>
        <v>7369.2736000000004</v>
      </c>
      <c r="F14" s="38">
        <f t="shared" si="4"/>
        <v>7369.2736000000004</v>
      </c>
      <c r="G14" s="38">
        <f t="shared" si="4"/>
        <v>7369.2736000000004</v>
      </c>
      <c r="H14" s="38">
        <f t="shared" si="4"/>
        <v>7369.2736000000004</v>
      </c>
      <c r="I14" s="38">
        <f t="shared" si="4"/>
        <v>7369.2736000000004</v>
      </c>
      <c r="J14" s="38">
        <f t="shared" si="4"/>
        <v>7369.2736000000004</v>
      </c>
      <c r="K14" s="38">
        <f t="shared" si="4"/>
        <v>7369.2736000000004</v>
      </c>
      <c r="L14" s="38">
        <f t="shared" si="4"/>
        <v>7369.2736000000004</v>
      </c>
      <c r="M14" s="38">
        <f t="shared" si="4"/>
        <v>7369.2736000000004</v>
      </c>
      <c r="N14" s="38">
        <f t="shared" si="4"/>
        <v>7369.2736000000004</v>
      </c>
      <c r="O14" s="38">
        <f t="shared" si="4"/>
        <v>7369.2736000000004</v>
      </c>
      <c r="P14" s="38">
        <f t="shared" si="4"/>
        <v>7369.2736000000004</v>
      </c>
      <c r="Q14" s="38">
        <f t="shared" si="4"/>
        <v>7369.2736000000004</v>
      </c>
      <c r="R14" s="38">
        <f t="shared" si="4"/>
        <v>7369.2736000000004</v>
      </c>
      <c r="S14" s="38">
        <f t="shared" si="4"/>
        <v>7369.2736000000004</v>
      </c>
      <c r="T14" s="38">
        <f t="shared" si="4"/>
        <v>7369.2736000000004</v>
      </c>
      <c r="U14" s="38">
        <f t="shared" si="4"/>
        <v>7369.2736000000004</v>
      </c>
      <c r="V14" s="38">
        <f t="shared" si="4"/>
        <v>7369.2736000000004</v>
      </c>
      <c r="W14" s="38">
        <f t="shared" si="4"/>
        <v>7369.2736000000004</v>
      </c>
      <c r="X14" s="38">
        <f t="shared" si="4"/>
        <v>7369.2736000000004</v>
      </c>
      <c r="Y14" s="38">
        <f t="shared" si="4"/>
        <v>7369.2736000000004</v>
      </c>
      <c r="Z14" s="38">
        <f t="shared" si="4"/>
        <v>7369.2736000000004</v>
      </c>
      <c r="AA14" s="38">
        <f t="shared" si="4"/>
        <v>7369.2736000000004</v>
      </c>
      <c r="AB14" s="38">
        <f t="shared" si="4"/>
        <v>7369.2736000000004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6594.2655999999997</v>
      </c>
      <c r="AH14" s="38">
        <f t="shared" si="4"/>
        <v>6594.2655999999997</v>
      </c>
      <c r="AI14" s="81">
        <f t="shared" si="4"/>
        <v>6594.2655999999997</v>
      </c>
      <c r="AJ14" s="76"/>
    </row>
    <row r="15" spans="1:36" s="3" customFormat="1" ht="15.9" customHeight="1" x14ac:dyDescent="0.25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78"/>
    </row>
    <row r="16" spans="1:36" s="3" customFormat="1" ht="15.9" customHeight="1" x14ac:dyDescent="0.25">
      <c r="A16" s="5"/>
      <c r="B16" s="6"/>
      <c r="C16" s="5">
        <f>SUM(E14:AI14)/31</f>
        <v>7194.2717935483925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78"/>
    </row>
    <row r="17" spans="1:36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78"/>
    </row>
    <row r="18" spans="1:36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79">
        <v>1</v>
      </c>
    </row>
    <row r="19" spans="1:36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79">
        <v>1</v>
      </c>
    </row>
    <row r="20" spans="1:36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79">
        <v>1</v>
      </c>
    </row>
    <row r="21" spans="1:36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75">
        <v>1</v>
      </c>
    </row>
    <row r="22" spans="1:36" s="3" customFormat="1" ht="15.9" customHeight="1" x14ac:dyDescent="0.25">
      <c r="A22" s="28"/>
      <c r="B22" s="41" t="s">
        <v>108</v>
      </c>
      <c r="C22" s="30"/>
      <c r="D22" s="31"/>
      <c r="E22" s="32">
        <f t="shared" ref="E22:AI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32">
        <f t="shared" si="5"/>
        <v>4800</v>
      </c>
      <c r="AI22" s="80">
        <f t="shared" si="5"/>
        <v>4800</v>
      </c>
    </row>
    <row r="23" spans="1:36" s="39" customFormat="1" ht="15.9" customHeight="1" x14ac:dyDescent="0.25">
      <c r="A23" s="35"/>
      <c r="B23" s="33" t="s">
        <v>109</v>
      </c>
      <c r="C23" s="40">
        <v>1.4500000000000001E-2</v>
      </c>
      <c r="D23" s="37"/>
      <c r="E23" s="32">
        <f t="shared" ref="E23:AI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69.600000000000009</v>
      </c>
      <c r="M23" s="32">
        <f t="shared" si="6"/>
        <v>69.600000000000009</v>
      </c>
      <c r="N23" s="32">
        <f t="shared" si="6"/>
        <v>69.600000000000009</v>
      </c>
      <c r="O23" s="32">
        <f t="shared" si="6"/>
        <v>69.600000000000009</v>
      </c>
      <c r="P23" s="32">
        <f t="shared" si="6"/>
        <v>69.600000000000009</v>
      </c>
      <c r="Q23" s="32">
        <f t="shared" si="6"/>
        <v>69.600000000000009</v>
      </c>
      <c r="R23" s="32">
        <f t="shared" si="6"/>
        <v>69.600000000000009</v>
      </c>
      <c r="S23" s="32">
        <f t="shared" si="6"/>
        <v>69.600000000000009</v>
      </c>
      <c r="T23" s="32">
        <f t="shared" si="6"/>
        <v>69.600000000000009</v>
      </c>
      <c r="U23" s="32">
        <f t="shared" si="6"/>
        <v>69.600000000000009</v>
      </c>
      <c r="V23" s="32">
        <f t="shared" si="6"/>
        <v>69.600000000000009</v>
      </c>
      <c r="W23" s="32">
        <f t="shared" si="6"/>
        <v>69.600000000000009</v>
      </c>
      <c r="X23" s="32">
        <f t="shared" si="6"/>
        <v>69.600000000000009</v>
      </c>
      <c r="Y23" s="32">
        <f t="shared" si="6"/>
        <v>69.600000000000009</v>
      </c>
      <c r="Z23" s="32">
        <f t="shared" si="6"/>
        <v>69.600000000000009</v>
      </c>
      <c r="AA23" s="32">
        <f t="shared" si="6"/>
        <v>69.600000000000009</v>
      </c>
      <c r="AB23" s="32">
        <f t="shared" si="6"/>
        <v>69.600000000000009</v>
      </c>
      <c r="AC23" s="32">
        <f t="shared" si="6"/>
        <v>69.600000000000009</v>
      </c>
      <c r="AD23" s="32">
        <f t="shared" si="6"/>
        <v>69.600000000000009</v>
      </c>
      <c r="AE23" s="32">
        <f t="shared" si="6"/>
        <v>69.600000000000009</v>
      </c>
      <c r="AF23" s="32">
        <f t="shared" si="6"/>
        <v>69.600000000000009</v>
      </c>
      <c r="AG23" s="32">
        <f t="shared" si="6"/>
        <v>69.600000000000009</v>
      </c>
      <c r="AH23" s="32">
        <f t="shared" si="6"/>
        <v>69.600000000000009</v>
      </c>
      <c r="AI23" s="80">
        <f t="shared" si="6"/>
        <v>69.600000000000009</v>
      </c>
      <c r="AJ23" s="76"/>
    </row>
    <row r="24" spans="1:36" s="39" customFormat="1" ht="15.9" customHeight="1" x14ac:dyDescent="0.25">
      <c r="A24" s="35"/>
      <c r="B24" s="34" t="s">
        <v>106</v>
      </c>
      <c r="C24" s="36"/>
      <c r="D24" s="37"/>
      <c r="E24" s="38">
        <f t="shared" ref="E24:AI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4730.3999999999996</v>
      </c>
      <c r="M24" s="38">
        <f t="shared" si="7"/>
        <v>4730.3999999999996</v>
      </c>
      <c r="N24" s="38">
        <f t="shared" si="7"/>
        <v>4730.3999999999996</v>
      </c>
      <c r="O24" s="38">
        <f t="shared" si="7"/>
        <v>4730.3999999999996</v>
      </c>
      <c r="P24" s="38">
        <f t="shared" si="7"/>
        <v>4730.3999999999996</v>
      </c>
      <c r="Q24" s="38">
        <f t="shared" si="7"/>
        <v>4730.3999999999996</v>
      </c>
      <c r="R24" s="38">
        <f t="shared" si="7"/>
        <v>4730.3999999999996</v>
      </c>
      <c r="S24" s="38">
        <f t="shared" si="7"/>
        <v>4730.3999999999996</v>
      </c>
      <c r="T24" s="38">
        <f t="shared" si="7"/>
        <v>4730.3999999999996</v>
      </c>
      <c r="U24" s="38">
        <f t="shared" si="7"/>
        <v>4730.3999999999996</v>
      </c>
      <c r="V24" s="38">
        <f t="shared" si="7"/>
        <v>4730.3999999999996</v>
      </c>
      <c r="W24" s="38">
        <f t="shared" si="7"/>
        <v>4730.3999999999996</v>
      </c>
      <c r="X24" s="38">
        <f t="shared" si="7"/>
        <v>4730.3999999999996</v>
      </c>
      <c r="Y24" s="38">
        <f t="shared" si="7"/>
        <v>4730.3999999999996</v>
      </c>
      <c r="Z24" s="38">
        <f t="shared" si="7"/>
        <v>4730.3999999999996</v>
      </c>
      <c r="AA24" s="38">
        <f t="shared" si="7"/>
        <v>4730.3999999999996</v>
      </c>
      <c r="AB24" s="38">
        <f t="shared" si="7"/>
        <v>4730.3999999999996</v>
      </c>
      <c r="AC24" s="38">
        <f t="shared" si="7"/>
        <v>4730.3999999999996</v>
      </c>
      <c r="AD24" s="38">
        <f t="shared" si="7"/>
        <v>4730.3999999999996</v>
      </c>
      <c r="AE24" s="38">
        <f t="shared" si="7"/>
        <v>4730.3999999999996</v>
      </c>
      <c r="AF24" s="38">
        <f t="shared" si="7"/>
        <v>4730.3999999999996</v>
      </c>
      <c r="AG24" s="38">
        <f t="shared" si="7"/>
        <v>4730.3999999999996</v>
      </c>
      <c r="AH24" s="38">
        <f t="shared" si="7"/>
        <v>4730.3999999999996</v>
      </c>
      <c r="AI24" s="81">
        <f t="shared" si="7"/>
        <v>4730.3999999999996</v>
      </c>
      <c r="AJ24" s="76"/>
    </row>
    <row r="25" spans="1:36" s="3" customFormat="1" ht="15.9" customHeight="1" x14ac:dyDescent="0.25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78"/>
    </row>
    <row r="26" spans="1:36" s="3" customFormat="1" ht="15.9" customHeight="1" x14ac:dyDescent="0.25">
      <c r="A26" s="5"/>
      <c r="B26" s="6"/>
      <c r="C26" s="5">
        <f>SUM(E24:AI24)/31</f>
        <v>4730.3999999999969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8"/>
    </row>
    <row r="27" spans="1:36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78"/>
    </row>
    <row r="28" spans="1:36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79">
        <v>1</v>
      </c>
    </row>
    <row r="29" spans="1:36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50">
        <v>1</v>
      </c>
      <c r="AI29" s="79">
        <v>1</v>
      </c>
    </row>
    <row r="30" spans="1:36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79">
        <v>1</v>
      </c>
    </row>
    <row r="31" spans="1:36" s="3" customFormat="1" ht="15.9" customHeight="1" x14ac:dyDescent="0.25">
      <c r="A31" s="47">
        <f>+A30+1</f>
        <v>4</v>
      </c>
      <c r="B31" s="48" t="s">
        <v>21</v>
      </c>
      <c r="C31" s="47">
        <v>693</v>
      </c>
      <c r="D31" s="68"/>
      <c r="E31" s="50">
        <v>1</v>
      </c>
      <c r="F31" s="50">
        <v>1</v>
      </c>
      <c r="G31" s="50">
        <v>1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79">
        <v>1</v>
      </c>
    </row>
    <row r="32" spans="1:36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56">
        <v>1</v>
      </c>
      <c r="AI32" s="75">
        <v>1</v>
      </c>
    </row>
    <row r="33" spans="1:36" s="3" customFormat="1" ht="15.9" customHeight="1" x14ac:dyDescent="0.25">
      <c r="A33" s="28"/>
      <c r="B33" s="41" t="s">
        <v>108</v>
      </c>
      <c r="C33" s="30"/>
      <c r="D33" s="31"/>
      <c r="E33" s="32">
        <f t="shared" ref="E33:AI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3889</v>
      </c>
      <c r="AD33" s="32">
        <f t="shared" si="8"/>
        <v>3889</v>
      </c>
      <c r="AE33" s="32">
        <f t="shared" si="8"/>
        <v>3889</v>
      </c>
      <c r="AF33" s="32">
        <f t="shared" si="8"/>
        <v>3889</v>
      </c>
      <c r="AG33" s="32">
        <f t="shared" si="8"/>
        <v>3889</v>
      </c>
      <c r="AH33" s="32">
        <f t="shared" si="8"/>
        <v>3889</v>
      </c>
      <c r="AI33" s="80">
        <f t="shared" si="8"/>
        <v>3889</v>
      </c>
    </row>
    <row r="34" spans="1:36" s="39" customFormat="1" ht="15.9" customHeight="1" x14ac:dyDescent="0.25">
      <c r="A34" s="35"/>
      <c r="B34" s="33" t="s">
        <v>109</v>
      </c>
      <c r="C34" s="40">
        <v>1.7100000000000001E-2</v>
      </c>
      <c r="D34" s="37"/>
      <c r="E34" s="32">
        <f t="shared" ref="E34:AI34" si="9">E33*$C34</f>
        <v>66.501900000000006</v>
      </c>
      <c r="F34" s="32">
        <f t="shared" si="9"/>
        <v>66.501900000000006</v>
      </c>
      <c r="G34" s="32">
        <f t="shared" si="9"/>
        <v>66.501900000000006</v>
      </c>
      <c r="H34" s="32">
        <f t="shared" si="9"/>
        <v>66.501900000000006</v>
      </c>
      <c r="I34" s="32">
        <f t="shared" si="9"/>
        <v>66.501900000000006</v>
      </c>
      <c r="J34" s="32">
        <f t="shared" si="9"/>
        <v>66.501900000000006</v>
      </c>
      <c r="K34" s="32">
        <f t="shared" si="9"/>
        <v>66.501900000000006</v>
      </c>
      <c r="L34" s="32">
        <f t="shared" si="9"/>
        <v>66.501900000000006</v>
      </c>
      <c r="M34" s="32">
        <f t="shared" si="9"/>
        <v>66.501900000000006</v>
      </c>
      <c r="N34" s="32">
        <f t="shared" si="9"/>
        <v>66.501900000000006</v>
      </c>
      <c r="O34" s="32">
        <f t="shared" si="9"/>
        <v>66.501900000000006</v>
      </c>
      <c r="P34" s="32">
        <f t="shared" si="9"/>
        <v>66.501900000000006</v>
      </c>
      <c r="Q34" s="32">
        <f t="shared" si="9"/>
        <v>66.501900000000006</v>
      </c>
      <c r="R34" s="32">
        <f t="shared" si="9"/>
        <v>66.501900000000006</v>
      </c>
      <c r="S34" s="32">
        <f t="shared" si="9"/>
        <v>66.501900000000006</v>
      </c>
      <c r="T34" s="32">
        <f t="shared" si="9"/>
        <v>66.501900000000006</v>
      </c>
      <c r="U34" s="32">
        <f t="shared" si="9"/>
        <v>66.501900000000006</v>
      </c>
      <c r="V34" s="32">
        <f t="shared" si="9"/>
        <v>66.501900000000006</v>
      </c>
      <c r="W34" s="32">
        <f t="shared" si="9"/>
        <v>66.501900000000006</v>
      </c>
      <c r="X34" s="32">
        <f t="shared" si="9"/>
        <v>66.501900000000006</v>
      </c>
      <c r="Y34" s="32">
        <f t="shared" si="9"/>
        <v>66.501900000000006</v>
      </c>
      <c r="Z34" s="32">
        <f t="shared" si="9"/>
        <v>66.501900000000006</v>
      </c>
      <c r="AA34" s="32">
        <f t="shared" si="9"/>
        <v>66.501900000000006</v>
      </c>
      <c r="AB34" s="32">
        <f t="shared" si="9"/>
        <v>66.501900000000006</v>
      </c>
      <c r="AC34" s="32">
        <f t="shared" si="9"/>
        <v>66.501900000000006</v>
      </c>
      <c r="AD34" s="32">
        <f t="shared" si="9"/>
        <v>66.501900000000006</v>
      </c>
      <c r="AE34" s="32">
        <f t="shared" si="9"/>
        <v>66.501900000000006</v>
      </c>
      <c r="AF34" s="32">
        <f t="shared" si="9"/>
        <v>66.501900000000006</v>
      </c>
      <c r="AG34" s="32">
        <f t="shared" si="9"/>
        <v>66.501900000000006</v>
      </c>
      <c r="AH34" s="32">
        <f t="shared" si="9"/>
        <v>66.501900000000006</v>
      </c>
      <c r="AI34" s="80">
        <f t="shared" si="9"/>
        <v>66.501900000000006</v>
      </c>
      <c r="AJ34" s="76"/>
    </row>
    <row r="35" spans="1:36" s="39" customFormat="1" ht="15.9" customHeight="1" x14ac:dyDescent="0.25">
      <c r="A35" s="35"/>
      <c r="B35" s="34" t="s">
        <v>106</v>
      </c>
      <c r="C35" s="36"/>
      <c r="D35" s="37"/>
      <c r="E35" s="38">
        <f t="shared" ref="E35:AI35" si="10">E33-E34</f>
        <v>3822.4980999999998</v>
      </c>
      <c r="F35" s="38">
        <f t="shared" si="10"/>
        <v>3822.4980999999998</v>
      </c>
      <c r="G35" s="38">
        <f t="shared" si="10"/>
        <v>3822.4980999999998</v>
      </c>
      <c r="H35" s="38">
        <f t="shared" si="10"/>
        <v>3822.4980999999998</v>
      </c>
      <c r="I35" s="38">
        <f t="shared" si="10"/>
        <v>3822.4980999999998</v>
      </c>
      <c r="J35" s="38">
        <f t="shared" si="10"/>
        <v>3822.4980999999998</v>
      </c>
      <c r="K35" s="38">
        <f t="shared" si="10"/>
        <v>3822.4980999999998</v>
      </c>
      <c r="L35" s="38">
        <f t="shared" si="10"/>
        <v>3822.4980999999998</v>
      </c>
      <c r="M35" s="38">
        <f t="shared" si="10"/>
        <v>3822.4980999999998</v>
      </c>
      <c r="N35" s="38">
        <f t="shared" si="10"/>
        <v>3822.4980999999998</v>
      </c>
      <c r="O35" s="38">
        <f t="shared" si="10"/>
        <v>3822.4980999999998</v>
      </c>
      <c r="P35" s="38">
        <f t="shared" si="10"/>
        <v>3822.4980999999998</v>
      </c>
      <c r="Q35" s="38">
        <f t="shared" si="10"/>
        <v>3822.4980999999998</v>
      </c>
      <c r="R35" s="38">
        <f t="shared" si="10"/>
        <v>3822.4980999999998</v>
      </c>
      <c r="S35" s="38">
        <f t="shared" si="10"/>
        <v>3822.4980999999998</v>
      </c>
      <c r="T35" s="38">
        <f t="shared" si="10"/>
        <v>3822.4980999999998</v>
      </c>
      <c r="U35" s="38">
        <f t="shared" si="10"/>
        <v>3822.4980999999998</v>
      </c>
      <c r="V35" s="38">
        <f t="shared" si="10"/>
        <v>3822.4980999999998</v>
      </c>
      <c r="W35" s="38">
        <f t="shared" si="10"/>
        <v>3822.4980999999998</v>
      </c>
      <c r="X35" s="38">
        <f t="shared" si="10"/>
        <v>3822.4980999999998</v>
      </c>
      <c r="Y35" s="38">
        <f t="shared" si="10"/>
        <v>3822.4980999999998</v>
      </c>
      <c r="Z35" s="38">
        <f t="shared" si="10"/>
        <v>3822.4980999999998</v>
      </c>
      <c r="AA35" s="38">
        <f t="shared" si="10"/>
        <v>3822.4980999999998</v>
      </c>
      <c r="AB35" s="38">
        <f t="shared" si="10"/>
        <v>3822.4980999999998</v>
      </c>
      <c r="AC35" s="38">
        <f t="shared" si="10"/>
        <v>3822.4980999999998</v>
      </c>
      <c r="AD35" s="38">
        <f t="shared" si="10"/>
        <v>3822.4980999999998</v>
      </c>
      <c r="AE35" s="38">
        <f t="shared" si="10"/>
        <v>3822.4980999999998</v>
      </c>
      <c r="AF35" s="38">
        <f t="shared" si="10"/>
        <v>3822.4980999999998</v>
      </c>
      <c r="AG35" s="38">
        <f t="shared" si="10"/>
        <v>3822.4980999999998</v>
      </c>
      <c r="AH35" s="38">
        <f t="shared" si="10"/>
        <v>3822.4980999999998</v>
      </c>
      <c r="AI35" s="81">
        <f t="shared" si="10"/>
        <v>3822.4980999999998</v>
      </c>
      <c r="AJ35" s="76"/>
    </row>
    <row r="36" spans="1:36" s="3" customFormat="1" ht="15.9" customHeight="1" x14ac:dyDescent="0.25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78"/>
    </row>
    <row r="37" spans="1:36" s="3" customFormat="1" ht="15.9" customHeight="1" x14ac:dyDescent="0.25">
      <c r="A37" s="5"/>
      <c r="B37" s="6"/>
      <c r="C37" s="5">
        <f>SUM(E35:AI35)/31</f>
        <v>3822.498099999998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78"/>
    </row>
    <row r="38" spans="1:36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78"/>
    </row>
    <row r="39" spans="1:36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50">
        <v>1</v>
      </c>
      <c r="AI39" s="82">
        <v>1</v>
      </c>
    </row>
    <row r="40" spans="1:36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50">
        <v>1</v>
      </c>
      <c r="AI40" s="82">
        <v>1</v>
      </c>
    </row>
    <row r="41" spans="1:36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  <c r="P41" s="50">
        <v>1</v>
      </c>
      <c r="Q41" s="50">
        <v>1</v>
      </c>
      <c r="R41" s="50">
        <v>1</v>
      </c>
      <c r="S41" s="50">
        <v>1</v>
      </c>
      <c r="T41" s="50">
        <v>1</v>
      </c>
      <c r="U41" s="50">
        <v>1</v>
      </c>
      <c r="V41" s="50">
        <v>1</v>
      </c>
      <c r="W41" s="50">
        <v>1</v>
      </c>
      <c r="X41" s="50">
        <v>1</v>
      </c>
      <c r="Y41" s="50">
        <v>1</v>
      </c>
      <c r="Z41" s="50">
        <v>1</v>
      </c>
      <c r="AA41" s="50">
        <v>1</v>
      </c>
      <c r="AB41" s="50">
        <v>1</v>
      </c>
      <c r="AC41" s="50">
        <v>1</v>
      </c>
      <c r="AD41" s="50">
        <v>1</v>
      </c>
      <c r="AE41" s="50">
        <v>1</v>
      </c>
      <c r="AF41" s="50">
        <v>1</v>
      </c>
      <c r="AG41" s="50">
        <v>1</v>
      </c>
      <c r="AH41" s="50">
        <v>1</v>
      </c>
      <c r="AI41" s="79">
        <v>1</v>
      </c>
    </row>
    <row r="42" spans="1:36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50">
        <v>1</v>
      </c>
      <c r="AI42" s="79">
        <v>1</v>
      </c>
    </row>
    <row r="43" spans="1:36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79">
        <v>1</v>
      </c>
    </row>
    <row r="44" spans="1:36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50">
        <v>1</v>
      </c>
      <c r="AI44" s="79">
        <v>1</v>
      </c>
    </row>
    <row r="45" spans="1:36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50">
        <v>1</v>
      </c>
      <c r="AI45" s="79">
        <v>1</v>
      </c>
    </row>
    <row r="46" spans="1:36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50">
        <v>1</v>
      </c>
      <c r="AH46" s="50">
        <v>1</v>
      </c>
      <c r="AI46" s="79">
        <v>1</v>
      </c>
    </row>
    <row r="47" spans="1:36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50">
        <v>1</v>
      </c>
      <c r="AI47" s="79">
        <v>1</v>
      </c>
    </row>
    <row r="48" spans="1:36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50">
        <v>1</v>
      </c>
      <c r="AI48" s="79">
        <v>1</v>
      </c>
    </row>
    <row r="49" spans="1:36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50">
        <v>1</v>
      </c>
      <c r="AI49" s="79">
        <v>1</v>
      </c>
    </row>
    <row r="50" spans="1:36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50">
        <v>1</v>
      </c>
      <c r="AI50" s="79">
        <v>1</v>
      </c>
    </row>
    <row r="51" spans="1:36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56">
        <v>1</v>
      </c>
      <c r="M51" s="56">
        <v>1</v>
      </c>
      <c r="N51" s="56">
        <v>1</v>
      </c>
      <c r="O51" s="56">
        <v>1</v>
      </c>
      <c r="P51" s="56">
        <v>1</v>
      </c>
      <c r="Q51" s="56">
        <v>1</v>
      </c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56">
        <v>1</v>
      </c>
      <c r="AA51" s="56">
        <v>1</v>
      </c>
      <c r="AB51" s="56">
        <v>1</v>
      </c>
      <c r="AC51" s="56">
        <v>1</v>
      </c>
      <c r="AD51" s="56">
        <v>1</v>
      </c>
      <c r="AE51" s="56">
        <v>1</v>
      </c>
      <c r="AF51" s="56">
        <v>1</v>
      </c>
      <c r="AG51" s="56">
        <v>1</v>
      </c>
      <c r="AH51" s="56">
        <v>1</v>
      </c>
      <c r="AI51" s="75">
        <v>1</v>
      </c>
    </row>
    <row r="52" spans="1:36" s="3" customFormat="1" ht="15.9" customHeight="1" x14ac:dyDescent="0.25">
      <c r="A52" s="28"/>
      <c r="B52" s="41" t="s">
        <v>108</v>
      </c>
      <c r="C52" s="30"/>
      <c r="D52" s="31"/>
      <c r="E52" s="32">
        <f t="shared" ref="E52:AI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12836</v>
      </c>
      <c r="H52" s="32">
        <f t="shared" si="12"/>
        <v>12836</v>
      </c>
      <c r="I52" s="32">
        <f t="shared" si="12"/>
        <v>12836</v>
      </c>
      <c r="J52" s="32">
        <f t="shared" si="12"/>
        <v>12836</v>
      </c>
      <c r="K52" s="32">
        <f t="shared" si="12"/>
        <v>12836</v>
      </c>
      <c r="L52" s="32">
        <f t="shared" si="12"/>
        <v>12836</v>
      </c>
      <c r="M52" s="32">
        <f t="shared" si="12"/>
        <v>12836</v>
      </c>
      <c r="N52" s="32">
        <f t="shared" si="12"/>
        <v>12836</v>
      </c>
      <c r="O52" s="32">
        <f t="shared" si="12"/>
        <v>12836</v>
      </c>
      <c r="P52" s="32">
        <f t="shared" si="12"/>
        <v>12836</v>
      </c>
      <c r="Q52" s="32">
        <f t="shared" si="12"/>
        <v>12836</v>
      </c>
      <c r="R52" s="32">
        <f t="shared" si="12"/>
        <v>12836</v>
      </c>
      <c r="S52" s="32">
        <f t="shared" si="12"/>
        <v>12836</v>
      </c>
      <c r="T52" s="32">
        <f t="shared" si="12"/>
        <v>12836</v>
      </c>
      <c r="U52" s="32">
        <f t="shared" si="12"/>
        <v>12836</v>
      </c>
      <c r="V52" s="32">
        <f t="shared" si="12"/>
        <v>12836</v>
      </c>
      <c r="W52" s="32">
        <f t="shared" si="12"/>
        <v>12836</v>
      </c>
      <c r="X52" s="32">
        <f t="shared" si="12"/>
        <v>12836</v>
      </c>
      <c r="Y52" s="32">
        <f t="shared" si="12"/>
        <v>12836</v>
      </c>
      <c r="Z52" s="32">
        <f t="shared" si="12"/>
        <v>12836</v>
      </c>
      <c r="AA52" s="32">
        <f t="shared" si="12"/>
        <v>12836</v>
      </c>
      <c r="AB52" s="32">
        <f t="shared" si="12"/>
        <v>12836</v>
      </c>
      <c r="AC52" s="32">
        <f t="shared" si="12"/>
        <v>12836</v>
      </c>
      <c r="AD52" s="32">
        <f t="shared" si="12"/>
        <v>12836</v>
      </c>
      <c r="AE52" s="32">
        <f t="shared" si="12"/>
        <v>12836</v>
      </c>
      <c r="AF52" s="32">
        <f t="shared" si="12"/>
        <v>12836</v>
      </c>
      <c r="AG52" s="32">
        <f t="shared" si="12"/>
        <v>12836</v>
      </c>
      <c r="AH52" s="32">
        <f t="shared" si="12"/>
        <v>12836</v>
      </c>
      <c r="AI52" s="80">
        <f t="shared" si="12"/>
        <v>12836</v>
      </c>
    </row>
    <row r="53" spans="1:36" s="39" customFormat="1" ht="15.9" customHeight="1" x14ac:dyDescent="0.25">
      <c r="A53" s="35"/>
      <c r="B53" s="33" t="s">
        <v>109</v>
      </c>
      <c r="C53" s="40">
        <v>4.8899999999999999E-2</v>
      </c>
      <c r="D53" s="37"/>
      <c r="E53" s="32">
        <f t="shared" ref="E53:AI53" si="13">E52*$C53</f>
        <v>627.68039999999996</v>
      </c>
      <c r="F53" s="32">
        <f t="shared" si="13"/>
        <v>627.68039999999996</v>
      </c>
      <c r="G53" s="32">
        <f t="shared" si="13"/>
        <v>627.68039999999996</v>
      </c>
      <c r="H53" s="32">
        <f t="shared" si="13"/>
        <v>627.68039999999996</v>
      </c>
      <c r="I53" s="32">
        <f t="shared" si="13"/>
        <v>627.68039999999996</v>
      </c>
      <c r="J53" s="32">
        <f t="shared" si="13"/>
        <v>627.68039999999996</v>
      </c>
      <c r="K53" s="32">
        <f t="shared" si="13"/>
        <v>627.68039999999996</v>
      </c>
      <c r="L53" s="32">
        <f t="shared" si="13"/>
        <v>627.68039999999996</v>
      </c>
      <c r="M53" s="32">
        <f t="shared" si="13"/>
        <v>627.68039999999996</v>
      </c>
      <c r="N53" s="32">
        <f t="shared" si="13"/>
        <v>627.68039999999996</v>
      </c>
      <c r="O53" s="32">
        <f t="shared" si="13"/>
        <v>627.68039999999996</v>
      </c>
      <c r="P53" s="32">
        <f t="shared" si="13"/>
        <v>627.68039999999996</v>
      </c>
      <c r="Q53" s="32">
        <f t="shared" si="13"/>
        <v>627.68039999999996</v>
      </c>
      <c r="R53" s="32">
        <f t="shared" si="13"/>
        <v>627.68039999999996</v>
      </c>
      <c r="S53" s="32">
        <f t="shared" si="13"/>
        <v>627.68039999999996</v>
      </c>
      <c r="T53" s="32">
        <f t="shared" si="13"/>
        <v>627.68039999999996</v>
      </c>
      <c r="U53" s="32">
        <f t="shared" si="13"/>
        <v>627.68039999999996</v>
      </c>
      <c r="V53" s="32">
        <f t="shared" si="13"/>
        <v>627.68039999999996</v>
      </c>
      <c r="W53" s="32">
        <f t="shared" si="13"/>
        <v>627.68039999999996</v>
      </c>
      <c r="X53" s="32">
        <f t="shared" si="13"/>
        <v>627.68039999999996</v>
      </c>
      <c r="Y53" s="32">
        <f t="shared" si="13"/>
        <v>627.68039999999996</v>
      </c>
      <c r="Z53" s="32">
        <f t="shared" si="13"/>
        <v>627.68039999999996</v>
      </c>
      <c r="AA53" s="32">
        <f t="shared" si="13"/>
        <v>627.68039999999996</v>
      </c>
      <c r="AB53" s="32">
        <f t="shared" si="13"/>
        <v>627.68039999999996</v>
      </c>
      <c r="AC53" s="32">
        <f t="shared" si="13"/>
        <v>627.68039999999996</v>
      </c>
      <c r="AD53" s="32">
        <f t="shared" si="13"/>
        <v>627.68039999999996</v>
      </c>
      <c r="AE53" s="32">
        <f t="shared" si="13"/>
        <v>627.68039999999996</v>
      </c>
      <c r="AF53" s="32">
        <f t="shared" si="13"/>
        <v>627.68039999999996</v>
      </c>
      <c r="AG53" s="32">
        <f t="shared" si="13"/>
        <v>627.68039999999996</v>
      </c>
      <c r="AH53" s="32">
        <f t="shared" si="13"/>
        <v>627.68039999999996</v>
      </c>
      <c r="AI53" s="80">
        <f t="shared" si="13"/>
        <v>627.68039999999996</v>
      </c>
      <c r="AJ53" s="76"/>
    </row>
    <row r="54" spans="1:36" s="39" customFormat="1" ht="15.9" customHeight="1" x14ac:dyDescent="0.25">
      <c r="A54" s="35"/>
      <c r="B54" s="34" t="s">
        <v>106</v>
      </c>
      <c r="C54" s="36"/>
      <c r="D54" s="37"/>
      <c r="E54" s="38">
        <f t="shared" ref="E54:AI54" si="14">E52-E53</f>
        <v>12208.319600000001</v>
      </c>
      <c r="F54" s="38">
        <f t="shared" si="14"/>
        <v>12208.319600000001</v>
      </c>
      <c r="G54" s="38">
        <f t="shared" si="14"/>
        <v>12208.319600000001</v>
      </c>
      <c r="H54" s="38">
        <f t="shared" si="14"/>
        <v>12208.319600000001</v>
      </c>
      <c r="I54" s="38">
        <f t="shared" si="14"/>
        <v>12208.319600000001</v>
      </c>
      <c r="J54" s="38">
        <f t="shared" si="14"/>
        <v>12208.319600000001</v>
      </c>
      <c r="K54" s="38">
        <f t="shared" si="14"/>
        <v>12208.319600000001</v>
      </c>
      <c r="L54" s="38">
        <f t="shared" si="14"/>
        <v>12208.319600000001</v>
      </c>
      <c r="M54" s="38">
        <f t="shared" si="14"/>
        <v>12208.319600000001</v>
      </c>
      <c r="N54" s="38">
        <f t="shared" si="14"/>
        <v>12208.319600000001</v>
      </c>
      <c r="O54" s="38">
        <f t="shared" si="14"/>
        <v>12208.319600000001</v>
      </c>
      <c r="P54" s="38">
        <f t="shared" si="14"/>
        <v>12208.319600000001</v>
      </c>
      <c r="Q54" s="38">
        <f t="shared" si="14"/>
        <v>12208.319600000001</v>
      </c>
      <c r="R54" s="38">
        <f t="shared" si="14"/>
        <v>12208.319600000001</v>
      </c>
      <c r="S54" s="38">
        <f t="shared" si="14"/>
        <v>12208.319600000001</v>
      </c>
      <c r="T54" s="38">
        <f t="shared" si="14"/>
        <v>12208.319600000001</v>
      </c>
      <c r="U54" s="38">
        <f t="shared" si="14"/>
        <v>12208.319600000001</v>
      </c>
      <c r="V54" s="38">
        <f t="shared" si="14"/>
        <v>12208.319600000001</v>
      </c>
      <c r="W54" s="38">
        <f t="shared" si="14"/>
        <v>12208.319600000001</v>
      </c>
      <c r="X54" s="38">
        <f t="shared" si="14"/>
        <v>12208.319600000001</v>
      </c>
      <c r="Y54" s="38">
        <f t="shared" si="14"/>
        <v>12208.319600000001</v>
      </c>
      <c r="Z54" s="38">
        <f t="shared" si="14"/>
        <v>12208.319600000001</v>
      </c>
      <c r="AA54" s="38">
        <f t="shared" si="14"/>
        <v>12208.319600000001</v>
      </c>
      <c r="AB54" s="38">
        <f t="shared" si="14"/>
        <v>12208.319600000001</v>
      </c>
      <c r="AC54" s="38">
        <f t="shared" si="14"/>
        <v>12208.319600000001</v>
      </c>
      <c r="AD54" s="38">
        <f t="shared" si="14"/>
        <v>12208.319600000001</v>
      </c>
      <c r="AE54" s="38">
        <f t="shared" si="14"/>
        <v>12208.319600000001</v>
      </c>
      <c r="AF54" s="38">
        <f t="shared" si="14"/>
        <v>12208.319600000001</v>
      </c>
      <c r="AG54" s="38">
        <f t="shared" si="14"/>
        <v>12208.319600000001</v>
      </c>
      <c r="AH54" s="38">
        <f t="shared" si="14"/>
        <v>12208.319600000001</v>
      </c>
      <c r="AI54" s="81">
        <f t="shared" si="14"/>
        <v>12208.319600000001</v>
      </c>
      <c r="AJ54" s="76"/>
    </row>
    <row r="55" spans="1:36" s="3" customFormat="1" ht="15.9" customHeight="1" x14ac:dyDescent="0.25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78"/>
    </row>
    <row r="56" spans="1:36" s="3" customFormat="1" ht="15.9" customHeight="1" x14ac:dyDescent="0.25">
      <c r="A56" s="5"/>
      <c r="B56" s="6"/>
      <c r="C56" s="5">
        <f>SUM(E54:AI54)/31</f>
        <v>12208.319599999993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78"/>
    </row>
    <row r="57" spans="1:36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78"/>
    </row>
    <row r="58" spans="1:36" s="3" customFormat="1" ht="15.9" customHeight="1" x14ac:dyDescent="0.25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64">
        <v>0.99</v>
      </c>
      <c r="AI58" s="83">
        <v>0.99</v>
      </c>
    </row>
    <row r="59" spans="1:36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50">
        <v>1</v>
      </c>
      <c r="AI59" s="79">
        <v>1</v>
      </c>
    </row>
    <row r="60" spans="1:36" s="3" customFormat="1" ht="15.9" customHeight="1" x14ac:dyDescent="0.25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64">
        <v>0.98</v>
      </c>
      <c r="AI60" s="83">
        <v>0.98</v>
      </c>
    </row>
    <row r="61" spans="1:36" s="3" customFormat="1" ht="15.9" customHeight="1" x14ac:dyDescent="0.25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108">
        <v>0.97</v>
      </c>
      <c r="U61" s="108">
        <v>0.97</v>
      </c>
      <c r="V61" s="108">
        <v>0.97</v>
      </c>
      <c r="W61" s="108">
        <v>0.97</v>
      </c>
      <c r="X61" s="108">
        <v>0.97</v>
      </c>
      <c r="Y61" s="108">
        <v>0.97</v>
      </c>
      <c r="Z61" s="108">
        <v>0.97</v>
      </c>
      <c r="AA61" s="108">
        <v>0.97</v>
      </c>
      <c r="AB61" s="108">
        <v>0.97</v>
      </c>
      <c r="AC61" s="108">
        <v>0.97</v>
      </c>
      <c r="AD61" s="108">
        <v>0.97</v>
      </c>
      <c r="AE61" s="108">
        <v>0.97</v>
      </c>
      <c r="AF61" s="108">
        <v>0.97</v>
      </c>
      <c r="AG61" s="108">
        <v>0.97</v>
      </c>
      <c r="AH61" s="108">
        <v>0.97</v>
      </c>
      <c r="AI61" s="107">
        <v>0.97</v>
      </c>
    </row>
    <row r="62" spans="1:36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50">
        <v>1</v>
      </c>
      <c r="AI62" s="79">
        <v>1</v>
      </c>
    </row>
    <row r="63" spans="1:36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50">
        <v>1</v>
      </c>
      <c r="AI63" s="79">
        <v>1</v>
      </c>
    </row>
    <row r="64" spans="1:36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79">
        <v>1</v>
      </c>
    </row>
    <row r="65" spans="1:36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0.96</v>
      </c>
      <c r="AA65" s="8">
        <v>0.96</v>
      </c>
      <c r="AB65" s="8">
        <v>0.96</v>
      </c>
      <c r="AC65" s="8">
        <v>0.96</v>
      </c>
      <c r="AD65" s="8">
        <v>0.96</v>
      </c>
      <c r="AE65" s="8">
        <v>0.96</v>
      </c>
      <c r="AF65" s="8">
        <v>0.96</v>
      </c>
      <c r="AG65" s="8">
        <v>0.96</v>
      </c>
      <c r="AH65" s="8">
        <v>0.96</v>
      </c>
      <c r="AI65" s="86">
        <v>0.96</v>
      </c>
    </row>
    <row r="66" spans="1:36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50">
        <v>1</v>
      </c>
      <c r="AI66" s="79">
        <v>1</v>
      </c>
    </row>
    <row r="67" spans="1:36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50">
        <v>1</v>
      </c>
      <c r="AI67" s="79">
        <v>1</v>
      </c>
    </row>
    <row r="68" spans="1:36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50">
        <v>1</v>
      </c>
      <c r="AI68" s="79">
        <v>1</v>
      </c>
    </row>
    <row r="69" spans="1:36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50">
        <v>1</v>
      </c>
      <c r="AI69" s="79">
        <v>1</v>
      </c>
    </row>
    <row r="70" spans="1:36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50">
        <v>1</v>
      </c>
      <c r="AI70" s="79">
        <v>1</v>
      </c>
    </row>
    <row r="71" spans="1:36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56">
        <v>1</v>
      </c>
      <c r="AI71" s="75">
        <v>1</v>
      </c>
    </row>
    <row r="72" spans="1:36" s="3" customFormat="1" ht="15.9" customHeight="1" x14ac:dyDescent="0.25">
      <c r="A72" s="28"/>
      <c r="B72" s="41" t="s">
        <v>108</v>
      </c>
      <c r="C72" s="30"/>
      <c r="D72" s="31"/>
      <c r="E72" s="32">
        <f t="shared" ref="E72:AI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12048.630000000001</v>
      </c>
      <c r="AA72" s="32">
        <f t="shared" si="16"/>
        <v>12048.630000000001</v>
      </c>
      <c r="AB72" s="32">
        <f t="shared" si="16"/>
        <v>12048.630000000001</v>
      </c>
      <c r="AC72" s="32">
        <f t="shared" si="16"/>
        <v>12048.630000000001</v>
      </c>
      <c r="AD72" s="32">
        <f t="shared" si="16"/>
        <v>12048.630000000001</v>
      </c>
      <c r="AE72" s="32">
        <f t="shared" si="16"/>
        <v>12048.630000000001</v>
      </c>
      <c r="AF72" s="32">
        <f t="shared" si="16"/>
        <v>12048.630000000001</v>
      </c>
      <c r="AG72" s="32">
        <f t="shared" si="16"/>
        <v>12048.630000000001</v>
      </c>
      <c r="AH72" s="32">
        <f t="shared" si="16"/>
        <v>12048.630000000001</v>
      </c>
      <c r="AI72" s="80">
        <f t="shared" si="16"/>
        <v>12048.630000000001</v>
      </c>
    </row>
    <row r="73" spans="1:36" s="39" customFormat="1" ht="15.9" customHeight="1" x14ac:dyDescent="0.25">
      <c r="A73" s="35"/>
      <c r="B73" s="33" t="s">
        <v>109</v>
      </c>
      <c r="C73" s="40">
        <v>2.8400000000000002E-2</v>
      </c>
      <c r="D73" s="37"/>
      <c r="E73" s="32">
        <f t="shared" ref="E73:AI73" si="17">E72*$C73</f>
        <v>342.18109200000004</v>
      </c>
      <c r="F73" s="32">
        <f t="shared" si="17"/>
        <v>342.18109200000004</v>
      </c>
      <c r="G73" s="32">
        <f t="shared" si="17"/>
        <v>342.18109200000004</v>
      </c>
      <c r="H73" s="32">
        <f t="shared" si="17"/>
        <v>342.18109200000004</v>
      </c>
      <c r="I73" s="32">
        <f t="shared" si="17"/>
        <v>342.18109200000004</v>
      </c>
      <c r="J73" s="32">
        <f t="shared" si="17"/>
        <v>342.18109200000004</v>
      </c>
      <c r="K73" s="32">
        <f t="shared" si="17"/>
        <v>342.18109200000004</v>
      </c>
      <c r="L73" s="32">
        <f t="shared" si="17"/>
        <v>342.18109200000004</v>
      </c>
      <c r="M73" s="32">
        <f t="shared" si="17"/>
        <v>342.18109200000004</v>
      </c>
      <c r="N73" s="32">
        <f t="shared" si="17"/>
        <v>342.18109200000004</v>
      </c>
      <c r="O73" s="32">
        <f t="shared" si="17"/>
        <v>342.18109200000004</v>
      </c>
      <c r="P73" s="32">
        <f t="shared" si="17"/>
        <v>342.18109200000004</v>
      </c>
      <c r="Q73" s="32">
        <f t="shared" si="17"/>
        <v>342.18109200000004</v>
      </c>
      <c r="R73" s="32">
        <f t="shared" si="17"/>
        <v>342.18109200000004</v>
      </c>
      <c r="S73" s="32">
        <f t="shared" si="17"/>
        <v>342.18109200000004</v>
      </c>
      <c r="T73" s="32">
        <f t="shared" si="17"/>
        <v>342.18109200000004</v>
      </c>
      <c r="U73" s="32">
        <f t="shared" si="17"/>
        <v>342.18109200000004</v>
      </c>
      <c r="V73" s="32">
        <f t="shared" si="17"/>
        <v>342.18109200000004</v>
      </c>
      <c r="W73" s="32">
        <f t="shared" si="17"/>
        <v>342.18109200000004</v>
      </c>
      <c r="X73" s="32">
        <f t="shared" si="17"/>
        <v>342.18109200000004</v>
      </c>
      <c r="Y73" s="32">
        <f t="shared" si="17"/>
        <v>342.18109200000004</v>
      </c>
      <c r="Z73" s="32">
        <f t="shared" si="17"/>
        <v>342.18109200000004</v>
      </c>
      <c r="AA73" s="32">
        <f t="shared" si="17"/>
        <v>342.18109200000004</v>
      </c>
      <c r="AB73" s="32">
        <f t="shared" si="17"/>
        <v>342.18109200000004</v>
      </c>
      <c r="AC73" s="32">
        <f t="shared" si="17"/>
        <v>342.18109200000004</v>
      </c>
      <c r="AD73" s="32">
        <f t="shared" si="17"/>
        <v>342.18109200000004</v>
      </c>
      <c r="AE73" s="32">
        <f t="shared" si="17"/>
        <v>342.18109200000004</v>
      </c>
      <c r="AF73" s="32">
        <f t="shared" si="17"/>
        <v>342.18109200000004</v>
      </c>
      <c r="AG73" s="32">
        <f t="shared" si="17"/>
        <v>342.18109200000004</v>
      </c>
      <c r="AH73" s="32">
        <f t="shared" si="17"/>
        <v>342.18109200000004</v>
      </c>
      <c r="AI73" s="80">
        <f t="shared" si="17"/>
        <v>342.18109200000004</v>
      </c>
      <c r="AJ73" s="76"/>
    </row>
    <row r="74" spans="1:36" s="39" customFormat="1" ht="15.9" customHeight="1" x14ac:dyDescent="0.25">
      <c r="A74" s="35"/>
      <c r="B74" s="34" t="s">
        <v>106</v>
      </c>
      <c r="C74" s="36"/>
      <c r="D74" s="37"/>
      <c r="E74" s="38">
        <f t="shared" ref="E74:AI74" si="18">E72-E73</f>
        <v>11706.448908</v>
      </c>
      <c r="F74" s="38">
        <f t="shared" si="18"/>
        <v>11706.448908</v>
      </c>
      <c r="G74" s="38">
        <f t="shared" si="18"/>
        <v>11706.448908</v>
      </c>
      <c r="H74" s="38">
        <f t="shared" si="18"/>
        <v>11706.448908</v>
      </c>
      <c r="I74" s="38">
        <f t="shared" si="18"/>
        <v>11706.448908</v>
      </c>
      <c r="J74" s="38">
        <f t="shared" si="18"/>
        <v>11706.448908</v>
      </c>
      <c r="K74" s="38">
        <f t="shared" si="18"/>
        <v>11706.448908</v>
      </c>
      <c r="L74" s="38">
        <f t="shared" si="18"/>
        <v>11706.448908</v>
      </c>
      <c r="M74" s="38">
        <f t="shared" si="18"/>
        <v>11706.448908</v>
      </c>
      <c r="N74" s="38">
        <f t="shared" si="18"/>
        <v>11706.448908</v>
      </c>
      <c r="O74" s="38">
        <f t="shared" si="18"/>
        <v>11706.448908</v>
      </c>
      <c r="P74" s="38">
        <f t="shared" si="18"/>
        <v>11706.448908</v>
      </c>
      <c r="Q74" s="38">
        <f t="shared" si="18"/>
        <v>11706.448908</v>
      </c>
      <c r="R74" s="38">
        <f t="shared" si="18"/>
        <v>11706.448908</v>
      </c>
      <c r="S74" s="38">
        <f t="shared" si="18"/>
        <v>11706.448908</v>
      </c>
      <c r="T74" s="38">
        <f t="shared" si="18"/>
        <v>11706.448908</v>
      </c>
      <c r="U74" s="38">
        <f t="shared" si="18"/>
        <v>11706.448908</v>
      </c>
      <c r="V74" s="38">
        <f t="shared" si="18"/>
        <v>11706.448908</v>
      </c>
      <c r="W74" s="38">
        <f t="shared" si="18"/>
        <v>11706.448908</v>
      </c>
      <c r="X74" s="38">
        <f t="shared" si="18"/>
        <v>11706.448908</v>
      </c>
      <c r="Y74" s="38">
        <f t="shared" si="18"/>
        <v>11706.448908</v>
      </c>
      <c r="Z74" s="38">
        <f t="shared" si="18"/>
        <v>11706.448908</v>
      </c>
      <c r="AA74" s="38">
        <f t="shared" si="18"/>
        <v>11706.448908</v>
      </c>
      <c r="AB74" s="38">
        <f t="shared" si="18"/>
        <v>11706.448908</v>
      </c>
      <c r="AC74" s="38">
        <f t="shared" si="18"/>
        <v>11706.448908</v>
      </c>
      <c r="AD74" s="38">
        <f t="shared" si="18"/>
        <v>11706.448908</v>
      </c>
      <c r="AE74" s="38">
        <f t="shared" si="18"/>
        <v>11706.448908</v>
      </c>
      <c r="AF74" s="38">
        <f t="shared" si="18"/>
        <v>11706.448908</v>
      </c>
      <c r="AG74" s="38">
        <f t="shared" si="18"/>
        <v>11706.448908</v>
      </c>
      <c r="AH74" s="38">
        <f t="shared" si="18"/>
        <v>11706.448908</v>
      </c>
      <c r="AI74" s="81">
        <f t="shared" si="18"/>
        <v>11706.448908</v>
      </c>
      <c r="AJ74" s="76"/>
    </row>
    <row r="75" spans="1:36" s="3" customFormat="1" ht="15.9" customHeight="1" x14ac:dyDescent="0.25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8"/>
    </row>
    <row r="76" spans="1:36" s="3" customFormat="1" ht="15.9" customHeight="1" x14ac:dyDescent="0.25">
      <c r="A76" s="5"/>
      <c r="B76" s="6"/>
      <c r="C76" s="5">
        <f>SUM(E74:AI74)/31</f>
        <v>11706.448908000004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8"/>
    </row>
    <row r="77" spans="1:36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8"/>
    </row>
    <row r="78" spans="1:36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50">
        <v>1</v>
      </c>
      <c r="AI78" s="79">
        <v>1</v>
      </c>
    </row>
    <row r="79" spans="1:36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79">
        <v>1</v>
      </c>
    </row>
    <row r="80" spans="1:36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50">
        <v>1</v>
      </c>
      <c r="AI80" s="79">
        <v>1</v>
      </c>
    </row>
    <row r="81" spans="1:36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50">
        <v>1</v>
      </c>
      <c r="AI81" s="79">
        <v>1</v>
      </c>
    </row>
    <row r="82" spans="1:36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50">
        <v>1</v>
      </c>
      <c r="AI82" s="79">
        <v>1</v>
      </c>
    </row>
    <row r="83" spans="1:36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57">
        <v>1</v>
      </c>
      <c r="AI83" s="75">
        <v>1</v>
      </c>
    </row>
    <row r="84" spans="1:36" s="3" customFormat="1" ht="15.9" customHeight="1" x14ac:dyDescent="0.25">
      <c r="A84" s="28"/>
      <c r="B84" s="41" t="s">
        <v>108</v>
      </c>
      <c r="C84" s="30"/>
      <c r="D84" s="31"/>
      <c r="E84" s="32">
        <f t="shared" ref="E84:AI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32">
        <f t="shared" si="19"/>
        <v>3460</v>
      </c>
      <c r="AI84" s="80">
        <f t="shared" si="19"/>
        <v>3460</v>
      </c>
    </row>
    <row r="85" spans="1:36" s="39" customFormat="1" ht="15.9" customHeight="1" x14ac:dyDescent="0.25">
      <c r="A85" s="35"/>
      <c r="B85" s="33" t="s">
        <v>109</v>
      </c>
      <c r="C85" s="40">
        <v>2.3699999999999999E-2</v>
      </c>
      <c r="D85" s="37"/>
      <c r="E85" s="32">
        <f t="shared" ref="E85:AI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32">
        <f t="shared" si="20"/>
        <v>82.001999999999995</v>
      </c>
      <c r="AI85" s="80">
        <f t="shared" si="20"/>
        <v>82.001999999999995</v>
      </c>
      <c r="AJ85" s="76"/>
    </row>
    <row r="86" spans="1:36" s="39" customFormat="1" ht="15.9" customHeight="1" x14ac:dyDescent="0.25">
      <c r="A86" s="35"/>
      <c r="B86" s="34" t="s">
        <v>106</v>
      </c>
      <c r="C86" s="36"/>
      <c r="D86" s="37"/>
      <c r="E86" s="38">
        <f t="shared" ref="E86:AI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38">
        <f t="shared" si="21"/>
        <v>3377.998</v>
      </c>
      <c r="AI86" s="81">
        <f t="shared" si="21"/>
        <v>3377.998</v>
      </c>
      <c r="AJ86" s="76"/>
    </row>
    <row r="87" spans="1:36" s="3" customFormat="1" ht="15.9" customHeight="1" x14ac:dyDescent="0.25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8"/>
    </row>
    <row r="88" spans="1:36" s="3" customFormat="1" ht="15.9" customHeight="1" x14ac:dyDescent="0.25">
      <c r="A88" s="5"/>
      <c r="B88" s="6"/>
      <c r="C88" s="5">
        <f>SUM(E86:AI86)/31</f>
        <v>3377.9980000000028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8"/>
    </row>
    <row r="89" spans="1:36" s="3" customFormat="1" ht="15.9" customHeight="1" x14ac:dyDescent="0.3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8"/>
    </row>
    <row r="90" spans="1:36" s="3" customFormat="1" ht="15.9" customHeight="1" x14ac:dyDescent="0.25">
      <c r="A90" s="47"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79">
        <v>1</v>
      </c>
    </row>
    <row r="91" spans="1:36" s="3" customFormat="1" ht="15.9" customHeight="1" x14ac:dyDescent="0.25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50">
        <v>1</v>
      </c>
      <c r="AI91" s="79">
        <v>1</v>
      </c>
    </row>
    <row r="92" spans="1:36" s="3" customFormat="1" ht="15.9" customHeight="1" x14ac:dyDescent="0.25">
      <c r="A92" s="47">
        <f>+A91+1</f>
        <v>3</v>
      </c>
      <c r="B92" s="48" t="s">
        <v>60</v>
      </c>
      <c r="C92" s="47">
        <v>670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50">
        <v>1</v>
      </c>
      <c r="AI92" s="79">
        <v>1</v>
      </c>
    </row>
    <row r="93" spans="1:36" s="3" customFormat="1" ht="15.9" customHeight="1" x14ac:dyDescent="0.25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50">
        <v>1</v>
      </c>
      <c r="AI93" s="79">
        <v>1</v>
      </c>
    </row>
    <row r="94" spans="1:36" s="3" customFormat="1" ht="15.9" customHeight="1" thickBot="1" x14ac:dyDescent="0.3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56">
        <v>1</v>
      </c>
      <c r="AI94" s="75">
        <v>1</v>
      </c>
    </row>
    <row r="95" spans="1:36" s="3" customFormat="1" ht="15.9" customHeight="1" x14ac:dyDescent="0.25">
      <c r="A95" s="28"/>
      <c r="B95" s="41" t="s">
        <v>108</v>
      </c>
      <c r="C95" s="30"/>
      <c r="D95" s="31"/>
      <c r="E95" s="32">
        <f>(E90*$C90)+(E91*$C91)+(E92*$C92)+(E93*$C93)+(E94*$C94)</f>
        <v>4355</v>
      </c>
      <c r="F95" s="102">
        <f t="shared" ref="F95:AI95" si="22">(F90*$C90)+(F91*$C91)+(F92*$C92)+(F93*$C93)+(F94*$C94)</f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2">
        <f t="shared" si="22"/>
        <v>4355</v>
      </c>
      <c r="AI95" s="103">
        <f t="shared" si="22"/>
        <v>4355</v>
      </c>
    </row>
    <row r="96" spans="1:36" s="39" customFormat="1" ht="15.9" customHeight="1" x14ac:dyDescent="0.25">
      <c r="A96" s="35"/>
      <c r="B96" s="33" t="s">
        <v>109</v>
      </c>
      <c r="C96" s="40">
        <v>2.0799999999999999E-2</v>
      </c>
      <c r="D96" s="37"/>
      <c r="E96" s="32">
        <f t="shared" ref="E96:AI96" si="23">E95*$C96</f>
        <v>90.583999999999989</v>
      </c>
      <c r="F96" s="32">
        <f t="shared" si="23"/>
        <v>90.583999999999989</v>
      </c>
      <c r="G96" s="32">
        <f t="shared" si="23"/>
        <v>90.583999999999989</v>
      </c>
      <c r="H96" s="32">
        <f t="shared" si="23"/>
        <v>90.583999999999989</v>
      </c>
      <c r="I96" s="32">
        <f t="shared" si="23"/>
        <v>90.583999999999989</v>
      </c>
      <c r="J96" s="32">
        <f t="shared" si="23"/>
        <v>90.583999999999989</v>
      </c>
      <c r="K96" s="32">
        <f t="shared" si="23"/>
        <v>90.583999999999989</v>
      </c>
      <c r="L96" s="32">
        <f t="shared" si="23"/>
        <v>90.583999999999989</v>
      </c>
      <c r="M96" s="32">
        <f t="shared" si="23"/>
        <v>90.583999999999989</v>
      </c>
      <c r="N96" s="32">
        <f t="shared" si="23"/>
        <v>90.583999999999989</v>
      </c>
      <c r="O96" s="32">
        <f t="shared" si="23"/>
        <v>90.583999999999989</v>
      </c>
      <c r="P96" s="32">
        <f t="shared" si="23"/>
        <v>90.583999999999989</v>
      </c>
      <c r="Q96" s="32">
        <f t="shared" si="23"/>
        <v>90.583999999999989</v>
      </c>
      <c r="R96" s="32">
        <f t="shared" si="23"/>
        <v>90.583999999999989</v>
      </c>
      <c r="S96" s="32">
        <f t="shared" si="23"/>
        <v>90.583999999999989</v>
      </c>
      <c r="T96" s="32">
        <f t="shared" si="23"/>
        <v>90.583999999999989</v>
      </c>
      <c r="U96" s="32">
        <f t="shared" si="23"/>
        <v>90.583999999999989</v>
      </c>
      <c r="V96" s="32">
        <f t="shared" si="23"/>
        <v>90.583999999999989</v>
      </c>
      <c r="W96" s="32">
        <f t="shared" si="23"/>
        <v>90.583999999999989</v>
      </c>
      <c r="X96" s="32">
        <f t="shared" si="23"/>
        <v>90.583999999999989</v>
      </c>
      <c r="Y96" s="32">
        <f t="shared" si="23"/>
        <v>90.583999999999989</v>
      </c>
      <c r="Z96" s="32">
        <f t="shared" si="23"/>
        <v>90.583999999999989</v>
      </c>
      <c r="AA96" s="32">
        <f t="shared" si="23"/>
        <v>90.583999999999989</v>
      </c>
      <c r="AB96" s="32">
        <f t="shared" si="23"/>
        <v>90.583999999999989</v>
      </c>
      <c r="AC96" s="32">
        <f t="shared" si="23"/>
        <v>90.583999999999989</v>
      </c>
      <c r="AD96" s="32">
        <f t="shared" si="23"/>
        <v>90.583999999999989</v>
      </c>
      <c r="AE96" s="32">
        <f t="shared" si="23"/>
        <v>90.583999999999989</v>
      </c>
      <c r="AF96" s="32">
        <f t="shared" si="23"/>
        <v>90.583999999999989</v>
      </c>
      <c r="AG96" s="32">
        <f t="shared" si="23"/>
        <v>90.583999999999989</v>
      </c>
      <c r="AH96" s="32">
        <f t="shared" si="23"/>
        <v>90.583999999999989</v>
      </c>
      <c r="AI96" s="80">
        <f t="shared" si="23"/>
        <v>90.583999999999989</v>
      </c>
      <c r="AJ96" s="76"/>
    </row>
    <row r="97" spans="1:36" s="39" customFormat="1" ht="15.9" customHeight="1" x14ac:dyDescent="0.25">
      <c r="A97" s="35"/>
      <c r="B97" s="34" t="s">
        <v>106</v>
      </c>
      <c r="C97" s="36"/>
      <c r="D97" s="37"/>
      <c r="E97" s="38">
        <f t="shared" ref="E97:AI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38">
        <f t="shared" si="24"/>
        <v>4264.4160000000002</v>
      </c>
      <c r="AI97" s="81">
        <f t="shared" si="24"/>
        <v>4264.4160000000002</v>
      </c>
      <c r="AJ97" s="76"/>
    </row>
    <row r="98" spans="1:36" s="3" customFormat="1" ht="15.9" customHeight="1" x14ac:dyDescent="0.25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8"/>
    </row>
    <row r="99" spans="1:36" s="3" customFormat="1" ht="15.9" customHeight="1" x14ac:dyDescent="0.25">
      <c r="A99" s="5"/>
      <c r="B99" s="6"/>
      <c r="C99" s="5">
        <f>SUM(E97:AI97)/31</f>
        <v>4264.4159999999983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8"/>
    </row>
    <row r="100" spans="1:36" s="3" customFormat="1" ht="15.9" customHeight="1" x14ac:dyDescent="0.3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8"/>
    </row>
    <row r="101" spans="1:36" s="3" customFormat="1" ht="15.9" customHeight="1" x14ac:dyDescent="0.25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50">
        <v>1</v>
      </c>
      <c r="AI101" s="79">
        <v>1</v>
      </c>
    </row>
    <row r="102" spans="1:36" s="3" customFormat="1" ht="15.9" customHeight="1" x14ac:dyDescent="0.25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50">
        <v>1</v>
      </c>
      <c r="AI102" s="79">
        <v>1</v>
      </c>
    </row>
    <row r="103" spans="1:36" s="3" customFormat="1" ht="15.9" customHeight="1" x14ac:dyDescent="0.25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50">
        <v>1</v>
      </c>
      <c r="AI103" s="79">
        <v>1</v>
      </c>
    </row>
    <row r="104" spans="1:36" s="3" customFormat="1" ht="15.9" customHeight="1" x14ac:dyDescent="0.25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50">
        <v>1</v>
      </c>
      <c r="AI104" s="79">
        <v>1</v>
      </c>
    </row>
    <row r="105" spans="1:36" s="3" customFormat="1" ht="15.9" customHeight="1" x14ac:dyDescent="0.25">
      <c r="A105" s="47">
        <f>+A104+1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50">
        <v>1</v>
      </c>
      <c r="AI105" s="79">
        <v>1</v>
      </c>
    </row>
    <row r="106" spans="1:36" s="3" customFormat="1" ht="15.9" customHeight="1" thickBot="1" x14ac:dyDescent="0.3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56">
        <v>1</v>
      </c>
      <c r="AI106" s="75">
        <v>1</v>
      </c>
    </row>
    <row r="107" spans="1:36" s="3" customFormat="1" ht="15.9" customHeight="1" x14ac:dyDescent="0.25">
      <c r="A107" s="28"/>
      <c r="B107" s="33" t="s">
        <v>108</v>
      </c>
      <c r="C107" s="30"/>
      <c r="D107" s="31"/>
      <c r="E107" s="32">
        <f>(E101*$C101)+(E102*$C102)+(E103*$C103)+(E104*$C104)+(E105*$C105)+(E106*$C106)</f>
        <v>4937</v>
      </c>
      <c r="F107" s="102">
        <f t="shared" ref="F107:AI107" si="25">(F101*$C101)+(F102*$C102)+(F103*$C103)+(F104*$C104)+(F105*$C105)+(F106*$C106)</f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2">
        <f t="shared" si="25"/>
        <v>4937</v>
      </c>
      <c r="AI107" s="103">
        <f t="shared" si="25"/>
        <v>4937</v>
      </c>
    </row>
    <row r="108" spans="1:36" s="3" customFormat="1" ht="15.9" customHeight="1" x14ac:dyDescent="0.25">
      <c r="A108" s="35"/>
      <c r="B108" s="33" t="s">
        <v>109</v>
      </c>
      <c r="C108" s="40">
        <v>5.0500000000000003E-2</v>
      </c>
      <c r="D108" s="37"/>
      <c r="E108" s="32">
        <f t="shared" ref="E108:AI108" si="26">E107*$C108</f>
        <v>249.31850000000003</v>
      </c>
      <c r="F108" s="32">
        <f t="shared" si="26"/>
        <v>249.31850000000003</v>
      </c>
      <c r="G108" s="32">
        <f t="shared" si="26"/>
        <v>249.31850000000003</v>
      </c>
      <c r="H108" s="32">
        <f t="shared" si="26"/>
        <v>249.31850000000003</v>
      </c>
      <c r="I108" s="32">
        <f t="shared" si="26"/>
        <v>249.31850000000003</v>
      </c>
      <c r="J108" s="32">
        <f t="shared" si="26"/>
        <v>249.31850000000003</v>
      </c>
      <c r="K108" s="32">
        <f t="shared" si="26"/>
        <v>249.31850000000003</v>
      </c>
      <c r="L108" s="32">
        <f t="shared" si="26"/>
        <v>249.31850000000003</v>
      </c>
      <c r="M108" s="32">
        <f t="shared" si="26"/>
        <v>249.31850000000003</v>
      </c>
      <c r="N108" s="32">
        <f t="shared" si="26"/>
        <v>249.31850000000003</v>
      </c>
      <c r="O108" s="32">
        <f t="shared" si="26"/>
        <v>249.31850000000003</v>
      </c>
      <c r="P108" s="32">
        <f t="shared" si="26"/>
        <v>249.31850000000003</v>
      </c>
      <c r="Q108" s="32">
        <f t="shared" si="26"/>
        <v>249.31850000000003</v>
      </c>
      <c r="R108" s="32">
        <f t="shared" si="26"/>
        <v>249.31850000000003</v>
      </c>
      <c r="S108" s="32">
        <f t="shared" si="26"/>
        <v>249.31850000000003</v>
      </c>
      <c r="T108" s="32">
        <f t="shared" si="26"/>
        <v>249.31850000000003</v>
      </c>
      <c r="U108" s="32">
        <f t="shared" si="26"/>
        <v>249.31850000000003</v>
      </c>
      <c r="V108" s="32">
        <f t="shared" si="26"/>
        <v>249.31850000000003</v>
      </c>
      <c r="W108" s="32">
        <f t="shared" si="26"/>
        <v>249.31850000000003</v>
      </c>
      <c r="X108" s="32">
        <f t="shared" si="26"/>
        <v>249.31850000000003</v>
      </c>
      <c r="Y108" s="32">
        <f t="shared" si="26"/>
        <v>249.31850000000003</v>
      </c>
      <c r="Z108" s="32">
        <f t="shared" si="26"/>
        <v>249.31850000000003</v>
      </c>
      <c r="AA108" s="32">
        <f t="shared" si="26"/>
        <v>249.31850000000003</v>
      </c>
      <c r="AB108" s="32">
        <f t="shared" si="26"/>
        <v>249.31850000000003</v>
      </c>
      <c r="AC108" s="32">
        <f t="shared" si="26"/>
        <v>249.31850000000003</v>
      </c>
      <c r="AD108" s="32">
        <f t="shared" si="26"/>
        <v>249.31850000000003</v>
      </c>
      <c r="AE108" s="32">
        <f t="shared" si="26"/>
        <v>249.31850000000003</v>
      </c>
      <c r="AF108" s="32">
        <f t="shared" si="26"/>
        <v>249.31850000000003</v>
      </c>
      <c r="AG108" s="32">
        <f t="shared" si="26"/>
        <v>249.31850000000003</v>
      </c>
      <c r="AH108" s="32">
        <f t="shared" si="26"/>
        <v>249.31850000000003</v>
      </c>
      <c r="AI108" s="80">
        <f t="shared" si="26"/>
        <v>249.31850000000003</v>
      </c>
    </row>
    <row r="109" spans="1:36" s="3" customFormat="1" ht="15.9" customHeight="1" x14ac:dyDescent="0.25">
      <c r="A109" s="35"/>
      <c r="B109" s="34" t="s">
        <v>106</v>
      </c>
      <c r="C109" s="36"/>
      <c r="D109" s="37"/>
      <c r="E109" s="38">
        <f t="shared" ref="E109:AI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38">
        <f t="shared" si="27"/>
        <v>4687.6814999999997</v>
      </c>
      <c r="AI109" s="81">
        <f t="shared" si="27"/>
        <v>4687.6814999999997</v>
      </c>
    </row>
    <row r="110" spans="1:36" s="3" customFormat="1" ht="15.9" customHeight="1" x14ac:dyDescent="0.25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78"/>
    </row>
    <row r="111" spans="1:36" s="3" customFormat="1" ht="15.9" customHeight="1" x14ac:dyDescent="0.25">
      <c r="A111" s="5"/>
      <c r="B111" s="6"/>
      <c r="C111" s="5">
        <f>SUM(E109:AI109)/31</f>
        <v>4687.6815000000033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78"/>
    </row>
    <row r="112" spans="1:36" s="3" customFormat="1" ht="15.9" customHeight="1" x14ac:dyDescent="0.3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78"/>
    </row>
    <row r="113" spans="1:35" s="3" customFormat="1" ht="15.9" customHeight="1" x14ac:dyDescent="0.25">
      <c r="A113" s="47">
        <v>1</v>
      </c>
      <c r="B113" s="48" t="s">
        <v>69</v>
      </c>
      <c r="C113" s="47">
        <v>1065</v>
      </c>
      <c r="D113" s="4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50">
        <v>1</v>
      </c>
      <c r="AI113" s="79">
        <v>1</v>
      </c>
    </row>
    <row r="114" spans="1:35" s="3" customFormat="1" ht="15.9" customHeight="1" x14ac:dyDescent="0.25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50">
        <v>1</v>
      </c>
      <c r="AI114" s="79">
        <v>1</v>
      </c>
    </row>
    <row r="115" spans="1:35" s="3" customFormat="1" ht="15.9" customHeight="1" x14ac:dyDescent="0.25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50">
        <v>1</v>
      </c>
      <c r="AI115" s="79">
        <v>1</v>
      </c>
    </row>
    <row r="116" spans="1:35" s="3" customFormat="1" ht="15.9" customHeight="1" x14ac:dyDescent="0.25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50">
        <v>1</v>
      </c>
      <c r="AI116" s="79">
        <v>1</v>
      </c>
    </row>
    <row r="117" spans="1:35" s="3" customFormat="1" ht="15.9" customHeight="1" x14ac:dyDescent="0.25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50">
        <v>1</v>
      </c>
      <c r="AI117" s="79">
        <v>1</v>
      </c>
    </row>
    <row r="118" spans="1:35" s="3" customFormat="1" ht="15.9" customHeight="1" x14ac:dyDescent="0.25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50">
        <v>1</v>
      </c>
      <c r="M118" s="50">
        <v>1</v>
      </c>
      <c r="N118" s="50">
        <v>1</v>
      </c>
      <c r="O118" s="50">
        <v>1</v>
      </c>
      <c r="P118" s="50">
        <v>1</v>
      </c>
      <c r="Q118" s="50">
        <v>1</v>
      </c>
      <c r="R118" s="50">
        <v>1</v>
      </c>
      <c r="S118" s="50">
        <v>1</v>
      </c>
      <c r="T118" s="50">
        <v>1</v>
      </c>
      <c r="U118" s="50">
        <v>1</v>
      </c>
      <c r="V118" s="50">
        <v>1</v>
      </c>
      <c r="W118" s="50">
        <v>1</v>
      </c>
      <c r="X118" s="50">
        <v>1</v>
      </c>
      <c r="Y118" s="50">
        <v>1</v>
      </c>
      <c r="Z118" s="50">
        <v>1</v>
      </c>
      <c r="AA118" s="50">
        <v>1</v>
      </c>
      <c r="AB118" s="50">
        <v>1</v>
      </c>
      <c r="AC118" s="50">
        <v>1</v>
      </c>
      <c r="AD118" s="50">
        <v>1</v>
      </c>
      <c r="AE118" s="50">
        <v>1</v>
      </c>
      <c r="AF118" s="50">
        <v>1</v>
      </c>
      <c r="AG118" s="50">
        <v>1</v>
      </c>
      <c r="AH118" s="50">
        <v>1</v>
      </c>
      <c r="AI118" s="79">
        <v>1</v>
      </c>
    </row>
    <row r="119" spans="1:35" s="3" customFormat="1" ht="15.9" customHeight="1" x14ac:dyDescent="0.25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50">
        <v>1</v>
      </c>
      <c r="T119" s="50">
        <v>1</v>
      </c>
      <c r="U119" s="50">
        <v>1</v>
      </c>
      <c r="V119" s="50">
        <v>1</v>
      </c>
      <c r="W119" s="50">
        <v>1</v>
      </c>
      <c r="X119" s="50">
        <v>1</v>
      </c>
      <c r="Y119" s="50">
        <v>1</v>
      </c>
      <c r="Z119" s="50">
        <v>1</v>
      </c>
      <c r="AA119" s="50">
        <v>1</v>
      </c>
      <c r="AB119" s="50">
        <v>1</v>
      </c>
      <c r="AC119" s="50">
        <v>1</v>
      </c>
      <c r="AD119" s="50">
        <v>1</v>
      </c>
      <c r="AE119" s="50">
        <v>1</v>
      </c>
      <c r="AF119" s="50">
        <v>1</v>
      </c>
      <c r="AG119" s="50">
        <v>1</v>
      </c>
      <c r="AH119" s="50">
        <v>1</v>
      </c>
      <c r="AI119" s="79">
        <v>1</v>
      </c>
    </row>
    <row r="120" spans="1:35" s="3" customFormat="1" ht="15.9" customHeight="1" x14ac:dyDescent="0.25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79">
        <v>1</v>
      </c>
    </row>
    <row r="121" spans="1:35" s="3" customFormat="1" ht="15.9" customHeight="1" x14ac:dyDescent="0.25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50">
        <v>1</v>
      </c>
      <c r="AI121" s="79">
        <v>1</v>
      </c>
    </row>
    <row r="122" spans="1:35" s="3" customFormat="1" ht="15.9" customHeight="1" x14ac:dyDescent="0.25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50">
        <v>1</v>
      </c>
      <c r="AI122" s="79">
        <v>1</v>
      </c>
    </row>
    <row r="123" spans="1:35" s="3" customFormat="1" ht="15.9" customHeight="1" x14ac:dyDescent="0.25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50">
        <v>1</v>
      </c>
      <c r="M123" s="50">
        <v>1</v>
      </c>
      <c r="N123" s="50">
        <v>1</v>
      </c>
      <c r="O123" s="50">
        <v>1</v>
      </c>
      <c r="P123" s="50">
        <v>1</v>
      </c>
      <c r="Q123" s="50">
        <v>1</v>
      </c>
      <c r="R123" s="50">
        <v>1</v>
      </c>
      <c r="S123" s="50">
        <v>1</v>
      </c>
      <c r="T123" s="50">
        <v>1</v>
      </c>
      <c r="U123" s="50">
        <v>1</v>
      </c>
      <c r="V123" s="50">
        <v>1</v>
      </c>
      <c r="W123" s="50">
        <v>1</v>
      </c>
      <c r="X123" s="50">
        <v>1</v>
      </c>
      <c r="Y123" s="50">
        <v>1</v>
      </c>
      <c r="Z123" s="50">
        <v>1</v>
      </c>
      <c r="AA123" s="50">
        <v>1</v>
      </c>
      <c r="AB123" s="50">
        <v>1</v>
      </c>
      <c r="AC123" s="50">
        <v>1</v>
      </c>
      <c r="AD123" s="50">
        <v>1</v>
      </c>
      <c r="AE123" s="50">
        <v>1</v>
      </c>
      <c r="AF123" s="50">
        <v>1</v>
      </c>
      <c r="AG123" s="50">
        <v>1</v>
      </c>
      <c r="AH123" s="50">
        <v>1</v>
      </c>
      <c r="AI123" s="79">
        <v>1</v>
      </c>
    </row>
    <row r="124" spans="1:35" s="3" customFormat="1" ht="15.9" customHeight="1" x14ac:dyDescent="0.25">
      <c r="A124" s="47">
        <f t="shared" si="28"/>
        <v>12</v>
      </c>
      <c r="B124" s="48" t="s">
        <v>81</v>
      </c>
      <c r="C124" s="47">
        <v>1129</v>
      </c>
      <c r="D124" s="4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50">
        <v>1</v>
      </c>
      <c r="AI124" s="79">
        <v>1</v>
      </c>
    </row>
    <row r="125" spans="1:35" s="3" customFormat="1" ht="15.9" customHeight="1" x14ac:dyDescent="0.25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50">
        <v>1</v>
      </c>
      <c r="AI125" s="79">
        <v>1</v>
      </c>
    </row>
    <row r="126" spans="1:35" s="3" customFormat="1" ht="15.9" customHeight="1" x14ac:dyDescent="0.25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50">
        <v>1</v>
      </c>
      <c r="T126" s="50">
        <v>1</v>
      </c>
      <c r="U126" s="50">
        <v>1</v>
      </c>
      <c r="V126" s="50">
        <v>1</v>
      </c>
      <c r="W126" s="50">
        <v>1</v>
      </c>
      <c r="X126" s="50">
        <v>1</v>
      </c>
      <c r="Y126" s="50">
        <v>1</v>
      </c>
      <c r="Z126" s="50">
        <v>1</v>
      </c>
      <c r="AA126" s="50">
        <v>1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0">
        <v>1</v>
      </c>
      <c r="AH126" s="50">
        <v>1</v>
      </c>
      <c r="AI126" s="79">
        <v>1</v>
      </c>
    </row>
    <row r="127" spans="1:35" s="3" customFormat="1" ht="15.9" customHeight="1" x14ac:dyDescent="0.25">
      <c r="A127" s="47">
        <f t="shared" si="28"/>
        <v>15</v>
      </c>
      <c r="B127" s="48" t="s">
        <v>84</v>
      </c>
      <c r="C127" s="47">
        <v>897</v>
      </c>
      <c r="D127" s="49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79">
        <v>1</v>
      </c>
    </row>
    <row r="128" spans="1:35" s="3" customFormat="1" ht="15.9" customHeight="1" x14ac:dyDescent="0.25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50">
        <v>1</v>
      </c>
      <c r="AI128" s="79">
        <v>1</v>
      </c>
    </row>
    <row r="129" spans="1:36" s="3" customFormat="1" ht="15.9" customHeight="1" x14ac:dyDescent="0.25">
      <c r="A129" s="47">
        <f t="shared" si="28"/>
        <v>17</v>
      </c>
      <c r="B129" s="48" t="s">
        <v>86</v>
      </c>
      <c r="C129" s="47">
        <v>846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50">
        <v>1</v>
      </c>
      <c r="AI129" s="79">
        <v>1</v>
      </c>
    </row>
    <row r="130" spans="1:36" s="3" customFormat="1" ht="15.9" customHeight="1" x14ac:dyDescent="0.25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50">
        <v>1</v>
      </c>
      <c r="AI130" s="79">
        <v>1</v>
      </c>
    </row>
    <row r="131" spans="1:36" s="3" customFormat="1" ht="15.9" customHeight="1" x14ac:dyDescent="0.25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79">
        <v>1</v>
      </c>
    </row>
    <row r="132" spans="1:36" s="3" customFormat="1" ht="15.9" customHeight="1" x14ac:dyDescent="0.25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50">
        <v>1</v>
      </c>
      <c r="AI132" s="79">
        <v>1</v>
      </c>
    </row>
    <row r="133" spans="1:36" s="3" customFormat="1" ht="15.9" customHeight="1" x14ac:dyDescent="0.25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50">
        <v>1</v>
      </c>
      <c r="AI133" s="79">
        <v>1</v>
      </c>
    </row>
    <row r="134" spans="1:36" s="3" customFormat="1" ht="15.9" customHeight="1" x14ac:dyDescent="0.25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50">
        <v>1</v>
      </c>
      <c r="AI134" s="79">
        <v>1</v>
      </c>
    </row>
    <row r="135" spans="1:36" s="3" customFormat="1" ht="15.9" customHeight="1" x14ac:dyDescent="0.25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50">
        <v>1</v>
      </c>
      <c r="AI135" s="79">
        <v>1</v>
      </c>
    </row>
    <row r="136" spans="1:36" s="3" customFormat="1" ht="15.9" customHeight="1" x14ac:dyDescent="0.25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50">
        <v>1</v>
      </c>
      <c r="AI136" s="79">
        <v>1</v>
      </c>
    </row>
    <row r="137" spans="1:36" s="3" customFormat="1" ht="15.9" customHeight="1" x14ac:dyDescent="0.25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50">
        <v>1</v>
      </c>
      <c r="AI137" s="79">
        <v>1</v>
      </c>
    </row>
    <row r="138" spans="1:36" s="3" customFormat="1" ht="15.9" customHeight="1" x14ac:dyDescent="0.25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50">
        <v>1</v>
      </c>
      <c r="AI138" s="79">
        <v>1</v>
      </c>
    </row>
    <row r="139" spans="1:36" s="3" customFormat="1" ht="15.9" customHeight="1" thickBot="1" x14ac:dyDescent="0.3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56">
        <v>1</v>
      </c>
      <c r="AI139" s="75">
        <v>1</v>
      </c>
    </row>
    <row r="140" spans="1:36" s="3" customFormat="1" ht="15.9" customHeight="1" x14ac:dyDescent="0.25">
      <c r="A140" s="28"/>
      <c r="B140" s="41" t="s">
        <v>108</v>
      </c>
      <c r="C140" s="30"/>
      <c r="D140" s="31"/>
      <c r="E140" s="32">
        <f t="shared" ref="E140:AI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25589</v>
      </c>
      <c r="F140" s="32">
        <f t="shared" si="29"/>
        <v>25589</v>
      </c>
      <c r="G140" s="32">
        <f t="shared" si="29"/>
        <v>25589</v>
      </c>
      <c r="H140" s="32">
        <f t="shared" si="29"/>
        <v>25589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25589</v>
      </c>
      <c r="M140" s="32">
        <f t="shared" si="29"/>
        <v>25589</v>
      </c>
      <c r="N140" s="32">
        <f t="shared" si="29"/>
        <v>25589</v>
      </c>
      <c r="O140" s="32">
        <f t="shared" si="29"/>
        <v>25589</v>
      </c>
      <c r="P140" s="32">
        <f t="shared" si="29"/>
        <v>25589</v>
      </c>
      <c r="Q140" s="32">
        <f t="shared" si="29"/>
        <v>25589</v>
      </c>
      <c r="R140" s="32">
        <f t="shared" si="29"/>
        <v>25589</v>
      </c>
      <c r="S140" s="32">
        <f t="shared" si="29"/>
        <v>25589</v>
      </c>
      <c r="T140" s="32">
        <f t="shared" si="29"/>
        <v>25589</v>
      </c>
      <c r="U140" s="32">
        <f t="shared" si="29"/>
        <v>25589</v>
      </c>
      <c r="V140" s="32">
        <f t="shared" si="29"/>
        <v>25589</v>
      </c>
      <c r="W140" s="32">
        <f t="shared" si="29"/>
        <v>25589</v>
      </c>
      <c r="X140" s="32">
        <f t="shared" si="29"/>
        <v>25589</v>
      </c>
      <c r="Y140" s="32">
        <f t="shared" si="29"/>
        <v>25589</v>
      </c>
      <c r="Z140" s="32">
        <f t="shared" si="29"/>
        <v>25589</v>
      </c>
      <c r="AA140" s="32">
        <f t="shared" si="29"/>
        <v>25589</v>
      </c>
      <c r="AB140" s="32">
        <f t="shared" si="29"/>
        <v>25589</v>
      </c>
      <c r="AC140" s="32">
        <f t="shared" si="29"/>
        <v>25589</v>
      </c>
      <c r="AD140" s="32">
        <f t="shared" si="29"/>
        <v>25589</v>
      </c>
      <c r="AE140" s="32">
        <f t="shared" si="29"/>
        <v>25589</v>
      </c>
      <c r="AF140" s="32">
        <f t="shared" si="29"/>
        <v>25589</v>
      </c>
      <c r="AG140" s="32">
        <f t="shared" si="29"/>
        <v>25589</v>
      </c>
      <c r="AH140" s="32">
        <f t="shared" si="29"/>
        <v>25589</v>
      </c>
      <c r="AI140" s="80">
        <f t="shared" si="29"/>
        <v>25589</v>
      </c>
    </row>
    <row r="141" spans="1:36" s="39" customFormat="1" ht="15.9" customHeight="1" x14ac:dyDescent="0.25">
      <c r="A141" s="35"/>
      <c r="B141" s="33" t="s">
        <v>109</v>
      </c>
      <c r="C141" s="40">
        <v>2.7099999999999999E-2</v>
      </c>
      <c r="D141" s="37"/>
      <c r="E141" s="32">
        <f t="shared" ref="E141:AI141" si="30">E140*$C141</f>
        <v>693.46190000000001</v>
      </c>
      <c r="F141" s="32">
        <f t="shared" si="30"/>
        <v>693.46190000000001</v>
      </c>
      <c r="G141" s="32">
        <f t="shared" si="30"/>
        <v>693.46190000000001</v>
      </c>
      <c r="H141" s="32">
        <f t="shared" si="30"/>
        <v>693.46190000000001</v>
      </c>
      <c r="I141" s="32">
        <f t="shared" si="30"/>
        <v>693.46190000000001</v>
      </c>
      <c r="J141" s="32">
        <f t="shared" si="30"/>
        <v>693.46190000000001</v>
      </c>
      <c r="K141" s="32">
        <f t="shared" si="30"/>
        <v>693.46190000000001</v>
      </c>
      <c r="L141" s="32">
        <f t="shared" si="30"/>
        <v>693.46190000000001</v>
      </c>
      <c r="M141" s="32">
        <f t="shared" si="30"/>
        <v>693.46190000000001</v>
      </c>
      <c r="N141" s="32">
        <f t="shared" si="30"/>
        <v>693.46190000000001</v>
      </c>
      <c r="O141" s="32">
        <f t="shared" si="30"/>
        <v>693.46190000000001</v>
      </c>
      <c r="P141" s="32">
        <f t="shared" si="30"/>
        <v>693.46190000000001</v>
      </c>
      <c r="Q141" s="32">
        <f t="shared" si="30"/>
        <v>693.46190000000001</v>
      </c>
      <c r="R141" s="32">
        <f t="shared" si="30"/>
        <v>693.46190000000001</v>
      </c>
      <c r="S141" s="32">
        <f t="shared" si="30"/>
        <v>693.46190000000001</v>
      </c>
      <c r="T141" s="32">
        <f t="shared" si="30"/>
        <v>693.46190000000001</v>
      </c>
      <c r="U141" s="32">
        <f t="shared" si="30"/>
        <v>693.46190000000001</v>
      </c>
      <c r="V141" s="32">
        <f t="shared" si="30"/>
        <v>693.46190000000001</v>
      </c>
      <c r="W141" s="32">
        <f t="shared" si="30"/>
        <v>693.46190000000001</v>
      </c>
      <c r="X141" s="32">
        <f t="shared" si="30"/>
        <v>693.46190000000001</v>
      </c>
      <c r="Y141" s="32">
        <f t="shared" si="30"/>
        <v>693.46190000000001</v>
      </c>
      <c r="Z141" s="32">
        <f t="shared" si="30"/>
        <v>693.46190000000001</v>
      </c>
      <c r="AA141" s="32">
        <f t="shared" si="30"/>
        <v>693.46190000000001</v>
      </c>
      <c r="AB141" s="32">
        <f t="shared" si="30"/>
        <v>693.46190000000001</v>
      </c>
      <c r="AC141" s="32">
        <f t="shared" si="30"/>
        <v>693.46190000000001</v>
      </c>
      <c r="AD141" s="32">
        <f t="shared" si="30"/>
        <v>693.46190000000001</v>
      </c>
      <c r="AE141" s="32">
        <f t="shared" si="30"/>
        <v>693.46190000000001</v>
      </c>
      <c r="AF141" s="32">
        <f t="shared" si="30"/>
        <v>693.46190000000001</v>
      </c>
      <c r="AG141" s="32">
        <f t="shared" si="30"/>
        <v>693.46190000000001</v>
      </c>
      <c r="AH141" s="32">
        <f t="shared" si="30"/>
        <v>693.46190000000001</v>
      </c>
      <c r="AI141" s="80">
        <f t="shared" si="30"/>
        <v>693.46190000000001</v>
      </c>
      <c r="AJ141" s="76"/>
    </row>
    <row r="142" spans="1:36" s="39" customFormat="1" ht="15.9" customHeight="1" x14ac:dyDescent="0.25">
      <c r="A142" s="35"/>
      <c r="B142" s="34" t="s">
        <v>106</v>
      </c>
      <c r="C142" s="36"/>
      <c r="D142" s="37"/>
      <c r="E142" s="38">
        <f t="shared" ref="E142:AI142" si="31">E140-E141</f>
        <v>24895.538100000002</v>
      </c>
      <c r="F142" s="38">
        <f t="shared" si="31"/>
        <v>24895.538100000002</v>
      </c>
      <c r="G142" s="38">
        <f t="shared" si="31"/>
        <v>24895.538100000002</v>
      </c>
      <c r="H142" s="38">
        <f t="shared" si="31"/>
        <v>24895.538100000002</v>
      </c>
      <c r="I142" s="38">
        <f t="shared" si="31"/>
        <v>24895.538100000002</v>
      </c>
      <c r="J142" s="38">
        <f t="shared" si="31"/>
        <v>24895.538100000002</v>
      </c>
      <c r="K142" s="38">
        <f t="shared" si="31"/>
        <v>24895.538100000002</v>
      </c>
      <c r="L142" s="38">
        <f t="shared" si="31"/>
        <v>24895.538100000002</v>
      </c>
      <c r="M142" s="38">
        <f t="shared" si="31"/>
        <v>24895.538100000002</v>
      </c>
      <c r="N142" s="38">
        <f t="shared" si="31"/>
        <v>24895.538100000002</v>
      </c>
      <c r="O142" s="38">
        <f t="shared" si="31"/>
        <v>24895.538100000002</v>
      </c>
      <c r="P142" s="38">
        <f t="shared" si="31"/>
        <v>24895.538100000002</v>
      </c>
      <c r="Q142" s="38">
        <f t="shared" si="31"/>
        <v>24895.538100000002</v>
      </c>
      <c r="R142" s="38">
        <f t="shared" si="31"/>
        <v>24895.538100000002</v>
      </c>
      <c r="S142" s="38">
        <f t="shared" si="31"/>
        <v>24895.538100000002</v>
      </c>
      <c r="T142" s="38">
        <f t="shared" si="31"/>
        <v>24895.538100000002</v>
      </c>
      <c r="U142" s="38">
        <f t="shared" si="31"/>
        <v>24895.538100000002</v>
      </c>
      <c r="V142" s="38">
        <f t="shared" si="31"/>
        <v>24895.538100000002</v>
      </c>
      <c r="W142" s="38">
        <f t="shared" si="31"/>
        <v>24895.538100000002</v>
      </c>
      <c r="X142" s="38">
        <f t="shared" si="31"/>
        <v>24895.538100000002</v>
      </c>
      <c r="Y142" s="38">
        <f t="shared" si="31"/>
        <v>24895.538100000002</v>
      </c>
      <c r="Z142" s="38">
        <f t="shared" si="31"/>
        <v>24895.538100000002</v>
      </c>
      <c r="AA142" s="38">
        <f t="shared" si="31"/>
        <v>24895.538100000002</v>
      </c>
      <c r="AB142" s="38">
        <f t="shared" si="31"/>
        <v>24895.538100000002</v>
      </c>
      <c r="AC142" s="38">
        <f t="shared" si="31"/>
        <v>24895.538100000002</v>
      </c>
      <c r="AD142" s="38">
        <f t="shared" si="31"/>
        <v>24895.538100000002</v>
      </c>
      <c r="AE142" s="38">
        <f t="shared" si="31"/>
        <v>24895.538100000002</v>
      </c>
      <c r="AF142" s="38">
        <f t="shared" si="31"/>
        <v>24895.538100000002</v>
      </c>
      <c r="AG142" s="38">
        <f t="shared" si="31"/>
        <v>24895.538100000002</v>
      </c>
      <c r="AH142" s="38">
        <f t="shared" si="31"/>
        <v>24895.538100000002</v>
      </c>
      <c r="AI142" s="81">
        <f t="shared" si="31"/>
        <v>24895.538100000002</v>
      </c>
      <c r="AJ142" s="76"/>
    </row>
    <row r="143" spans="1:36" s="3" customFormat="1" ht="15.9" customHeight="1" x14ac:dyDescent="0.25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78"/>
    </row>
    <row r="144" spans="1:36" s="3" customFormat="1" ht="15.9" customHeight="1" x14ac:dyDescent="0.25">
      <c r="A144" s="5"/>
      <c r="B144" s="6"/>
      <c r="C144" s="5">
        <f>SUM(E142:AI142)/31</f>
        <v>24895.538100000002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78"/>
    </row>
    <row r="145" spans="1:36" s="3" customFormat="1" ht="15.9" customHeight="1" x14ac:dyDescent="0.3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78"/>
    </row>
    <row r="146" spans="1:36" s="3" customFormat="1" ht="15.9" customHeight="1" x14ac:dyDescent="0.25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50">
        <v>1</v>
      </c>
      <c r="AI146" s="79">
        <v>1</v>
      </c>
    </row>
    <row r="147" spans="1:36" s="3" customFormat="1" ht="15.9" customHeight="1" x14ac:dyDescent="0.25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50">
        <v>1</v>
      </c>
      <c r="AI147" s="79">
        <v>1</v>
      </c>
    </row>
    <row r="148" spans="1:36" s="3" customFormat="1" ht="15.9" customHeight="1" x14ac:dyDescent="0.25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50">
        <v>1</v>
      </c>
      <c r="AI148" s="79">
        <v>1</v>
      </c>
    </row>
    <row r="149" spans="1:36" s="3" customFormat="1" ht="15.9" customHeight="1" x14ac:dyDescent="0.25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50">
        <v>1</v>
      </c>
      <c r="AI149" s="79">
        <v>1</v>
      </c>
    </row>
    <row r="150" spans="1:36" s="3" customFormat="1" ht="15.9" customHeight="1" x14ac:dyDescent="0.25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50">
        <v>1</v>
      </c>
      <c r="M150" s="50">
        <v>1</v>
      </c>
      <c r="N150" s="50">
        <v>1</v>
      </c>
      <c r="O150" s="50">
        <v>1</v>
      </c>
      <c r="P150" s="50">
        <v>1</v>
      </c>
      <c r="Q150" s="50">
        <v>1</v>
      </c>
      <c r="R150" s="50">
        <v>1</v>
      </c>
      <c r="S150" s="50">
        <v>1</v>
      </c>
      <c r="T150" s="50">
        <v>1</v>
      </c>
      <c r="U150" s="50">
        <v>1</v>
      </c>
      <c r="V150" s="50">
        <v>1</v>
      </c>
      <c r="W150" s="50">
        <v>1</v>
      </c>
      <c r="X150" s="50">
        <v>1</v>
      </c>
      <c r="Y150" s="50">
        <v>1</v>
      </c>
      <c r="Z150" s="50">
        <v>1</v>
      </c>
      <c r="AA150" s="50">
        <v>1</v>
      </c>
      <c r="AB150" s="50">
        <v>1</v>
      </c>
      <c r="AC150" s="50">
        <v>1</v>
      </c>
      <c r="AD150" s="50">
        <v>1</v>
      </c>
      <c r="AE150" s="50">
        <v>1</v>
      </c>
      <c r="AF150" s="50">
        <v>1</v>
      </c>
      <c r="AG150" s="50">
        <v>1</v>
      </c>
      <c r="AH150" s="50">
        <v>1</v>
      </c>
      <c r="AI150" s="79">
        <v>1</v>
      </c>
    </row>
    <row r="151" spans="1:36" s="3" customFormat="1" ht="15.9" customHeight="1" x14ac:dyDescent="0.25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50">
        <v>1</v>
      </c>
      <c r="AI151" s="79">
        <v>1</v>
      </c>
    </row>
    <row r="152" spans="1:36" s="3" customFormat="1" ht="15.9" customHeight="1" thickBot="1" x14ac:dyDescent="0.3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56">
        <v>1</v>
      </c>
      <c r="AI152" s="75">
        <v>1</v>
      </c>
    </row>
    <row r="153" spans="1:36" s="3" customFormat="1" ht="15.9" customHeight="1" x14ac:dyDescent="0.25">
      <c r="A153" s="28"/>
      <c r="B153" s="41" t="s">
        <v>108</v>
      </c>
      <c r="C153" s="30"/>
      <c r="D153" s="31"/>
      <c r="E153" s="32">
        <f t="shared" ref="E153:AI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7217</v>
      </c>
      <c r="M153" s="32">
        <f t="shared" si="33"/>
        <v>7217</v>
      </c>
      <c r="N153" s="32">
        <f t="shared" si="33"/>
        <v>7217</v>
      </c>
      <c r="O153" s="32">
        <f t="shared" si="33"/>
        <v>7217</v>
      </c>
      <c r="P153" s="32">
        <f t="shared" si="33"/>
        <v>7217</v>
      </c>
      <c r="Q153" s="32">
        <f t="shared" si="33"/>
        <v>7217</v>
      </c>
      <c r="R153" s="32">
        <f t="shared" si="33"/>
        <v>7217</v>
      </c>
      <c r="S153" s="32">
        <f t="shared" si="33"/>
        <v>7217</v>
      </c>
      <c r="T153" s="32">
        <f t="shared" si="33"/>
        <v>7217</v>
      </c>
      <c r="U153" s="32">
        <f t="shared" si="33"/>
        <v>7217</v>
      </c>
      <c r="V153" s="32">
        <f t="shared" si="33"/>
        <v>7217</v>
      </c>
      <c r="W153" s="32">
        <f t="shared" si="33"/>
        <v>7217</v>
      </c>
      <c r="X153" s="32">
        <f t="shared" si="33"/>
        <v>7217</v>
      </c>
      <c r="Y153" s="32">
        <f t="shared" si="33"/>
        <v>7217</v>
      </c>
      <c r="Z153" s="32">
        <f t="shared" si="33"/>
        <v>7217</v>
      </c>
      <c r="AA153" s="32">
        <f t="shared" si="33"/>
        <v>7217</v>
      </c>
      <c r="AB153" s="32">
        <f t="shared" si="33"/>
        <v>7217</v>
      </c>
      <c r="AC153" s="32">
        <f t="shared" si="33"/>
        <v>7217</v>
      </c>
      <c r="AD153" s="32">
        <f t="shared" si="33"/>
        <v>7217</v>
      </c>
      <c r="AE153" s="32">
        <f t="shared" si="33"/>
        <v>7217</v>
      </c>
      <c r="AF153" s="32">
        <f t="shared" si="33"/>
        <v>7217</v>
      </c>
      <c r="AG153" s="32">
        <f t="shared" si="33"/>
        <v>7217</v>
      </c>
      <c r="AH153" s="32">
        <f t="shared" si="33"/>
        <v>7217</v>
      </c>
      <c r="AI153" s="80">
        <f t="shared" si="33"/>
        <v>7217</v>
      </c>
    </row>
    <row r="154" spans="1:36" s="39" customFormat="1" ht="15.9" customHeight="1" x14ac:dyDescent="0.25">
      <c r="A154" s="35"/>
      <c r="B154" s="33" t="s">
        <v>109</v>
      </c>
      <c r="C154" s="40">
        <v>3.1800000000000002E-2</v>
      </c>
      <c r="D154" s="37"/>
      <c r="E154" s="32">
        <f t="shared" ref="E154:AI154" si="34">E153*$C154</f>
        <v>229.50060000000002</v>
      </c>
      <c r="F154" s="32">
        <f t="shared" si="34"/>
        <v>229.50060000000002</v>
      </c>
      <c r="G154" s="32">
        <f t="shared" si="34"/>
        <v>229.50060000000002</v>
      </c>
      <c r="H154" s="32">
        <f t="shared" si="34"/>
        <v>229.50060000000002</v>
      </c>
      <c r="I154" s="32">
        <f t="shared" si="34"/>
        <v>229.50060000000002</v>
      </c>
      <c r="J154" s="32">
        <f t="shared" si="34"/>
        <v>229.50060000000002</v>
      </c>
      <c r="K154" s="32">
        <f t="shared" si="34"/>
        <v>229.50060000000002</v>
      </c>
      <c r="L154" s="32">
        <f t="shared" si="34"/>
        <v>229.50060000000002</v>
      </c>
      <c r="M154" s="32">
        <f t="shared" si="34"/>
        <v>229.50060000000002</v>
      </c>
      <c r="N154" s="32">
        <f t="shared" si="34"/>
        <v>229.50060000000002</v>
      </c>
      <c r="O154" s="32">
        <f t="shared" si="34"/>
        <v>229.50060000000002</v>
      </c>
      <c r="P154" s="32">
        <f t="shared" si="34"/>
        <v>229.50060000000002</v>
      </c>
      <c r="Q154" s="32">
        <f t="shared" si="34"/>
        <v>229.50060000000002</v>
      </c>
      <c r="R154" s="32">
        <f t="shared" si="34"/>
        <v>229.50060000000002</v>
      </c>
      <c r="S154" s="32">
        <f t="shared" si="34"/>
        <v>229.50060000000002</v>
      </c>
      <c r="T154" s="32">
        <f t="shared" si="34"/>
        <v>229.50060000000002</v>
      </c>
      <c r="U154" s="32">
        <f t="shared" si="34"/>
        <v>229.50060000000002</v>
      </c>
      <c r="V154" s="32">
        <f t="shared" si="34"/>
        <v>229.50060000000002</v>
      </c>
      <c r="W154" s="32">
        <f t="shared" si="34"/>
        <v>229.50060000000002</v>
      </c>
      <c r="X154" s="32">
        <f t="shared" si="34"/>
        <v>229.50060000000002</v>
      </c>
      <c r="Y154" s="32">
        <f t="shared" si="34"/>
        <v>229.50060000000002</v>
      </c>
      <c r="Z154" s="32">
        <f t="shared" si="34"/>
        <v>229.50060000000002</v>
      </c>
      <c r="AA154" s="32">
        <f t="shared" si="34"/>
        <v>229.50060000000002</v>
      </c>
      <c r="AB154" s="32">
        <f t="shared" si="34"/>
        <v>229.50060000000002</v>
      </c>
      <c r="AC154" s="32">
        <f t="shared" si="34"/>
        <v>229.50060000000002</v>
      </c>
      <c r="AD154" s="32">
        <f t="shared" si="34"/>
        <v>229.50060000000002</v>
      </c>
      <c r="AE154" s="32">
        <f t="shared" si="34"/>
        <v>229.50060000000002</v>
      </c>
      <c r="AF154" s="32">
        <f t="shared" si="34"/>
        <v>229.50060000000002</v>
      </c>
      <c r="AG154" s="32">
        <f t="shared" si="34"/>
        <v>229.50060000000002</v>
      </c>
      <c r="AH154" s="32">
        <f t="shared" si="34"/>
        <v>229.50060000000002</v>
      </c>
      <c r="AI154" s="80">
        <f t="shared" si="34"/>
        <v>229.50060000000002</v>
      </c>
      <c r="AJ154" s="76"/>
    </row>
    <row r="155" spans="1:36" s="39" customFormat="1" ht="15.9" customHeight="1" x14ac:dyDescent="0.25">
      <c r="A155" s="35"/>
      <c r="B155" s="34" t="s">
        <v>106</v>
      </c>
      <c r="C155" s="36"/>
      <c r="D155" s="37"/>
      <c r="E155" s="38">
        <f t="shared" ref="E155:AI155" si="35">E153-E154</f>
        <v>6987.4993999999997</v>
      </c>
      <c r="F155" s="38">
        <f t="shared" si="35"/>
        <v>6987.4993999999997</v>
      </c>
      <c r="G155" s="38">
        <f t="shared" si="35"/>
        <v>6987.4993999999997</v>
      </c>
      <c r="H155" s="38">
        <f t="shared" si="35"/>
        <v>6987.4993999999997</v>
      </c>
      <c r="I155" s="38">
        <f t="shared" si="35"/>
        <v>6987.4993999999997</v>
      </c>
      <c r="J155" s="38">
        <f t="shared" si="35"/>
        <v>6987.4993999999997</v>
      </c>
      <c r="K155" s="38">
        <f t="shared" si="35"/>
        <v>6987.4993999999997</v>
      </c>
      <c r="L155" s="38">
        <f t="shared" si="35"/>
        <v>6987.4993999999997</v>
      </c>
      <c r="M155" s="38">
        <f t="shared" si="35"/>
        <v>6987.4993999999997</v>
      </c>
      <c r="N155" s="38">
        <f t="shared" si="35"/>
        <v>6987.4993999999997</v>
      </c>
      <c r="O155" s="38">
        <f t="shared" si="35"/>
        <v>6987.4993999999997</v>
      </c>
      <c r="P155" s="38">
        <f t="shared" si="35"/>
        <v>6987.4993999999997</v>
      </c>
      <c r="Q155" s="38">
        <f t="shared" si="35"/>
        <v>6987.4993999999997</v>
      </c>
      <c r="R155" s="38">
        <f t="shared" si="35"/>
        <v>6987.4993999999997</v>
      </c>
      <c r="S155" s="38">
        <f t="shared" si="35"/>
        <v>6987.4993999999997</v>
      </c>
      <c r="T155" s="38">
        <f t="shared" si="35"/>
        <v>6987.4993999999997</v>
      </c>
      <c r="U155" s="38">
        <f t="shared" si="35"/>
        <v>6987.4993999999997</v>
      </c>
      <c r="V155" s="38">
        <f t="shared" si="35"/>
        <v>6987.4993999999997</v>
      </c>
      <c r="W155" s="38">
        <f t="shared" si="35"/>
        <v>6987.4993999999997</v>
      </c>
      <c r="X155" s="38">
        <f t="shared" si="35"/>
        <v>6987.4993999999997</v>
      </c>
      <c r="Y155" s="38">
        <f t="shared" si="35"/>
        <v>6987.4993999999997</v>
      </c>
      <c r="Z155" s="38">
        <f t="shared" si="35"/>
        <v>6987.4993999999997</v>
      </c>
      <c r="AA155" s="38">
        <f t="shared" si="35"/>
        <v>6987.4993999999997</v>
      </c>
      <c r="AB155" s="38">
        <f t="shared" si="35"/>
        <v>6987.4993999999997</v>
      </c>
      <c r="AC155" s="38">
        <f t="shared" si="35"/>
        <v>6987.4993999999997</v>
      </c>
      <c r="AD155" s="38">
        <f t="shared" si="35"/>
        <v>6987.4993999999997</v>
      </c>
      <c r="AE155" s="38">
        <f t="shared" si="35"/>
        <v>6987.4993999999997</v>
      </c>
      <c r="AF155" s="38">
        <f t="shared" si="35"/>
        <v>6987.4993999999997</v>
      </c>
      <c r="AG155" s="38">
        <f t="shared" si="35"/>
        <v>6987.4993999999997</v>
      </c>
      <c r="AH155" s="38">
        <f t="shared" si="35"/>
        <v>6987.4993999999997</v>
      </c>
      <c r="AI155" s="81">
        <f t="shared" si="35"/>
        <v>6987.4993999999997</v>
      </c>
      <c r="AJ155" s="76"/>
    </row>
    <row r="156" spans="1:36" s="3" customFormat="1" ht="15.9" customHeight="1" x14ac:dyDescent="0.25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78"/>
    </row>
    <row r="157" spans="1:36" s="3" customFormat="1" ht="15.9" customHeight="1" x14ac:dyDescent="0.25">
      <c r="A157" s="5"/>
      <c r="B157" s="6"/>
      <c r="C157" s="5">
        <f>SUM(E155:AI155)/31</f>
        <v>6987.4993999999997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78"/>
    </row>
    <row r="158" spans="1:36" s="3" customFormat="1" ht="15.9" customHeight="1" x14ac:dyDescent="0.25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78"/>
    </row>
    <row r="159" spans="1:36" s="3" customFormat="1" ht="15.9" customHeight="1" x14ac:dyDescent="0.25">
      <c r="A159" s="28"/>
      <c r="B159" s="29" t="s">
        <v>107</v>
      </c>
      <c r="C159" s="30"/>
      <c r="D159" s="31"/>
      <c r="E159" s="38">
        <f>E14+E24+E35+E54+E74+E86+E97+E109+E142+E155</f>
        <v>84050.073208000002</v>
      </c>
      <c r="F159" s="125">
        <f t="shared" ref="F159:AI159" si="36">F14+F24+F35+F54+F74+F86+F97+F109+F142+F155</f>
        <v>84050.073208000002</v>
      </c>
      <c r="G159" s="125">
        <f t="shared" si="36"/>
        <v>84050.073208000002</v>
      </c>
      <c r="H159" s="125">
        <f t="shared" si="36"/>
        <v>84050.073208000002</v>
      </c>
      <c r="I159" s="125">
        <f t="shared" si="36"/>
        <v>84050.073208000002</v>
      </c>
      <c r="J159" s="125">
        <f t="shared" si="36"/>
        <v>84050.073208000002</v>
      </c>
      <c r="K159" s="125">
        <f t="shared" si="36"/>
        <v>84050.073208000002</v>
      </c>
      <c r="L159" s="125">
        <f t="shared" si="36"/>
        <v>84050.073208000002</v>
      </c>
      <c r="M159" s="125">
        <f t="shared" si="36"/>
        <v>84050.073208000002</v>
      </c>
      <c r="N159" s="125">
        <f t="shared" si="36"/>
        <v>84050.073208000002</v>
      </c>
      <c r="O159" s="125">
        <f t="shared" si="36"/>
        <v>84050.073208000002</v>
      </c>
      <c r="P159" s="125">
        <f t="shared" si="36"/>
        <v>84050.073208000002</v>
      </c>
      <c r="Q159" s="125">
        <f t="shared" si="36"/>
        <v>84050.073208000002</v>
      </c>
      <c r="R159" s="125">
        <f t="shared" si="36"/>
        <v>84050.073208000002</v>
      </c>
      <c r="S159" s="125">
        <f t="shared" si="36"/>
        <v>84050.073208000002</v>
      </c>
      <c r="T159" s="125">
        <f t="shared" si="36"/>
        <v>84050.073208000002</v>
      </c>
      <c r="U159" s="125">
        <f t="shared" si="36"/>
        <v>84050.073208000002</v>
      </c>
      <c r="V159" s="125">
        <f t="shared" si="36"/>
        <v>84050.073208000002</v>
      </c>
      <c r="W159" s="125">
        <f t="shared" si="36"/>
        <v>84050.073208000002</v>
      </c>
      <c r="X159" s="125">
        <f t="shared" si="36"/>
        <v>84050.073208000002</v>
      </c>
      <c r="Y159" s="125">
        <f t="shared" si="36"/>
        <v>84050.073208000002</v>
      </c>
      <c r="Z159" s="125">
        <f t="shared" si="36"/>
        <v>84050.073208000002</v>
      </c>
      <c r="AA159" s="125">
        <f t="shared" si="36"/>
        <v>84050.073208000002</v>
      </c>
      <c r="AB159" s="125">
        <f t="shared" si="36"/>
        <v>84050.073208000002</v>
      </c>
      <c r="AC159" s="125">
        <f t="shared" si="36"/>
        <v>83275.065208</v>
      </c>
      <c r="AD159" s="125">
        <f t="shared" si="36"/>
        <v>83275.065208</v>
      </c>
      <c r="AE159" s="125">
        <f t="shared" si="36"/>
        <v>83275.065208</v>
      </c>
      <c r="AF159" s="125">
        <f t="shared" si="36"/>
        <v>83275.065208</v>
      </c>
      <c r="AG159" s="125">
        <f t="shared" si="36"/>
        <v>83275.065208</v>
      </c>
      <c r="AH159" s="125">
        <f t="shared" si="36"/>
        <v>83275.065208</v>
      </c>
      <c r="AI159" s="126">
        <f t="shared" si="36"/>
        <v>83275.065208</v>
      </c>
    </row>
    <row r="160" spans="1:36" s="3" customFormat="1" ht="15.9" customHeight="1" x14ac:dyDescent="0.25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78"/>
    </row>
    <row r="161" spans="1:36" s="3" customFormat="1" ht="15.9" customHeight="1" x14ac:dyDescent="0.25">
      <c r="A161" s="5"/>
      <c r="B161" s="6"/>
      <c r="C161" s="5">
        <f>SUM(E159:AI159)/31</f>
        <v>83875.071401548441</v>
      </c>
      <c r="D161" s="7"/>
      <c r="E161" s="66">
        <f t="shared" ref="E161:AI161" si="37">(E12+E22+E33+E52+E72+E84+E95+E140+E153)/87012</f>
        <v>0.94121075253987962</v>
      </c>
      <c r="F161" s="66">
        <f t="shared" si="37"/>
        <v>0.94121075253987962</v>
      </c>
      <c r="G161" s="66">
        <f t="shared" si="37"/>
        <v>0.94121075253987962</v>
      </c>
      <c r="H161" s="66">
        <f t="shared" si="37"/>
        <v>0.94121075253987962</v>
      </c>
      <c r="I161" s="66">
        <f t="shared" si="37"/>
        <v>0.94121075253987962</v>
      </c>
      <c r="J161" s="66">
        <f t="shared" si="37"/>
        <v>0.94121075253987962</v>
      </c>
      <c r="K161" s="66">
        <f t="shared" si="37"/>
        <v>0.94121075253987962</v>
      </c>
      <c r="L161" s="66">
        <f t="shared" si="37"/>
        <v>0.94121075253987962</v>
      </c>
      <c r="M161" s="66">
        <f t="shared" si="37"/>
        <v>0.94121075253987962</v>
      </c>
      <c r="N161" s="66">
        <f t="shared" si="37"/>
        <v>0.94121075253987962</v>
      </c>
      <c r="O161" s="66">
        <f t="shared" si="37"/>
        <v>0.94121075253987962</v>
      </c>
      <c r="P161" s="66">
        <f t="shared" si="37"/>
        <v>0.94121075253987962</v>
      </c>
      <c r="Q161" s="66">
        <f t="shared" si="37"/>
        <v>0.94121075253987962</v>
      </c>
      <c r="R161" s="66">
        <f t="shared" si="37"/>
        <v>0.94121075253987962</v>
      </c>
      <c r="S161" s="66">
        <f t="shared" si="37"/>
        <v>0.94121075253987962</v>
      </c>
      <c r="T161" s="66">
        <f t="shared" si="37"/>
        <v>0.94121075253987962</v>
      </c>
      <c r="U161" s="66">
        <f t="shared" si="37"/>
        <v>0.94121075253987962</v>
      </c>
      <c r="V161" s="66">
        <f t="shared" si="37"/>
        <v>0.94121075253987962</v>
      </c>
      <c r="W161" s="66">
        <f t="shared" si="37"/>
        <v>0.94121075253987962</v>
      </c>
      <c r="X161" s="66">
        <f t="shared" si="37"/>
        <v>0.94121075253987962</v>
      </c>
      <c r="Y161" s="66">
        <f t="shared" si="37"/>
        <v>0.94121075253987962</v>
      </c>
      <c r="Z161" s="66">
        <f t="shared" si="37"/>
        <v>0.94121075253987962</v>
      </c>
      <c r="AA161" s="66">
        <f t="shared" si="37"/>
        <v>0.94121075253987962</v>
      </c>
      <c r="AB161" s="66">
        <f t="shared" si="37"/>
        <v>0.94121075253987962</v>
      </c>
      <c r="AC161" s="66">
        <f t="shared" si="37"/>
        <v>0.93190169172068227</v>
      </c>
      <c r="AD161" s="66">
        <f t="shared" si="37"/>
        <v>0.93190169172068227</v>
      </c>
      <c r="AE161" s="66">
        <f t="shared" si="37"/>
        <v>0.93190169172068227</v>
      </c>
      <c r="AF161" s="66">
        <f t="shared" si="37"/>
        <v>0.93190169172068227</v>
      </c>
      <c r="AG161" s="66">
        <f t="shared" si="37"/>
        <v>0.93190169172068227</v>
      </c>
      <c r="AH161" s="66">
        <f t="shared" si="37"/>
        <v>0.93190169172068227</v>
      </c>
      <c r="AI161" s="84">
        <f t="shared" si="37"/>
        <v>0.93190169172068227</v>
      </c>
      <c r="AJ161" s="59"/>
    </row>
    <row r="162" spans="1:36" s="3" customFormat="1" ht="15.9" customHeight="1" x14ac:dyDescent="0.25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78"/>
    </row>
    <row r="163" spans="1:36" s="3" customFormat="1" ht="15.9" customHeight="1" x14ac:dyDescent="0.25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78"/>
    </row>
    <row r="164" spans="1:36" s="3" customFormat="1" ht="15.9" customHeight="1" x14ac:dyDescent="0.25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85"/>
    </row>
    <row r="165" spans="1:36" x14ac:dyDescent="0.3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</sheetData>
  <phoneticPr fontId="0" type="noConversion"/>
  <printOptions gridLines="1"/>
  <pageMargins left="0.5" right="0.5" top="0.75" bottom="0.75" header="0.5" footer="0.5"/>
  <pageSetup scale="52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65"/>
  <sheetViews>
    <sheetView showOutlineSymbols="0" defaultGridColor="0" colorId="12" zoomScale="7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4" width="6.3984375" customWidth="1"/>
  </cols>
  <sheetData>
    <row r="1" spans="1:35" s="4" customFormat="1" ht="31.5" customHeight="1" thickTop="1" thickBot="1" x14ac:dyDescent="0.3">
      <c r="A1" s="19"/>
      <c r="B1" s="13"/>
      <c r="C1" s="13"/>
      <c r="D1" s="18"/>
      <c r="E1" s="24">
        <v>37135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G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77">
        <f>AG2+1</f>
        <v>30</v>
      </c>
    </row>
    <row r="3" spans="1:35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8"/>
    </row>
    <row r="4" spans="1:35" s="3" customFormat="1" ht="15.9" customHeight="1" x14ac:dyDescent="0.25">
      <c r="A4" s="60">
        <v>1</v>
      </c>
      <c r="B4" s="62" t="s">
        <v>2</v>
      </c>
      <c r="C4" s="60">
        <v>810</v>
      </c>
      <c r="D4" s="63"/>
      <c r="E4" s="64">
        <v>0</v>
      </c>
      <c r="F4" s="64">
        <v>0</v>
      </c>
      <c r="G4" s="64">
        <v>0</v>
      </c>
      <c r="H4" s="64">
        <v>0</v>
      </c>
      <c r="I4" s="64">
        <v>0</v>
      </c>
      <c r="J4" s="64">
        <v>0</v>
      </c>
      <c r="K4" s="64">
        <v>0</v>
      </c>
      <c r="L4" s="64">
        <v>0</v>
      </c>
      <c r="M4" s="64">
        <v>0</v>
      </c>
      <c r="N4" s="64">
        <v>0</v>
      </c>
      <c r="O4" s="64">
        <v>0</v>
      </c>
      <c r="P4" s="64">
        <v>0</v>
      </c>
      <c r="Q4" s="64">
        <v>0</v>
      </c>
      <c r="R4" s="64">
        <v>0</v>
      </c>
      <c r="S4" s="64">
        <v>0</v>
      </c>
      <c r="T4" s="64">
        <v>0</v>
      </c>
      <c r="U4" s="64">
        <v>0</v>
      </c>
      <c r="V4" s="64">
        <v>0</v>
      </c>
      <c r="W4" s="64">
        <v>0</v>
      </c>
      <c r="X4" s="64">
        <v>0</v>
      </c>
      <c r="Y4" s="64">
        <v>0</v>
      </c>
      <c r="Z4" s="64">
        <v>0</v>
      </c>
      <c r="AA4" s="64">
        <v>0</v>
      </c>
      <c r="AB4" s="64">
        <v>0</v>
      </c>
      <c r="AC4" s="64">
        <v>0</v>
      </c>
      <c r="AD4" s="64">
        <v>0</v>
      </c>
      <c r="AE4" s="64">
        <v>0</v>
      </c>
      <c r="AF4" s="64">
        <v>0</v>
      </c>
      <c r="AG4" s="64">
        <v>0</v>
      </c>
      <c r="AH4" s="83">
        <v>0</v>
      </c>
    </row>
    <row r="5" spans="1:35" s="3" customFormat="1" ht="15.9" customHeight="1" x14ac:dyDescent="0.25">
      <c r="A5" s="47">
        <f t="shared" ref="A5:A11" si="1">+A4+1</f>
        <v>2</v>
      </c>
      <c r="B5" s="48" t="s">
        <v>4</v>
      </c>
      <c r="C5" s="47">
        <v>833</v>
      </c>
      <c r="D5" s="68"/>
      <c r="E5" s="50">
        <v>1</v>
      </c>
      <c r="F5" s="50">
        <v>1</v>
      </c>
      <c r="G5" s="50">
        <v>1</v>
      </c>
      <c r="H5" s="50">
        <v>1</v>
      </c>
      <c r="I5" s="50">
        <v>1</v>
      </c>
      <c r="J5" s="50">
        <v>1</v>
      </c>
      <c r="K5" s="50">
        <v>1</v>
      </c>
      <c r="L5" s="50">
        <v>1</v>
      </c>
      <c r="M5" s="50">
        <v>1</v>
      </c>
      <c r="N5" s="50">
        <v>1</v>
      </c>
      <c r="O5" s="50">
        <v>1</v>
      </c>
      <c r="P5" s="50">
        <v>1</v>
      </c>
      <c r="Q5" s="50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  <c r="AB5" s="50">
        <v>1</v>
      </c>
      <c r="AC5" s="50">
        <v>1</v>
      </c>
      <c r="AD5" s="50">
        <v>1</v>
      </c>
      <c r="AE5" s="50">
        <v>1</v>
      </c>
      <c r="AF5" s="50">
        <v>1</v>
      </c>
      <c r="AG5" s="50">
        <v>1</v>
      </c>
      <c r="AH5" s="79">
        <v>1</v>
      </c>
    </row>
    <row r="6" spans="1:35" s="3" customFormat="1" ht="15.9" customHeight="1" x14ac:dyDescent="0.25">
      <c r="A6" s="47">
        <f t="shared" si="1"/>
        <v>3</v>
      </c>
      <c r="B6" s="48" t="s">
        <v>5</v>
      </c>
      <c r="C6" s="47">
        <v>877</v>
      </c>
      <c r="D6" s="68"/>
      <c r="E6" s="50">
        <v>1</v>
      </c>
      <c r="F6" s="50">
        <v>1</v>
      </c>
      <c r="G6" s="50">
        <v>1</v>
      </c>
      <c r="H6" s="50">
        <v>1</v>
      </c>
      <c r="I6" s="50">
        <v>1</v>
      </c>
      <c r="J6" s="50">
        <v>1</v>
      </c>
      <c r="K6" s="50">
        <v>1</v>
      </c>
      <c r="L6" s="50">
        <v>1</v>
      </c>
      <c r="M6" s="50">
        <v>1</v>
      </c>
      <c r="N6" s="50">
        <v>1</v>
      </c>
      <c r="O6" s="50">
        <v>1</v>
      </c>
      <c r="P6" s="50">
        <v>1</v>
      </c>
      <c r="Q6" s="50">
        <v>1</v>
      </c>
      <c r="R6" s="50">
        <v>1</v>
      </c>
      <c r="S6" s="50">
        <v>1</v>
      </c>
      <c r="T6" s="50">
        <v>1</v>
      </c>
      <c r="U6" s="50">
        <v>1</v>
      </c>
      <c r="V6" s="50">
        <v>1</v>
      </c>
      <c r="W6" s="50">
        <v>1</v>
      </c>
      <c r="X6" s="50">
        <v>1</v>
      </c>
      <c r="Y6" s="50">
        <v>1</v>
      </c>
      <c r="Z6" s="50">
        <v>1</v>
      </c>
      <c r="AA6" s="50">
        <v>1</v>
      </c>
      <c r="AB6" s="50">
        <v>1</v>
      </c>
      <c r="AC6" s="50">
        <v>1</v>
      </c>
      <c r="AD6" s="50">
        <v>1</v>
      </c>
      <c r="AE6" s="50">
        <v>1</v>
      </c>
      <c r="AF6" s="50">
        <v>1</v>
      </c>
      <c r="AG6" s="50">
        <v>1</v>
      </c>
      <c r="AH6" s="79">
        <v>1</v>
      </c>
    </row>
    <row r="7" spans="1:35" s="3" customFormat="1" ht="15.9" customHeight="1" x14ac:dyDescent="0.25">
      <c r="A7" s="47">
        <f t="shared" si="1"/>
        <v>4</v>
      </c>
      <c r="B7" s="48" t="s">
        <v>6</v>
      </c>
      <c r="C7" s="47">
        <v>1020</v>
      </c>
      <c r="D7" s="49"/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0">
        <v>1</v>
      </c>
      <c r="L7" s="50">
        <v>1</v>
      </c>
      <c r="M7" s="50">
        <v>1</v>
      </c>
      <c r="N7" s="50">
        <v>1</v>
      </c>
      <c r="O7" s="50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50">
        <v>1</v>
      </c>
      <c r="V7" s="50">
        <v>1</v>
      </c>
      <c r="W7" s="50">
        <v>1</v>
      </c>
      <c r="X7" s="50">
        <v>1</v>
      </c>
      <c r="Y7" s="50">
        <v>1</v>
      </c>
      <c r="Z7" s="50">
        <v>1</v>
      </c>
      <c r="AA7" s="50">
        <v>1</v>
      </c>
      <c r="AB7" s="50">
        <v>1</v>
      </c>
      <c r="AC7" s="50">
        <v>1</v>
      </c>
      <c r="AD7" s="50">
        <v>1</v>
      </c>
      <c r="AE7" s="50">
        <v>1</v>
      </c>
      <c r="AF7" s="50">
        <v>1</v>
      </c>
      <c r="AG7" s="50">
        <v>1</v>
      </c>
      <c r="AH7" s="79">
        <v>1</v>
      </c>
    </row>
    <row r="8" spans="1:35" s="3" customFormat="1" ht="15.9" customHeight="1" x14ac:dyDescent="0.25">
      <c r="A8" s="47">
        <f t="shared" si="1"/>
        <v>5</v>
      </c>
      <c r="B8" s="48" t="s">
        <v>7</v>
      </c>
      <c r="C8" s="47">
        <v>1090</v>
      </c>
      <c r="D8" s="68"/>
      <c r="E8" s="50">
        <v>1</v>
      </c>
      <c r="F8" s="50">
        <v>1</v>
      </c>
      <c r="G8" s="50">
        <v>1</v>
      </c>
      <c r="H8" s="50">
        <v>1</v>
      </c>
      <c r="I8" s="50">
        <v>1</v>
      </c>
      <c r="J8" s="50">
        <v>1</v>
      </c>
      <c r="K8" s="50">
        <v>1</v>
      </c>
      <c r="L8" s="50">
        <v>1</v>
      </c>
      <c r="M8" s="50">
        <v>1</v>
      </c>
      <c r="N8" s="50">
        <v>1</v>
      </c>
      <c r="O8" s="50">
        <v>1</v>
      </c>
      <c r="P8" s="50">
        <v>1</v>
      </c>
      <c r="Q8" s="50">
        <v>1</v>
      </c>
      <c r="R8" s="51">
        <v>1</v>
      </c>
      <c r="S8" s="51">
        <v>1</v>
      </c>
      <c r="T8" s="51">
        <v>1</v>
      </c>
      <c r="U8" s="51">
        <v>1</v>
      </c>
      <c r="V8" s="51">
        <v>1</v>
      </c>
      <c r="W8" s="51">
        <v>1</v>
      </c>
      <c r="X8" s="51">
        <v>1</v>
      </c>
      <c r="Y8" s="51">
        <v>1</v>
      </c>
      <c r="Z8" s="51">
        <v>1</v>
      </c>
      <c r="AA8" s="51">
        <v>1</v>
      </c>
      <c r="AB8" s="51">
        <v>1</v>
      </c>
      <c r="AC8" s="51">
        <v>1</v>
      </c>
      <c r="AD8" s="51">
        <v>1</v>
      </c>
      <c r="AE8" s="51">
        <v>1</v>
      </c>
      <c r="AF8" s="51">
        <v>1</v>
      </c>
      <c r="AG8" s="90">
        <v>0</v>
      </c>
      <c r="AH8" s="83">
        <v>0</v>
      </c>
    </row>
    <row r="9" spans="1:35" s="3" customFormat="1" ht="15.9" customHeight="1" x14ac:dyDescent="0.25">
      <c r="A9" s="47">
        <f t="shared" si="1"/>
        <v>6</v>
      </c>
      <c r="B9" s="48" t="s">
        <v>8</v>
      </c>
      <c r="C9" s="47">
        <v>1098</v>
      </c>
      <c r="D9" s="49"/>
      <c r="E9" s="50">
        <v>1</v>
      </c>
      <c r="F9" s="50">
        <v>1</v>
      </c>
      <c r="G9" s="50">
        <v>1</v>
      </c>
      <c r="H9" s="50">
        <v>1</v>
      </c>
      <c r="I9" s="50">
        <v>1</v>
      </c>
      <c r="J9" s="50">
        <v>1</v>
      </c>
      <c r="K9" s="50">
        <v>1</v>
      </c>
      <c r="L9" s="50">
        <v>1</v>
      </c>
      <c r="M9" s="50">
        <v>1</v>
      </c>
      <c r="N9" s="50">
        <v>1</v>
      </c>
      <c r="O9" s="50">
        <v>1</v>
      </c>
      <c r="P9" s="50">
        <v>1</v>
      </c>
      <c r="Q9" s="50">
        <v>1</v>
      </c>
      <c r="R9" s="51">
        <v>1</v>
      </c>
      <c r="S9" s="51">
        <v>1</v>
      </c>
      <c r="T9" s="51">
        <v>1</v>
      </c>
      <c r="U9" s="51">
        <v>1</v>
      </c>
      <c r="V9" s="51">
        <v>1</v>
      </c>
      <c r="W9" s="51">
        <v>1</v>
      </c>
      <c r="X9" s="51">
        <v>1</v>
      </c>
      <c r="Y9" s="51">
        <v>1</v>
      </c>
      <c r="Z9" s="51">
        <v>1</v>
      </c>
      <c r="AA9" s="51">
        <v>1</v>
      </c>
      <c r="AB9" s="51">
        <v>1</v>
      </c>
      <c r="AC9" s="51">
        <v>1</v>
      </c>
      <c r="AD9" s="51">
        <v>1</v>
      </c>
      <c r="AE9" s="51">
        <v>1</v>
      </c>
      <c r="AF9" s="51">
        <v>1</v>
      </c>
      <c r="AG9" s="51">
        <v>1</v>
      </c>
      <c r="AH9" s="79">
        <v>1</v>
      </c>
    </row>
    <row r="10" spans="1:35" s="3" customFormat="1" ht="15.9" customHeight="1" x14ac:dyDescent="0.25">
      <c r="A10" s="47">
        <f t="shared" si="1"/>
        <v>7</v>
      </c>
      <c r="B10" s="48" t="s">
        <v>9</v>
      </c>
      <c r="C10" s="47">
        <v>780</v>
      </c>
      <c r="D10" s="68"/>
      <c r="E10" s="50">
        <v>1</v>
      </c>
      <c r="F10" s="50">
        <v>1</v>
      </c>
      <c r="G10" s="50">
        <v>1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1">
        <v>1</v>
      </c>
      <c r="S10" s="51">
        <v>1</v>
      </c>
      <c r="T10" s="51">
        <v>1</v>
      </c>
      <c r="U10" s="51">
        <v>1</v>
      </c>
      <c r="V10" s="51">
        <v>1</v>
      </c>
      <c r="W10" s="51">
        <v>1</v>
      </c>
      <c r="X10" s="51">
        <v>1</v>
      </c>
      <c r="Y10" s="51">
        <v>1</v>
      </c>
      <c r="Z10" s="51">
        <v>1</v>
      </c>
      <c r="AA10" s="51">
        <v>1</v>
      </c>
      <c r="AB10" s="51">
        <v>1</v>
      </c>
      <c r="AC10" s="51">
        <v>1</v>
      </c>
      <c r="AD10" s="51">
        <v>1</v>
      </c>
      <c r="AE10" s="51">
        <v>1</v>
      </c>
      <c r="AF10" s="51">
        <v>1</v>
      </c>
      <c r="AG10" s="50">
        <v>1</v>
      </c>
      <c r="AH10" s="79">
        <v>1</v>
      </c>
    </row>
    <row r="11" spans="1:35" s="3" customFormat="1" ht="15.9" customHeight="1" thickBot="1" x14ac:dyDescent="0.3">
      <c r="A11" s="53">
        <f t="shared" si="1"/>
        <v>8</v>
      </c>
      <c r="B11" s="54" t="s">
        <v>10</v>
      </c>
      <c r="C11" s="53">
        <v>1194</v>
      </c>
      <c r="D11" s="70"/>
      <c r="E11" s="56">
        <v>1</v>
      </c>
      <c r="F11" s="56">
        <v>1</v>
      </c>
      <c r="G11" s="56">
        <v>1</v>
      </c>
      <c r="H11" s="56">
        <v>1</v>
      </c>
      <c r="I11" s="56">
        <v>1</v>
      </c>
      <c r="J11" s="56">
        <v>1</v>
      </c>
      <c r="K11" s="56">
        <v>1</v>
      </c>
      <c r="L11" s="56">
        <v>1</v>
      </c>
      <c r="M11" s="56">
        <v>1</v>
      </c>
      <c r="N11" s="56">
        <v>1</v>
      </c>
      <c r="O11" s="56">
        <v>1</v>
      </c>
      <c r="P11" s="56">
        <v>1</v>
      </c>
      <c r="Q11" s="56">
        <v>1</v>
      </c>
      <c r="R11" s="56">
        <v>1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6">
        <v>1</v>
      </c>
      <c r="Y11" s="56">
        <v>1</v>
      </c>
      <c r="Z11" s="56">
        <v>1</v>
      </c>
      <c r="AA11" s="56">
        <v>1</v>
      </c>
      <c r="AB11" s="56">
        <v>1</v>
      </c>
      <c r="AC11" s="56">
        <v>1</v>
      </c>
      <c r="AD11" s="56">
        <v>1</v>
      </c>
      <c r="AE11" s="56">
        <v>1</v>
      </c>
      <c r="AF11" s="56">
        <v>1</v>
      </c>
      <c r="AG11" s="56">
        <v>1</v>
      </c>
      <c r="AH11" s="75">
        <v>1</v>
      </c>
    </row>
    <row r="12" spans="1:35" s="3" customFormat="1" ht="15.9" customHeight="1" x14ac:dyDescent="0.25">
      <c r="A12" s="28"/>
      <c r="B12" s="41" t="s">
        <v>108</v>
      </c>
      <c r="C12" s="30"/>
      <c r="D12" s="31"/>
      <c r="E12" s="32">
        <f t="shared" ref="E12:AH12" si="2">(E4*$C4)+(E5*$C5)+(E6*$C6)+(E7*$C7)+(E8*$C8)+(E9*$C9)+(E10*$C10)+(E11*$C11)</f>
        <v>6892</v>
      </c>
      <c r="F12" s="32">
        <f t="shared" si="2"/>
        <v>6892</v>
      </c>
      <c r="G12" s="32">
        <f t="shared" si="2"/>
        <v>6892</v>
      </c>
      <c r="H12" s="32">
        <f t="shared" si="2"/>
        <v>6892</v>
      </c>
      <c r="I12" s="32">
        <f t="shared" si="2"/>
        <v>6892</v>
      </c>
      <c r="J12" s="32">
        <f t="shared" si="2"/>
        <v>6892</v>
      </c>
      <c r="K12" s="32">
        <f t="shared" si="2"/>
        <v>6892</v>
      </c>
      <c r="L12" s="32">
        <f t="shared" si="2"/>
        <v>6892</v>
      </c>
      <c r="M12" s="32">
        <f t="shared" si="2"/>
        <v>6892</v>
      </c>
      <c r="N12" s="32">
        <f t="shared" si="2"/>
        <v>6892</v>
      </c>
      <c r="O12" s="32">
        <f t="shared" si="2"/>
        <v>6892</v>
      </c>
      <c r="P12" s="32">
        <f t="shared" si="2"/>
        <v>6892</v>
      </c>
      <c r="Q12" s="32">
        <f t="shared" si="2"/>
        <v>6892</v>
      </c>
      <c r="R12" s="32">
        <f t="shared" si="2"/>
        <v>6892</v>
      </c>
      <c r="S12" s="32">
        <f t="shared" si="2"/>
        <v>6892</v>
      </c>
      <c r="T12" s="32">
        <f t="shared" si="2"/>
        <v>6892</v>
      </c>
      <c r="U12" s="32">
        <f t="shared" si="2"/>
        <v>6892</v>
      </c>
      <c r="V12" s="32">
        <f t="shared" si="2"/>
        <v>6892</v>
      </c>
      <c r="W12" s="32">
        <f t="shared" si="2"/>
        <v>6892</v>
      </c>
      <c r="X12" s="32">
        <f t="shared" si="2"/>
        <v>6892</v>
      </c>
      <c r="Y12" s="32">
        <f t="shared" si="2"/>
        <v>6892</v>
      </c>
      <c r="Z12" s="32">
        <f t="shared" si="2"/>
        <v>6892</v>
      </c>
      <c r="AA12" s="32">
        <f t="shared" si="2"/>
        <v>6892</v>
      </c>
      <c r="AB12" s="32">
        <f t="shared" si="2"/>
        <v>6892</v>
      </c>
      <c r="AC12" s="32">
        <f t="shared" si="2"/>
        <v>6892</v>
      </c>
      <c r="AD12" s="32">
        <f t="shared" si="2"/>
        <v>6892</v>
      </c>
      <c r="AE12" s="32">
        <f t="shared" si="2"/>
        <v>6892</v>
      </c>
      <c r="AF12" s="32">
        <f t="shared" si="2"/>
        <v>6892</v>
      </c>
      <c r="AG12" s="32">
        <f t="shared" si="2"/>
        <v>5802</v>
      </c>
      <c r="AH12" s="80">
        <f t="shared" si="2"/>
        <v>5802</v>
      </c>
    </row>
    <row r="13" spans="1:35" s="39" customFormat="1" ht="15.9" customHeight="1" x14ac:dyDescent="0.25">
      <c r="A13" s="35"/>
      <c r="B13" s="33" t="s">
        <v>109</v>
      </c>
      <c r="C13" s="40">
        <v>4.3200000000000002E-2</v>
      </c>
      <c r="D13" s="37"/>
      <c r="E13" s="32">
        <f t="shared" ref="E13:AH13" si="3">E12*$C13</f>
        <v>297.73439999999999</v>
      </c>
      <c r="F13" s="32">
        <f t="shared" si="3"/>
        <v>297.73439999999999</v>
      </c>
      <c r="G13" s="32">
        <f t="shared" si="3"/>
        <v>297.73439999999999</v>
      </c>
      <c r="H13" s="32">
        <f t="shared" si="3"/>
        <v>297.73439999999999</v>
      </c>
      <c r="I13" s="32">
        <f t="shared" si="3"/>
        <v>297.73439999999999</v>
      </c>
      <c r="J13" s="32">
        <f t="shared" si="3"/>
        <v>297.73439999999999</v>
      </c>
      <c r="K13" s="32">
        <f t="shared" si="3"/>
        <v>297.73439999999999</v>
      </c>
      <c r="L13" s="32">
        <f t="shared" si="3"/>
        <v>297.73439999999999</v>
      </c>
      <c r="M13" s="32">
        <f t="shared" si="3"/>
        <v>297.73439999999999</v>
      </c>
      <c r="N13" s="32">
        <f t="shared" si="3"/>
        <v>297.73439999999999</v>
      </c>
      <c r="O13" s="32">
        <f t="shared" si="3"/>
        <v>297.73439999999999</v>
      </c>
      <c r="P13" s="32">
        <f t="shared" si="3"/>
        <v>297.73439999999999</v>
      </c>
      <c r="Q13" s="32">
        <f t="shared" si="3"/>
        <v>297.73439999999999</v>
      </c>
      <c r="R13" s="32">
        <f t="shared" si="3"/>
        <v>297.73439999999999</v>
      </c>
      <c r="S13" s="32">
        <f t="shared" si="3"/>
        <v>297.73439999999999</v>
      </c>
      <c r="T13" s="32">
        <f t="shared" si="3"/>
        <v>297.73439999999999</v>
      </c>
      <c r="U13" s="32">
        <f t="shared" si="3"/>
        <v>297.73439999999999</v>
      </c>
      <c r="V13" s="32">
        <f t="shared" si="3"/>
        <v>297.73439999999999</v>
      </c>
      <c r="W13" s="32">
        <f t="shared" si="3"/>
        <v>297.73439999999999</v>
      </c>
      <c r="X13" s="32">
        <f t="shared" si="3"/>
        <v>297.73439999999999</v>
      </c>
      <c r="Y13" s="32">
        <f t="shared" si="3"/>
        <v>297.73439999999999</v>
      </c>
      <c r="Z13" s="32">
        <f t="shared" si="3"/>
        <v>297.73439999999999</v>
      </c>
      <c r="AA13" s="32">
        <f t="shared" si="3"/>
        <v>297.73439999999999</v>
      </c>
      <c r="AB13" s="32">
        <f t="shared" si="3"/>
        <v>297.73439999999999</v>
      </c>
      <c r="AC13" s="32">
        <f t="shared" si="3"/>
        <v>297.73439999999999</v>
      </c>
      <c r="AD13" s="32">
        <f t="shared" si="3"/>
        <v>297.73439999999999</v>
      </c>
      <c r="AE13" s="32">
        <f t="shared" si="3"/>
        <v>297.73439999999999</v>
      </c>
      <c r="AF13" s="32">
        <f t="shared" si="3"/>
        <v>297.73439999999999</v>
      </c>
      <c r="AG13" s="32">
        <f t="shared" si="3"/>
        <v>250.6464</v>
      </c>
      <c r="AH13" s="80">
        <f t="shared" si="3"/>
        <v>250.6464</v>
      </c>
      <c r="AI13" s="76"/>
    </row>
    <row r="14" spans="1:35" s="39" customFormat="1" ht="15.9" customHeight="1" x14ac:dyDescent="0.25">
      <c r="A14" s="35"/>
      <c r="B14" s="34" t="s">
        <v>106</v>
      </c>
      <c r="C14" s="36"/>
      <c r="D14" s="37"/>
      <c r="E14" s="38">
        <f t="shared" ref="E14:AH14" si="4">E12-E13</f>
        <v>6594.2655999999997</v>
      </c>
      <c r="F14" s="38">
        <f t="shared" si="4"/>
        <v>6594.2655999999997</v>
      </c>
      <c r="G14" s="38">
        <f t="shared" si="4"/>
        <v>6594.2655999999997</v>
      </c>
      <c r="H14" s="38">
        <f t="shared" si="4"/>
        <v>6594.2655999999997</v>
      </c>
      <c r="I14" s="38">
        <f t="shared" si="4"/>
        <v>6594.2655999999997</v>
      </c>
      <c r="J14" s="38">
        <f t="shared" si="4"/>
        <v>6594.2655999999997</v>
      </c>
      <c r="K14" s="38">
        <f t="shared" si="4"/>
        <v>6594.2655999999997</v>
      </c>
      <c r="L14" s="38">
        <f t="shared" si="4"/>
        <v>6594.2655999999997</v>
      </c>
      <c r="M14" s="38">
        <f t="shared" si="4"/>
        <v>6594.2655999999997</v>
      </c>
      <c r="N14" s="38">
        <f t="shared" si="4"/>
        <v>6594.2655999999997</v>
      </c>
      <c r="O14" s="38">
        <f t="shared" si="4"/>
        <v>6594.2655999999997</v>
      </c>
      <c r="P14" s="38">
        <f t="shared" si="4"/>
        <v>6594.2655999999997</v>
      </c>
      <c r="Q14" s="38">
        <f t="shared" si="4"/>
        <v>6594.2655999999997</v>
      </c>
      <c r="R14" s="38">
        <f t="shared" si="4"/>
        <v>6594.2655999999997</v>
      </c>
      <c r="S14" s="38">
        <f t="shared" si="4"/>
        <v>6594.2655999999997</v>
      </c>
      <c r="T14" s="38">
        <f t="shared" si="4"/>
        <v>6594.2655999999997</v>
      </c>
      <c r="U14" s="38">
        <f t="shared" si="4"/>
        <v>6594.2655999999997</v>
      </c>
      <c r="V14" s="38">
        <f t="shared" si="4"/>
        <v>6594.2655999999997</v>
      </c>
      <c r="W14" s="38">
        <f t="shared" si="4"/>
        <v>6594.2655999999997</v>
      </c>
      <c r="X14" s="38">
        <f t="shared" si="4"/>
        <v>6594.2655999999997</v>
      </c>
      <c r="Y14" s="38">
        <f t="shared" si="4"/>
        <v>6594.2655999999997</v>
      </c>
      <c r="Z14" s="38">
        <f t="shared" si="4"/>
        <v>6594.2655999999997</v>
      </c>
      <c r="AA14" s="38">
        <f t="shared" si="4"/>
        <v>6594.2655999999997</v>
      </c>
      <c r="AB14" s="38">
        <f t="shared" si="4"/>
        <v>6594.2655999999997</v>
      </c>
      <c r="AC14" s="38">
        <f t="shared" si="4"/>
        <v>6594.2655999999997</v>
      </c>
      <c r="AD14" s="38">
        <f t="shared" si="4"/>
        <v>6594.2655999999997</v>
      </c>
      <c r="AE14" s="38">
        <f t="shared" si="4"/>
        <v>6594.2655999999997</v>
      </c>
      <c r="AF14" s="38">
        <f t="shared" si="4"/>
        <v>6594.2655999999997</v>
      </c>
      <c r="AG14" s="38">
        <f t="shared" si="4"/>
        <v>5551.3536000000004</v>
      </c>
      <c r="AH14" s="81">
        <f t="shared" si="4"/>
        <v>5551.3536000000004</v>
      </c>
      <c r="AI14" s="76"/>
    </row>
    <row r="15" spans="1:35" s="3" customFormat="1" ht="15.9" customHeight="1" x14ac:dyDescent="0.25">
      <c r="A15" s="5"/>
      <c r="B15" s="25" t="s">
        <v>105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8"/>
    </row>
    <row r="16" spans="1:35" s="3" customFormat="1" ht="15.9" customHeight="1" x14ac:dyDescent="0.25">
      <c r="A16" s="5"/>
      <c r="B16" s="6"/>
      <c r="C16" s="5">
        <f>SUM(E14:AH14)/31</f>
        <v>6314.2627096774231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8"/>
    </row>
    <row r="17" spans="1:35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8"/>
    </row>
    <row r="18" spans="1:35" s="3" customFormat="1" ht="15.9" customHeight="1" x14ac:dyDescent="0.25">
      <c r="A18" s="47">
        <v>1</v>
      </c>
      <c r="B18" s="48" t="s">
        <v>12</v>
      </c>
      <c r="C18" s="47">
        <v>1150</v>
      </c>
      <c r="D18" s="68"/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79">
        <v>1</v>
      </c>
    </row>
    <row r="19" spans="1:35" s="3" customFormat="1" ht="15.9" customHeight="1" x14ac:dyDescent="0.25">
      <c r="A19" s="47">
        <f>+A18+1</f>
        <v>2</v>
      </c>
      <c r="B19" s="48" t="s">
        <v>14</v>
      </c>
      <c r="C19" s="47">
        <v>1150</v>
      </c>
      <c r="D19" s="68"/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79">
        <v>1</v>
      </c>
    </row>
    <row r="20" spans="1:35" s="3" customFormat="1" ht="15.9" customHeight="1" x14ac:dyDescent="0.25">
      <c r="A20" s="47">
        <f>+A19+1</f>
        <v>3</v>
      </c>
      <c r="B20" s="48" t="s">
        <v>15</v>
      </c>
      <c r="C20" s="47">
        <v>1250</v>
      </c>
      <c r="D20" s="68"/>
      <c r="E20" s="50">
        <v>1</v>
      </c>
      <c r="F20" s="50">
        <v>1</v>
      </c>
      <c r="G20" s="50">
        <v>1</v>
      </c>
      <c r="H20" s="50">
        <v>1</v>
      </c>
      <c r="I20" s="50">
        <v>1</v>
      </c>
      <c r="J20" s="50">
        <v>1</v>
      </c>
      <c r="K20" s="50">
        <v>1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64">
        <v>0</v>
      </c>
      <c r="R20" s="64">
        <v>0</v>
      </c>
      <c r="S20" s="64">
        <v>0</v>
      </c>
      <c r="T20" s="64">
        <v>0</v>
      </c>
      <c r="U20" s="64">
        <v>0</v>
      </c>
      <c r="V20" s="64">
        <v>0</v>
      </c>
      <c r="W20" s="64">
        <v>0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>
        <v>0</v>
      </c>
      <c r="AE20" s="64">
        <v>0</v>
      </c>
      <c r="AF20" s="64">
        <v>0</v>
      </c>
      <c r="AG20" s="64">
        <v>0</v>
      </c>
      <c r="AH20" s="83">
        <v>0</v>
      </c>
    </row>
    <row r="21" spans="1:35" s="3" customFormat="1" ht="15.9" customHeight="1" thickBot="1" x14ac:dyDescent="0.3">
      <c r="A21" s="53">
        <f>+A20+1</f>
        <v>4</v>
      </c>
      <c r="B21" s="54" t="s">
        <v>16</v>
      </c>
      <c r="C21" s="53">
        <v>1250</v>
      </c>
      <c r="D21" s="70"/>
      <c r="E21" s="56">
        <v>1</v>
      </c>
      <c r="F21" s="56">
        <v>1</v>
      </c>
      <c r="G21" s="56">
        <v>1</v>
      </c>
      <c r="H21" s="56">
        <v>1</v>
      </c>
      <c r="I21" s="56">
        <v>1</v>
      </c>
      <c r="J21" s="56">
        <v>1</v>
      </c>
      <c r="K21" s="56">
        <v>1</v>
      </c>
      <c r="L21" s="56">
        <v>1</v>
      </c>
      <c r="M21" s="56">
        <v>1</v>
      </c>
      <c r="N21" s="56">
        <v>1</v>
      </c>
      <c r="O21" s="56">
        <v>1</v>
      </c>
      <c r="P21" s="56">
        <v>1</v>
      </c>
      <c r="Q21" s="56">
        <v>1</v>
      </c>
      <c r="R21" s="56">
        <v>1</v>
      </c>
      <c r="S21" s="56">
        <v>1</v>
      </c>
      <c r="T21" s="56">
        <v>1</v>
      </c>
      <c r="U21" s="56">
        <v>1</v>
      </c>
      <c r="V21" s="56">
        <v>1</v>
      </c>
      <c r="W21" s="56">
        <v>1</v>
      </c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75">
        <v>1</v>
      </c>
    </row>
    <row r="22" spans="1:35" s="3" customFormat="1" ht="15.9" customHeight="1" x14ac:dyDescent="0.25">
      <c r="A22" s="28"/>
      <c r="B22" s="41" t="s">
        <v>108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3550</v>
      </c>
      <c r="M22" s="32">
        <f t="shared" si="5"/>
        <v>3550</v>
      </c>
      <c r="N22" s="32">
        <f t="shared" si="5"/>
        <v>3550</v>
      </c>
      <c r="O22" s="32">
        <f t="shared" si="5"/>
        <v>3550</v>
      </c>
      <c r="P22" s="32">
        <f t="shared" si="5"/>
        <v>3550</v>
      </c>
      <c r="Q22" s="32">
        <f t="shared" si="5"/>
        <v>3550</v>
      </c>
      <c r="R22" s="32">
        <f t="shared" si="5"/>
        <v>3550</v>
      </c>
      <c r="S22" s="32">
        <f t="shared" si="5"/>
        <v>3550</v>
      </c>
      <c r="T22" s="32">
        <f t="shared" si="5"/>
        <v>3550</v>
      </c>
      <c r="U22" s="32">
        <f t="shared" si="5"/>
        <v>3550</v>
      </c>
      <c r="V22" s="32">
        <f t="shared" si="5"/>
        <v>3550</v>
      </c>
      <c r="W22" s="32">
        <f t="shared" si="5"/>
        <v>3550</v>
      </c>
      <c r="X22" s="32">
        <f t="shared" si="5"/>
        <v>3550</v>
      </c>
      <c r="Y22" s="32">
        <f t="shared" si="5"/>
        <v>3550</v>
      </c>
      <c r="Z22" s="32">
        <f t="shared" si="5"/>
        <v>3550</v>
      </c>
      <c r="AA22" s="32">
        <f t="shared" si="5"/>
        <v>3550</v>
      </c>
      <c r="AB22" s="32">
        <f t="shared" si="5"/>
        <v>3550</v>
      </c>
      <c r="AC22" s="32">
        <f t="shared" si="5"/>
        <v>3550</v>
      </c>
      <c r="AD22" s="32">
        <f t="shared" si="5"/>
        <v>3550</v>
      </c>
      <c r="AE22" s="32">
        <f t="shared" si="5"/>
        <v>3550</v>
      </c>
      <c r="AF22" s="32">
        <f t="shared" si="5"/>
        <v>3550</v>
      </c>
      <c r="AG22" s="32">
        <f t="shared" si="5"/>
        <v>3550</v>
      </c>
      <c r="AH22" s="80">
        <f t="shared" si="5"/>
        <v>3550</v>
      </c>
    </row>
    <row r="23" spans="1:35" s="39" customFormat="1" ht="15.9" customHeight="1" x14ac:dyDescent="0.25">
      <c r="A23" s="35"/>
      <c r="B23" s="33" t="s">
        <v>109</v>
      </c>
      <c r="C23" s="40">
        <v>1.4500000000000001E-2</v>
      </c>
      <c r="D23" s="37"/>
      <c r="E23" s="32">
        <f t="shared" ref="E23:AH23" si="6">E22*$C23</f>
        <v>69.600000000000009</v>
      </c>
      <c r="F23" s="32">
        <f t="shared" si="6"/>
        <v>69.600000000000009</v>
      </c>
      <c r="G23" s="32">
        <f t="shared" si="6"/>
        <v>69.600000000000009</v>
      </c>
      <c r="H23" s="32">
        <f t="shared" si="6"/>
        <v>69.600000000000009</v>
      </c>
      <c r="I23" s="32">
        <f t="shared" si="6"/>
        <v>69.600000000000009</v>
      </c>
      <c r="J23" s="32">
        <f t="shared" si="6"/>
        <v>69.600000000000009</v>
      </c>
      <c r="K23" s="32">
        <f t="shared" si="6"/>
        <v>69.600000000000009</v>
      </c>
      <c r="L23" s="32">
        <f t="shared" si="6"/>
        <v>51.475000000000001</v>
      </c>
      <c r="M23" s="32">
        <f t="shared" si="6"/>
        <v>51.475000000000001</v>
      </c>
      <c r="N23" s="32">
        <f t="shared" si="6"/>
        <v>51.475000000000001</v>
      </c>
      <c r="O23" s="32">
        <f t="shared" si="6"/>
        <v>51.475000000000001</v>
      </c>
      <c r="P23" s="32">
        <f t="shared" si="6"/>
        <v>51.475000000000001</v>
      </c>
      <c r="Q23" s="32">
        <f t="shared" si="6"/>
        <v>51.475000000000001</v>
      </c>
      <c r="R23" s="32">
        <f t="shared" si="6"/>
        <v>51.475000000000001</v>
      </c>
      <c r="S23" s="32">
        <f t="shared" si="6"/>
        <v>51.475000000000001</v>
      </c>
      <c r="T23" s="32">
        <f t="shared" si="6"/>
        <v>51.475000000000001</v>
      </c>
      <c r="U23" s="32">
        <f t="shared" si="6"/>
        <v>51.475000000000001</v>
      </c>
      <c r="V23" s="32">
        <f t="shared" si="6"/>
        <v>51.475000000000001</v>
      </c>
      <c r="W23" s="32">
        <f t="shared" si="6"/>
        <v>51.475000000000001</v>
      </c>
      <c r="X23" s="32">
        <f t="shared" si="6"/>
        <v>51.475000000000001</v>
      </c>
      <c r="Y23" s="32">
        <f t="shared" si="6"/>
        <v>51.475000000000001</v>
      </c>
      <c r="Z23" s="32">
        <f t="shared" si="6"/>
        <v>51.475000000000001</v>
      </c>
      <c r="AA23" s="32">
        <f t="shared" si="6"/>
        <v>51.475000000000001</v>
      </c>
      <c r="AB23" s="32">
        <f t="shared" si="6"/>
        <v>51.475000000000001</v>
      </c>
      <c r="AC23" s="32">
        <f t="shared" si="6"/>
        <v>51.475000000000001</v>
      </c>
      <c r="AD23" s="32">
        <f t="shared" si="6"/>
        <v>51.475000000000001</v>
      </c>
      <c r="AE23" s="32">
        <f t="shared" si="6"/>
        <v>51.475000000000001</v>
      </c>
      <c r="AF23" s="32">
        <f t="shared" si="6"/>
        <v>51.475000000000001</v>
      </c>
      <c r="AG23" s="32">
        <f t="shared" si="6"/>
        <v>51.475000000000001</v>
      </c>
      <c r="AH23" s="80">
        <f t="shared" si="6"/>
        <v>51.475000000000001</v>
      </c>
      <c r="AI23" s="76"/>
    </row>
    <row r="24" spans="1:35" s="39" customFormat="1" ht="15.9" customHeight="1" x14ac:dyDescent="0.25">
      <c r="A24" s="35"/>
      <c r="B24" s="34" t="s">
        <v>106</v>
      </c>
      <c r="C24" s="36"/>
      <c r="D24" s="37"/>
      <c r="E24" s="38">
        <f t="shared" ref="E24:AH24" si="7">E22-E23</f>
        <v>4730.3999999999996</v>
      </c>
      <c r="F24" s="38">
        <f t="shared" si="7"/>
        <v>4730.3999999999996</v>
      </c>
      <c r="G24" s="38">
        <f t="shared" si="7"/>
        <v>4730.3999999999996</v>
      </c>
      <c r="H24" s="38">
        <f t="shared" si="7"/>
        <v>4730.3999999999996</v>
      </c>
      <c r="I24" s="38">
        <f t="shared" si="7"/>
        <v>4730.3999999999996</v>
      </c>
      <c r="J24" s="38">
        <f t="shared" si="7"/>
        <v>4730.3999999999996</v>
      </c>
      <c r="K24" s="38">
        <f t="shared" si="7"/>
        <v>4730.3999999999996</v>
      </c>
      <c r="L24" s="38">
        <f t="shared" si="7"/>
        <v>3498.5250000000001</v>
      </c>
      <c r="M24" s="38">
        <f t="shared" si="7"/>
        <v>3498.5250000000001</v>
      </c>
      <c r="N24" s="38">
        <f t="shared" si="7"/>
        <v>3498.5250000000001</v>
      </c>
      <c r="O24" s="38">
        <f t="shared" si="7"/>
        <v>3498.5250000000001</v>
      </c>
      <c r="P24" s="38">
        <f t="shared" si="7"/>
        <v>3498.5250000000001</v>
      </c>
      <c r="Q24" s="38">
        <f t="shared" si="7"/>
        <v>3498.5250000000001</v>
      </c>
      <c r="R24" s="38">
        <f t="shared" si="7"/>
        <v>3498.5250000000001</v>
      </c>
      <c r="S24" s="38">
        <f t="shared" si="7"/>
        <v>3498.5250000000001</v>
      </c>
      <c r="T24" s="38">
        <f t="shared" si="7"/>
        <v>3498.5250000000001</v>
      </c>
      <c r="U24" s="38">
        <f t="shared" si="7"/>
        <v>3498.5250000000001</v>
      </c>
      <c r="V24" s="38">
        <f t="shared" si="7"/>
        <v>3498.5250000000001</v>
      </c>
      <c r="W24" s="38">
        <f t="shared" si="7"/>
        <v>3498.5250000000001</v>
      </c>
      <c r="X24" s="38">
        <f t="shared" si="7"/>
        <v>3498.5250000000001</v>
      </c>
      <c r="Y24" s="38">
        <f t="shared" si="7"/>
        <v>3498.5250000000001</v>
      </c>
      <c r="Z24" s="38">
        <f t="shared" si="7"/>
        <v>3498.5250000000001</v>
      </c>
      <c r="AA24" s="38">
        <f t="shared" si="7"/>
        <v>3498.5250000000001</v>
      </c>
      <c r="AB24" s="38">
        <f t="shared" si="7"/>
        <v>3498.5250000000001</v>
      </c>
      <c r="AC24" s="38">
        <f t="shared" si="7"/>
        <v>3498.5250000000001</v>
      </c>
      <c r="AD24" s="38">
        <f t="shared" si="7"/>
        <v>3498.5250000000001</v>
      </c>
      <c r="AE24" s="38">
        <f t="shared" si="7"/>
        <v>3498.5250000000001</v>
      </c>
      <c r="AF24" s="38">
        <f t="shared" si="7"/>
        <v>3498.5250000000001</v>
      </c>
      <c r="AG24" s="38">
        <f t="shared" si="7"/>
        <v>3498.5250000000001</v>
      </c>
      <c r="AH24" s="81">
        <f t="shared" si="7"/>
        <v>3498.5250000000001</v>
      </c>
      <c r="AI24" s="76"/>
    </row>
    <row r="25" spans="1:35" s="3" customFormat="1" ht="15.9" customHeight="1" x14ac:dyDescent="0.25">
      <c r="A25" s="5"/>
      <c r="B25" s="25" t="s">
        <v>105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8"/>
    </row>
    <row r="26" spans="1:35" s="3" customFormat="1" ht="15.9" customHeight="1" x14ac:dyDescent="0.25">
      <c r="A26" s="5"/>
      <c r="B26" s="6"/>
      <c r="C26" s="5">
        <f>SUM(E24:AH24)/31</f>
        <v>3663.8346774193528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8"/>
    </row>
    <row r="27" spans="1:35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8"/>
    </row>
    <row r="28" spans="1:35" s="3" customFormat="1" ht="15.9" customHeight="1" x14ac:dyDescent="0.25">
      <c r="A28" s="47">
        <v>1</v>
      </c>
      <c r="B28" s="48" t="s">
        <v>17</v>
      </c>
      <c r="C28" s="47">
        <v>825</v>
      </c>
      <c r="D28" s="49"/>
      <c r="E28" s="50">
        <v>1</v>
      </c>
      <c r="F28" s="50">
        <v>1</v>
      </c>
      <c r="G28" s="50">
        <v>1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64">
        <v>0</v>
      </c>
      <c r="AH28" s="83">
        <v>0</v>
      </c>
    </row>
    <row r="29" spans="1:35" s="3" customFormat="1" ht="15.9" customHeight="1" x14ac:dyDescent="0.25">
      <c r="A29" s="47">
        <f>+A28+1</f>
        <v>2</v>
      </c>
      <c r="B29" s="48" t="s">
        <v>19</v>
      </c>
      <c r="C29" s="47">
        <v>839</v>
      </c>
      <c r="D29" s="68"/>
      <c r="E29" s="50">
        <v>1</v>
      </c>
      <c r="F29" s="50">
        <v>1</v>
      </c>
      <c r="G29" s="50">
        <v>1</v>
      </c>
      <c r="H29" s="50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>
        <v>1</v>
      </c>
      <c r="X29" s="50">
        <v>1</v>
      </c>
      <c r="Y29" s="50">
        <v>1</v>
      </c>
      <c r="Z29" s="50">
        <v>1</v>
      </c>
      <c r="AA29" s="50">
        <v>1</v>
      </c>
      <c r="AB29" s="50">
        <v>1</v>
      </c>
      <c r="AC29" s="50">
        <v>1</v>
      </c>
      <c r="AD29" s="50">
        <v>1</v>
      </c>
      <c r="AE29" s="50">
        <v>1</v>
      </c>
      <c r="AF29" s="50">
        <v>1</v>
      </c>
      <c r="AG29" s="50">
        <v>1</v>
      </c>
      <c r="AH29" s="79">
        <v>1</v>
      </c>
    </row>
    <row r="30" spans="1:35" s="3" customFormat="1" ht="15.9" customHeight="1" x14ac:dyDescent="0.25">
      <c r="A30" s="47">
        <f>+A29+1</f>
        <v>3</v>
      </c>
      <c r="B30" s="48" t="s">
        <v>20</v>
      </c>
      <c r="C30" s="47">
        <v>839</v>
      </c>
      <c r="D30" s="68"/>
      <c r="E30" s="50">
        <v>1</v>
      </c>
      <c r="F30" s="50">
        <v>1</v>
      </c>
      <c r="G30" s="50">
        <v>1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79">
        <v>1</v>
      </c>
    </row>
    <row r="31" spans="1:35" s="3" customFormat="1" ht="15.9" customHeight="1" x14ac:dyDescent="0.25">
      <c r="A31" s="60">
        <f>+A30+1</f>
        <v>4</v>
      </c>
      <c r="B31" s="62" t="s">
        <v>21</v>
      </c>
      <c r="C31" s="60">
        <v>693</v>
      </c>
      <c r="D31" s="63"/>
      <c r="E31" s="64">
        <v>0</v>
      </c>
      <c r="F31" s="64">
        <v>0</v>
      </c>
      <c r="G31" s="64">
        <v>0</v>
      </c>
      <c r="H31" s="64">
        <v>0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4">
        <v>0</v>
      </c>
      <c r="T31" s="64">
        <v>0</v>
      </c>
      <c r="U31" s="64">
        <v>0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64">
        <v>0</v>
      </c>
      <c r="AF31" s="64">
        <v>0</v>
      </c>
      <c r="AG31" s="64">
        <v>0</v>
      </c>
      <c r="AH31" s="83">
        <v>0</v>
      </c>
    </row>
    <row r="32" spans="1:35" s="3" customFormat="1" ht="15.9" customHeight="1" thickBot="1" x14ac:dyDescent="0.3">
      <c r="A32" s="53">
        <f>+A31+1</f>
        <v>5</v>
      </c>
      <c r="B32" s="54" t="s">
        <v>22</v>
      </c>
      <c r="C32" s="53">
        <v>693</v>
      </c>
      <c r="D32" s="70"/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56">
        <v>1</v>
      </c>
      <c r="AA32" s="56">
        <v>1</v>
      </c>
      <c r="AB32" s="56">
        <v>1</v>
      </c>
      <c r="AC32" s="56">
        <v>1</v>
      </c>
      <c r="AD32" s="56">
        <v>1</v>
      </c>
      <c r="AE32" s="56">
        <v>1</v>
      </c>
      <c r="AF32" s="56">
        <v>1</v>
      </c>
      <c r="AG32" s="56">
        <v>1</v>
      </c>
      <c r="AH32" s="75">
        <v>1</v>
      </c>
    </row>
    <row r="33" spans="1:35" s="3" customFormat="1" ht="15.9" customHeight="1" x14ac:dyDescent="0.25">
      <c r="A33" s="28"/>
      <c r="B33" s="41" t="s">
        <v>108</v>
      </c>
      <c r="C33" s="30"/>
      <c r="D33" s="31"/>
      <c r="E33" s="32">
        <f t="shared" ref="E33:AH33" si="8">(E28*$C28)+(E29*$C29)+(E30*$C30)+(E31*$C31)+(E32*$C32)</f>
        <v>3196</v>
      </c>
      <c r="F33" s="32">
        <f t="shared" si="8"/>
        <v>3196</v>
      </c>
      <c r="G33" s="32">
        <f t="shared" si="8"/>
        <v>3196</v>
      </c>
      <c r="H33" s="32">
        <f t="shared" si="8"/>
        <v>3196</v>
      </c>
      <c r="I33" s="32">
        <f t="shared" si="8"/>
        <v>3196</v>
      </c>
      <c r="J33" s="32">
        <f t="shared" si="8"/>
        <v>3196</v>
      </c>
      <c r="K33" s="32">
        <f t="shared" si="8"/>
        <v>3196</v>
      </c>
      <c r="L33" s="32">
        <f t="shared" si="8"/>
        <v>3196</v>
      </c>
      <c r="M33" s="32">
        <f t="shared" si="8"/>
        <v>3196</v>
      </c>
      <c r="N33" s="32">
        <f t="shared" si="8"/>
        <v>3196</v>
      </c>
      <c r="O33" s="32">
        <f t="shared" si="8"/>
        <v>3196</v>
      </c>
      <c r="P33" s="32">
        <f t="shared" si="8"/>
        <v>3196</v>
      </c>
      <c r="Q33" s="32">
        <f t="shared" si="8"/>
        <v>3196</v>
      </c>
      <c r="R33" s="32">
        <f t="shared" si="8"/>
        <v>3196</v>
      </c>
      <c r="S33" s="32">
        <f t="shared" si="8"/>
        <v>3196</v>
      </c>
      <c r="T33" s="32">
        <f t="shared" si="8"/>
        <v>3196</v>
      </c>
      <c r="U33" s="32">
        <f t="shared" si="8"/>
        <v>3196</v>
      </c>
      <c r="V33" s="32">
        <f t="shared" si="8"/>
        <v>3196</v>
      </c>
      <c r="W33" s="32">
        <f t="shared" si="8"/>
        <v>3196</v>
      </c>
      <c r="X33" s="32">
        <f t="shared" si="8"/>
        <v>3196</v>
      </c>
      <c r="Y33" s="32">
        <f t="shared" si="8"/>
        <v>3196</v>
      </c>
      <c r="Z33" s="32">
        <f t="shared" si="8"/>
        <v>3196</v>
      </c>
      <c r="AA33" s="32">
        <f t="shared" si="8"/>
        <v>3196</v>
      </c>
      <c r="AB33" s="32">
        <f t="shared" si="8"/>
        <v>3196</v>
      </c>
      <c r="AC33" s="32">
        <f t="shared" si="8"/>
        <v>3196</v>
      </c>
      <c r="AD33" s="32">
        <f t="shared" si="8"/>
        <v>3196</v>
      </c>
      <c r="AE33" s="32">
        <f t="shared" si="8"/>
        <v>3196</v>
      </c>
      <c r="AF33" s="32">
        <f t="shared" si="8"/>
        <v>3196</v>
      </c>
      <c r="AG33" s="32">
        <f t="shared" si="8"/>
        <v>2371</v>
      </c>
      <c r="AH33" s="80">
        <f t="shared" si="8"/>
        <v>2371</v>
      </c>
    </row>
    <row r="34" spans="1:35" s="39" customFormat="1" ht="15.9" customHeight="1" x14ac:dyDescent="0.25">
      <c r="A34" s="35"/>
      <c r="B34" s="33" t="s">
        <v>109</v>
      </c>
      <c r="C34" s="40">
        <v>1.7100000000000001E-2</v>
      </c>
      <c r="D34" s="37"/>
      <c r="E34" s="32">
        <f t="shared" ref="E34:AH34" si="9">E33*$C34</f>
        <v>54.651600000000002</v>
      </c>
      <c r="F34" s="32">
        <f t="shared" si="9"/>
        <v>54.651600000000002</v>
      </c>
      <c r="G34" s="32">
        <f t="shared" si="9"/>
        <v>54.651600000000002</v>
      </c>
      <c r="H34" s="32">
        <f t="shared" si="9"/>
        <v>54.651600000000002</v>
      </c>
      <c r="I34" s="32">
        <f t="shared" si="9"/>
        <v>54.651600000000002</v>
      </c>
      <c r="J34" s="32">
        <f t="shared" si="9"/>
        <v>54.651600000000002</v>
      </c>
      <c r="K34" s="32">
        <f t="shared" si="9"/>
        <v>54.651600000000002</v>
      </c>
      <c r="L34" s="32">
        <f t="shared" si="9"/>
        <v>54.651600000000002</v>
      </c>
      <c r="M34" s="32">
        <f t="shared" si="9"/>
        <v>54.651600000000002</v>
      </c>
      <c r="N34" s="32">
        <f t="shared" si="9"/>
        <v>54.651600000000002</v>
      </c>
      <c r="O34" s="32">
        <f t="shared" si="9"/>
        <v>54.651600000000002</v>
      </c>
      <c r="P34" s="32">
        <f t="shared" si="9"/>
        <v>54.651600000000002</v>
      </c>
      <c r="Q34" s="32">
        <f t="shared" si="9"/>
        <v>54.651600000000002</v>
      </c>
      <c r="R34" s="32">
        <f t="shared" si="9"/>
        <v>54.651600000000002</v>
      </c>
      <c r="S34" s="32">
        <f t="shared" si="9"/>
        <v>54.651600000000002</v>
      </c>
      <c r="T34" s="32">
        <f t="shared" si="9"/>
        <v>54.651600000000002</v>
      </c>
      <c r="U34" s="32">
        <f t="shared" si="9"/>
        <v>54.651600000000002</v>
      </c>
      <c r="V34" s="32">
        <f t="shared" si="9"/>
        <v>54.651600000000002</v>
      </c>
      <c r="W34" s="32">
        <f t="shared" si="9"/>
        <v>54.651600000000002</v>
      </c>
      <c r="X34" s="32">
        <f t="shared" si="9"/>
        <v>54.651600000000002</v>
      </c>
      <c r="Y34" s="32">
        <f t="shared" si="9"/>
        <v>54.651600000000002</v>
      </c>
      <c r="Z34" s="32">
        <f t="shared" si="9"/>
        <v>54.651600000000002</v>
      </c>
      <c r="AA34" s="32">
        <f t="shared" si="9"/>
        <v>54.651600000000002</v>
      </c>
      <c r="AB34" s="32">
        <f t="shared" si="9"/>
        <v>54.651600000000002</v>
      </c>
      <c r="AC34" s="32">
        <f t="shared" si="9"/>
        <v>54.651600000000002</v>
      </c>
      <c r="AD34" s="32">
        <f t="shared" si="9"/>
        <v>54.651600000000002</v>
      </c>
      <c r="AE34" s="32">
        <f t="shared" si="9"/>
        <v>54.651600000000002</v>
      </c>
      <c r="AF34" s="32">
        <f t="shared" si="9"/>
        <v>54.651600000000002</v>
      </c>
      <c r="AG34" s="32">
        <f t="shared" si="9"/>
        <v>40.5441</v>
      </c>
      <c r="AH34" s="80">
        <f t="shared" si="9"/>
        <v>40.5441</v>
      </c>
      <c r="AI34" s="76"/>
    </row>
    <row r="35" spans="1:35" s="39" customFormat="1" ht="15.9" customHeight="1" x14ac:dyDescent="0.25">
      <c r="A35" s="35"/>
      <c r="B35" s="34" t="s">
        <v>106</v>
      </c>
      <c r="C35" s="36"/>
      <c r="D35" s="37"/>
      <c r="E35" s="38">
        <f t="shared" ref="E35:AH35" si="10">E33-E34</f>
        <v>3141.3483999999999</v>
      </c>
      <c r="F35" s="38">
        <f t="shared" si="10"/>
        <v>3141.3483999999999</v>
      </c>
      <c r="G35" s="38">
        <f t="shared" si="10"/>
        <v>3141.3483999999999</v>
      </c>
      <c r="H35" s="38">
        <f t="shared" si="10"/>
        <v>3141.3483999999999</v>
      </c>
      <c r="I35" s="38">
        <f t="shared" si="10"/>
        <v>3141.3483999999999</v>
      </c>
      <c r="J35" s="38">
        <f t="shared" si="10"/>
        <v>3141.3483999999999</v>
      </c>
      <c r="K35" s="38">
        <f t="shared" si="10"/>
        <v>3141.3483999999999</v>
      </c>
      <c r="L35" s="38">
        <f t="shared" si="10"/>
        <v>3141.3483999999999</v>
      </c>
      <c r="M35" s="38">
        <f t="shared" si="10"/>
        <v>3141.3483999999999</v>
      </c>
      <c r="N35" s="38">
        <f t="shared" si="10"/>
        <v>3141.3483999999999</v>
      </c>
      <c r="O35" s="38">
        <f t="shared" si="10"/>
        <v>3141.3483999999999</v>
      </c>
      <c r="P35" s="38">
        <f t="shared" si="10"/>
        <v>3141.3483999999999</v>
      </c>
      <c r="Q35" s="38">
        <f t="shared" si="10"/>
        <v>3141.3483999999999</v>
      </c>
      <c r="R35" s="38">
        <f t="shared" si="10"/>
        <v>3141.3483999999999</v>
      </c>
      <c r="S35" s="38">
        <f t="shared" si="10"/>
        <v>3141.3483999999999</v>
      </c>
      <c r="T35" s="38">
        <f t="shared" si="10"/>
        <v>3141.3483999999999</v>
      </c>
      <c r="U35" s="38">
        <f t="shared" si="10"/>
        <v>3141.3483999999999</v>
      </c>
      <c r="V35" s="38">
        <f t="shared" si="10"/>
        <v>3141.3483999999999</v>
      </c>
      <c r="W35" s="38">
        <f t="shared" si="10"/>
        <v>3141.3483999999999</v>
      </c>
      <c r="X35" s="38">
        <f t="shared" si="10"/>
        <v>3141.3483999999999</v>
      </c>
      <c r="Y35" s="38">
        <f t="shared" si="10"/>
        <v>3141.3483999999999</v>
      </c>
      <c r="Z35" s="38">
        <f t="shared" si="10"/>
        <v>3141.3483999999999</v>
      </c>
      <c r="AA35" s="38">
        <f t="shared" si="10"/>
        <v>3141.3483999999999</v>
      </c>
      <c r="AB35" s="38">
        <f t="shared" si="10"/>
        <v>3141.3483999999999</v>
      </c>
      <c r="AC35" s="38">
        <f t="shared" si="10"/>
        <v>3141.3483999999999</v>
      </c>
      <c r="AD35" s="38">
        <f t="shared" si="10"/>
        <v>3141.3483999999999</v>
      </c>
      <c r="AE35" s="38">
        <f t="shared" si="10"/>
        <v>3141.3483999999999</v>
      </c>
      <c r="AF35" s="38">
        <f t="shared" si="10"/>
        <v>3141.3483999999999</v>
      </c>
      <c r="AG35" s="38">
        <f t="shared" si="10"/>
        <v>2330.4558999999999</v>
      </c>
      <c r="AH35" s="81">
        <f t="shared" si="10"/>
        <v>2330.4558999999999</v>
      </c>
      <c r="AI35" s="76"/>
    </row>
    <row r="36" spans="1:35" s="3" customFormat="1" ht="15.9" customHeight="1" x14ac:dyDescent="0.25">
      <c r="A36" s="5"/>
      <c r="B36" s="25" t="s">
        <v>105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8"/>
    </row>
    <row r="37" spans="1:35" s="3" customFormat="1" ht="15.9" customHeight="1" x14ac:dyDescent="0.25">
      <c r="A37" s="5"/>
      <c r="B37" s="6"/>
      <c r="C37" s="5">
        <f>SUM(E35:AH35)/31</f>
        <v>2987.698935483872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8"/>
    </row>
    <row r="38" spans="1:35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8"/>
    </row>
    <row r="39" spans="1:35" s="3" customFormat="1" ht="15.9" customHeight="1" x14ac:dyDescent="0.25">
      <c r="A39" s="47">
        <v>1</v>
      </c>
      <c r="B39" s="48" t="s">
        <v>23</v>
      </c>
      <c r="C39" s="47">
        <v>825</v>
      </c>
      <c r="D39" s="49"/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>
        <v>1</v>
      </c>
      <c r="X39" s="50">
        <v>1</v>
      </c>
      <c r="Y39" s="50">
        <v>1</v>
      </c>
      <c r="Z39" s="50">
        <v>1</v>
      </c>
      <c r="AA39" s="50">
        <v>1</v>
      </c>
      <c r="AB39" s="50">
        <v>1</v>
      </c>
      <c r="AC39" s="50">
        <v>1</v>
      </c>
      <c r="AD39" s="50">
        <v>1</v>
      </c>
      <c r="AE39" s="50">
        <v>1</v>
      </c>
      <c r="AF39" s="50">
        <v>1</v>
      </c>
      <c r="AG39" s="50">
        <v>1</v>
      </c>
      <c r="AH39" s="82">
        <v>1</v>
      </c>
    </row>
    <row r="40" spans="1:35" s="3" customFormat="1" ht="15.9" customHeight="1" x14ac:dyDescent="0.25">
      <c r="A40" s="47">
        <f t="shared" ref="A40:A51" si="11">+A39+1</f>
        <v>2</v>
      </c>
      <c r="B40" s="48" t="s">
        <v>25</v>
      </c>
      <c r="C40" s="47">
        <v>825</v>
      </c>
      <c r="D40" s="68"/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  <c r="P40" s="50">
        <v>1</v>
      </c>
      <c r="Q40" s="50">
        <v>1</v>
      </c>
      <c r="R40" s="50">
        <v>1</v>
      </c>
      <c r="S40" s="50">
        <v>1</v>
      </c>
      <c r="T40" s="50">
        <v>1</v>
      </c>
      <c r="U40" s="50">
        <v>1</v>
      </c>
      <c r="V40" s="50">
        <v>1</v>
      </c>
      <c r="W40" s="50">
        <v>1</v>
      </c>
      <c r="X40" s="50">
        <v>1</v>
      </c>
      <c r="Y40" s="50">
        <v>1</v>
      </c>
      <c r="Z40" s="50">
        <v>1</v>
      </c>
      <c r="AA40" s="50">
        <v>1</v>
      </c>
      <c r="AB40" s="50">
        <v>1</v>
      </c>
      <c r="AC40" s="50">
        <v>1</v>
      </c>
      <c r="AD40" s="50">
        <v>1</v>
      </c>
      <c r="AE40" s="50">
        <v>1</v>
      </c>
      <c r="AF40" s="50">
        <v>1</v>
      </c>
      <c r="AG40" s="50">
        <v>1</v>
      </c>
      <c r="AH40" s="82">
        <v>1</v>
      </c>
    </row>
    <row r="41" spans="1:35" s="3" customFormat="1" ht="15.9" customHeight="1" x14ac:dyDescent="0.25">
      <c r="A41" s="47">
        <f t="shared" si="11"/>
        <v>3</v>
      </c>
      <c r="B41" s="48" t="s">
        <v>26</v>
      </c>
      <c r="C41" s="47">
        <v>1031</v>
      </c>
      <c r="D41" s="68"/>
      <c r="E41" s="50">
        <v>1</v>
      </c>
      <c r="F41" s="50">
        <v>1</v>
      </c>
      <c r="G41" s="64">
        <v>0</v>
      </c>
      <c r="H41" s="64">
        <v>0</v>
      </c>
      <c r="I41" s="64">
        <v>0</v>
      </c>
      <c r="J41" s="64">
        <v>0</v>
      </c>
      <c r="K41" s="64">
        <v>0</v>
      </c>
      <c r="L41" s="64">
        <v>0</v>
      </c>
      <c r="M41" s="64">
        <v>0</v>
      </c>
      <c r="N41" s="64">
        <v>0</v>
      </c>
      <c r="O41" s="64">
        <v>0</v>
      </c>
      <c r="P41" s="64">
        <v>0</v>
      </c>
      <c r="Q41" s="64">
        <v>0</v>
      </c>
      <c r="R41" s="64">
        <v>0</v>
      </c>
      <c r="S41" s="64">
        <v>0</v>
      </c>
      <c r="T41" s="64">
        <v>0</v>
      </c>
      <c r="U41" s="64">
        <v>0</v>
      </c>
      <c r="V41" s="64">
        <v>0</v>
      </c>
      <c r="W41" s="64">
        <v>0</v>
      </c>
      <c r="X41" s="64">
        <v>0</v>
      </c>
      <c r="Y41" s="64">
        <v>0</v>
      </c>
      <c r="Z41" s="64">
        <v>0</v>
      </c>
      <c r="AA41" s="64">
        <v>0</v>
      </c>
      <c r="AB41" s="64">
        <v>0</v>
      </c>
      <c r="AC41" s="64">
        <v>0</v>
      </c>
      <c r="AD41" s="64">
        <v>0</v>
      </c>
      <c r="AE41" s="64">
        <v>0</v>
      </c>
      <c r="AF41" s="64">
        <v>0</v>
      </c>
      <c r="AG41" s="64">
        <v>0</v>
      </c>
      <c r="AH41" s="83">
        <v>0</v>
      </c>
    </row>
    <row r="42" spans="1:35" s="3" customFormat="1" ht="15.9" customHeight="1" x14ac:dyDescent="0.25">
      <c r="A42" s="47">
        <f t="shared" si="11"/>
        <v>4</v>
      </c>
      <c r="B42" s="48" t="s">
        <v>27</v>
      </c>
      <c r="C42" s="47">
        <v>1055</v>
      </c>
      <c r="D42" s="68"/>
      <c r="E42" s="50">
        <v>1</v>
      </c>
      <c r="F42" s="50">
        <v>1</v>
      </c>
      <c r="G42" s="50">
        <v>1</v>
      </c>
      <c r="H42" s="50">
        <v>1</v>
      </c>
      <c r="I42" s="50">
        <v>1</v>
      </c>
      <c r="J42" s="50">
        <v>1</v>
      </c>
      <c r="K42" s="50">
        <v>1</v>
      </c>
      <c r="L42" s="50">
        <v>1</v>
      </c>
      <c r="M42" s="50">
        <v>1</v>
      </c>
      <c r="N42" s="50">
        <v>1</v>
      </c>
      <c r="O42" s="50">
        <v>1</v>
      </c>
      <c r="P42" s="50">
        <v>1</v>
      </c>
      <c r="Q42" s="50">
        <v>1</v>
      </c>
      <c r="R42" s="50">
        <v>1</v>
      </c>
      <c r="S42" s="50">
        <v>1</v>
      </c>
      <c r="T42" s="50">
        <v>1</v>
      </c>
      <c r="U42" s="50">
        <v>1</v>
      </c>
      <c r="V42" s="50">
        <v>1</v>
      </c>
      <c r="W42" s="50">
        <v>1</v>
      </c>
      <c r="X42" s="50">
        <v>1</v>
      </c>
      <c r="Y42" s="50">
        <v>1</v>
      </c>
      <c r="Z42" s="50">
        <v>1</v>
      </c>
      <c r="AA42" s="50">
        <v>1</v>
      </c>
      <c r="AB42" s="50">
        <v>1</v>
      </c>
      <c r="AC42" s="50">
        <v>1</v>
      </c>
      <c r="AD42" s="50">
        <v>1</v>
      </c>
      <c r="AE42" s="50">
        <v>1</v>
      </c>
      <c r="AF42" s="50">
        <v>1</v>
      </c>
      <c r="AG42" s="50">
        <v>1</v>
      </c>
      <c r="AH42" s="79">
        <v>1</v>
      </c>
    </row>
    <row r="43" spans="1:35" s="3" customFormat="1" ht="15.9" customHeight="1" x14ac:dyDescent="0.25">
      <c r="A43" s="47">
        <f t="shared" si="11"/>
        <v>5</v>
      </c>
      <c r="B43" s="48" t="s">
        <v>28</v>
      </c>
      <c r="C43" s="47">
        <v>1108</v>
      </c>
      <c r="D43" s="68"/>
      <c r="E43" s="50">
        <v>1</v>
      </c>
      <c r="F43" s="50">
        <v>1</v>
      </c>
      <c r="G43" s="50">
        <v>1</v>
      </c>
      <c r="H43" s="50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79">
        <v>1</v>
      </c>
    </row>
    <row r="44" spans="1:35" s="3" customFormat="1" ht="15.9" customHeight="1" x14ac:dyDescent="0.25">
      <c r="A44" s="47">
        <f t="shared" si="11"/>
        <v>6</v>
      </c>
      <c r="B44" s="48" t="s">
        <v>29</v>
      </c>
      <c r="C44" s="47">
        <v>610</v>
      </c>
      <c r="D44" s="68"/>
      <c r="E44" s="50">
        <v>1</v>
      </c>
      <c r="F44" s="50">
        <v>1</v>
      </c>
      <c r="G44" s="50">
        <v>1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>
        <v>1</v>
      </c>
      <c r="X44" s="50">
        <v>1</v>
      </c>
      <c r="Y44" s="50">
        <v>1</v>
      </c>
      <c r="Z44" s="50">
        <v>1</v>
      </c>
      <c r="AA44" s="50">
        <v>1</v>
      </c>
      <c r="AB44" s="50">
        <v>1</v>
      </c>
      <c r="AC44" s="50">
        <v>1</v>
      </c>
      <c r="AD44" s="50">
        <v>1</v>
      </c>
      <c r="AE44" s="50">
        <v>1</v>
      </c>
      <c r="AF44" s="50">
        <v>1</v>
      </c>
      <c r="AG44" s="50">
        <v>1</v>
      </c>
      <c r="AH44" s="79">
        <v>1</v>
      </c>
    </row>
    <row r="45" spans="1:35" s="3" customFormat="1" ht="15.9" customHeight="1" x14ac:dyDescent="0.25">
      <c r="A45" s="47">
        <f t="shared" si="11"/>
        <v>7</v>
      </c>
      <c r="B45" s="48" t="s">
        <v>30</v>
      </c>
      <c r="C45" s="47">
        <v>1100</v>
      </c>
      <c r="D45" s="68"/>
      <c r="E45" s="50">
        <v>1</v>
      </c>
      <c r="F45" s="50">
        <v>1</v>
      </c>
      <c r="G45" s="50">
        <v>1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>
        <v>1</v>
      </c>
      <c r="X45" s="50">
        <v>1</v>
      </c>
      <c r="Y45" s="50">
        <v>1</v>
      </c>
      <c r="Z45" s="50">
        <v>1</v>
      </c>
      <c r="AA45" s="50">
        <v>1</v>
      </c>
      <c r="AB45" s="50">
        <v>1</v>
      </c>
      <c r="AC45" s="50">
        <v>1</v>
      </c>
      <c r="AD45" s="50">
        <v>1</v>
      </c>
      <c r="AE45" s="50">
        <v>1</v>
      </c>
      <c r="AF45" s="50">
        <v>1</v>
      </c>
      <c r="AG45" s="50">
        <v>1</v>
      </c>
      <c r="AH45" s="79">
        <v>1</v>
      </c>
    </row>
    <row r="46" spans="1:35" s="3" customFormat="1" ht="15.9" customHeight="1" x14ac:dyDescent="0.25">
      <c r="A46" s="47">
        <f t="shared" si="11"/>
        <v>8</v>
      </c>
      <c r="B46" s="48" t="s">
        <v>31</v>
      </c>
      <c r="C46" s="47">
        <v>1100</v>
      </c>
      <c r="D46" s="68"/>
      <c r="E46" s="50">
        <v>1</v>
      </c>
      <c r="F46" s="50">
        <v>1</v>
      </c>
      <c r="G46" s="50">
        <v>1</v>
      </c>
      <c r="H46" s="50">
        <v>1</v>
      </c>
      <c r="I46" s="50">
        <v>1</v>
      </c>
      <c r="J46" s="50">
        <v>1</v>
      </c>
      <c r="K46" s="50">
        <v>1</v>
      </c>
      <c r="L46" s="50">
        <v>1</v>
      </c>
      <c r="M46" s="50">
        <v>1</v>
      </c>
      <c r="N46" s="50">
        <v>1</v>
      </c>
      <c r="O46" s="50">
        <v>1</v>
      </c>
      <c r="P46" s="50">
        <v>1</v>
      </c>
      <c r="Q46" s="50">
        <v>1</v>
      </c>
      <c r="R46" s="50">
        <v>1</v>
      </c>
      <c r="S46" s="50">
        <v>1</v>
      </c>
      <c r="T46" s="50">
        <v>1</v>
      </c>
      <c r="U46" s="50">
        <v>1</v>
      </c>
      <c r="V46" s="50">
        <v>1</v>
      </c>
      <c r="W46" s="50">
        <v>1</v>
      </c>
      <c r="X46" s="50">
        <v>1</v>
      </c>
      <c r="Y46" s="50">
        <v>1</v>
      </c>
      <c r="Z46" s="50">
        <v>1</v>
      </c>
      <c r="AA46" s="50">
        <v>1</v>
      </c>
      <c r="AB46" s="50">
        <v>1</v>
      </c>
      <c r="AC46" s="50">
        <v>1</v>
      </c>
      <c r="AD46" s="50">
        <v>1</v>
      </c>
      <c r="AE46" s="50">
        <v>1</v>
      </c>
      <c r="AF46" s="50">
        <v>1</v>
      </c>
      <c r="AG46" s="64">
        <v>0</v>
      </c>
      <c r="AH46" s="83">
        <v>0</v>
      </c>
    </row>
    <row r="47" spans="1:35" s="3" customFormat="1" ht="15.9" customHeight="1" x14ac:dyDescent="0.25">
      <c r="A47" s="47">
        <f t="shared" si="11"/>
        <v>9</v>
      </c>
      <c r="B47" s="48" t="s">
        <v>32</v>
      </c>
      <c r="C47" s="47">
        <v>1106</v>
      </c>
      <c r="D47" s="68"/>
      <c r="E47" s="50">
        <v>1</v>
      </c>
      <c r="F47" s="50">
        <v>1</v>
      </c>
      <c r="G47" s="50">
        <v>1</v>
      </c>
      <c r="H47" s="50">
        <v>1</v>
      </c>
      <c r="I47" s="50">
        <v>1</v>
      </c>
      <c r="J47" s="50">
        <v>1</v>
      </c>
      <c r="K47" s="50">
        <v>1</v>
      </c>
      <c r="L47" s="50">
        <v>1</v>
      </c>
      <c r="M47" s="50">
        <v>1</v>
      </c>
      <c r="N47" s="50">
        <v>1</v>
      </c>
      <c r="O47" s="50">
        <v>1</v>
      </c>
      <c r="P47" s="50">
        <v>1</v>
      </c>
      <c r="Q47" s="50">
        <v>1</v>
      </c>
      <c r="R47" s="50">
        <v>1</v>
      </c>
      <c r="S47" s="50">
        <v>1</v>
      </c>
      <c r="T47" s="50">
        <v>1</v>
      </c>
      <c r="U47" s="50">
        <v>1</v>
      </c>
      <c r="V47" s="50">
        <v>1</v>
      </c>
      <c r="W47" s="50">
        <v>1</v>
      </c>
      <c r="X47" s="50">
        <v>1</v>
      </c>
      <c r="Y47" s="50">
        <v>1</v>
      </c>
      <c r="Z47" s="50">
        <v>1</v>
      </c>
      <c r="AA47" s="50">
        <v>1</v>
      </c>
      <c r="AB47" s="50">
        <v>1</v>
      </c>
      <c r="AC47" s="50">
        <v>1</v>
      </c>
      <c r="AD47" s="50">
        <v>1</v>
      </c>
      <c r="AE47" s="50">
        <v>1</v>
      </c>
      <c r="AF47" s="50">
        <v>1</v>
      </c>
      <c r="AG47" s="50">
        <v>1</v>
      </c>
      <c r="AH47" s="79">
        <v>1</v>
      </c>
    </row>
    <row r="48" spans="1:35" s="3" customFormat="1" ht="15.9" customHeight="1" x14ac:dyDescent="0.25">
      <c r="A48" s="47">
        <f t="shared" si="11"/>
        <v>10</v>
      </c>
      <c r="B48" s="48" t="s">
        <v>33</v>
      </c>
      <c r="C48" s="47">
        <v>1106</v>
      </c>
      <c r="D48" s="68"/>
      <c r="E48" s="50">
        <v>1</v>
      </c>
      <c r="F48" s="50">
        <v>1</v>
      </c>
      <c r="G48" s="50">
        <v>1</v>
      </c>
      <c r="H48" s="50">
        <v>1</v>
      </c>
      <c r="I48" s="50">
        <v>1</v>
      </c>
      <c r="J48" s="50">
        <v>1</v>
      </c>
      <c r="K48" s="50">
        <v>1</v>
      </c>
      <c r="L48" s="50">
        <v>1</v>
      </c>
      <c r="M48" s="50">
        <v>1</v>
      </c>
      <c r="N48" s="50">
        <v>1</v>
      </c>
      <c r="O48" s="50">
        <v>1</v>
      </c>
      <c r="P48" s="50">
        <v>1</v>
      </c>
      <c r="Q48" s="50">
        <v>1</v>
      </c>
      <c r="R48" s="50">
        <v>1</v>
      </c>
      <c r="S48" s="50">
        <v>1</v>
      </c>
      <c r="T48" s="50">
        <v>1</v>
      </c>
      <c r="U48" s="50">
        <v>1</v>
      </c>
      <c r="V48" s="50">
        <v>1</v>
      </c>
      <c r="W48" s="50">
        <v>1</v>
      </c>
      <c r="X48" s="50">
        <v>1</v>
      </c>
      <c r="Y48" s="50">
        <v>1</v>
      </c>
      <c r="Z48" s="50">
        <v>1</v>
      </c>
      <c r="AA48" s="50">
        <v>1</v>
      </c>
      <c r="AB48" s="50">
        <v>1</v>
      </c>
      <c r="AC48" s="50">
        <v>1</v>
      </c>
      <c r="AD48" s="50">
        <v>1</v>
      </c>
      <c r="AE48" s="50">
        <v>1</v>
      </c>
      <c r="AF48" s="50">
        <v>1</v>
      </c>
      <c r="AG48" s="50">
        <v>1</v>
      </c>
      <c r="AH48" s="79">
        <v>1</v>
      </c>
    </row>
    <row r="49" spans="1:35" s="3" customFormat="1" ht="15.9" customHeight="1" x14ac:dyDescent="0.25">
      <c r="A49" s="47">
        <f t="shared" si="11"/>
        <v>11</v>
      </c>
      <c r="B49" s="48" t="s">
        <v>34</v>
      </c>
      <c r="C49" s="47">
        <v>1090</v>
      </c>
      <c r="D49" s="49"/>
      <c r="E49" s="50">
        <v>1</v>
      </c>
      <c r="F49" s="50">
        <v>1</v>
      </c>
      <c r="G49" s="50">
        <v>1</v>
      </c>
      <c r="H49" s="50">
        <v>1</v>
      </c>
      <c r="I49" s="50">
        <v>1</v>
      </c>
      <c r="J49" s="50">
        <v>1</v>
      </c>
      <c r="K49" s="50">
        <v>1</v>
      </c>
      <c r="L49" s="50">
        <v>1</v>
      </c>
      <c r="M49" s="50">
        <v>1</v>
      </c>
      <c r="N49" s="50">
        <v>1</v>
      </c>
      <c r="O49" s="50">
        <v>1</v>
      </c>
      <c r="P49" s="50">
        <v>1</v>
      </c>
      <c r="Q49" s="50">
        <v>1</v>
      </c>
      <c r="R49" s="50">
        <v>1</v>
      </c>
      <c r="S49" s="50">
        <v>1</v>
      </c>
      <c r="T49" s="50">
        <v>1</v>
      </c>
      <c r="U49" s="50">
        <v>1</v>
      </c>
      <c r="V49" s="50">
        <v>1</v>
      </c>
      <c r="W49" s="50">
        <v>1</v>
      </c>
      <c r="X49" s="50">
        <v>1</v>
      </c>
      <c r="Y49" s="50">
        <v>1</v>
      </c>
      <c r="Z49" s="50">
        <v>1</v>
      </c>
      <c r="AA49" s="50">
        <v>1</v>
      </c>
      <c r="AB49" s="50">
        <v>1</v>
      </c>
      <c r="AC49" s="50">
        <v>1</v>
      </c>
      <c r="AD49" s="50">
        <v>1</v>
      </c>
      <c r="AE49" s="50">
        <v>1</v>
      </c>
      <c r="AF49" s="50">
        <v>1</v>
      </c>
      <c r="AG49" s="50">
        <v>1</v>
      </c>
      <c r="AH49" s="79">
        <v>1</v>
      </c>
    </row>
    <row r="50" spans="1:35" s="3" customFormat="1" ht="15.9" customHeight="1" x14ac:dyDescent="0.25">
      <c r="A50" s="47">
        <f t="shared" si="11"/>
        <v>12</v>
      </c>
      <c r="B50" s="48" t="s">
        <v>35</v>
      </c>
      <c r="C50" s="47">
        <v>1094</v>
      </c>
      <c r="D50" s="49"/>
      <c r="E50" s="50">
        <v>1</v>
      </c>
      <c r="F50" s="50">
        <v>1</v>
      </c>
      <c r="G50" s="50">
        <v>1</v>
      </c>
      <c r="H50" s="50">
        <v>1</v>
      </c>
      <c r="I50" s="50">
        <v>1</v>
      </c>
      <c r="J50" s="50">
        <v>1</v>
      </c>
      <c r="K50" s="50">
        <v>1</v>
      </c>
      <c r="L50" s="50">
        <v>1</v>
      </c>
      <c r="M50" s="50">
        <v>1</v>
      </c>
      <c r="N50" s="50">
        <v>1</v>
      </c>
      <c r="O50" s="50">
        <v>1</v>
      </c>
      <c r="P50" s="50">
        <v>1</v>
      </c>
      <c r="Q50" s="50">
        <v>1</v>
      </c>
      <c r="R50" s="50">
        <v>1</v>
      </c>
      <c r="S50" s="50">
        <v>1</v>
      </c>
      <c r="T50" s="50">
        <v>1</v>
      </c>
      <c r="U50" s="50">
        <v>1</v>
      </c>
      <c r="V50" s="50">
        <v>1</v>
      </c>
      <c r="W50" s="50">
        <v>1</v>
      </c>
      <c r="X50" s="50">
        <v>1</v>
      </c>
      <c r="Y50" s="50">
        <v>1</v>
      </c>
      <c r="Z50" s="50">
        <v>1</v>
      </c>
      <c r="AA50" s="50">
        <v>1</v>
      </c>
      <c r="AB50" s="50">
        <v>1</v>
      </c>
      <c r="AC50" s="50">
        <v>1</v>
      </c>
      <c r="AD50" s="50">
        <v>1</v>
      </c>
      <c r="AE50" s="50">
        <v>1</v>
      </c>
      <c r="AF50" s="50">
        <v>1</v>
      </c>
      <c r="AG50" s="50">
        <v>1</v>
      </c>
      <c r="AH50" s="79">
        <v>1</v>
      </c>
    </row>
    <row r="51" spans="1:35" s="3" customFormat="1" ht="15.9" customHeight="1" thickBot="1" x14ac:dyDescent="0.3">
      <c r="A51" s="53">
        <f t="shared" si="11"/>
        <v>13</v>
      </c>
      <c r="B51" s="54" t="s">
        <v>11</v>
      </c>
      <c r="C51" s="53">
        <v>786</v>
      </c>
      <c r="D51" s="55"/>
      <c r="E51" s="56">
        <v>1</v>
      </c>
      <c r="F51" s="56">
        <v>1</v>
      </c>
      <c r="G51" s="56">
        <v>1</v>
      </c>
      <c r="H51" s="56">
        <v>1</v>
      </c>
      <c r="I51" s="56">
        <v>1</v>
      </c>
      <c r="J51" s="56">
        <v>1</v>
      </c>
      <c r="K51" s="56">
        <v>1</v>
      </c>
      <c r="L51" s="71">
        <v>0</v>
      </c>
      <c r="M51" s="71">
        <v>0</v>
      </c>
      <c r="N51" s="71">
        <v>0</v>
      </c>
      <c r="O51" s="71">
        <v>0</v>
      </c>
      <c r="P51" s="71">
        <v>0</v>
      </c>
      <c r="Q51" s="71">
        <v>0</v>
      </c>
      <c r="R51" s="71">
        <v>0</v>
      </c>
      <c r="S51" s="71">
        <v>0</v>
      </c>
      <c r="T51" s="71">
        <v>0</v>
      </c>
      <c r="U51" s="71">
        <v>0</v>
      </c>
      <c r="V51" s="71">
        <v>0</v>
      </c>
      <c r="W51" s="71">
        <v>0</v>
      </c>
      <c r="X51" s="71">
        <v>0</v>
      </c>
      <c r="Y51" s="71">
        <v>0</v>
      </c>
      <c r="Z51" s="71">
        <v>0</v>
      </c>
      <c r="AA51" s="71">
        <v>0</v>
      </c>
      <c r="AB51" s="71">
        <v>0</v>
      </c>
      <c r="AC51" s="71">
        <v>0</v>
      </c>
      <c r="AD51" s="71">
        <v>0</v>
      </c>
      <c r="AE51" s="71">
        <v>0</v>
      </c>
      <c r="AF51" s="71">
        <v>0</v>
      </c>
      <c r="AG51" s="71">
        <v>0</v>
      </c>
      <c r="AH51" s="109">
        <v>0</v>
      </c>
    </row>
    <row r="52" spans="1:35" s="3" customFormat="1" ht="15.9" customHeight="1" x14ac:dyDescent="0.25">
      <c r="A52" s="28"/>
      <c r="B52" s="41" t="s">
        <v>108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12836</v>
      </c>
      <c r="F52" s="32">
        <f t="shared" si="12"/>
        <v>12836</v>
      </c>
      <c r="G52" s="32">
        <f t="shared" si="12"/>
        <v>11805</v>
      </c>
      <c r="H52" s="32">
        <f t="shared" si="12"/>
        <v>11805</v>
      </c>
      <c r="I52" s="32">
        <f t="shared" si="12"/>
        <v>11805</v>
      </c>
      <c r="J52" s="32">
        <f t="shared" si="12"/>
        <v>11805</v>
      </c>
      <c r="K52" s="32">
        <f t="shared" si="12"/>
        <v>11805</v>
      </c>
      <c r="L52" s="32">
        <f t="shared" si="12"/>
        <v>11019</v>
      </c>
      <c r="M52" s="32">
        <f t="shared" si="12"/>
        <v>11019</v>
      </c>
      <c r="N52" s="32">
        <f t="shared" si="12"/>
        <v>11019</v>
      </c>
      <c r="O52" s="32">
        <f t="shared" si="12"/>
        <v>11019</v>
      </c>
      <c r="P52" s="32">
        <f t="shared" si="12"/>
        <v>11019</v>
      </c>
      <c r="Q52" s="32">
        <f t="shared" si="12"/>
        <v>11019</v>
      </c>
      <c r="R52" s="32">
        <f t="shared" si="12"/>
        <v>11019</v>
      </c>
      <c r="S52" s="32">
        <f t="shared" si="12"/>
        <v>11019</v>
      </c>
      <c r="T52" s="32">
        <f t="shared" si="12"/>
        <v>11019</v>
      </c>
      <c r="U52" s="32">
        <f t="shared" si="12"/>
        <v>11019</v>
      </c>
      <c r="V52" s="32">
        <f t="shared" si="12"/>
        <v>11019</v>
      </c>
      <c r="W52" s="32">
        <f t="shared" si="12"/>
        <v>11019</v>
      </c>
      <c r="X52" s="32">
        <f t="shared" si="12"/>
        <v>11019</v>
      </c>
      <c r="Y52" s="32">
        <f t="shared" si="12"/>
        <v>11019</v>
      </c>
      <c r="Z52" s="32">
        <f t="shared" si="12"/>
        <v>11019</v>
      </c>
      <c r="AA52" s="32">
        <f t="shared" si="12"/>
        <v>11019</v>
      </c>
      <c r="AB52" s="32">
        <f t="shared" si="12"/>
        <v>11019</v>
      </c>
      <c r="AC52" s="32">
        <f t="shared" si="12"/>
        <v>11019</v>
      </c>
      <c r="AD52" s="32">
        <f t="shared" si="12"/>
        <v>11019</v>
      </c>
      <c r="AE52" s="32">
        <f t="shared" si="12"/>
        <v>11019</v>
      </c>
      <c r="AF52" s="32">
        <f t="shared" si="12"/>
        <v>11019</v>
      </c>
      <c r="AG52" s="32">
        <f t="shared" si="12"/>
        <v>9919</v>
      </c>
      <c r="AH52" s="80">
        <f t="shared" si="12"/>
        <v>9919</v>
      </c>
    </row>
    <row r="53" spans="1:35" s="39" customFormat="1" ht="15.9" customHeight="1" x14ac:dyDescent="0.25">
      <c r="A53" s="35"/>
      <c r="B53" s="33" t="s">
        <v>109</v>
      </c>
      <c r="C53" s="40">
        <v>4.8899999999999999E-2</v>
      </c>
      <c r="D53" s="37"/>
      <c r="E53" s="32">
        <f t="shared" ref="E53:AH53" si="13">E52*$C53</f>
        <v>627.68039999999996</v>
      </c>
      <c r="F53" s="32">
        <f t="shared" si="13"/>
        <v>627.68039999999996</v>
      </c>
      <c r="G53" s="32">
        <f t="shared" si="13"/>
        <v>577.2645</v>
      </c>
      <c r="H53" s="32">
        <f t="shared" si="13"/>
        <v>577.2645</v>
      </c>
      <c r="I53" s="32">
        <f t="shared" si="13"/>
        <v>577.2645</v>
      </c>
      <c r="J53" s="32">
        <f t="shared" si="13"/>
        <v>577.2645</v>
      </c>
      <c r="K53" s="32">
        <f t="shared" si="13"/>
        <v>577.2645</v>
      </c>
      <c r="L53" s="32">
        <f t="shared" si="13"/>
        <v>538.82910000000004</v>
      </c>
      <c r="M53" s="32">
        <f t="shared" si="13"/>
        <v>538.82910000000004</v>
      </c>
      <c r="N53" s="32">
        <f t="shared" si="13"/>
        <v>538.82910000000004</v>
      </c>
      <c r="O53" s="32">
        <f t="shared" si="13"/>
        <v>538.82910000000004</v>
      </c>
      <c r="P53" s="32">
        <f t="shared" si="13"/>
        <v>538.82910000000004</v>
      </c>
      <c r="Q53" s="32">
        <f t="shared" si="13"/>
        <v>538.82910000000004</v>
      </c>
      <c r="R53" s="32">
        <f t="shared" si="13"/>
        <v>538.82910000000004</v>
      </c>
      <c r="S53" s="32">
        <f t="shared" si="13"/>
        <v>538.82910000000004</v>
      </c>
      <c r="T53" s="32">
        <f t="shared" si="13"/>
        <v>538.82910000000004</v>
      </c>
      <c r="U53" s="32">
        <f t="shared" si="13"/>
        <v>538.82910000000004</v>
      </c>
      <c r="V53" s="32">
        <f t="shared" si="13"/>
        <v>538.82910000000004</v>
      </c>
      <c r="W53" s="32">
        <f t="shared" si="13"/>
        <v>538.82910000000004</v>
      </c>
      <c r="X53" s="32">
        <f t="shared" si="13"/>
        <v>538.82910000000004</v>
      </c>
      <c r="Y53" s="32">
        <f t="shared" si="13"/>
        <v>538.82910000000004</v>
      </c>
      <c r="Z53" s="32">
        <f t="shared" si="13"/>
        <v>538.82910000000004</v>
      </c>
      <c r="AA53" s="32">
        <f t="shared" si="13"/>
        <v>538.82910000000004</v>
      </c>
      <c r="AB53" s="32">
        <f t="shared" si="13"/>
        <v>538.82910000000004</v>
      </c>
      <c r="AC53" s="32">
        <f t="shared" si="13"/>
        <v>538.82910000000004</v>
      </c>
      <c r="AD53" s="32">
        <f t="shared" si="13"/>
        <v>538.82910000000004</v>
      </c>
      <c r="AE53" s="32">
        <f t="shared" si="13"/>
        <v>538.82910000000004</v>
      </c>
      <c r="AF53" s="32">
        <f t="shared" si="13"/>
        <v>538.82910000000004</v>
      </c>
      <c r="AG53" s="32">
        <f t="shared" si="13"/>
        <v>485.03909999999996</v>
      </c>
      <c r="AH53" s="80">
        <f t="shared" si="13"/>
        <v>485.03909999999996</v>
      </c>
      <c r="AI53" s="76"/>
    </row>
    <row r="54" spans="1:35" s="39" customFormat="1" ht="15.9" customHeight="1" x14ac:dyDescent="0.25">
      <c r="A54" s="35"/>
      <c r="B54" s="34" t="s">
        <v>106</v>
      </c>
      <c r="C54" s="36"/>
      <c r="D54" s="37"/>
      <c r="E54" s="38">
        <f t="shared" ref="E54:AH54" si="14">E52-E53</f>
        <v>12208.319600000001</v>
      </c>
      <c r="F54" s="38">
        <f t="shared" si="14"/>
        <v>12208.319600000001</v>
      </c>
      <c r="G54" s="38">
        <f t="shared" si="14"/>
        <v>11227.735500000001</v>
      </c>
      <c r="H54" s="38">
        <f t="shared" si="14"/>
        <v>11227.735500000001</v>
      </c>
      <c r="I54" s="38">
        <f t="shared" si="14"/>
        <v>11227.735500000001</v>
      </c>
      <c r="J54" s="38">
        <f t="shared" si="14"/>
        <v>11227.735500000001</v>
      </c>
      <c r="K54" s="38">
        <f t="shared" si="14"/>
        <v>11227.735500000001</v>
      </c>
      <c r="L54" s="38">
        <f t="shared" si="14"/>
        <v>10480.170899999999</v>
      </c>
      <c r="M54" s="38">
        <f t="shared" si="14"/>
        <v>10480.170899999999</v>
      </c>
      <c r="N54" s="38">
        <f t="shared" si="14"/>
        <v>10480.170899999999</v>
      </c>
      <c r="O54" s="38">
        <f t="shared" si="14"/>
        <v>10480.170899999999</v>
      </c>
      <c r="P54" s="38">
        <f t="shared" si="14"/>
        <v>10480.170899999999</v>
      </c>
      <c r="Q54" s="38">
        <f t="shared" si="14"/>
        <v>10480.170899999999</v>
      </c>
      <c r="R54" s="38">
        <f t="shared" si="14"/>
        <v>10480.170899999999</v>
      </c>
      <c r="S54" s="38">
        <f t="shared" si="14"/>
        <v>10480.170899999999</v>
      </c>
      <c r="T54" s="38">
        <f t="shared" si="14"/>
        <v>10480.170899999999</v>
      </c>
      <c r="U54" s="38">
        <f t="shared" si="14"/>
        <v>10480.170899999999</v>
      </c>
      <c r="V54" s="38">
        <f t="shared" si="14"/>
        <v>10480.170899999999</v>
      </c>
      <c r="W54" s="38">
        <f t="shared" si="14"/>
        <v>10480.170899999999</v>
      </c>
      <c r="X54" s="38">
        <f t="shared" si="14"/>
        <v>10480.170899999999</v>
      </c>
      <c r="Y54" s="38">
        <f t="shared" si="14"/>
        <v>10480.170899999999</v>
      </c>
      <c r="Z54" s="38">
        <f t="shared" si="14"/>
        <v>10480.170899999999</v>
      </c>
      <c r="AA54" s="38">
        <f t="shared" si="14"/>
        <v>10480.170899999999</v>
      </c>
      <c r="AB54" s="38">
        <f t="shared" si="14"/>
        <v>10480.170899999999</v>
      </c>
      <c r="AC54" s="38">
        <f t="shared" si="14"/>
        <v>10480.170899999999</v>
      </c>
      <c r="AD54" s="38">
        <f t="shared" si="14"/>
        <v>10480.170899999999</v>
      </c>
      <c r="AE54" s="38">
        <f t="shared" si="14"/>
        <v>10480.170899999999</v>
      </c>
      <c r="AF54" s="38">
        <f t="shared" si="14"/>
        <v>10480.170899999999</v>
      </c>
      <c r="AG54" s="38">
        <f t="shared" si="14"/>
        <v>9433.9609</v>
      </c>
      <c r="AH54" s="81">
        <f t="shared" si="14"/>
        <v>9433.9609</v>
      </c>
      <c r="AI54" s="76"/>
    </row>
    <row r="55" spans="1:35" s="3" customFormat="1" ht="15.9" customHeight="1" x14ac:dyDescent="0.25">
      <c r="A55" s="5"/>
      <c r="B55" s="25" t="s">
        <v>105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9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8"/>
    </row>
    <row r="56" spans="1:35" s="3" customFormat="1" ht="15.9" customHeight="1" x14ac:dyDescent="0.25">
      <c r="A56" s="5"/>
      <c r="B56" s="6"/>
      <c r="C56" s="5">
        <f>SUM(E54:AH54)/31</f>
        <v>10306.671851612906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8"/>
    </row>
    <row r="57" spans="1:35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8"/>
    </row>
    <row r="58" spans="1:35" s="3" customFormat="1" ht="15.9" customHeight="1" x14ac:dyDescent="0.25">
      <c r="A58" s="60">
        <v>1</v>
      </c>
      <c r="B58" s="62" t="s">
        <v>36</v>
      </c>
      <c r="C58" s="60">
        <v>1100</v>
      </c>
      <c r="D58" s="63"/>
      <c r="E58" s="64">
        <v>0.99</v>
      </c>
      <c r="F58" s="64">
        <v>0.99</v>
      </c>
      <c r="G58" s="64">
        <v>0.99</v>
      </c>
      <c r="H58" s="64">
        <v>0.99</v>
      </c>
      <c r="I58" s="64">
        <v>0.99</v>
      </c>
      <c r="J58" s="64">
        <v>0.99</v>
      </c>
      <c r="K58" s="64">
        <v>0.99</v>
      </c>
      <c r="L58" s="64">
        <v>0.99</v>
      </c>
      <c r="M58" s="64">
        <v>0.99</v>
      </c>
      <c r="N58" s="64">
        <v>0.99</v>
      </c>
      <c r="O58" s="64">
        <v>0.99</v>
      </c>
      <c r="P58" s="64">
        <v>0.99</v>
      </c>
      <c r="Q58" s="64">
        <v>0.99</v>
      </c>
      <c r="R58" s="64">
        <v>0.99</v>
      </c>
      <c r="S58" s="64">
        <v>0.99</v>
      </c>
      <c r="T58" s="64">
        <v>0.99</v>
      </c>
      <c r="U58" s="64">
        <v>0.99</v>
      </c>
      <c r="V58" s="64">
        <v>0.99</v>
      </c>
      <c r="W58" s="64">
        <v>0.99</v>
      </c>
      <c r="X58" s="64">
        <v>0.99</v>
      </c>
      <c r="Y58" s="64">
        <v>0.99</v>
      </c>
      <c r="Z58" s="64">
        <v>0.99</v>
      </c>
      <c r="AA58" s="64">
        <v>0.99</v>
      </c>
      <c r="AB58" s="64">
        <v>0.99</v>
      </c>
      <c r="AC58" s="64">
        <v>0.99</v>
      </c>
      <c r="AD58" s="64">
        <v>0.99</v>
      </c>
      <c r="AE58" s="64">
        <v>0.99</v>
      </c>
      <c r="AF58" s="64">
        <v>0.99</v>
      </c>
      <c r="AG58" s="64">
        <v>0.99</v>
      </c>
      <c r="AH58" s="83">
        <v>0.99</v>
      </c>
    </row>
    <row r="59" spans="1:35" s="3" customFormat="1" ht="15.9" customHeight="1" x14ac:dyDescent="0.25">
      <c r="A59" s="47">
        <f t="shared" ref="A59:A71" si="15">+A58+1</f>
        <v>2</v>
      </c>
      <c r="B59" s="48" t="s">
        <v>38</v>
      </c>
      <c r="C59" s="47">
        <v>1100</v>
      </c>
      <c r="D59" s="68"/>
      <c r="E59" s="50">
        <v>1</v>
      </c>
      <c r="F59" s="50">
        <v>1</v>
      </c>
      <c r="G59" s="50">
        <v>1</v>
      </c>
      <c r="H59" s="50">
        <v>1</v>
      </c>
      <c r="I59" s="50">
        <v>1</v>
      </c>
      <c r="J59" s="50">
        <v>1</v>
      </c>
      <c r="K59" s="50">
        <v>1</v>
      </c>
      <c r="L59" s="50">
        <v>1</v>
      </c>
      <c r="M59" s="50">
        <v>1</v>
      </c>
      <c r="N59" s="50">
        <v>1</v>
      </c>
      <c r="O59" s="50">
        <v>1</v>
      </c>
      <c r="P59" s="50">
        <v>1</v>
      </c>
      <c r="Q59" s="50">
        <v>1</v>
      </c>
      <c r="R59" s="50">
        <v>1</v>
      </c>
      <c r="S59" s="50">
        <v>1</v>
      </c>
      <c r="T59" s="50">
        <v>1</v>
      </c>
      <c r="U59" s="50">
        <v>1</v>
      </c>
      <c r="V59" s="50">
        <v>1</v>
      </c>
      <c r="W59" s="50">
        <v>1</v>
      </c>
      <c r="X59" s="50">
        <v>1</v>
      </c>
      <c r="Y59" s="50">
        <v>1</v>
      </c>
      <c r="Z59" s="50">
        <v>1</v>
      </c>
      <c r="AA59" s="50">
        <v>1</v>
      </c>
      <c r="AB59" s="50">
        <v>1</v>
      </c>
      <c r="AC59" s="50">
        <v>1</v>
      </c>
      <c r="AD59" s="50">
        <v>1</v>
      </c>
      <c r="AE59" s="50">
        <v>1</v>
      </c>
      <c r="AF59" s="50">
        <v>1</v>
      </c>
      <c r="AG59" s="50">
        <v>1</v>
      </c>
      <c r="AH59" s="79">
        <v>1</v>
      </c>
    </row>
    <row r="60" spans="1:35" s="3" customFormat="1" ht="15.9" customHeight="1" x14ac:dyDescent="0.25">
      <c r="A60" s="60">
        <f t="shared" si="15"/>
        <v>3</v>
      </c>
      <c r="B60" s="62" t="s">
        <v>39</v>
      </c>
      <c r="C60" s="60">
        <v>1105</v>
      </c>
      <c r="D60" s="63"/>
      <c r="E60" s="64">
        <v>0.98</v>
      </c>
      <c r="F60" s="64">
        <v>0.98</v>
      </c>
      <c r="G60" s="64">
        <v>0.98</v>
      </c>
      <c r="H60" s="64">
        <v>0.98</v>
      </c>
      <c r="I60" s="64">
        <v>0.98</v>
      </c>
      <c r="J60" s="64">
        <v>0.98</v>
      </c>
      <c r="K60" s="64">
        <v>0.98</v>
      </c>
      <c r="L60" s="64">
        <v>0.98</v>
      </c>
      <c r="M60" s="64">
        <v>0.98</v>
      </c>
      <c r="N60" s="64">
        <v>0.98</v>
      </c>
      <c r="O60" s="64">
        <v>0.98</v>
      </c>
      <c r="P60" s="64">
        <v>0.98</v>
      </c>
      <c r="Q60" s="64">
        <v>0.98</v>
      </c>
      <c r="R60" s="64">
        <v>0.98</v>
      </c>
      <c r="S60" s="64">
        <v>0.98</v>
      </c>
      <c r="T60" s="64">
        <v>0.98</v>
      </c>
      <c r="U60" s="64">
        <v>0.98</v>
      </c>
      <c r="V60" s="64">
        <v>0.98</v>
      </c>
      <c r="W60" s="64">
        <v>0.98</v>
      </c>
      <c r="X60" s="64">
        <v>0.98</v>
      </c>
      <c r="Y60" s="64">
        <v>0.98</v>
      </c>
      <c r="Z60" s="64">
        <v>0.98</v>
      </c>
      <c r="AA60" s="64">
        <v>0.98</v>
      </c>
      <c r="AB60" s="64">
        <v>0.98</v>
      </c>
      <c r="AC60" s="64">
        <v>0.98</v>
      </c>
      <c r="AD60" s="64">
        <v>0.98</v>
      </c>
      <c r="AE60" s="64">
        <v>0.98</v>
      </c>
      <c r="AF60" s="64">
        <v>0.98</v>
      </c>
      <c r="AG60" s="64">
        <v>0.98</v>
      </c>
      <c r="AH60" s="83">
        <v>0.98</v>
      </c>
    </row>
    <row r="61" spans="1:35" s="3" customFormat="1" ht="15.9" customHeight="1" x14ac:dyDescent="0.25">
      <c r="A61" s="60">
        <f t="shared" si="15"/>
        <v>4</v>
      </c>
      <c r="B61" s="62" t="s">
        <v>40</v>
      </c>
      <c r="C61" s="60">
        <v>1105</v>
      </c>
      <c r="D61" s="63"/>
      <c r="E61" s="64">
        <v>0.97</v>
      </c>
      <c r="F61" s="64">
        <v>0.97</v>
      </c>
      <c r="G61" s="64">
        <v>0.97</v>
      </c>
      <c r="H61" s="64">
        <v>0.97</v>
      </c>
      <c r="I61" s="64">
        <v>0.97</v>
      </c>
      <c r="J61" s="64">
        <v>0.97</v>
      </c>
      <c r="K61" s="64">
        <v>0.97</v>
      </c>
      <c r="L61" s="64">
        <v>0.97</v>
      </c>
      <c r="M61" s="64">
        <v>0.97</v>
      </c>
      <c r="N61" s="64">
        <v>0.97</v>
      </c>
      <c r="O61" s="64">
        <v>0.97</v>
      </c>
      <c r="P61" s="64">
        <v>0.97</v>
      </c>
      <c r="Q61" s="64">
        <v>0.97</v>
      </c>
      <c r="R61" s="64">
        <v>0.97</v>
      </c>
      <c r="S61" s="64">
        <v>0.97</v>
      </c>
      <c r="T61" s="108">
        <v>0.97</v>
      </c>
      <c r="U61" s="108">
        <v>0.97</v>
      </c>
      <c r="V61" s="108">
        <v>0.97</v>
      </c>
      <c r="W61" s="108">
        <v>0.97</v>
      </c>
      <c r="X61" s="108">
        <v>0.97</v>
      </c>
      <c r="Y61" s="108">
        <v>0.97</v>
      </c>
      <c r="Z61" s="108">
        <v>0.97</v>
      </c>
      <c r="AA61" s="108">
        <v>0.97</v>
      </c>
      <c r="AB61" s="108">
        <v>0.97</v>
      </c>
      <c r="AC61" s="108">
        <v>0.97</v>
      </c>
      <c r="AD61" s="108">
        <v>0.97</v>
      </c>
      <c r="AE61" s="108">
        <v>0.97</v>
      </c>
      <c r="AF61" s="108">
        <v>0.97</v>
      </c>
      <c r="AG61" s="108">
        <v>0.97</v>
      </c>
      <c r="AH61" s="107">
        <v>0.97</v>
      </c>
    </row>
    <row r="62" spans="1:35" s="3" customFormat="1" ht="15.9" customHeight="1" x14ac:dyDescent="0.25">
      <c r="A62" s="47">
        <f t="shared" si="15"/>
        <v>5</v>
      </c>
      <c r="B62" s="48" t="s">
        <v>41</v>
      </c>
      <c r="C62" s="47">
        <v>930</v>
      </c>
      <c r="D62" s="68"/>
      <c r="E62" s="50">
        <v>1</v>
      </c>
      <c r="F62" s="50">
        <v>1</v>
      </c>
      <c r="G62" s="50">
        <v>1</v>
      </c>
      <c r="H62" s="50">
        <v>1</v>
      </c>
      <c r="I62" s="50">
        <v>1</v>
      </c>
      <c r="J62" s="50">
        <v>1</v>
      </c>
      <c r="K62" s="50">
        <v>1</v>
      </c>
      <c r="L62" s="50">
        <v>1</v>
      </c>
      <c r="M62" s="50">
        <v>1</v>
      </c>
      <c r="N62" s="50">
        <v>1</v>
      </c>
      <c r="O62" s="50">
        <v>1</v>
      </c>
      <c r="P62" s="50">
        <v>1</v>
      </c>
      <c r="Q62" s="50">
        <v>1</v>
      </c>
      <c r="R62" s="50">
        <v>1</v>
      </c>
      <c r="S62" s="50">
        <v>1</v>
      </c>
      <c r="T62" s="50">
        <v>1</v>
      </c>
      <c r="U62" s="50">
        <v>1</v>
      </c>
      <c r="V62" s="50">
        <v>1</v>
      </c>
      <c r="W62" s="50">
        <v>1</v>
      </c>
      <c r="X62" s="50">
        <v>1</v>
      </c>
      <c r="Y62" s="50">
        <v>1</v>
      </c>
      <c r="Z62" s="50">
        <v>1</v>
      </c>
      <c r="AA62" s="50">
        <v>1</v>
      </c>
      <c r="AB62" s="50">
        <v>1</v>
      </c>
      <c r="AC62" s="50">
        <v>1</v>
      </c>
      <c r="AD62" s="50">
        <v>1</v>
      </c>
      <c r="AE62" s="50">
        <v>1</v>
      </c>
      <c r="AF62" s="50">
        <v>1</v>
      </c>
      <c r="AG62" s="50">
        <v>1</v>
      </c>
      <c r="AH62" s="79">
        <v>1</v>
      </c>
    </row>
    <row r="63" spans="1:35" s="3" customFormat="1" ht="15.9" customHeight="1" x14ac:dyDescent="0.25">
      <c r="A63" s="47">
        <f t="shared" si="15"/>
        <v>6</v>
      </c>
      <c r="B63" s="48" t="s">
        <v>42</v>
      </c>
      <c r="C63" s="47">
        <v>794</v>
      </c>
      <c r="D63" s="68"/>
      <c r="E63" s="50">
        <v>1</v>
      </c>
      <c r="F63" s="50">
        <v>1</v>
      </c>
      <c r="G63" s="50">
        <v>1</v>
      </c>
      <c r="H63" s="50">
        <v>1</v>
      </c>
      <c r="I63" s="50">
        <v>1</v>
      </c>
      <c r="J63" s="50">
        <v>1</v>
      </c>
      <c r="K63" s="50">
        <v>1</v>
      </c>
      <c r="L63" s="50">
        <v>1</v>
      </c>
      <c r="M63" s="50">
        <v>1</v>
      </c>
      <c r="N63" s="50">
        <v>1</v>
      </c>
      <c r="O63" s="50">
        <v>1</v>
      </c>
      <c r="P63" s="50">
        <v>1</v>
      </c>
      <c r="Q63" s="50">
        <v>1</v>
      </c>
      <c r="R63" s="50">
        <v>1</v>
      </c>
      <c r="S63" s="50">
        <v>1</v>
      </c>
      <c r="T63" s="50">
        <v>1</v>
      </c>
      <c r="U63" s="50">
        <v>1</v>
      </c>
      <c r="V63" s="50">
        <v>1</v>
      </c>
      <c r="W63" s="50">
        <v>1</v>
      </c>
      <c r="X63" s="50">
        <v>1</v>
      </c>
      <c r="Y63" s="50">
        <v>1</v>
      </c>
      <c r="Z63" s="50">
        <v>1</v>
      </c>
      <c r="AA63" s="50">
        <v>1</v>
      </c>
      <c r="AB63" s="50">
        <v>1</v>
      </c>
      <c r="AC63" s="50">
        <v>1</v>
      </c>
      <c r="AD63" s="50">
        <v>1</v>
      </c>
      <c r="AE63" s="50">
        <v>1</v>
      </c>
      <c r="AF63" s="50">
        <v>1</v>
      </c>
      <c r="AG63" s="50">
        <v>1</v>
      </c>
      <c r="AH63" s="79">
        <v>1</v>
      </c>
    </row>
    <row r="64" spans="1:35" s="3" customFormat="1" ht="15.9" customHeight="1" x14ac:dyDescent="0.25">
      <c r="A64" s="47">
        <f t="shared" si="15"/>
        <v>7</v>
      </c>
      <c r="B64" s="48" t="s">
        <v>43</v>
      </c>
      <c r="C64" s="47">
        <v>794</v>
      </c>
      <c r="D64" s="68"/>
      <c r="E64" s="50">
        <v>1</v>
      </c>
      <c r="F64" s="50">
        <v>1</v>
      </c>
      <c r="G64" s="50">
        <v>1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79">
        <v>1</v>
      </c>
    </row>
    <row r="65" spans="1:35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0.96</v>
      </c>
      <c r="F65" s="8">
        <v>0.96</v>
      </c>
      <c r="G65" s="8">
        <v>0.96</v>
      </c>
      <c r="H65" s="8">
        <v>0.96</v>
      </c>
      <c r="I65" s="8">
        <v>0.96</v>
      </c>
      <c r="J65" s="8">
        <v>0.96</v>
      </c>
      <c r="K65" s="8">
        <v>0.96</v>
      </c>
      <c r="L65" s="8">
        <v>0.96</v>
      </c>
      <c r="M65" s="8">
        <v>0.96</v>
      </c>
      <c r="N65" s="8">
        <v>0.96</v>
      </c>
      <c r="O65" s="8">
        <v>0.96</v>
      </c>
      <c r="P65" s="8">
        <v>0.96</v>
      </c>
      <c r="Q65" s="8">
        <v>0.96</v>
      </c>
      <c r="R65" s="8">
        <v>0.96</v>
      </c>
      <c r="S65" s="8">
        <v>0.96</v>
      </c>
      <c r="T65" s="8">
        <v>0.96</v>
      </c>
      <c r="U65" s="8">
        <v>0.96</v>
      </c>
      <c r="V65" s="8">
        <v>0.96</v>
      </c>
      <c r="W65" s="8">
        <v>0.96</v>
      </c>
      <c r="X65" s="8">
        <v>0.96</v>
      </c>
      <c r="Y65" s="8">
        <v>0.96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6">
        <v>0</v>
      </c>
    </row>
    <row r="66" spans="1:35" s="3" customFormat="1" ht="15.9" customHeight="1" x14ac:dyDescent="0.25">
      <c r="A66" s="47">
        <f t="shared" si="15"/>
        <v>9</v>
      </c>
      <c r="B66" s="48" t="s">
        <v>45</v>
      </c>
      <c r="C66" s="47">
        <v>1078</v>
      </c>
      <c r="D66" s="68"/>
      <c r="E66" s="50">
        <v>1</v>
      </c>
      <c r="F66" s="50">
        <v>1</v>
      </c>
      <c r="G66" s="50">
        <v>1</v>
      </c>
      <c r="H66" s="50">
        <v>1</v>
      </c>
      <c r="I66" s="50">
        <v>1</v>
      </c>
      <c r="J66" s="50">
        <v>1</v>
      </c>
      <c r="K66" s="50">
        <v>1</v>
      </c>
      <c r="L66" s="50">
        <v>1</v>
      </c>
      <c r="M66" s="50">
        <v>1</v>
      </c>
      <c r="N66" s="50">
        <v>1</v>
      </c>
      <c r="O66" s="50">
        <v>1</v>
      </c>
      <c r="P66" s="50">
        <v>1</v>
      </c>
      <c r="Q66" s="50">
        <v>1</v>
      </c>
      <c r="R66" s="50">
        <v>1</v>
      </c>
      <c r="S66" s="50">
        <v>1</v>
      </c>
      <c r="T66" s="50">
        <v>1</v>
      </c>
      <c r="U66" s="50">
        <v>1</v>
      </c>
      <c r="V66" s="50">
        <v>1</v>
      </c>
      <c r="W66" s="50">
        <v>1</v>
      </c>
      <c r="X66" s="50">
        <v>1</v>
      </c>
      <c r="Y66" s="50">
        <v>1</v>
      </c>
      <c r="Z66" s="50">
        <v>1</v>
      </c>
      <c r="AA66" s="50">
        <v>1</v>
      </c>
      <c r="AB66" s="50">
        <v>1</v>
      </c>
      <c r="AC66" s="50">
        <v>1</v>
      </c>
      <c r="AD66" s="50">
        <v>1</v>
      </c>
      <c r="AE66" s="50">
        <v>1</v>
      </c>
      <c r="AF66" s="50">
        <v>1</v>
      </c>
      <c r="AG66" s="50">
        <v>1</v>
      </c>
      <c r="AH66" s="79">
        <v>1</v>
      </c>
    </row>
    <row r="67" spans="1:35" s="3" customFormat="1" ht="15.9" customHeight="1" x14ac:dyDescent="0.25">
      <c r="A67" s="47">
        <f t="shared" si="15"/>
        <v>10</v>
      </c>
      <c r="B67" s="48" t="s">
        <v>46</v>
      </c>
      <c r="C67" s="47">
        <v>1078</v>
      </c>
      <c r="D67" s="68"/>
      <c r="E67" s="50">
        <v>1</v>
      </c>
      <c r="F67" s="50">
        <v>1</v>
      </c>
      <c r="G67" s="50">
        <v>1</v>
      </c>
      <c r="H67" s="50">
        <v>1</v>
      </c>
      <c r="I67" s="50">
        <v>1</v>
      </c>
      <c r="J67" s="50">
        <v>1</v>
      </c>
      <c r="K67" s="50">
        <v>1</v>
      </c>
      <c r="L67" s="50">
        <v>1</v>
      </c>
      <c r="M67" s="50">
        <v>1</v>
      </c>
      <c r="N67" s="50">
        <v>1</v>
      </c>
      <c r="O67" s="50">
        <v>1</v>
      </c>
      <c r="P67" s="50">
        <v>1</v>
      </c>
      <c r="Q67" s="50">
        <v>1</v>
      </c>
      <c r="R67" s="50">
        <v>1</v>
      </c>
      <c r="S67" s="50">
        <v>1</v>
      </c>
      <c r="T67" s="50">
        <v>1</v>
      </c>
      <c r="U67" s="50">
        <v>1</v>
      </c>
      <c r="V67" s="50">
        <v>1</v>
      </c>
      <c r="W67" s="50">
        <v>1</v>
      </c>
      <c r="X67" s="50">
        <v>1</v>
      </c>
      <c r="Y67" s="50">
        <v>1</v>
      </c>
      <c r="Z67" s="50">
        <v>1</v>
      </c>
      <c r="AA67" s="50">
        <v>1</v>
      </c>
      <c r="AB67" s="50">
        <v>1</v>
      </c>
      <c r="AC67" s="50">
        <v>1</v>
      </c>
      <c r="AD67" s="50">
        <v>1</v>
      </c>
      <c r="AE67" s="50">
        <v>1</v>
      </c>
      <c r="AF67" s="50">
        <v>1</v>
      </c>
      <c r="AG67" s="50">
        <v>1</v>
      </c>
      <c r="AH67" s="79">
        <v>1</v>
      </c>
    </row>
    <row r="68" spans="1:35" s="3" customFormat="1" ht="15.9" customHeight="1" x14ac:dyDescent="0.25">
      <c r="A68" s="47">
        <f t="shared" si="15"/>
        <v>11</v>
      </c>
      <c r="B68" s="48" t="s">
        <v>47</v>
      </c>
      <c r="C68" s="47">
        <v>485</v>
      </c>
      <c r="D68" s="68"/>
      <c r="E68" s="50">
        <v>1</v>
      </c>
      <c r="F68" s="50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1</v>
      </c>
      <c r="P68" s="50">
        <v>1</v>
      </c>
      <c r="Q68" s="50">
        <v>1</v>
      </c>
      <c r="R68" s="50">
        <v>1</v>
      </c>
      <c r="S68" s="50">
        <v>1</v>
      </c>
      <c r="T68" s="50">
        <v>1</v>
      </c>
      <c r="U68" s="50">
        <v>1</v>
      </c>
      <c r="V68" s="50">
        <v>1</v>
      </c>
      <c r="W68" s="50">
        <v>1</v>
      </c>
      <c r="X68" s="50">
        <v>1</v>
      </c>
      <c r="Y68" s="50">
        <v>1</v>
      </c>
      <c r="Z68" s="50">
        <v>1</v>
      </c>
      <c r="AA68" s="50">
        <v>1</v>
      </c>
      <c r="AB68" s="50">
        <v>1</v>
      </c>
      <c r="AC68" s="50">
        <v>1</v>
      </c>
      <c r="AD68" s="50">
        <v>1</v>
      </c>
      <c r="AE68" s="50">
        <v>1</v>
      </c>
      <c r="AF68" s="50">
        <v>1</v>
      </c>
      <c r="AG68" s="50">
        <v>1</v>
      </c>
      <c r="AH68" s="79">
        <v>1</v>
      </c>
    </row>
    <row r="69" spans="1:35" s="3" customFormat="1" ht="15.9" customHeight="1" x14ac:dyDescent="0.25">
      <c r="A69" s="47">
        <f t="shared" si="15"/>
        <v>12</v>
      </c>
      <c r="B69" s="48" t="s">
        <v>48</v>
      </c>
      <c r="C69" s="47">
        <v>485</v>
      </c>
      <c r="D69" s="49"/>
      <c r="E69" s="50">
        <v>1</v>
      </c>
      <c r="F69" s="50">
        <v>1</v>
      </c>
      <c r="G69" s="50">
        <v>1</v>
      </c>
      <c r="H69" s="50">
        <v>1</v>
      </c>
      <c r="I69" s="50">
        <v>1</v>
      </c>
      <c r="J69" s="50">
        <v>1</v>
      </c>
      <c r="K69" s="50">
        <v>1</v>
      </c>
      <c r="L69" s="50">
        <v>1</v>
      </c>
      <c r="M69" s="50">
        <v>1</v>
      </c>
      <c r="N69" s="50">
        <v>1</v>
      </c>
      <c r="O69" s="50">
        <v>1</v>
      </c>
      <c r="P69" s="50">
        <v>1</v>
      </c>
      <c r="Q69" s="50">
        <v>1</v>
      </c>
      <c r="R69" s="50">
        <v>1</v>
      </c>
      <c r="S69" s="50">
        <v>1</v>
      </c>
      <c r="T69" s="50">
        <v>1</v>
      </c>
      <c r="U69" s="50">
        <v>1</v>
      </c>
      <c r="V69" s="50">
        <v>1</v>
      </c>
      <c r="W69" s="50">
        <v>1</v>
      </c>
      <c r="X69" s="50">
        <v>1</v>
      </c>
      <c r="Y69" s="50">
        <v>1</v>
      </c>
      <c r="Z69" s="50">
        <v>1</v>
      </c>
      <c r="AA69" s="50">
        <v>1</v>
      </c>
      <c r="AB69" s="50">
        <v>1</v>
      </c>
      <c r="AC69" s="50">
        <v>1</v>
      </c>
      <c r="AD69" s="50">
        <v>1</v>
      </c>
      <c r="AE69" s="50">
        <v>1</v>
      </c>
      <c r="AF69" s="50">
        <v>1</v>
      </c>
      <c r="AG69" s="50">
        <v>1</v>
      </c>
      <c r="AH69" s="79">
        <v>1</v>
      </c>
    </row>
    <row r="70" spans="1:35" s="3" customFormat="1" ht="15.9" customHeight="1" x14ac:dyDescent="0.25">
      <c r="A70" s="47">
        <f t="shared" si="15"/>
        <v>13</v>
      </c>
      <c r="B70" s="48" t="s">
        <v>49</v>
      </c>
      <c r="C70" s="47">
        <v>789</v>
      </c>
      <c r="D70" s="68"/>
      <c r="E70" s="50">
        <v>1</v>
      </c>
      <c r="F70" s="50">
        <v>1</v>
      </c>
      <c r="G70" s="50">
        <v>1</v>
      </c>
      <c r="H70" s="50">
        <v>1</v>
      </c>
      <c r="I70" s="50">
        <v>1</v>
      </c>
      <c r="J70" s="50">
        <v>1</v>
      </c>
      <c r="K70" s="50">
        <v>1</v>
      </c>
      <c r="L70" s="50">
        <v>1</v>
      </c>
      <c r="M70" s="50">
        <v>1</v>
      </c>
      <c r="N70" s="50">
        <v>1</v>
      </c>
      <c r="O70" s="50">
        <v>1</v>
      </c>
      <c r="P70" s="50">
        <v>1</v>
      </c>
      <c r="Q70" s="50">
        <v>1</v>
      </c>
      <c r="R70" s="50">
        <v>1</v>
      </c>
      <c r="S70" s="50">
        <v>1</v>
      </c>
      <c r="T70" s="50">
        <v>1</v>
      </c>
      <c r="U70" s="50">
        <v>1</v>
      </c>
      <c r="V70" s="50">
        <v>1</v>
      </c>
      <c r="W70" s="50">
        <v>1</v>
      </c>
      <c r="X70" s="50">
        <v>1</v>
      </c>
      <c r="Y70" s="50">
        <v>1</v>
      </c>
      <c r="Z70" s="50">
        <v>1</v>
      </c>
      <c r="AA70" s="50">
        <v>1</v>
      </c>
      <c r="AB70" s="50">
        <v>1</v>
      </c>
      <c r="AC70" s="50">
        <v>1</v>
      </c>
      <c r="AD70" s="50">
        <v>1</v>
      </c>
      <c r="AE70" s="50">
        <v>1</v>
      </c>
      <c r="AF70" s="50">
        <v>1</v>
      </c>
      <c r="AG70" s="50">
        <v>1</v>
      </c>
      <c r="AH70" s="79">
        <v>1</v>
      </c>
    </row>
    <row r="71" spans="1:35" s="3" customFormat="1" ht="15.9" customHeight="1" thickBot="1" x14ac:dyDescent="0.3">
      <c r="A71" s="53">
        <f t="shared" si="15"/>
        <v>14</v>
      </c>
      <c r="B71" s="54" t="s">
        <v>50</v>
      </c>
      <c r="C71" s="53">
        <v>789</v>
      </c>
      <c r="D71" s="70">
        <v>0</v>
      </c>
      <c r="E71" s="56">
        <v>1</v>
      </c>
      <c r="F71" s="56">
        <v>1</v>
      </c>
      <c r="G71" s="56">
        <v>1</v>
      </c>
      <c r="H71" s="56">
        <v>1</v>
      </c>
      <c r="I71" s="56">
        <v>1</v>
      </c>
      <c r="J71" s="56">
        <v>1</v>
      </c>
      <c r="K71" s="56">
        <v>1</v>
      </c>
      <c r="L71" s="56">
        <v>1</v>
      </c>
      <c r="M71" s="56">
        <v>1</v>
      </c>
      <c r="N71" s="56">
        <v>1</v>
      </c>
      <c r="O71" s="56">
        <v>1</v>
      </c>
      <c r="P71" s="56">
        <v>1</v>
      </c>
      <c r="Q71" s="56">
        <v>1</v>
      </c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56">
        <v>1</v>
      </c>
      <c r="AA71" s="56">
        <v>1</v>
      </c>
      <c r="AB71" s="56">
        <v>1</v>
      </c>
      <c r="AC71" s="56">
        <v>1</v>
      </c>
      <c r="AD71" s="56">
        <v>1</v>
      </c>
      <c r="AE71" s="56">
        <v>1</v>
      </c>
      <c r="AF71" s="56">
        <v>1</v>
      </c>
      <c r="AG71" s="56">
        <v>1</v>
      </c>
      <c r="AH71" s="75">
        <v>1</v>
      </c>
    </row>
    <row r="72" spans="1:35" s="3" customFormat="1" ht="15.9" customHeight="1" x14ac:dyDescent="0.25">
      <c r="A72" s="28"/>
      <c r="B72" s="41" t="s">
        <v>108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12048.630000000001</v>
      </c>
      <c r="F72" s="32">
        <f t="shared" si="16"/>
        <v>12048.630000000001</v>
      </c>
      <c r="G72" s="32">
        <f t="shared" si="16"/>
        <v>12048.630000000001</v>
      </c>
      <c r="H72" s="32">
        <f t="shared" si="16"/>
        <v>12048.630000000001</v>
      </c>
      <c r="I72" s="32">
        <f t="shared" si="16"/>
        <v>12048.630000000001</v>
      </c>
      <c r="J72" s="32">
        <f t="shared" si="16"/>
        <v>12048.630000000001</v>
      </c>
      <c r="K72" s="32">
        <f t="shared" si="16"/>
        <v>12048.630000000001</v>
      </c>
      <c r="L72" s="32">
        <f t="shared" si="16"/>
        <v>12048.630000000001</v>
      </c>
      <c r="M72" s="32">
        <f t="shared" si="16"/>
        <v>12048.630000000001</v>
      </c>
      <c r="N72" s="32">
        <f t="shared" si="16"/>
        <v>12048.630000000001</v>
      </c>
      <c r="O72" s="32">
        <f t="shared" si="16"/>
        <v>12048.630000000001</v>
      </c>
      <c r="P72" s="32">
        <f t="shared" si="16"/>
        <v>12048.630000000001</v>
      </c>
      <c r="Q72" s="32">
        <f t="shared" si="16"/>
        <v>12048.630000000001</v>
      </c>
      <c r="R72" s="32">
        <f t="shared" si="16"/>
        <v>12048.630000000001</v>
      </c>
      <c r="S72" s="32">
        <f t="shared" si="16"/>
        <v>12048.630000000001</v>
      </c>
      <c r="T72" s="32">
        <f t="shared" si="16"/>
        <v>12048.630000000001</v>
      </c>
      <c r="U72" s="32">
        <f t="shared" si="16"/>
        <v>12048.630000000001</v>
      </c>
      <c r="V72" s="32">
        <f t="shared" si="16"/>
        <v>12048.630000000001</v>
      </c>
      <c r="W72" s="32">
        <f t="shared" si="16"/>
        <v>12048.630000000001</v>
      </c>
      <c r="X72" s="32">
        <f t="shared" si="16"/>
        <v>12048.630000000001</v>
      </c>
      <c r="Y72" s="32">
        <f t="shared" si="16"/>
        <v>12048.630000000001</v>
      </c>
      <c r="Z72" s="32">
        <f t="shared" si="16"/>
        <v>11565.75</v>
      </c>
      <c r="AA72" s="32">
        <f t="shared" si="16"/>
        <v>11565.75</v>
      </c>
      <c r="AB72" s="32">
        <f t="shared" si="16"/>
        <v>11565.75</v>
      </c>
      <c r="AC72" s="32">
        <f t="shared" si="16"/>
        <v>11565.75</v>
      </c>
      <c r="AD72" s="32">
        <f t="shared" si="16"/>
        <v>11565.75</v>
      </c>
      <c r="AE72" s="32">
        <f t="shared" si="16"/>
        <v>11565.75</v>
      </c>
      <c r="AF72" s="32">
        <f t="shared" si="16"/>
        <v>11565.75</v>
      </c>
      <c r="AG72" s="32">
        <f t="shared" si="16"/>
        <v>11565.75</v>
      </c>
      <c r="AH72" s="80">
        <f t="shared" si="16"/>
        <v>11565.75</v>
      </c>
    </row>
    <row r="73" spans="1:35" s="39" customFormat="1" ht="15.9" customHeight="1" x14ac:dyDescent="0.25">
      <c r="A73" s="35"/>
      <c r="B73" s="33" t="s">
        <v>109</v>
      </c>
      <c r="C73" s="40">
        <v>2.8400000000000002E-2</v>
      </c>
      <c r="D73" s="37"/>
      <c r="E73" s="32">
        <f t="shared" ref="E73:AH73" si="17">E72*$C73</f>
        <v>342.18109200000004</v>
      </c>
      <c r="F73" s="32">
        <f t="shared" si="17"/>
        <v>342.18109200000004</v>
      </c>
      <c r="G73" s="32">
        <f t="shared" si="17"/>
        <v>342.18109200000004</v>
      </c>
      <c r="H73" s="32">
        <f t="shared" si="17"/>
        <v>342.18109200000004</v>
      </c>
      <c r="I73" s="32">
        <f t="shared" si="17"/>
        <v>342.18109200000004</v>
      </c>
      <c r="J73" s="32">
        <f t="shared" si="17"/>
        <v>342.18109200000004</v>
      </c>
      <c r="K73" s="32">
        <f t="shared" si="17"/>
        <v>342.18109200000004</v>
      </c>
      <c r="L73" s="32">
        <f t="shared" si="17"/>
        <v>342.18109200000004</v>
      </c>
      <c r="M73" s="32">
        <f t="shared" si="17"/>
        <v>342.18109200000004</v>
      </c>
      <c r="N73" s="32">
        <f t="shared" si="17"/>
        <v>342.18109200000004</v>
      </c>
      <c r="O73" s="32">
        <f t="shared" si="17"/>
        <v>342.18109200000004</v>
      </c>
      <c r="P73" s="32">
        <f t="shared" si="17"/>
        <v>342.18109200000004</v>
      </c>
      <c r="Q73" s="32">
        <f t="shared" si="17"/>
        <v>342.18109200000004</v>
      </c>
      <c r="R73" s="32">
        <f t="shared" si="17"/>
        <v>342.18109200000004</v>
      </c>
      <c r="S73" s="32">
        <f t="shared" si="17"/>
        <v>342.18109200000004</v>
      </c>
      <c r="T73" s="32">
        <f t="shared" si="17"/>
        <v>342.18109200000004</v>
      </c>
      <c r="U73" s="32">
        <f t="shared" si="17"/>
        <v>342.18109200000004</v>
      </c>
      <c r="V73" s="32">
        <f t="shared" si="17"/>
        <v>342.18109200000004</v>
      </c>
      <c r="W73" s="32">
        <f t="shared" si="17"/>
        <v>342.18109200000004</v>
      </c>
      <c r="X73" s="32">
        <f t="shared" si="17"/>
        <v>342.18109200000004</v>
      </c>
      <c r="Y73" s="32">
        <f t="shared" si="17"/>
        <v>342.18109200000004</v>
      </c>
      <c r="Z73" s="32">
        <f t="shared" si="17"/>
        <v>328.46730000000002</v>
      </c>
      <c r="AA73" s="32">
        <f t="shared" si="17"/>
        <v>328.46730000000002</v>
      </c>
      <c r="AB73" s="32">
        <f t="shared" si="17"/>
        <v>328.46730000000002</v>
      </c>
      <c r="AC73" s="32">
        <f t="shared" si="17"/>
        <v>328.46730000000002</v>
      </c>
      <c r="AD73" s="32">
        <f t="shared" si="17"/>
        <v>328.46730000000002</v>
      </c>
      <c r="AE73" s="32">
        <f t="shared" si="17"/>
        <v>328.46730000000002</v>
      </c>
      <c r="AF73" s="32">
        <f t="shared" si="17"/>
        <v>328.46730000000002</v>
      </c>
      <c r="AG73" s="32">
        <f t="shared" si="17"/>
        <v>328.46730000000002</v>
      </c>
      <c r="AH73" s="80">
        <f t="shared" si="17"/>
        <v>328.46730000000002</v>
      </c>
      <c r="AI73" s="76"/>
    </row>
    <row r="74" spans="1:35" s="39" customFormat="1" ht="15.9" customHeight="1" x14ac:dyDescent="0.25">
      <c r="A74" s="35"/>
      <c r="B74" s="34" t="s">
        <v>106</v>
      </c>
      <c r="C74" s="36"/>
      <c r="D74" s="37"/>
      <c r="E74" s="38">
        <f t="shared" ref="E74:AH74" si="18">E72-E73</f>
        <v>11706.448908</v>
      </c>
      <c r="F74" s="38">
        <f t="shared" si="18"/>
        <v>11706.448908</v>
      </c>
      <c r="G74" s="38">
        <f t="shared" si="18"/>
        <v>11706.448908</v>
      </c>
      <c r="H74" s="38">
        <f t="shared" si="18"/>
        <v>11706.448908</v>
      </c>
      <c r="I74" s="38">
        <f t="shared" si="18"/>
        <v>11706.448908</v>
      </c>
      <c r="J74" s="38">
        <f t="shared" si="18"/>
        <v>11706.448908</v>
      </c>
      <c r="K74" s="38">
        <f t="shared" si="18"/>
        <v>11706.448908</v>
      </c>
      <c r="L74" s="38">
        <f t="shared" si="18"/>
        <v>11706.448908</v>
      </c>
      <c r="M74" s="38">
        <f t="shared" si="18"/>
        <v>11706.448908</v>
      </c>
      <c r="N74" s="38">
        <f t="shared" si="18"/>
        <v>11706.448908</v>
      </c>
      <c r="O74" s="38">
        <f t="shared" si="18"/>
        <v>11706.448908</v>
      </c>
      <c r="P74" s="38">
        <f t="shared" si="18"/>
        <v>11706.448908</v>
      </c>
      <c r="Q74" s="38">
        <f t="shared" si="18"/>
        <v>11706.448908</v>
      </c>
      <c r="R74" s="38">
        <f t="shared" si="18"/>
        <v>11706.448908</v>
      </c>
      <c r="S74" s="38">
        <f t="shared" si="18"/>
        <v>11706.448908</v>
      </c>
      <c r="T74" s="38">
        <f t="shared" si="18"/>
        <v>11706.448908</v>
      </c>
      <c r="U74" s="38">
        <f t="shared" si="18"/>
        <v>11706.448908</v>
      </c>
      <c r="V74" s="38">
        <f t="shared" si="18"/>
        <v>11706.448908</v>
      </c>
      <c r="W74" s="38">
        <f t="shared" si="18"/>
        <v>11706.448908</v>
      </c>
      <c r="X74" s="38">
        <f t="shared" si="18"/>
        <v>11706.448908</v>
      </c>
      <c r="Y74" s="38">
        <f t="shared" si="18"/>
        <v>11706.448908</v>
      </c>
      <c r="Z74" s="38">
        <f t="shared" si="18"/>
        <v>11237.2827</v>
      </c>
      <c r="AA74" s="38">
        <f t="shared" si="18"/>
        <v>11237.2827</v>
      </c>
      <c r="AB74" s="38">
        <f t="shared" si="18"/>
        <v>11237.2827</v>
      </c>
      <c r="AC74" s="38">
        <f t="shared" si="18"/>
        <v>11237.2827</v>
      </c>
      <c r="AD74" s="38">
        <f t="shared" si="18"/>
        <v>11237.2827</v>
      </c>
      <c r="AE74" s="38">
        <f t="shared" si="18"/>
        <v>11237.2827</v>
      </c>
      <c r="AF74" s="38">
        <f t="shared" si="18"/>
        <v>11237.2827</v>
      </c>
      <c r="AG74" s="38">
        <f t="shared" si="18"/>
        <v>11237.2827</v>
      </c>
      <c r="AH74" s="81">
        <f t="shared" si="18"/>
        <v>11237.2827</v>
      </c>
      <c r="AI74" s="76"/>
    </row>
    <row r="75" spans="1:35" s="3" customFormat="1" ht="15.9" customHeight="1" x14ac:dyDescent="0.25">
      <c r="A75" s="5"/>
      <c r="B75" s="25" t="s">
        <v>105</v>
      </c>
      <c r="C75" s="27">
        <f>SUM(C58:C71)</f>
        <v>12135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8"/>
    </row>
    <row r="76" spans="1:35" s="3" customFormat="1" ht="15.9" customHeight="1" x14ac:dyDescent="0.25">
      <c r="A76" s="5"/>
      <c r="B76" s="6"/>
      <c r="C76" s="5">
        <f>SUM(E74:AH74)/31</f>
        <v>11192.611979612899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8"/>
    </row>
    <row r="77" spans="1:35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8"/>
    </row>
    <row r="78" spans="1:35" s="3" customFormat="1" ht="15.9" customHeight="1" x14ac:dyDescent="0.25">
      <c r="A78" s="47">
        <v>1</v>
      </c>
      <c r="B78" s="48" t="s">
        <v>51</v>
      </c>
      <c r="C78" s="47">
        <v>764</v>
      </c>
      <c r="D78" s="68"/>
      <c r="E78" s="50">
        <v>1</v>
      </c>
      <c r="F78" s="50">
        <v>1</v>
      </c>
      <c r="G78" s="50">
        <v>1</v>
      </c>
      <c r="H78" s="50">
        <v>1</v>
      </c>
      <c r="I78" s="50">
        <v>1</v>
      </c>
      <c r="J78" s="50">
        <v>1</v>
      </c>
      <c r="K78" s="50">
        <v>1</v>
      </c>
      <c r="L78" s="50">
        <v>1</v>
      </c>
      <c r="M78" s="50">
        <v>1</v>
      </c>
      <c r="N78" s="50">
        <v>1</v>
      </c>
      <c r="O78" s="50">
        <v>1</v>
      </c>
      <c r="P78" s="50">
        <v>1</v>
      </c>
      <c r="Q78" s="50">
        <v>1</v>
      </c>
      <c r="R78" s="50">
        <v>1</v>
      </c>
      <c r="S78" s="50">
        <v>1</v>
      </c>
      <c r="T78" s="50">
        <v>1</v>
      </c>
      <c r="U78" s="50">
        <v>1</v>
      </c>
      <c r="V78" s="50">
        <v>1</v>
      </c>
      <c r="W78" s="50">
        <v>1</v>
      </c>
      <c r="X78" s="50">
        <v>1</v>
      </c>
      <c r="Y78" s="50">
        <v>1</v>
      </c>
      <c r="Z78" s="50">
        <v>1</v>
      </c>
      <c r="AA78" s="50">
        <v>1</v>
      </c>
      <c r="AB78" s="50">
        <v>1</v>
      </c>
      <c r="AC78" s="50">
        <v>1</v>
      </c>
      <c r="AD78" s="50">
        <v>1</v>
      </c>
      <c r="AE78" s="50">
        <v>1</v>
      </c>
      <c r="AF78" s="50">
        <v>1</v>
      </c>
      <c r="AG78" s="50">
        <v>1</v>
      </c>
      <c r="AH78" s="79">
        <v>1</v>
      </c>
    </row>
    <row r="79" spans="1:35" s="3" customFormat="1" ht="15.9" customHeight="1" x14ac:dyDescent="0.25">
      <c r="A79" s="47">
        <f>+A78+1</f>
        <v>2</v>
      </c>
      <c r="B79" s="48" t="s">
        <v>53</v>
      </c>
      <c r="C79" s="47">
        <v>538</v>
      </c>
      <c r="D79" s="68"/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79">
        <v>1</v>
      </c>
    </row>
    <row r="80" spans="1:35" s="3" customFormat="1" ht="15.9" customHeight="1" x14ac:dyDescent="0.25">
      <c r="A80" s="47">
        <f>+A79+1</f>
        <v>3</v>
      </c>
      <c r="B80" s="48" t="s">
        <v>54</v>
      </c>
      <c r="C80" s="47">
        <v>478</v>
      </c>
      <c r="D80" s="68"/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1</v>
      </c>
      <c r="N80" s="50">
        <v>1</v>
      </c>
      <c r="O80" s="50">
        <v>1</v>
      </c>
      <c r="P80" s="50">
        <v>1</v>
      </c>
      <c r="Q80" s="50">
        <v>1</v>
      </c>
      <c r="R80" s="50">
        <v>1</v>
      </c>
      <c r="S80" s="50">
        <v>1</v>
      </c>
      <c r="T80" s="50">
        <v>1</v>
      </c>
      <c r="U80" s="50">
        <v>1</v>
      </c>
      <c r="V80" s="50">
        <v>1</v>
      </c>
      <c r="W80" s="50">
        <v>1</v>
      </c>
      <c r="X80" s="50">
        <v>1</v>
      </c>
      <c r="Y80" s="50">
        <v>1</v>
      </c>
      <c r="Z80" s="50">
        <v>1</v>
      </c>
      <c r="AA80" s="50">
        <v>1</v>
      </c>
      <c r="AB80" s="50">
        <v>1</v>
      </c>
      <c r="AC80" s="50">
        <v>1</v>
      </c>
      <c r="AD80" s="50">
        <v>1</v>
      </c>
      <c r="AE80" s="50">
        <v>1</v>
      </c>
      <c r="AF80" s="50">
        <v>1</v>
      </c>
      <c r="AG80" s="50">
        <v>1</v>
      </c>
      <c r="AH80" s="79">
        <v>1</v>
      </c>
    </row>
    <row r="81" spans="1:35" s="3" customFormat="1" ht="15.9" customHeight="1" x14ac:dyDescent="0.25">
      <c r="A81" s="47">
        <f>+A80+1</f>
        <v>4</v>
      </c>
      <c r="B81" s="48" t="s">
        <v>55</v>
      </c>
      <c r="C81" s="47">
        <v>600</v>
      </c>
      <c r="D81" s="68"/>
      <c r="E81" s="50">
        <v>1</v>
      </c>
      <c r="F81" s="50">
        <v>1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1</v>
      </c>
      <c r="N81" s="50">
        <v>1</v>
      </c>
      <c r="O81" s="50">
        <v>1</v>
      </c>
      <c r="P81" s="50">
        <v>1</v>
      </c>
      <c r="Q81" s="50">
        <v>1</v>
      </c>
      <c r="R81" s="50">
        <v>1</v>
      </c>
      <c r="S81" s="50">
        <v>1</v>
      </c>
      <c r="T81" s="50">
        <v>1</v>
      </c>
      <c r="U81" s="50">
        <v>1</v>
      </c>
      <c r="V81" s="50">
        <v>1</v>
      </c>
      <c r="W81" s="50">
        <v>1</v>
      </c>
      <c r="X81" s="50">
        <v>1</v>
      </c>
      <c r="Y81" s="50">
        <v>1</v>
      </c>
      <c r="Z81" s="50">
        <v>1</v>
      </c>
      <c r="AA81" s="50">
        <v>1</v>
      </c>
      <c r="AB81" s="50">
        <v>1</v>
      </c>
      <c r="AC81" s="50">
        <v>1</v>
      </c>
      <c r="AD81" s="50">
        <v>1</v>
      </c>
      <c r="AE81" s="50">
        <v>1</v>
      </c>
      <c r="AF81" s="50">
        <v>1</v>
      </c>
      <c r="AG81" s="50">
        <v>1</v>
      </c>
      <c r="AH81" s="79">
        <v>1</v>
      </c>
    </row>
    <row r="82" spans="1:35" s="3" customFormat="1" ht="15.9" customHeight="1" x14ac:dyDescent="0.25">
      <c r="A82" s="47">
        <f>+A81+1</f>
        <v>5</v>
      </c>
      <c r="B82" s="48" t="s">
        <v>56</v>
      </c>
      <c r="C82" s="47">
        <v>540</v>
      </c>
      <c r="D82" s="68"/>
      <c r="E82" s="50">
        <v>1</v>
      </c>
      <c r="F82" s="50">
        <v>1</v>
      </c>
      <c r="G82" s="50">
        <v>1</v>
      </c>
      <c r="H82" s="50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>
        <v>1</v>
      </c>
      <c r="X82" s="50">
        <v>1</v>
      </c>
      <c r="Y82" s="50">
        <v>1</v>
      </c>
      <c r="Z82" s="50">
        <v>1</v>
      </c>
      <c r="AA82" s="50">
        <v>1</v>
      </c>
      <c r="AB82" s="50">
        <v>1</v>
      </c>
      <c r="AC82" s="50">
        <v>1</v>
      </c>
      <c r="AD82" s="50">
        <v>1</v>
      </c>
      <c r="AE82" s="50">
        <v>1</v>
      </c>
      <c r="AF82" s="50">
        <v>1</v>
      </c>
      <c r="AG82" s="50">
        <v>1</v>
      </c>
      <c r="AH82" s="79">
        <v>1</v>
      </c>
    </row>
    <row r="83" spans="1:35" s="3" customFormat="1" ht="15.9" customHeight="1" thickBot="1" x14ac:dyDescent="0.3">
      <c r="A83" s="53">
        <f>+A82+1</f>
        <v>6</v>
      </c>
      <c r="B83" s="54" t="s">
        <v>57</v>
      </c>
      <c r="C83" s="53">
        <v>540</v>
      </c>
      <c r="D83" s="70"/>
      <c r="E83" s="56">
        <v>1</v>
      </c>
      <c r="F83" s="56">
        <v>1</v>
      </c>
      <c r="G83" s="56">
        <v>1</v>
      </c>
      <c r="H83" s="56">
        <v>1</v>
      </c>
      <c r="I83" s="56">
        <v>1</v>
      </c>
      <c r="J83" s="56">
        <v>1</v>
      </c>
      <c r="K83" s="57">
        <v>1</v>
      </c>
      <c r="L83" s="57">
        <v>1</v>
      </c>
      <c r="M83" s="57">
        <v>1</v>
      </c>
      <c r="N83" s="57">
        <v>1</v>
      </c>
      <c r="O83" s="57">
        <v>1</v>
      </c>
      <c r="P83" s="57">
        <v>1</v>
      </c>
      <c r="Q83" s="57">
        <v>1</v>
      </c>
      <c r="R83" s="57">
        <v>1</v>
      </c>
      <c r="S83" s="57">
        <v>1</v>
      </c>
      <c r="T83" s="57">
        <v>1</v>
      </c>
      <c r="U83" s="57">
        <v>1</v>
      </c>
      <c r="V83" s="57">
        <v>1</v>
      </c>
      <c r="W83" s="57">
        <v>1</v>
      </c>
      <c r="X83" s="57">
        <v>1</v>
      </c>
      <c r="Y83" s="57">
        <v>1</v>
      </c>
      <c r="Z83" s="57">
        <v>1</v>
      </c>
      <c r="AA83" s="57">
        <v>1</v>
      </c>
      <c r="AB83" s="57">
        <v>1</v>
      </c>
      <c r="AC83" s="57">
        <v>1</v>
      </c>
      <c r="AD83" s="57">
        <v>1</v>
      </c>
      <c r="AE83" s="57">
        <v>1</v>
      </c>
      <c r="AF83" s="57">
        <v>1</v>
      </c>
      <c r="AG83" s="57">
        <v>1</v>
      </c>
      <c r="AH83" s="75">
        <v>1</v>
      </c>
    </row>
    <row r="84" spans="1:35" s="3" customFormat="1" ht="15.9" customHeight="1" x14ac:dyDescent="0.25">
      <c r="A84" s="28"/>
      <c r="B84" s="41" t="s">
        <v>108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80">
        <f t="shared" si="19"/>
        <v>3460</v>
      </c>
    </row>
    <row r="85" spans="1:35" s="39" customFormat="1" ht="15.9" customHeight="1" x14ac:dyDescent="0.25">
      <c r="A85" s="35"/>
      <c r="B85" s="33" t="s">
        <v>109</v>
      </c>
      <c r="C85" s="40">
        <v>2.3699999999999999E-2</v>
      </c>
      <c r="D85" s="37"/>
      <c r="E85" s="32">
        <f t="shared" ref="E85:AH85" si="20">E84*$C85</f>
        <v>82.001999999999995</v>
      </c>
      <c r="F85" s="32">
        <f t="shared" si="20"/>
        <v>82.001999999999995</v>
      </c>
      <c r="G85" s="32">
        <f t="shared" si="20"/>
        <v>82.001999999999995</v>
      </c>
      <c r="H85" s="32">
        <f t="shared" si="20"/>
        <v>82.001999999999995</v>
      </c>
      <c r="I85" s="32">
        <f t="shared" si="20"/>
        <v>82.001999999999995</v>
      </c>
      <c r="J85" s="32">
        <f t="shared" si="20"/>
        <v>82.001999999999995</v>
      </c>
      <c r="K85" s="32">
        <f t="shared" si="20"/>
        <v>82.001999999999995</v>
      </c>
      <c r="L85" s="32">
        <f t="shared" si="20"/>
        <v>82.001999999999995</v>
      </c>
      <c r="M85" s="32">
        <f t="shared" si="20"/>
        <v>82.001999999999995</v>
      </c>
      <c r="N85" s="32">
        <f t="shared" si="20"/>
        <v>82.001999999999995</v>
      </c>
      <c r="O85" s="32">
        <f t="shared" si="20"/>
        <v>82.001999999999995</v>
      </c>
      <c r="P85" s="32">
        <f t="shared" si="20"/>
        <v>82.001999999999995</v>
      </c>
      <c r="Q85" s="32">
        <f t="shared" si="20"/>
        <v>82.001999999999995</v>
      </c>
      <c r="R85" s="32">
        <f t="shared" si="20"/>
        <v>82.001999999999995</v>
      </c>
      <c r="S85" s="32">
        <f t="shared" si="20"/>
        <v>82.001999999999995</v>
      </c>
      <c r="T85" s="32">
        <f t="shared" si="20"/>
        <v>82.001999999999995</v>
      </c>
      <c r="U85" s="32">
        <f t="shared" si="20"/>
        <v>82.001999999999995</v>
      </c>
      <c r="V85" s="32">
        <f t="shared" si="20"/>
        <v>82.001999999999995</v>
      </c>
      <c r="W85" s="32">
        <f t="shared" si="20"/>
        <v>82.001999999999995</v>
      </c>
      <c r="X85" s="32">
        <f t="shared" si="20"/>
        <v>82.001999999999995</v>
      </c>
      <c r="Y85" s="32">
        <f t="shared" si="20"/>
        <v>82.001999999999995</v>
      </c>
      <c r="Z85" s="32">
        <f t="shared" si="20"/>
        <v>82.001999999999995</v>
      </c>
      <c r="AA85" s="32">
        <f t="shared" si="20"/>
        <v>82.001999999999995</v>
      </c>
      <c r="AB85" s="32">
        <f t="shared" si="20"/>
        <v>82.001999999999995</v>
      </c>
      <c r="AC85" s="32">
        <f t="shared" si="20"/>
        <v>82.001999999999995</v>
      </c>
      <c r="AD85" s="32">
        <f t="shared" si="20"/>
        <v>82.001999999999995</v>
      </c>
      <c r="AE85" s="32">
        <f t="shared" si="20"/>
        <v>82.001999999999995</v>
      </c>
      <c r="AF85" s="32">
        <f t="shared" si="20"/>
        <v>82.001999999999995</v>
      </c>
      <c r="AG85" s="32">
        <f t="shared" si="20"/>
        <v>82.001999999999995</v>
      </c>
      <c r="AH85" s="80">
        <f t="shared" si="20"/>
        <v>82.001999999999995</v>
      </c>
      <c r="AI85" s="76"/>
    </row>
    <row r="86" spans="1:35" s="39" customFormat="1" ht="15.9" customHeight="1" x14ac:dyDescent="0.25">
      <c r="A86" s="35"/>
      <c r="B86" s="34" t="s">
        <v>106</v>
      </c>
      <c r="C86" s="36"/>
      <c r="D86" s="37"/>
      <c r="E86" s="38">
        <f t="shared" ref="E86:AH86" si="21">E84-E85</f>
        <v>3377.998</v>
      </c>
      <c r="F86" s="38">
        <f t="shared" si="21"/>
        <v>3377.998</v>
      </c>
      <c r="G86" s="38">
        <f t="shared" si="21"/>
        <v>3377.998</v>
      </c>
      <c r="H86" s="38">
        <f t="shared" si="21"/>
        <v>3377.998</v>
      </c>
      <c r="I86" s="38">
        <f t="shared" si="21"/>
        <v>3377.998</v>
      </c>
      <c r="J86" s="38">
        <f t="shared" si="21"/>
        <v>3377.998</v>
      </c>
      <c r="K86" s="38">
        <f t="shared" si="21"/>
        <v>3377.998</v>
      </c>
      <c r="L86" s="38">
        <f t="shared" si="21"/>
        <v>3377.998</v>
      </c>
      <c r="M86" s="38">
        <f t="shared" si="21"/>
        <v>3377.998</v>
      </c>
      <c r="N86" s="38">
        <f t="shared" si="21"/>
        <v>3377.998</v>
      </c>
      <c r="O86" s="38">
        <f t="shared" si="21"/>
        <v>3377.998</v>
      </c>
      <c r="P86" s="38">
        <f t="shared" si="21"/>
        <v>3377.998</v>
      </c>
      <c r="Q86" s="38">
        <f t="shared" si="21"/>
        <v>3377.998</v>
      </c>
      <c r="R86" s="38">
        <f t="shared" si="21"/>
        <v>3377.998</v>
      </c>
      <c r="S86" s="38">
        <f t="shared" si="21"/>
        <v>3377.998</v>
      </c>
      <c r="T86" s="38">
        <f t="shared" si="21"/>
        <v>3377.998</v>
      </c>
      <c r="U86" s="38">
        <f t="shared" si="21"/>
        <v>3377.998</v>
      </c>
      <c r="V86" s="38">
        <f t="shared" si="21"/>
        <v>3377.998</v>
      </c>
      <c r="W86" s="38">
        <f t="shared" si="21"/>
        <v>3377.998</v>
      </c>
      <c r="X86" s="38">
        <f t="shared" si="21"/>
        <v>3377.998</v>
      </c>
      <c r="Y86" s="38">
        <f t="shared" si="21"/>
        <v>3377.998</v>
      </c>
      <c r="Z86" s="38">
        <f t="shared" si="21"/>
        <v>3377.998</v>
      </c>
      <c r="AA86" s="38">
        <f t="shared" si="21"/>
        <v>3377.998</v>
      </c>
      <c r="AB86" s="38">
        <f t="shared" si="21"/>
        <v>3377.998</v>
      </c>
      <c r="AC86" s="38">
        <f t="shared" si="21"/>
        <v>3377.998</v>
      </c>
      <c r="AD86" s="38">
        <f t="shared" si="21"/>
        <v>3377.998</v>
      </c>
      <c r="AE86" s="38">
        <f t="shared" si="21"/>
        <v>3377.998</v>
      </c>
      <c r="AF86" s="38">
        <f t="shared" si="21"/>
        <v>3377.998</v>
      </c>
      <c r="AG86" s="38">
        <f t="shared" si="21"/>
        <v>3377.998</v>
      </c>
      <c r="AH86" s="81">
        <f t="shared" si="21"/>
        <v>3377.998</v>
      </c>
      <c r="AI86" s="76"/>
    </row>
    <row r="87" spans="1:35" s="3" customFormat="1" ht="15.9" customHeight="1" x14ac:dyDescent="0.25">
      <c r="A87" s="5"/>
      <c r="B87" s="25" t="s">
        <v>105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8"/>
    </row>
    <row r="88" spans="1:35" s="3" customFormat="1" ht="15.9" customHeight="1" x14ac:dyDescent="0.25">
      <c r="A88" s="5"/>
      <c r="B88" s="6"/>
      <c r="C88" s="5">
        <f>SUM(E86:AH86)/31</f>
        <v>3269.0303225806474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8"/>
    </row>
    <row r="89" spans="1:35" s="3" customFormat="1" ht="15.9" customHeight="1" x14ac:dyDescent="0.3">
      <c r="A89" s="5"/>
      <c r="B89" s="26" t="s">
        <v>110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8"/>
    </row>
    <row r="90" spans="1:35" s="3" customFormat="1" ht="15.9" customHeight="1" x14ac:dyDescent="0.25">
      <c r="A90" s="47">
        <v>1</v>
      </c>
      <c r="B90" s="48" t="s">
        <v>58</v>
      </c>
      <c r="C90" s="47">
        <v>870</v>
      </c>
      <c r="D90" s="68"/>
      <c r="E90" s="50">
        <v>1</v>
      </c>
      <c r="F90" s="50">
        <v>1</v>
      </c>
      <c r="G90" s="50">
        <v>1</v>
      </c>
      <c r="H90" s="50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79">
        <v>1</v>
      </c>
    </row>
    <row r="91" spans="1:35" s="3" customFormat="1" ht="15.9" customHeight="1" x14ac:dyDescent="0.25">
      <c r="A91" s="47">
        <f>+A90+1</f>
        <v>2</v>
      </c>
      <c r="B91" s="48" t="s">
        <v>59</v>
      </c>
      <c r="C91" s="47">
        <v>1149</v>
      </c>
      <c r="D91" s="68"/>
      <c r="E91" s="50">
        <v>1</v>
      </c>
      <c r="F91" s="50">
        <v>1</v>
      </c>
      <c r="G91" s="50">
        <v>1</v>
      </c>
      <c r="H91" s="50">
        <v>1</v>
      </c>
      <c r="I91" s="50">
        <v>1</v>
      </c>
      <c r="J91" s="50">
        <v>1</v>
      </c>
      <c r="K91" s="50">
        <v>1</v>
      </c>
      <c r="L91" s="50">
        <v>1</v>
      </c>
      <c r="M91" s="50">
        <v>1</v>
      </c>
      <c r="N91" s="50">
        <v>1</v>
      </c>
      <c r="O91" s="50">
        <v>1</v>
      </c>
      <c r="P91" s="50">
        <v>1</v>
      </c>
      <c r="Q91" s="50">
        <v>1</v>
      </c>
      <c r="R91" s="50">
        <v>1</v>
      </c>
      <c r="S91" s="50">
        <v>1</v>
      </c>
      <c r="T91" s="50">
        <v>1</v>
      </c>
      <c r="U91" s="50">
        <v>1</v>
      </c>
      <c r="V91" s="50">
        <v>1</v>
      </c>
      <c r="W91" s="50">
        <v>1</v>
      </c>
      <c r="X91" s="50">
        <v>1</v>
      </c>
      <c r="Y91" s="50">
        <v>1</v>
      </c>
      <c r="Z91" s="50">
        <v>1</v>
      </c>
      <c r="AA91" s="50">
        <v>1</v>
      </c>
      <c r="AB91" s="50">
        <v>1</v>
      </c>
      <c r="AC91" s="50">
        <v>1</v>
      </c>
      <c r="AD91" s="50">
        <v>1</v>
      </c>
      <c r="AE91" s="50">
        <v>1</v>
      </c>
      <c r="AF91" s="50">
        <v>1</v>
      </c>
      <c r="AG91" s="50">
        <v>1</v>
      </c>
      <c r="AH91" s="79">
        <v>1</v>
      </c>
    </row>
    <row r="92" spans="1:35" s="3" customFormat="1" ht="15.9" customHeight="1" x14ac:dyDescent="0.25">
      <c r="A92" s="47">
        <f>+A91+1</f>
        <v>3</v>
      </c>
      <c r="B92" s="48" t="s">
        <v>60</v>
      </c>
      <c r="C92" s="47">
        <v>670</v>
      </c>
      <c r="D92" s="68"/>
      <c r="E92" s="50">
        <v>1</v>
      </c>
      <c r="F92" s="50">
        <v>1</v>
      </c>
      <c r="G92" s="50">
        <v>1</v>
      </c>
      <c r="H92" s="50">
        <v>1</v>
      </c>
      <c r="I92" s="50">
        <v>1</v>
      </c>
      <c r="J92" s="50">
        <v>1</v>
      </c>
      <c r="K92" s="50">
        <v>1</v>
      </c>
      <c r="L92" s="50">
        <v>1</v>
      </c>
      <c r="M92" s="50">
        <v>1</v>
      </c>
      <c r="N92" s="50">
        <v>1</v>
      </c>
      <c r="O92" s="50">
        <v>1</v>
      </c>
      <c r="P92" s="50">
        <v>1</v>
      </c>
      <c r="Q92" s="50">
        <v>1</v>
      </c>
      <c r="R92" s="50">
        <v>1</v>
      </c>
      <c r="S92" s="50">
        <v>1</v>
      </c>
      <c r="T92" s="50">
        <v>1</v>
      </c>
      <c r="U92" s="50">
        <v>1</v>
      </c>
      <c r="V92" s="50">
        <v>1</v>
      </c>
      <c r="W92" s="50">
        <v>1</v>
      </c>
      <c r="X92" s="50">
        <v>1</v>
      </c>
      <c r="Y92" s="50">
        <v>1</v>
      </c>
      <c r="Z92" s="50">
        <v>1</v>
      </c>
      <c r="AA92" s="50">
        <v>1</v>
      </c>
      <c r="AB92" s="50">
        <v>1</v>
      </c>
      <c r="AC92" s="50">
        <v>1</v>
      </c>
      <c r="AD92" s="50">
        <v>1</v>
      </c>
      <c r="AE92" s="50">
        <v>1</v>
      </c>
      <c r="AF92" s="50">
        <v>1</v>
      </c>
      <c r="AG92" s="50">
        <v>1</v>
      </c>
      <c r="AH92" s="79">
        <v>1</v>
      </c>
    </row>
    <row r="93" spans="1:35" s="3" customFormat="1" ht="15.9" customHeight="1" x14ac:dyDescent="0.25">
      <c r="A93" s="47">
        <f>+A92+1</f>
        <v>4</v>
      </c>
      <c r="B93" s="48" t="s">
        <v>61</v>
      </c>
      <c r="C93" s="47">
        <v>1162</v>
      </c>
      <c r="D93" s="68"/>
      <c r="E93" s="50">
        <v>1</v>
      </c>
      <c r="F93" s="50">
        <v>1</v>
      </c>
      <c r="G93" s="50">
        <v>1</v>
      </c>
      <c r="H93" s="50">
        <v>1</v>
      </c>
      <c r="I93" s="50">
        <v>1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1</v>
      </c>
      <c r="Q93" s="50">
        <v>1</v>
      </c>
      <c r="R93" s="50">
        <v>1</v>
      </c>
      <c r="S93" s="50">
        <v>1</v>
      </c>
      <c r="T93" s="50">
        <v>1</v>
      </c>
      <c r="U93" s="50">
        <v>1</v>
      </c>
      <c r="V93" s="50">
        <v>1</v>
      </c>
      <c r="W93" s="50">
        <v>1</v>
      </c>
      <c r="X93" s="50">
        <v>1</v>
      </c>
      <c r="Y93" s="50">
        <v>1</v>
      </c>
      <c r="Z93" s="50">
        <v>1</v>
      </c>
      <c r="AA93" s="50">
        <v>1</v>
      </c>
      <c r="AB93" s="50">
        <v>1</v>
      </c>
      <c r="AC93" s="50">
        <v>1</v>
      </c>
      <c r="AD93" s="50">
        <v>1</v>
      </c>
      <c r="AE93" s="50">
        <v>1</v>
      </c>
      <c r="AF93" s="50">
        <v>1</v>
      </c>
      <c r="AG93" s="50">
        <v>1</v>
      </c>
      <c r="AH93" s="79">
        <v>1</v>
      </c>
    </row>
    <row r="94" spans="1:35" s="3" customFormat="1" ht="15.9" customHeight="1" thickBot="1" x14ac:dyDescent="0.3">
      <c r="A94" s="53">
        <f>+A93+1</f>
        <v>5</v>
      </c>
      <c r="B94" s="54" t="s">
        <v>62</v>
      </c>
      <c r="C94" s="53">
        <v>504</v>
      </c>
      <c r="D94" s="70"/>
      <c r="E94" s="56">
        <v>1</v>
      </c>
      <c r="F94" s="56">
        <v>1</v>
      </c>
      <c r="G94" s="56">
        <v>1</v>
      </c>
      <c r="H94" s="56">
        <v>1</v>
      </c>
      <c r="I94" s="56">
        <v>1</v>
      </c>
      <c r="J94" s="56">
        <v>1</v>
      </c>
      <c r="K94" s="56">
        <v>1</v>
      </c>
      <c r="L94" s="56">
        <v>1</v>
      </c>
      <c r="M94" s="56">
        <v>1</v>
      </c>
      <c r="N94" s="56">
        <v>1</v>
      </c>
      <c r="O94" s="56">
        <v>1</v>
      </c>
      <c r="P94" s="56">
        <v>1</v>
      </c>
      <c r="Q94" s="56">
        <v>1</v>
      </c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56">
        <v>1</v>
      </c>
      <c r="AA94" s="56">
        <v>1</v>
      </c>
      <c r="AB94" s="56">
        <v>1</v>
      </c>
      <c r="AC94" s="56">
        <v>1</v>
      </c>
      <c r="AD94" s="56">
        <v>1</v>
      </c>
      <c r="AE94" s="56">
        <v>1</v>
      </c>
      <c r="AF94" s="56">
        <v>1</v>
      </c>
      <c r="AG94" s="56">
        <v>1</v>
      </c>
      <c r="AH94" s="75">
        <v>1</v>
      </c>
    </row>
    <row r="95" spans="1:35" s="3" customFormat="1" ht="15.9" customHeight="1" x14ac:dyDescent="0.25">
      <c r="A95" s="28"/>
      <c r="B95" s="41" t="s">
        <v>108</v>
      </c>
      <c r="C95" s="30"/>
      <c r="D95" s="31"/>
      <c r="E95" s="32">
        <f t="shared" ref="E95:AH95" si="22">(E90*$C90)+(E91*$C91)+(E92*$C92)+(E93*$C93)+(E94*$C94)</f>
        <v>4355</v>
      </c>
      <c r="F95" s="102">
        <f t="shared" si="22"/>
        <v>4355</v>
      </c>
      <c r="G95" s="102">
        <f t="shared" si="22"/>
        <v>4355</v>
      </c>
      <c r="H95" s="102">
        <f t="shared" si="22"/>
        <v>4355</v>
      </c>
      <c r="I95" s="102">
        <f t="shared" si="22"/>
        <v>4355</v>
      </c>
      <c r="J95" s="102">
        <f t="shared" si="22"/>
        <v>4355</v>
      </c>
      <c r="K95" s="102">
        <f t="shared" si="22"/>
        <v>4355</v>
      </c>
      <c r="L95" s="102">
        <f t="shared" si="22"/>
        <v>4355</v>
      </c>
      <c r="M95" s="102">
        <f t="shared" si="22"/>
        <v>4355</v>
      </c>
      <c r="N95" s="102">
        <f t="shared" si="22"/>
        <v>4355</v>
      </c>
      <c r="O95" s="102">
        <f t="shared" si="22"/>
        <v>4355</v>
      </c>
      <c r="P95" s="102">
        <f t="shared" si="22"/>
        <v>4355</v>
      </c>
      <c r="Q95" s="102">
        <f t="shared" si="22"/>
        <v>4355</v>
      </c>
      <c r="R95" s="102">
        <f t="shared" si="22"/>
        <v>4355</v>
      </c>
      <c r="S95" s="102">
        <f t="shared" si="22"/>
        <v>4355</v>
      </c>
      <c r="T95" s="102">
        <f t="shared" si="22"/>
        <v>4355</v>
      </c>
      <c r="U95" s="102">
        <f t="shared" si="22"/>
        <v>4355</v>
      </c>
      <c r="V95" s="102">
        <f t="shared" si="22"/>
        <v>4355</v>
      </c>
      <c r="W95" s="102">
        <f t="shared" si="22"/>
        <v>4355</v>
      </c>
      <c r="X95" s="102">
        <f t="shared" si="22"/>
        <v>4355</v>
      </c>
      <c r="Y95" s="102">
        <f t="shared" si="22"/>
        <v>4355</v>
      </c>
      <c r="Z95" s="102">
        <f t="shared" si="22"/>
        <v>4355</v>
      </c>
      <c r="AA95" s="102">
        <f t="shared" si="22"/>
        <v>4355</v>
      </c>
      <c r="AB95" s="102">
        <f t="shared" si="22"/>
        <v>4355</v>
      </c>
      <c r="AC95" s="102">
        <f t="shared" si="22"/>
        <v>4355</v>
      </c>
      <c r="AD95" s="102">
        <f t="shared" si="22"/>
        <v>4355</v>
      </c>
      <c r="AE95" s="102">
        <f t="shared" si="22"/>
        <v>4355</v>
      </c>
      <c r="AF95" s="102">
        <f t="shared" si="22"/>
        <v>4355</v>
      </c>
      <c r="AG95" s="102">
        <f t="shared" si="22"/>
        <v>4355</v>
      </c>
      <c r="AH95" s="103">
        <f t="shared" si="22"/>
        <v>4355</v>
      </c>
    </row>
    <row r="96" spans="1:35" s="39" customFormat="1" ht="15.9" customHeight="1" x14ac:dyDescent="0.25">
      <c r="A96" s="35"/>
      <c r="B96" s="33" t="s">
        <v>109</v>
      </c>
      <c r="C96" s="40">
        <v>2.0799999999999999E-2</v>
      </c>
      <c r="D96" s="37"/>
      <c r="E96" s="32">
        <f t="shared" ref="E96:AH96" si="23">E95*$C96</f>
        <v>90.583999999999989</v>
      </c>
      <c r="F96" s="32">
        <f t="shared" si="23"/>
        <v>90.583999999999989</v>
      </c>
      <c r="G96" s="32">
        <f t="shared" si="23"/>
        <v>90.583999999999989</v>
      </c>
      <c r="H96" s="32">
        <f t="shared" si="23"/>
        <v>90.583999999999989</v>
      </c>
      <c r="I96" s="32">
        <f t="shared" si="23"/>
        <v>90.583999999999989</v>
      </c>
      <c r="J96" s="32">
        <f t="shared" si="23"/>
        <v>90.583999999999989</v>
      </c>
      <c r="K96" s="32">
        <f t="shared" si="23"/>
        <v>90.583999999999989</v>
      </c>
      <c r="L96" s="32">
        <f t="shared" si="23"/>
        <v>90.583999999999989</v>
      </c>
      <c r="M96" s="32">
        <f t="shared" si="23"/>
        <v>90.583999999999989</v>
      </c>
      <c r="N96" s="32">
        <f t="shared" si="23"/>
        <v>90.583999999999989</v>
      </c>
      <c r="O96" s="32">
        <f t="shared" si="23"/>
        <v>90.583999999999989</v>
      </c>
      <c r="P96" s="32">
        <f t="shared" si="23"/>
        <v>90.583999999999989</v>
      </c>
      <c r="Q96" s="32">
        <f t="shared" si="23"/>
        <v>90.583999999999989</v>
      </c>
      <c r="R96" s="32">
        <f t="shared" si="23"/>
        <v>90.583999999999989</v>
      </c>
      <c r="S96" s="32">
        <f t="shared" si="23"/>
        <v>90.583999999999989</v>
      </c>
      <c r="T96" s="32">
        <f t="shared" si="23"/>
        <v>90.583999999999989</v>
      </c>
      <c r="U96" s="32">
        <f t="shared" si="23"/>
        <v>90.583999999999989</v>
      </c>
      <c r="V96" s="32">
        <f t="shared" si="23"/>
        <v>90.583999999999989</v>
      </c>
      <c r="W96" s="32">
        <f t="shared" si="23"/>
        <v>90.583999999999989</v>
      </c>
      <c r="X96" s="32">
        <f t="shared" si="23"/>
        <v>90.583999999999989</v>
      </c>
      <c r="Y96" s="32">
        <f t="shared" si="23"/>
        <v>90.583999999999989</v>
      </c>
      <c r="Z96" s="32">
        <f t="shared" si="23"/>
        <v>90.583999999999989</v>
      </c>
      <c r="AA96" s="32">
        <f t="shared" si="23"/>
        <v>90.583999999999989</v>
      </c>
      <c r="AB96" s="32">
        <f t="shared" si="23"/>
        <v>90.583999999999989</v>
      </c>
      <c r="AC96" s="32">
        <f t="shared" si="23"/>
        <v>90.583999999999989</v>
      </c>
      <c r="AD96" s="32">
        <f t="shared" si="23"/>
        <v>90.583999999999989</v>
      </c>
      <c r="AE96" s="32">
        <f t="shared" si="23"/>
        <v>90.583999999999989</v>
      </c>
      <c r="AF96" s="32">
        <f t="shared" si="23"/>
        <v>90.583999999999989</v>
      </c>
      <c r="AG96" s="32">
        <f t="shared" si="23"/>
        <v>90.583999999999989</v>
      </c>
      <c r="AH96" s="80">
        <f t="shared" si="23"/>
        <v>90.583999999999989</v>
      </c>
      <c r="AI96" s="76"/>
    </row>
    <row r="97" spans="1:35" s="39" customFormat="1" ht="15.9" customHeight="1" x14ac:dyDescent="0.25">
      <c r="A97" s="35"/>
      <c r="B97" s="34" t="s">
        <v>106</v>
      </c>
      <c r="C97" s="36"/>
      <c r="D97" s="37"/>
      <c r="E97" s="38">
        <f t="shared" ref="E97:AH97" si="24">E95-E96</f>
        <v>4264.4160000000002</v>
      </c>
      <c r="F97" s="38">
        <f t="shared" si="24"/>
        <v>4264.4160000000002</v>
      </c>
      <c r="G97" s="38">
        <f t="shared" si="24"/>
        <v>4264.4160000000002</v>
      </c>
      <c r="H97" s="38">
        <f t="shared" si="24"/>
        <v>4264.4160000000002</v>
      </c>
      <c r="I97" s="38">
        <f t="shared" si="24"/>
        <v>4264.4160000000002</v>
      </c>
      <c r="J97" s="38">
        <f t="shared" si="24"/>
        <v>4264.4160000000002</v>
      </c>
      <c r="K97" s="38">
        <f t="shared" si="24"/>
        <v>4264.4160000000002</v>
      </c>
      <c r="L97" s="38">
        <f t="shared" si="24"/>
        <v>4264.4160000000002</v>
      </c>
      <c r="M97" s="38">
        <f t="shared" si="24"/>
        <v>4264.4160000000002</v>
      </c>
      <c r="N97" s="38">
        <f t="shared" si="24"/>
        <v>4264.4160000000002</v>
      </c>
      <c r="O97" s="38">
        <f t="shared" si="24"/>
        <v>4264.4160000000002</v>
      </c>
      <c r="P97" s="38">
        <f t="shared" si="24"/>
        <v>4264.4160000000002</v>
      </c>
      <c r="Q97" s="38">
        <f t="shared" si="24"/>
        <v>4264.4160000000002</v>
      </c>
      <c r="R97" s="38">
        <f t="shared" si="24"/>
        <v>4264.4160000000002</v>
      </c>
      <c r="S97" s="38">
        <f t="shared" si="24"/>
        <v>4264.4160000000002</v>
      </c>
      <c r="T97" s="38">
        <f t="shared" si="24"/>
        <v>4264.4160000000002</v>
      </c>
      <c r="U97" s="38">
        <f t="shared" si="24"/>
        <v>4264.4160000000002</v>
      </c>
      <c r="V97" s="38">
        <f t="shared" si="24"/>
        <v>4264.4160000000002</v>
      </c>
      <c r="W97" s="38">
        <f t="shared" si="24"/>
        <v>4264.4160000000002</v>
      </c>
      <c r="X97" s="38">
        <f t="shared" si="24"/>
        <v>4264.4160000000002</v>
      </c>
      <c r="Y97" s="38">
        <f t="shared" si="24"/>
        <v>4264.4160000000002</v>
      </c>
      <c r="Z97" s="38">
        <f t="shared" si="24"/>
        <v>4264.4160000000002</v>
      </c>
      <c r="AA97" s="38">
        <f t="shared" si="24"/>
        <v>4264.4160000000002</v>
      </c>
      <c r="AB97" s="38">
        <f t="shared" si="24"/>
        <v>4264.4160000000002</v>
      </c>
      <c r="AC97" s="38">
        <f t="shared" si="24"/>
        <v>4264.4160000000002</v>
      </c>
      <c r="AD97" s="38">
        <f t="shared" si="24"/>
        <v>4264.4160000000002</v>
      </c>
      <c r="AE97" s="38">
        <f t="shared" si="24"/>
        <v>4264.4160000000002</v>
      </c>
      <c r="AF97" s="38">
        <f t="shared" si="24"/>
        <v>4264.4160000000002</v>
      </c>
      <c r="AG97" s="38">
        <f t="shared" si="24"/>
        <v>4264.4160000000002</v>
      </c>
      <c r="AH97" s="81">
        <f t="shared" si="24"/>
        <v>4264.4160000000002</v>
      </c>
      <c r="AI97" s="76"/>
    </row>
    <row r="98" spans="1:35" s="3" customFormat="1" ht="15.9" customHeight="1" x14ac:dyDescent="0.25">
      <c r="A98" s="5"/>
      <c r="B98" s="25" t="s">
        <v>105</v>
      </c>
      <c r="C98" s="27">
        <f>SUM(C90:C94)</f>
        <v>4355</v>
      </c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78"/>
    </row>
    <row r="99" spans="1:35" s="3" customFormat="1" ht="15.9" customHeight="1" x14ac:dyDescent="0.25">
      <c r="A99" s="5"/>
      <c r="B99" s="6"/>
      <c r="C99" s="5">
        <f>SUM(E97:AH97)/31</f>
        <v>4126.8541935483854</v>
      </c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78"/>
    </row>
    <row r="100" spans="1:35" s="3" customFormat="1" ht="15.9" customHeight="1" x14ac:dyDescent="0.3">
      <c r="A100" s="5"/>
      <c r="B100" s="26" t="s">
        <v>111</v>
      </c>
      <c r="C100" s="5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78"/>
    </row>
    <row r="101" spans="1:35" s="3" customFormat="1" ht="15.9" customHeight="1" x14ac:dyDescent="0.25">
      <c r="A101" s="47">
        <v>1</v>
      </c>
      <c r="B101" s="48" t="s">
        <v>63</v>
      </c>
      <c r="C101" s="47">
        <v>780</v>
      </c>
      <c r="D101" s="49"/>
      <c r="E101" s="50">
        <v>1</v>
      </c>
      <c r="F101" s="50">
        <v>1</v>
      </c>
      <c r="G101" s="50">
        <v>1</v>
      </c>
      <c r="H101" s="50">
        <v>1</v>
      </c>
      <c r="I101" s="50">
        <v>1</v>
      </c>
      <c r="J101" s="50">
        <v>1</v>
      </c>
      <c r="K101" s="50">
        <v>1</v>
      </c>
      <c r="L101" s="50">
        <v>1</v>
      </c>
      <c r="M101" s="50">
        <v>1</v>
      </c>
      <c r="N101" s="50">
        <v>1</v>
      </c>
      <c r="O101" s="50">
        <v>1</v>
      </c>
      <c r="P101" s="50">
        <v>1</v>
      </c>
      <c r="Q101" s="50">
        <v>1</v>
      </c>
      <c r="R101" s="50">
        <v>1</v>
      </c>
      <c r="S101" s="50">
        <v>1</v>
      </c>
      <c r="T101" s="50">
        <v>1</v>
      </c>
      <c r="U101" s="50">
        <v>1</v>
      </c>
      <c r="V101" s="50">
        <v>1</v>
      </c>
      <c r="W101" s="50">
        <v>1</v>
      </c>
      <c r="X101" s="50">
        <v>1</v>
      </c>
      <c r="Y101" s="50">
        <v>1</v>
      </c>
      <c r="Z101" s="50">
        <v>1</v>
      </c>
      <c r="AA101" s="50">
        <v>1</v>
      </c>
      <c r="AB101" s="50">
        <v>1</v>
      </c>
      <c r="AC101" s="50">
        <v>1</v>
      </c>
      <c r="AD101" s="50">
        <v>1</v>
      </c>
      <c r="AE101" s="50">
        <v>1</v>
      </c>
      <c r="AF101" s="50">
        <v>1</v>
      </c>
      <c r="AG101" s="50">
        <v>1</v>
      </c>
      <c r="AH101" s="79">
        <v>1</v>
      </c>
    </row>
    <row r="102" spans="1:35" s="3" customFormat="1" ht="15.9" customHeight="1" x14ac:dyDescent="0.25">
      <c r="A102" s="47">
        <f>+A101+1</f>
        <v>2</v>
      </c>
      <c r="B102" s="48" t="s">
        <v>64</v>
      </c>
      <c r="C102" s="47">
        <v>470</v>
      </c>
      <c r="D102" s="68"/>
      <c r="E102" s="50">
        <v>1</v>
      </c>
      <c r="F102" s="50">
        <v>1</v>
      </c>
      <c r="G102" s="50">
        <v>1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>
        <v>1</v>
      </c>
      <c r="AC102" s="50">
        <v>1</v>
      </c>
      <c r="AD102" s="50">
        <v>1</v>
      </c>
      <c r="AE102" s="50">
        <v>1</v>
      </c>
      <c r="AF102" s="50">
        <v>1</v>
      </c>
      <c r="AG102" s="50">
        <v>1</v>
      </c>
      <c r="AH102" s="79">
        <v>1</v>
      </c>
    </row>
    <row r="103" spans="1:35" s="3" customFormat="1" ht="15.9" customHeight="1" x14ac:dyDescent="0.25">
      <c r="A103" s="47">
        <f>+A102+1</f>
        <v>3</v>
      </c>
      <c r="B103" s="48" t="s">
        <v>65</v>
      </c>
      <c r="C103" s="47">
        <v>975</v>
      </c>
      <c r="D103" s="68"/>
      <c r="E103" s="50">
        <v>1</v>
      </c>
      <c r="F103" s="50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79">
        <v>1</v>
      </c>
    </row>
    <row r="104" spans="1:35" s="3" customFormat="1" ht="15.9" customHeight="1" x14ac:dyDescent="0.25">
      <c r="A104" s="47">
        <f>+A103+1</f>
        <v>4</v>
      </c>
      <c r="B104" s="48" t="s">
        <v>66</v>
      </c>
      <c r="C104" s="47">
        <v>965</v>
      </c>
      <c r="D104" s="68"/>
      <c r="E104" s="50">
        <v>1</v>
      </c>
      <c r="F104" s="50">
        <v>1</v>
      </c>
      <c r="G104" s="50">
        <v>1</v>
      </c>
      <c r="H104" s="50">
        <v>1</v>
      </c>
      <c r="I104" s="50">
        <v>1</v>
      </c>
      <c r="J104" s="50">
        <v>1</v>
      </c>
      <c r="K104" s="50">
        <v>1</v>
      </c>
      <c r="L104" s="50">
        <v>1</v>
      </c>
      <c r="M104" s="50">
        <v>1</v>
      </c>
      <c r="N104" s="50">
        <v>1</v>
      </c>
      <c r="O104" s="50">
        <v>1</v>
      </c>
      <c r="P104" s="50">
        <v>1</v>
      </c>
      <c r="Q104" s="50">
        <v>1</v>
      </c>
      <c r="R104" s="50">
        <v>1</v>
      </c>
      <c r="S104" s="50">
        <v>1</v>
      </c>
      <c r="T104" s="50">
        <v>1</v>
      </c>
      <c r="U104" s="50">
        <v>1</v>
      </c>
      <c r="V104" s="50">
        <v>1</v>
      </c>
      <c r="W104" s="50">
        <v>1</v>
      </c>
      <c r="X104" s="50">
        <v>1</v>
      </c>
      <c r="Y104" s="50">
        <v>1</v>
      </c>
      <c r="Z104" s="50">
        <v>1</v>
      </c>
      <c r="AA104" s="50">
        <v>1</v>
      </c>
      <c r="AB104" s="50">
        <v>1</v>
      </c>
      <c r="AC104" s="50">
        <v>1</v>
      </c>
      <c r="AD104" s="50">
        <v>1</v>
      </c>
      <c r="AE104" s="50">
        <v>1</v>
      </c>
      <c r="AF104" s="50">
        <v>1</v>
      </c>
      <c r="AG104" s="50">
        <v>1</v>
      </c>
      <c r="AH104" s="79">
        <v>1</v>
      </c>
    </row>
    <row r="105" spans="1:35" s="3" customFormat="1" ht="15.9" customHeight="1" x14ac:dyDescent="0.25">
      <c r="A105" s="47">
        <f>+A104+1</f>
        <v>5</v>
      </c>
      <c r="B105" s="48" t="s">
        <v>67</v>
      </c>
      <c r="C105" s="47">
        <v>610</v>
      </c>
      <c r="D105" s="68"/>
      <c r="E105" s="50">
        <v>1</v>
      </c>
      <c r="F105" s="50">
        <v>1</v>
      </c>
      <c r="G105" s="50">
        <v>1</v>
      </c>
      <c r="H105" s="50">
        <v>1</v>
      </c>
      <c r="I105" s="50">
        <v>1</v>
      </c>
      <c r="J105" s="50">
        <v>1</v>
      </c>
      <c r="K105" s="50">
        <v>1</v>
      </c>
      <c r="L105" s="50">
        <v>1</v>
      </c>
      <c r="M105" s="50">
        <v>1</v>
      </c>
      <c r="N105" s="50">
        <v>1</v>
      </c>
      <c r="O105" s="50">
        <v>1</v>
      </c>
      <c r="P105" s="50">
        <v>1</v>
      </c>
      <c r="Q105" s="50">
        <v>1</v>
      </c>
      <c r="R105" s="50">
        <v>1</v>
      </c>
      <c r="S105" s="50">
        <v>1</v>
      </c>
      <c r="T105" s="50">
        <v>1</v>
      </c>
      <c r="U105" s="50">
        <v>1</v>
      </c>
      <c r="V105" s="50">
        <v>1</v>
      </c>
      <c r="W105" s="50">
        <v>1</v>
      </c>
      <c r="X105" s="50">
        <v>1</v>
      </c>
      <c r="Y105" s="50">
        <v>1</v>
      </c>
      <c r="Z105" s="50">
        <v>1</v>
      </c>
      <c r="AA105" s="50">
        <v>1</v>
      </c>
      <c r="AB105" s="50">
        <v>1</v>
      </c>
      <c r="AC105" s="50">
        <v>1</v>
      </c>
      <c r="AD105" s="50">
        <v>1</v>
      </c>
      <c r="AE105" s="50">
        <v>1</v>
      </c>
      <c r="AF105" s="50">
        <v>1</v>
      </c>
      <c r="AG105" s="50">
        <v>1</v>
      </c>
      <c r="AH105" s="79">
        <v>1</v>
      </c>
    </row>
    <row r="106" spans="1:35" s="3" customFormat="1" ht="15.9" customHeight="1" thickBot="1" x14ac:dyDescent="0.3">
      <c r="A106" s="53">
        <f>+A105+1</f>
        <v>6</v>
      </c>
      <c r="B106" s="54" t="s">
        <v>68</v>
      </c>
      <c r="C106" s="53">
        <v>1137</v>
      </c>
      <c r="D106" s="55"/>
      <c r="E106" s="56">
        <v>1</v>
      </c>
      <c r="F106" s="56">
        <v>1</v>
      </c>
      <c r="G106" s="56">
        <v>1</v>
      </c>
      <c r="H106" s="56">
        <v>1</v>
      </c>
      <c r="I106" s="56">
        <v>1</v>
      </c>
      <c r="J106" s="56">
        <v>1</v>
      </c>
      <c r="K106" s="56">
        <v>1</v>
      </c>
      <c r="L106" s="56">
        <v>1</v>
      </c>
      <c r="M106" s="56">
        <v>1</v>
      </c>
      <c r="N106" s="56">
        <v>1</v>
      </c>
      <c r="O106" s="56">
        <v>1</v>
      </c>
      <c r="P106" s="56">
        <v>1</v>
      </c>
      <c r="Q106" s="56">
        <v>1</v>
      </c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56">
        <v>1</v>
      </c>
      <c r="AA106" s="56">
        <v>1</v>
      </c>
      <c r="AB106" s="56">
        <v>1</v>
      </c>
      <c r="AC106" s="56">
        <v>1</v>
      </c>
      <c r="AD106" s="56">
        <v>1</v>
      </c>
      <c r="AE106" s="56">
        <v>1</v>
      </c>
      <c r="AF106" s="56">
        <v>1</v>
      </c>
      <c r="AG106" s="56">
        <v>1</v>
      </c>
      <c r="AH106" s="75">
        <v>1</v>
      </c>
    </row>
    <row r="107" spans="1:35" s="3" customFormat="1" ht="15.9" customHeight="1" x14ac:dyDescent="0.25">
      <c r="A107" s="28"/>
      <c r="B107" s="33" t="s">
        <v>108</v>
      </c>
      <c r="C107" s="30"/>
      <c r="D107" s="31"/>
      <c r="E107" s="32">
        <f t="shared" ref="E107:AH107" si="25">(E101*$C101)+(E102*$C102)+(E103*$C103)+(E104*$C104)+(E105*$C105)+(E106*$C106)</f>
        <v>4937</v>
      </c>
      <c r="F107" s="102">
        <f t="shared" si="25"/>
        <v>4937</v>
      </c>
      <c r="G107" s="102">
        <f t="shared" si="25"/>
        <v>4937</v>
      </c>
      <c r="H107" s="102">
        <f t="shared" si="25"/>
        <v>4937</v>
      </c>
      <c r="I107" s="102">
        <f t="shared" si="25"/>
        <v>4937</v>
      </c>
      <c r="J107" s="102">
        <f t="shared" si="25"/>
        <v>4937</v>
      </c>
      <c r="K107" s="102">
        <f t="shared" si="25"/>
        <v>4937</v>
      </c>
      <c r="L107" s="102">
        <f t="shared" si="25"/>
        <v>4937</v>
      </c>
      <c r="M107" s="102">
        <f t="shared" si="25"/>
        <v>4937</v>
      </c>
      <c r="N107" s="102">
        <f t="shared" si="25"/>
        <v>4937</v>
      </c>
      <c r="O107" s="102">
        <f t="shared" si="25"/>
        <v>4937</v>
      </c>
      <c r="P107" s="102">
        <f t="shared" si="25"/>
        <v>4937</v>
      </c>
      <c r="Q107" s="102">
        <f t="shared" si="25"/>
        <v>4937</v>
      </c>
      <c r="R107" s="102">
        <f t="shared" si="25"/>
        <v>4937</v>
      </c>
      <c r="S107" s="102">
        <f t="shared" si="25"/>
        <v>4937</v>
      </c>
      <c r="T107" s="102">
        <f t="shared" si="25"/>
        <v>4937</v>
      </c>
      <c r="U107" s="102">
        <f t="shared" si="25"/>
        <v>4937</v>
      </c>
      <c r="V107" s="102">
        <f t="shared" si="25"/>
        <v>4937</v>
      </c>
      <c r="W107" s="102">
        <f t="shared" si="25"/>
        <v>4937</v>
      </c>
      <c r="X107" s="102">
        <f t="shared" si="25"/>
        <v>4937</v>
      </c>
      <c r="Y107" s="102">
        <f t="shared" si="25"/>
        <v>4937</v>
      </c>
      <c r="Z107" s="102">
        <f t="shared" si="25"/>
        <v>4937</v>
      </c>
      <c r="AA107" s="102">
        <f t="shared" si="25"/>
        <v>4937</v>
      </c>
      <c r="AB107" s="102">
        <f t="shared" si="25"/>
        <v>4937</v>
      </c>
      <c r="AC107" s="102">
        <f t="shared" si="25"/>
        <v>4937</v>
      </c>
      <c r="AD107" s="102">
        <f t="shared" si="25"/>
        <v>4937</v>
      </c>
      <c r="AE107" s="102">
        <f t="shared" si="25"/>
        <v>4937</v>
      </c>
      <c r="AF107" s="102">
        <f t="shared" si="25"/>
        <v>4937</v>
      </c>
      <c r="AG107" s="102">
        <f t="shared" si="25"/>
        <v>4937</v>
      </c>
      <c r="AH107" s="103">
        <f t="shared" si="25"/>
        <v>4937</v>
      </c>
    </row>
    <row r="108" spans="1:35" s="3" customFormat="1" ht="15.9" customHeight="1" x14ac:dyDescent="0.25">
      <c r="A108" s="35"/>
      <c r="B108" s="33" t="s">
        <v>109</v>
      </c>
      <c r="C108" s="40">
        <v>5.0500000000000003E-2</v>
      </c>
      <c r="D108" s="37"/>
      <c r="E108" s="32">
        <f t="shared" ref="E108:AH108" si="26">E107*$C108</f>
        <v>249.31850000000003</v>
      </c>
      <c r="F108" s="32">
        <f t="shared" si="26"/>
        <v>249.31850000000003</v>
      </c>
      <c r="G108" s="32">
        <f t="shared" si="26"/>
        <v>249.31850000000003</v>
      </c>
      <c r="H108" s="32">
        <f t="shared" si="26"/>
        <v>249.31850000000003</v>
      </c>
      <c r="I108" s="32">
        <f t="shared" si="26"/>
        <v>249.31850000000003</v>
      </c>
      <c r="J108" s="32">
        <f t="shared" si="26"/>
        <v>249.31850000000003</v>
      </c>
      <c r="K108" s="32">
        <f t="shared" si="26"/>
        <v>249.31850000000003</v>
      </c>
      <c r="L108" s="32">
        <f t="shared" si="26"/>
        <v>249.31850000000003</v>
      </c>
      <c r="M108" s="32">
        <f t="shared" si="26"/>
        <v>249.31850000000003</v>
      </c>
      <c r="N108" s="32">
        <f t="shared" si="26"/>
        <v>249.31850000000003</v>
      </c>
      <c r="O108" s="32">
        <f t="shared" si="26"/>
        <v>249.31850000000003</v>
      </c>
      <c r="P108" s="32">
        <f t="shared" si="26"/>
        <v>249.31850000000003</v>
      </c>
      <c r="Q108" s="32">
        <f t="shared" si="26"/>
        <v>249.31850000000003</v>
      </c>
      <c r="R108" s="32">
        <f t="shared" si="26"/>
        <v>249.31850000000003</v>
      </c>
      <c r="S108" s="32">
        <f t="shared" si="26"/>
        <v>249.31850000000003</v>
      </c>
      <c r="T108" s="32">
        <f t="shared" si="26"/>
        <v>249.31850000000003</v>
      </c>
      <c r="U108" s="32">
        <f t="shared" si="26"/>
        <v>249.31850000000003</v>
      </c>
      <c r="V108" s="32">
        <f t="shared" si="26"/>
        <v>249.31850000000003</v>
      </c>
      <c r="W108" s="32">
        <f t="shared" si="26"/>
        <v>249.31850000000003</v>
      </c>
      <c r="X108" s="32">
        <f t="shared" si="26"/>
        <v>249.31850000000003</v>
      </c>
      <c r="Y108" s="32">
        <f t="shared" si="26"/>
        <v>249.31850000000003</v>
      </c>
      <c r="Z108" s="32">
        <f t="shared" si="26"/>
        <v>249.31850000000003</v>
      </c>
      <c r="AA108" s="32">
        <f t="shared" si="26"/>
        <v>249.31850000000003</v>
      </c>
      <c r="AB108" s="32">
        <f t="shared" si="26"/>
        <v>249.31850000000003</v>
      </c>
      <c r="AC108" s="32">
        <f t="shared" si="26"/>
        <v>249.31850000000003</v>
      </c>
      <c r="AD108" s="32">
        <f t="shared" si="26"/>
        <v>249.31850000000003</v>
      </c>
      <c r="AE108" s="32">
        <f t="shared" si="26"/>
        <v>249.31850000000003</v>
      </c>
      <c r="AF108" s="32">
        <f t="shared" si="26"/>
        <v>249.31850000000003</v>
      </c>
      <c r="AG108" s="32">
        <f t="shared" si="26"/>
        <v>249.31850000000003</v>
      </c>
      <c r="AH108" s="80">
        <f t="shared" si="26"/>
        <v>249.31850000000003</v>
      </c>
    </row>
    <row r="109" spans="1:35" s="3" customFormat="1" ht="15.9" customHeight="1" x14ac:dyDescent="0.25">
      <c r="A109" s="35"/>
      <c r="B109" s="34" t="s">
        <v>106</v>
      </c>
      <c r="C109" s="36"/>
      <c r="D109" s="37"/>
      <c r="E109" s="38">
        <f t="shared" ref="E109:AH109" si="27">E107-E108</f>
        <v>4687.6814999999997</v>
      </c>
      <c r="F109" s="38">
        <f t="shared" si="27"/>
        <v>4687.6814999999997</v>
      </c>
      <c r="G109" s="38">
        <f t="shared" si="27"/>
        <v>4687.6814999999997</v>
      </c>
      <c r="H109" s="38">
        <f t="shared" si="27"/>
        <v>4687.6814999999997</v>
      </c>
      <c r="I109" s="38">
        <f t="shared" si="27"/>
        <v>4687.6814999999997</v>
      </c>
      <c r="J109" s="38">
        <f t="shared" si="27"/>
        <v>4687.6814999999997</v>
      </c>
      <c r="K109" s="38">
        <f t="shared" si="27"/>
        <v>4687.6814999999997</v>
      </c>
      <c r="L109" s="38">
        <f t="shared" si="27"/>
        <v>4687.6814999999997</v>
      </c>
      <c r="M109" s="38">
        <f t="shared" si="27"/>
        <v>4687.6814999999997</v>
      </c>
      <c r="N109" s="38">
        <f t="shared" si="27"/>
        <v>4687.6814999999997</v>
      </c>
      <c r="O109" s="38">
        <f t="shared" si="27"/>
        <v>4687.6814999999997</v>
      </c>
      <c r="P109" s="38">
        <f t="shared" si="27"/>
        <v>4687.6814999999997</v>
      </c>
      <c r="Q109" s="38">
        <f t="shared" si="27"/>
        <v>4687.6814999999997</v>
      </c>
      <c r="R109" s="38">
        <f t="shared" si="27"/>
        <v>4687.6814999999997</v>
      </c>
      <c r="S109" s="38">
        <f t="shared" si="27"/>
        <v>4687.6814999999997</v>
      </c>
      <c r="T109" s="38">
        <f t="shared" si="27"/>
        <v>4687.6814999999997</v>
      </c>
      <c r="U109" s="38">
        <f t="shared" si="27"/>
        <v>4687.6814999999997</v>
      </c>
      <c r="V109" s="38">
        <f t="shared" si="27"/>
        <v>4687.6814999999997</v>
      </c>
      <c r="W109" s="38">
        <f t="shared" si="27"/>
        <v>4687.6814999999997</v>
      </c>
      <c r="X109" s="38">
        <f t="shared" si="27"/>
        <v>4687.6814999999997</v>
      </c>
      <c r="Y109" s="38">
        <f t="shared" si="27"/>
        <v>4687.6814999999997</v>
      </c>
      <c r="Z109" s="38">
        <f t="shared" si="27"/>
        <v>4687.6814999999997</v>
      </c>
      <c r="AA109" s="38">
        <f t="shared" si="27"/>
        <v>4687.6814999999997</v>
      </c>
      <c r="AB109" s="38">
        <f t="shared" si="27"/>
        <v>4687.6814999999997</v>
      </c>
      <c r="AC109" s="38">
        <f t="shared" si="27"/>
        <v>4687.6814999999997</v>
      </c>
      <c r="AD109" s="38">
        <f t="shared" si="27"/>
        <v>4687.6814999999997</v>
      </c>
      <c r="AE109" s="38">
        <f t="shared" si="27"/>
        <v>4687.6814999999997</v>
      </c>
      <c r="AF109" s="38">
        <f t="shared" si="27"/>
        <v>4687.6814999999997</v>
      </c>
      <c r="AG109" s="38">
        <f t="shared" si="27"/>
        <v>4687.6814999999997</v>
      </c>
      <c r="AH109" s="81">
        <f t="shared" si="27"/>
        <v>4687.6814999999997</v>
      </c>
    </row>
    <row r="110" spans="1:35" s="3" customFormat="1" ht="15.9" customHeight="1" x14ac:dyDescent="0.25">
      <c r="A110" s="5"/>
      <c r="B110" s="25" t="s">
        <v>105</v>
      </c>
      <c r="C110" s="27">
        <f>SUM(C101:C106)</f>
        <v>4937</v>
      </c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78"/>
    </row>
    <row r="111" spans="1:35" s="3" customFormat="1" ht="15.9" customHeight="1" x14ac:dyDescent="0.25">
      <c r="A111" s="5"/>
      <c r="B111" s="6"/>
      <c r="C111" s="5">
        <f>SUM(E109:AH109)/31</f>
        <v>4536.4659677419386</v>
      </c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78"/>
    </row>
    <row r="112" spans="1:35" s="3" customFormat="1" ht="15.9" customHeight="1" x14ac:dyDescent="0.3">
      <c r="A112" s="5"/>
      <c r="B112" s="26" t="s">
        <v>70</v>
      </c>
      <c r="C112" s="5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78"/>
    </row>
    <row r="113" spans="1:34" s="3" customFormat="1" ht="15.9" customHeight="1" x14ac:dyDescent="0.25">
      <c r="A113" s="47">
        <v>1</v>
      </c>
      <c r="B113" s="48" t="s">
        <v>69</v>
      </c>
      <c r="C113" s="47">
        <v>1065</v>
      </c>
      <c r="D113" s="49"/>
      <c r="E113" s="50">
        <v>1</v>
      </c>
      <c r="F113" s="50">
        <v>1</v>
      </c>
      <c r="G113" s="50">
        <v>1</v>
      </c>
      <c r="H113" s="50">
        <v>1</v>
      </c>
      <c r="I113" s="50">
        <v>1</v>
      </c>
      <c r="J113" s="50">
        <v>1</v>
      </c>
      <c r="K113" s="50">
        <v>1</v>
      </c>
      <c r="L113" s="50">
        <v>1</v>
      </c>
      <c r="M113" s="50">
        <v>1</v>
      </c>
      <c r="N113" s="50">
        <v>1</v>
      </c>
      <c r="O113" s="50">
        <v>1</v>
      </c>
      <c r="P113" s="50">
        <v>1</v>
      </c>
      <c r="Q113" s="50">
        <v>1</v>
      </c>
      <c r="R113" s="50">
        <v>1</v>
      </c>
      <c r="S113" s="50">
        <v>1</v>
      </c>
      <c r="T113" s="50">
        <v>1</v>
      </c>
      <c r="U113" s="50">
        <v>1</v>
      </c>
      <c r="V113" s="50">
        <v>1</v>
      </c>
      <c r="W113" s="50">
        <v>1</v>
      </c>
      <c r="X113" s="50">
        <v>1</v>
      </c>
      <c r="Y113" s="50">
        <v>1</v>
      </c>
      <c r="Z113" s="50">
        <v>1</v>
      </c>
      <c r="AA113" s="50">
        <v>1</v>
      </c>
      <c r="AB113" s="50">
        <v>1</v>
      </c>
      <c r="AC113" s="50">
        <v>1</v>
      </c>
      <c r="AD113" s="50">
        <v>1</v>
      </c>
      <c r="AE113" s="50">
        <v>1</v>
      </c>
      <c r="AF113" s="50">
        <v>1</v>
      </c>
      <c r="AG113" s="50">
        <v>1</v>
      </c>
      <c r="AH113" s="79">
        <v>1</v>
      </c>
    </row>
    <row r="114" spans="1:34" s="3" customFormat="1" ht="15.9" customHeight="1" x14ac:dyDescent="0.25">
      <c r="A114" s="47">
        <f t="shared" ref="A114:A139" si="28">+A113+1</f>
        <v>2</v>
      </c>
      <c r="B114" s="48" t="s">
        <v>71</v>
      </c>
      <c r="C114" s="47">
        <v>1065</v>
      </c>
      <c r="D114" s="68"/>
      <c r="E114" s="50">
        <v>1</v>
      </c>
      <c r="F114" s="50">
        <v>1</v>
      </c>
      <c r="G114" s="50">
        <v>1</v>
      </c>
      <c r="H114" s="50">
        <v>1</v>
      </c>
      <c r="I114" s="50">
        <v>1</v>
      </c>
      <c r="J114" s="50">
        <v>1</v>
      </c>
      <c r="K114" s="50">
        <v>1</v>
      </c>
      <c r="L114" s="50">
        <v>1</v>
      </c>
      <c r="M114" s="50">
        <v>1</v>
      </c>
      <c r="N114" s="50">
        <v>1</v>
      </c>
      <c r="O114" s="50">
        <v>1</v>
      </c>
      <c r="P114" s="50">
        <v>1</v>
      </c>
      <c r="Q114" s="50">
        <v>1</v>
      </c>
      <c r="R114" s="50">
        <v>1</v>
      </c>
      <c r="S114" s="50">
        <v>1</v>
      </c>
      <c r="T114" s="50">
        <v>1</v>
      </c>
      <c r="U114" s="50">
        <v>1</v>
      </c>
      <c r="V114" s="50">
        <v>1</v>
      </c>
      <c r="W114" s="50">
        <v>1</v>
      </c>
      <c r="X114" s="50">
        <v>1</v>
      </c>
      <c r="Y114" s="50">
        <v>1</v>
      </c>
      <c r="Z114" s="50">
        <v>1</v>
      </c>
      <c r="AA114" s="50">
        <v>1</v>
      </c>
      <c r="AB114" s="50">
        <v>1</v>
      </c>
      <c r="AC114" s="50">
        <v>1</v>
      </c>
      <c r="AD114" s="50">
        <v>1</v>
      </c>
      <c r="AE114" s="50">
        <v>1</v>
      </c>
      <c r="AF114" s="50">
        <v>1</v>
      </c>
      <c r="AG114" s="50">
        <v>1</v>
      </c>
      <c r="AH114" s="79">
        <v>1</v>
      </c>
    </row>
    <row r="115" spans="1:34" s="3" customFormat="1" ht="15.9" customHeight="1" x14ac:dyDescent="0.25">
      <c r="A115" s="47">
        <f t="shared" si="28"/>
        <v>3</v>
      </c>
      <c r="B115" s="48" t="s">
        <v>72</v>
      </c>
      <c r="C115" s="47">
        <v>767</v>
      </c>
      <c r="D115" s="68"/>
      <c r="E115" s="50">
        <v>1</v>
      </c>
      <c r="F115" s="50">
        <v>1</v>
      </c>
      <c r="G115" s="50">
        <v>1</v>
      </c>
      <c r="H115" s="50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>
        <v>1</v>
      </c>
      <c r="X115" s="50">
        <v>1</v>
      </c>
      <c r="Y115" s="50">
        <v>1</v>
      </c>
      <c r="Z115" s="50">
        <v>1</v>
      </c>
      <c r="AA115" s="50">
        <v>1</v>
      </c>
      <c r="AB115" s="50">
        <v>1</v>
      </c>
      <c r="AC115" s="50">
        <v>1</v>
      </c>
      <c r="AD115" s="50">
        <v>1</v>
      </c>
      <c r="AE115" s="50">
        <v>1</v>
      </c>
      <c r="AF115" s="50">
        <v>1</v>
      </c>
      <c r="AG115" s="50">
        <v>1</v>
      </c>
      <c r="AH115" s="79">
        <v>1</v>
      </c>
    </row>
    <row r="116" spans="1:34" s="3" customFormat="1" ht="15.9" customHeight="1" x14ac:dyDescent="0.25">
      <c r="A116" s="47">
        <f t="shared" si="28"/>
        <v>4</v>
      </c>
      <c r="B116" s="48" t="s">
        <v>73</v>
      </c>
      <c r="C116" s="47">
        <v>754</v>
      </c>
      <c r="D116" s="68"/>
      <c r="E116" s="50">
        <v>1</v>
      </c>
      <c r="F116" s="50">
        <v>1</v>
      </c>
      <c r="G116" s="50">
        <v>1</v>
      </c>
      <c r="H116" s="50">
        <v>1</v>
      </c>
      <c r="I116" s="50">
        <v>1</v>
      </c>
      <c r="J116" s="50">
        <v>1</v>
      </c>
      <c r="K116" s="50">
        <v>1</v>
      </c>
      <c r="L116" s="50">
        <v>1</v>
      </c>
      <c r="M116" s="50">
        <v>1</v>
      </c>
      <c r="N116" s="50">
        <v>1</v>
      </c>
      <c r="O116" s="50">
        <v>1</v>
      </c>
      <c r="P116" s="50">
        <v>1</v>
      </c>
      <c r="Q116" s="50">
        <v>1</v>
      </c>
      <c r="R116" s="50">
        <v>1</v>
      </c>
      <c r="S116" s="50">
        <v>1</v>
      </c>
      <c r="T116" s="50">
        <v>1</v>
      </c>
      <c r="U116" s="50">
        <v>1</v>
      </c>
      <c r="V116" s="50">
        <v>1</v>
      </c>
      <c r="W116" s="50">
        <v>1</v>
      </c>
      <c r="X116" s="50">
        <v>1</v>
      </c>
      <c r="Y116" s="50">
        <v>1</v>
      </c>
      <c r="Z116" s="50">
        <v>1</v>
      </c>
      <c r="AA116" s="50">
        <v>1</v>
      </c>
      <c r="AB116" s="50">
        <v>1</v>
      </c>
      <c r="AC116" s="50">
        <v>1</v>
      </c>
      <c r="AD116" s="50">
        <v>1</v>
      </c>
      <c r="AE116" s="50">
        <v>1</v>
      </c>
      <c r="AF116" s="50">
        <v>1</v>
      </c>
      <c r="AG116" s="50">
        <v>1</v>
      </c>
      <c r="AH116" s="79">
        <v>1</v>
      </c>
    </row>
    <row r="117" spans="1:34" s="3" customFormat="1" ht="15.9" customHeight="1" x14ac:dyDescent="0.25">
      <c r="A117" s="47">
        <f t="shared" si="28"/>
        <v>5</v>
      </c>
      <c r="B117" s="48" t="s">
        <v>74</v>
      </c>
      <c r="C117" s="47">
        <v>1129</v>
      </c>
      <c r="D117" s="49"/>
      <c r="E117" s="50">
        <v>1</v>
      </c>
      <c r="F117" s="50">
        <v>1</v>
      </c>
      <c r="G117" s="50">
        <v>1</v>
      </c>
      <c r="H117" s="50">
        <v>1</v>
      </c>
      <c r="I117" s="50">
        <v>1</v>
      </c>
      <c r="J117" s="50">
        <v>1</v>
      </c>
      <c r="K117" s="50">
        <v>1</v>
      </c>
      <c r="L117" s="50">
        <v>1</v>
      </c>
      <c r="M117" s="50">
        <v>1</v>
      </c>
      <c r="N117" s="50">
        <v>1</v>
      </c>
      <c r="O117" s="50">
        <v>1</v>
      </c>
      <c r="P117" s="50">
        <v>1</v>
      </c>
      <c r="Q117" s="50">
        <v>1</v>
      </c>
      <c r="R117" s="50">
        <v>1</v>
      </c>
      <c r="S117" s="50">
        <v>1</v>
      </c>
      <c r="T117" s="50">
        <v>1</v>
      </c>
      <c r="U117" s="50">
        <v>1</v>
      </c>
      <c r="V117" s="50">
        <v>1</v>
      </c>
      <c r="W117" s="50">
        <v>1</v>
      </c>
      <c r="X117" s="50">
        <v>1</v>
      </c>
      <c r="Y117" s="50">
        <v>1</v>
      </c>
      <c r="Z117" s="50">
        <v>1</v>
      </c>
      <c r="AA117" s="50">
        <v>1</v>
      </c>
      <c r="AB117" s="50">
        <v>1</v>
      </c>
      <c r="AC117" s="50">
        <v>1</v>
      </c>
      <c r="AD117" s="50">
        <v>1</v>
      </c>
      <c r="AE117" s="50">
        <v>1</v>
      </c>
      <c r="AF117" s="50">
        <v>1</v>
      </c>
      <c r="AG117" s="50">
        <v>1</v>
      </c>
      <c r="AH117" s="79">
        <v>1</v>
      </c>
    </row>
    <row r="118" spans="1:34" s="3" customFormat="1" ht="15.9" customHeight="1" x14ac:dyDescent="0.25">
      <c r="A118" s="47">
        <f t="shared" si="28"/>
        <v>6</v>
      </c>
      <c r="B118" s="48" t="s">
        <v>75</v>
      </c>
      <c r="C118" s="47">
        <v>1129</v>
      </c>
      <c r="D118" s="49"/>
      <c r="E118" s="50">
        <v>1</v>
      </c>
      <c r="F118" s="50">
        <v>1</v>
      </c>
      <c r="G118" s="50">
        <v>1</v>
      </c>
      <c r="H118" s="50">
        <v>1</v>
      </c>
      <c r="I118" s="50">
        <v>1</v>
      </c>
      <c r="J118" s="50">
        <v>1</v>
      </c>
      <c r="K118" s="50">
        <v>1</v>
      </c>
      <c r="L118" s="64">
        <v>0</v>
      </c>
      <c r="M118" s="64">
        <v>0</v>
      </c>
      <c r="N118" s="64">
        <v>0</v>
      </c>
      <c r="O118" s="64">
        <v>0</v>
      </c>
      <c r="P118" s="64">
        <v>0</v>
      </c>
      <c r="Q118" s="64">
        <v>0</v>
      </c>
      <c r="R118" s="64">
        <v>0</v>
      </c>
      <c r="S118" s="64">
        <v>0</v>
      </c>
      <c r="T118" s="64">
        <v>0</v>
      </c>
      <c r="U118" s="64">
        <v>0</v>
      </c>
      <c r="V118" s="64">
        <v>0</v>
      </c>
      <c r="W118" s="64">
        <v>0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>
        <v>0</v>
      </c>
      <c r="AE118" s="64">
        <v>0</v>
      </c>
      <c r="AF118" s="64">
        <v>0</v>
      </c>
      <c r="AG118" s="64">
        <v>0</v>
      </c>
      <c r="AH118" s="107">
        <v>0</v>
      </c>
    </row>
    <row r="119" spans="1:34" s="3" customFormat="1" ht="15.9" customHeight="1" x14ac:dyDescent="0.25">
      <c r="A119" s="47">
        <f t="shared" si="28"/>
        <v>7</v>
      </c>
      <c r="B119" s="48" t="s">
        <v>76</v>
      </c>
      <c r="C119" s="47">
        <v>822</v>
      </c>
      <c r="D119" s="68"/>
      <c r="E119" s="50">
        <v>1</v>
      </c>
      <c r="F119" s="50">
        <v>1</v>
      </c>
      <c r="G119" s="50">
        <v>1</v>
      </c>
      <c r="H119" s="50">
        <v>1</v>
      </c>
      <c r="I119" s="50">
        <v>1</v>
      </c>
      <c r="J119" s="50">
        <v>1</v>
      </c>
      <c r="K119" s="50">
        <v>1</v>
      </c>
      <c r="L119" s="50">
        <v>1</v>
      </c>
      <c r="M119" s="50">
        <v>1</v>
      </c>
      <c r="N119" s="50">
        <v>1</v>
      </c>
      <c r="O119" s="50">
        <v>1</v>
      </c>
      <c r="P119" s="50">
        <v>1</v>
      </c>
      <c r="Q119" s="50">
        <v>1</v>
      </c>
      <c r="R119" s="50">
        <v>1</v>
      </c>
      <c r="S119" s="64">
        <v>0</v>
      </c>
      <c r="T119" s="64">
        <v>0</v>
      </c>
      <c r="U119" s="64">
        <v>0</v>
      </c>
      <c r="V119" s="64">
        <v>0</v>
      </c>
      <c r="W119" s="64">
        <v>0</v>
      </c>
      <c r="X119" s="64">
        <v>0</v>
      </c>
      <c r="Y119" s="64">
        <v>0</v>
      </c>
      <c r="Z119" s="64">
        <v>0</v>
      </c>
      <c r="AA119" s="64">
        <v>0</v>
      </c>
      <c r="AB119" s="64">
        <v>0</v>
      </c>
      <c r="AC119" s="64">
        <v>0</v>
      </c>
      <c r="AD119" s="64">
        <v>0</v>
      </c>
      <c r="AE119" s="64">
        <v>0</v>
      </c>
      <c r="AF119" s="64">
        <v>0</v>
      </c>
      <c r="AG119" s="64">
        <v>0</v>
      </c>
      <c r="AH119" s="107">
        <v>0</v>
      </c>
    </row>
    <row r="120" spans="1:34" s="3" customFormat="1" ht="15.9" customHeight="1" x14ac:dyDescent="0.25">
      <c r="A120" s="47">
        <f t="shared" si="28"/>
        <v>8</v>
      </c>
      <c r="B120" s="48" t="s">
        <v>77</v>
      </c>
      <c r="C120" s="47">
        <v>854</v>
      </c>
      <c r="D120" s="68"/>
      <c r="E120" s="50">
        <v>1</v>
      </c>
      <c r="F120" s="50">
        <v>1</v>
      </c>
      <c r="G120" s="50">
        <v>1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79">
        <v>1</v>
      </c>
    </row>
    <row r="121" spans="1:34" s="3" customFormat="1" ht="15.9" customHeight="1" x14ac:dyDescent="0.25">
      <c r="A121" s="47">
        <f t="shared" si="28"/>
        <v>9</v>
      </c>
      <c r="B121" s="48" t="s">
        <v>78</v>
      </c>
      <c r="C121" s="47">
        <v>860</v>
      </c>
      <c r="D121" s="68"/>
      <c r="E121" s="50">
        <v>1</v>
      </c>
      <c r="F121" s="50">
        <v>1</v>
      </c>
      <c r="G121" s="50">
        <v>1</v>
      </c>
      <c r="H121" s="50">
        <v>1</v>
      </c>
      <c r="I121" s="50">
        <v>1</v>
      </c>
      <c r="J121" s="50">
        <v>1</v>
      </c>
      <c r="K121" s="50">
        <v>1</v>
      </c>
      <c r="L121" s="50">
        <v>1</v>
      </c>
      <c r="M121" s="50">
        <v>1</v>
      </c>
      <c r="N121" s="50">
        <v>1</v>
      </c>
      <c r="O121" s="50">
        <v>1</v>
      </c>
      <c r="P121" s="50">
        <v>1</v>
      </c>
      <c r="Q121" s="50">
        <v>1</v>
      </c>
      <c r="R121" s="50">
        <v>1</v>
      </c>
      <c r="S121" s="50">
        <v>1</v>
      </c>
      <c r="T121" s="50">
        <v>1</v>
      </c>
      <c r="U121" s="50">
        <v>1</v>
      </c>
      <c r="V121" s="50">
        <v>1</v>
      </c>
      <c r="W121" s="50">
        <v>1</v>
      </c>
      <c r="X121" s="50">
        <v>1</v>
      </c>
      <c r="Y121" s="50">
        <v>1</v>
      </c>
      <c r="Z121" s="50">
        <v>1</v>
      </c>
      <c r="AA121" s="50">
        <v>1</v>
      </c>
      <c r="AB121" s="50">
        <v>1</v>
      </c>
      <c r="AC121" s="50">
        <v>1</v>
      </c>
      <c r="AD121" s="50">
        <v>1</v>
      </c>
      <c r="AE121" s="50">
        <v>1</v>
      </c>
      <c r="AF121" s="50">
        <v>1</v>
      </c>
      <c r="AG121" s="50">
        <v>1</v>
      </c>
      <c r="AH121" s="79">
        <v>1</v>
      </c>
    </row>
    <row r="122" spans="1:34" s="3" customFormat="1" ht="15.9" customHeight="1" x14ac:dyDescent="0.25">
      <c r="A122" s="47">
        <f t="shared" si="28"/>
        <v>10</v>
      </c>
      <c r="B122" s="48" t="s">
        <v>79</v>
      </c>
      <c r="C122" s="47">
        <v>800</v>
      </c>
      <c r="D122" s="68"/>
      <c r="E122" s="50">
        <v>1</v>
      </c>
      <c r="F122" s="50">
        <v>1</v>
      </c>
      <c r="G122" s="50">
        <v>1</v>
      </c>
      <c r="H122" s="50">
        <v>1</v>
      </c>
      <c r="I122" s="50">
        <v>1</v>
      </c>
      <c r="J122" s="50">
        <v>1</v>
      </c>
      <c r="K122" s="50">
        <v>1</v>
      </c>
      <c r="L122" s="50">
        <v>1</v>
      </c>
      <c r="M122" s="50">
        <v>1</v>
      </c>
      <c r="N122" s="50">
        <v>1</v>
      </c>
      <c r="O122" s="50">
        <v>1</v>
      </c>
      <c r="P122" s="50">
        <v>1</v>
      </c>
      <c r="Q122" s="50">
        <v>1</v>
      </c>
      <c r="R122" s="50">
        <v>1</v>
      </c>
      <c r="S122" s="50">
        <v>1</v>
      </c>
      <c r="T122" s="50">
        <v>1</v>
      </c>
      <c r="U122" s="50">
        <v>1</v>
      </c>
      <c r="V122" s="50">
        <v>1</v>
      </c>
      <c r="W122" s="50">
        <v>1</v>
      </c>
      <c r="X122" s="50">
        <v>1</v>
      </c>
      <c r="Y122" s="50">
        <v>1</v>
      </c>
      <c r="Z122" s="50">
        <v>1</v>
      </c>
      <c r="AA122" s="50">
        <v>1</v>
      </c>
      <c r="AB122" s="50">
        <v>1</v>
      </c>
      <c r="AC122" s="50">
        <v>1</v>
      </c>
      <c r="AD122" s="50">
        <v>1</v>
      </c>
      <c r="AE122" s="50">
        <v>1</v>
      </c>
      <c r="AF122" s="50">
        <v>1</v>
      </c>
      <c r="AG122" s="50">
        <v>1</v>
      </c>
      <c r="AH122" s="79">
        <v>1</v>
      </c>
    </row>
    <row r="123" spans="1:34" s="3" customFormat="1" ht="15.9" customHeight="1" x14ac:dyDescent="0.25">
      <c r="A123" s="47">
        <f t="shared" si="28"/>
        <v>11</v>
      </c>
      <c r="B123" s="48" t="s">
        <v>80</v>
      </c>
      <c r="C123" s="47">
        <v>818</v>
      </c>
      <c r="D123" s="49"/>
      <c r="E123" s="50">
        <v>1</v>
      </c>
      <c r="F123" s="50">
        <v>1</v>
      </c>
      <c r="G123" s="50">
        <v>1</v>
      </c>
      <c r="H123" s="50">
        <v>1</v>
      </c>
      <c r="I123" s="50">
        <v>1</v>
      </c>
      <c r="J123" s="50">
        <v>1</v>
      </c>
      <c r="K123" s="50">
        <v>1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  <c r="U123" s="64">
        <v>0</v>
      </c>
      <c r="V123" s="64">
        <v>0</v>
      </c>
      <c r="W123" s="64">
        <v>0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>
        <v>0</v>
      </c>
      <c r="AE123" s="64">
        <v>0</v>
      </c>
      <c r="AF123" s="64">
        <v>0</v>
      </c>
      <c r="AG123" s="64">
        <v>0</v>
      </c>
      <c r="AH123" s="83">
        <v>0</v>
      </c>
    </row>
    <row r="124" spans="1:34" s="3" customFormat="1" ht="15.9" customHeight="1" x14ac:dyDescent="0.25">
      <c r="A124" s="47">
        <f t="shared" si="28"/>
        <v>12</v>
      </c>
      <c r="B124" s="48" t="s">
        <v>81</v>
      </c>
      <c r="C124" s="47">
        <v>1129</v>
      </c>
      <c r="D124" s="49"/>
      <c r="E124" s="50">
        <v>1</v>
      </c>
      <c r="F124" s="50">
        <v>1</v>
      </c>
      <c r="G124" s="50">
        <v>1</v>
      </c>
      <c r="H124" s="50">
        <v>1</v>
      </c>
      <c r="I124" s="50">
        <v>1</v>
      </c>
      <c r="J124" s="50">
        <v>1</v>
      </c>
      <c r="K124" s="50">
        <v>1</v>
      </c>
      <c r="L124" s="50">
        <v>1</v>
      </c>
      <c r="M124" s="50">
        <v>1</v>
      </c>
      <c r="N124" s="50">
        <v>1</v>
      </c>
      <c r="O124" s="50">
        <v>1</v>
      </c>
      <c r="P124" s="50">
        <v>1</v>
      </c>
      <c r="Q124" s="50">
        <v>1</v>
      </c>
      <c r="R124" s="50">
        <v>1</v>
      </c>
      <c r="S124" s="50">
        <v>1</v>
      </c>
      <c r="T124" s="50">
        <v>1</v>
      </c>
      <c r="U124" s="50">
        <v>1</v>
      </c>
      <c r="V124" s="50">
        <v>1</v>
      </c>
      <c r="W124" s="50">
        <v>1</v>
      </c>
      <c r="X124" s="50">
        <v>1</v>
      </c>
      <c r="Y124" s="50">
        <v>1</v>
      </c>
      <c r="Z124" s="50">
        <v>1</v>
      </c>
      <c r="AA124" s="50">
        <v>1</v>
      </c>
      <c r="AB124" s="50">
        <v>1</v>
      </c>
      <c r="AC124" s="50">
        <v>1</v>
      </c>
      <c r="AD124" s="50">
        <v>1</v>
      </c>
      <c r="AE124" s="50">
        <v>1</v>
      </c>
      <c r="AF124" s="50">
        <v>1</v>
      </c>
      <c r="AG124" s="50">
        <v>1</v>
      </c>
      <c r="AH124" s="79">
        <v>1</v>
      </c>
    </row>
    <row r="125" spans="1:34" s="3" customFormat="1" ht="15.9" customHeight="1" x14ac:dyDescent="0.25">
      <c r="A125" s="47">
        <f t="shared" si="28"/>
        <v>13</v>
      </c>
      <c r="B125" s="48" t="s">
        <v>82</v>
      </c>
      <c r="C125" s="47">
        <v>1129</v>
      </c>
      <c r="D125" s="68"/>
      <c r="E125" s="50">
        <v>1</v>
      </c>
      <c r="F125" s="50">
        <v>1</v>
      </c>
      <c r="G125" s="50">
        <v>1</v>
      </c>
      <c r="H125" s="50">
        <v>1</v>
      </c>
      <c r="I125" s="50">
        <v>1</v>
      </c>
      <c r="J125" s="50">
        <v>1</v>
      </c>
      <c r="K125" s="50">
        <v>1</v>
      </c>
      <c r="L125" s="50">
        <v>1</v>
      </c>
      <c r="M125" s="50">
        <v>1</v>
      </c>
      <c r="N125" s="50">
        <v>1</v>
      </c>
      <c r="O125" s="50">
        <v>1</v>
      </c>
      <c r="P125" s="50">
        <v>1</v>
      </c>
      <c r="Q125" s="50">
        <v>1</v>
      </c>
      <c r="R125" s="50">
        <v>1</v>
      </c>
      <c r="S125" s="50">
        <v>1</v>
      </c>
      <c r="T125" s="50">
        <v>1</v>
      </c>
      <c r="U125" s="50">
        <v>1</v>
      </c>
      <c r="V125" s="50">
        <v>1</v>
      </c>
      <c r="W125" s="50">
        <v>1</v>
      </c>
      <c r="X125" s="50">
        <v>1</v>
      </c>
      <c r="Y125" s="50">
        <v>1</v>
      </c>
      <c r="Z125" s="50">
        <v>1</v>
      </c>
      <c r="AA125" s="50">
        <v>1</v>
      </c>
      <c r="AB125" s="50">
        <v>1</v>
      </c>
      <c r="AC125" s="50">
        <v>1</v>
      </c>
      <c r="AD125" s="50">
        <v>1</v>
      </c>
      <c r="AE125" s="50">
        <v>1</v>
      </c>
      <c r="AF125" s="50">
        <v>1</v>
      </c>
      <c r="AG125" s="50">
        <v>1</v>
      </c>
      <c r="AH125" s="79">
        <v>1</v>
      </c>
    </row>
    <row r="126" spans="1:34" s="3" customFormat="1" ht="15.9" customHeight="1" x14ac:dyDescent="0.25">
      <c r="A126" s="47">
        <f t="shared" si="28"/>
        <v>14</v>
      </c>
      <c r="B126" s="48" t="s">
        <v>83</v>
      </c>
      <c r="C126" s="47">
        <v>893</v>
      </c>
      <c r="D126" s="68"/>
      <c r="E126" s="50">
        <v>1</v>
      </c>
      <c r="F126" s="50">
        <v>1</v>
      </c>
      <c r="G126" s="50">
        <v>1</v>
      </c>
      <c r="H126" s="50">
        <v>1</v>
      </c>
      <c r="I126" s="50">
        <v>1</v>
      </c>
      <c r="J126" s="50">
        <v>1</v>
      </c>
      <c r="K126" s="50">
        <v>1</v>
      </c>
      <c r="L126" s="50">
        <v>1</v>
      </c>
      <c r="M126" s="50">
        <v>1</v>
      </c>
      <c r="N126" s="50">
        <v>1</v>
      </c>
      <c r="O126" s="50">
        <v>1</v>
      </c>
      <c r="P126" s="50">
        <v>1</v>
      </c>
      <c r="Q126" s="50">
        <v>1</v>
      </c>
      <c r="R126" s="50">
        <v>1</v>
      </c>
      <c r="S126" s="64">
        <v>0</v>
      </c>
      <c r="T126" s="64">
        <v>0</v>
      </c>
      <c r="U126" s="64">
        <v>0</v>
      </c>
      <c r="V126" s="64">
        <v>0</v>
      </c>
      <c r="W126" s="64">
        <v>0</v>
      </c>
      <c r="X126" s="64">
        <v>0</v>
      </c>
      <c r="Y126" s="64">
        <v>0</v>
      </c>
      <c r="Z126" s="64">
        <v>0</v>
      </c>
      <c r="AA126" s="64">
        <v>0</v>
      </c>
      <c r="AB126" s="64">
        <v>0</v>
      </c>
      <c r="AC126" s="64">
        <v>0</v>
      </c>
      <c r="AD126" s="64">
        <v>0</v>
      </c>
      <c r="AE126" s="64">
        <v>0</v>
      </c>
      <c r="AF126" s="64">
        <v>0</v>
      </c>
      <c r="AG126" s="64">
        <v>0</v>
      </c>
      <c r="AH126" s="83">
        <v>0</v>
      </c>
    </row>
    <row r="127" spans="1:34" s="3" customFormat="1" ht="15.9" customHeight="1" x14ac:dyDescent="0.25">
      <c r="A127" s="47">
        <f t="shared" si="28"/>
        <v>15</v>
      </c>
      <c r="B127" s="48" t="s">
        <v>84</v>
      </c>
      <c r="C127" s="47">
        <v>897</v>
      </c>
      <c r="D127" s="49"/>
      <c r="E127" s="50">
        <v>1</v>
      </c>
      <c r="F127" s="50">
        <v>1</v>
      </c>
      <c r="G127" s="50">
        <v>1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79">
        <v>1</v>
      </c>
    </row>
    <row r="128" spans="1:34" s="3" customFormat="1" ht="15.9" customHeight="1" x14ac:dyDescent="0.25">
      <c r="A128" s="47">
        <f t="shared" si="28"/>
        <v>16</v>
      </c>
      <c r="B128" s="48" t="s">
        <v>85</v>
      </c>
      <c r="C128" s="47">
        <v>846</v>
      </c>
      <c r="D128" s="68"/>
      <c r="E128" s="50">
        <v>1</v>
      </c>
      <c r="F128" s="50">
        <v>1</v>
      </c>
      <c r="G128" s="50">
        <v>1</v>
      </c>
      <c r="H128" s="50">
        <v>1</v>
      </c>
      <c r="I128" s="50">
        <v>1</v>
      </c>
      <c r="J128" s="50">
        <v>1</v>
      </c>
      <c r="K128" s="50">
        <v>1</v>
      </c>
      <c r="L128" s="50">
        <v>1</v>
      </c>
      <c r="M128" s="50">
        <v>1</v>
      </c>
      <c r="N128" s="50">
        <v>1</v>
      </c>
      <c r="O128" s="50">
        <v>1</v>
      </c>
      <c r="P128" s="50">
        <v>1</v>
      </c>
      <c r="Q128" s="50">
        <v>1</v>
      </c>
      <c r="R128" s="50">
        <v>1</v>
      </c>
      <c r="S128" s="50">
        <v>1</v>
      </c>
      <c r="T128" s="50">
        <v>1</v>
      </c>
      <c r="U128" s="50">
        <v>1</v>
      </c>
      <c r="V128" s="50">
        <v>1</v>
      </c>
      <c r="W128" s="50">
        <v>1</v>
      </c>
      <c r="X128" s="50">
        <v>1</v>
      </c>
      <c r="Y128" s="50">
        <v>1</v>
      </c>
      <c r="Z128" s="50">
        <v>1</v>
      </c>
      <c r="AA128" s="50">
        <v>1</v>
      </c>
      <c r="AB128" s="50">
        <v>1</v>
      </c>
      <c r="AC128" s="50">
        <v>1</v>
      </c>
      <c r="AD128" s="50">
        <v>1</v>
      </c>
      <c r="AE128" s="50">
        <v>1</v>
      </c>
      <c r="AF128" s="50">
        <v>1</v>
      </c>
      <c r="AG128" s="50">
        <v>1</v>
      </c>
      <c r="AH128" s="79">
        <v>1</v>
      </c>
    </row>
    <row r="129" spans="1:35" s="3" customFormat="1" ht="15.9" customHeight="1" x14ac:dyDescent="0.25">
      <c r="A129" s="47">
        <f t="shared" si="28"/>
        <v>17</v>
      </c>
      <c r="B129" s="48" t="s">
        <v>86</v>
      </c>
      <c r="C129" s="47">
        <v>846</v>
      </c>
      <c r="D129" s="68"/>
      <c r="E129" s="50">
        <v>1</v>
      </c>
      <c r="F129" s="50">
        <v>1</v>
      </c>
      <c r="G129" s="50">
        <v>1</v>
      </c>
      <c r="H129" s="50">
        <v>1</v>
      </c>
      <c r="I129" s="50">
        <v>1</v>
      </c>
      <c r="J129" s="50">
        <v>1</v>
      </c>
      <c r="K129" s="50">
        <v>1</v>
      </c>
      <c r="L129" s="50">
        <v>1</v>
      </c>
      <c r="M129" s="50">
        <v>1</v>
      </c>
      <c r="N129" s="50">
        <v>1</v>
      </c>
      <c r="O129" s="50">
        <v>1</v>
      </c>
      <c r="P129" s="50">
        <v>1</v>
      </c>
      <c r="Q129" s="50">
        <v>1</v>
      </c>
      <c r="R129" s="50">
        <v>1</v>
      </c>
      <c r="S129" s="50">
        <v>1</v>
      </c>
      <c r="T129" s="50">
        <v>1</v>
      </c>
      <c r="U129" s="50">
        <v>1</v>
      </c>
      <c r="V129" s="50">
        <v>1</v>
      </c>
      <c r="W129" s="50">
        <v>1</v>
      </c>
      <c r="X129" s="50">
        <v>1</v>
      </c>
      <c r="Y129" s="50">
        <v>1</v>
      </c>
      <c r="Z129" s="50">
        <v>1</v>
      </c>
      <c r="AA129" s="50">
        <v>1</v>
      </c>
      <c r="AB129" s="50">
        <v>1</v>
      </c>
      <c r="AC129" s="50">
        <v>1</v>
      </c>
      <c r="AD129" s="50">
        <v>1</v>
      </c>
      <c r="AE129" s="50">
        <v>1</v>
      </c>
      <c r="AF129" s="50">
        <v>1</v>
      </c>
      <c r="AG129" s="50">
        <v>1</v>
      </c>
      <c r="AH129" s="79">
        <v>1</v>
      </c>
    </row>
    <row r="130" spans="1:35" s="3" customFormat="1" ht="15.9" customHeight="1" x14ac:dyDescent="0.25">
      <c r="A130" s="47">
        <f t="shared" si="28"/>
        <v>18</v>
      </c>
      <c r="B130" s="48" t="s">
        <v>87</v>
      </c>
      <c r="C130" s="47">
        <v>846</v>
      </c>
      <c r="D130" s="68"/>
      <c r="E130" s="50">
        <v>1</v>
      </c>
      <c r="F130" s="50">
        <v>1</v>
      </c>
      <c r="G130" s="50">
        <v>1</v>
      </c>
      <c r="H130" s="50">
        <v>1</v>
      </c>
      <c r="I130" s="50">
        <v>1</v>
      </c>
      <c r="J130" s="50">
        <v>1</v>
      </c>
      <c r="K130" s="50">
        <v>1</v>
      </c>
      <c r="L130" s="50">
        <v>1</v>
      </c>
      <c r="M130" s="50">
        <v>1</v>
      </c>
      <c r="N130" s="50">
        <v>1</v>
      </c>
      <c r="O130" s="50">
        <v>1</v>
      </c>
      <c r="P130" s="50">
        <v>1</v>
      </c>
      <c r="Q130" s="50">
        <v>1</v>
      </c>
      <c r="R130" s="50">
        <v>1</v>
      </c>
      <c r="S130" s="50">
        <v>1</v>
      </c>
      <c r="T130" s="50">
        <v>1</v>
      </c>
      <c r="U130" s="50">
        <v>1</v>
      </c>
      <c r="V130" s="50">
        <v>1</v>
      </c>
      <c r="W130" s="50">
        <v>1</v>
      </c>
      <c r="X130" s="50">
        <v>1</v>
      </c>
      <c r="Y130" s="50">
        <v>1</v>
      </c>
      <c r="Z130" s="50">
        <v>1</v>
      </c>
      <c r="AA130" s="50">
        <v>1</v>
      </c>
      <c r="AB130" s="50">
        <v>1</v>
      </c>
      <c r="AC130" s="50">
        <v>1</v>
      </c>
      <c r="AD130" s="50">
        <v>1</v>
      </c>
      <c r="AE130" s="50">
        <v>1</v>
      </c>
      <c r="AF130" s="50">
        <v>1</v>
      </c>
      <c r="AG130" s="50">
        <v>1</v>
      </c>
      <c r="AH130" s="79">
        <v>1</v>
      </c>
    </row>
    <row r="131" spans="1:35" s="3" customFormat="1" ht="15.9" customHeight="1" x14ac:dyDescent="0.25">
      <c r="A131" s="47">
        <f t="shared" si="28"/>
        <v>19</v>
      </c>
      <c r="B131" s="48" t="s">
        <v>88</v>
      </c>
      <c r="C131" s="47">
        <v>683</v>
      </c>
      <c r="D131" s="68"/>
      <c r="E131" s="50">
        <v>1</v>
      </c>
      <c r="F131" s="50">
        <v>1</v>
      </c>
      <c r="G131" s="50">
        <v>1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79">
        <v>1</v>
      </c>
    </row>
    <row r="132" spans="1:35" s="3" customFormat="1" ht="15.9" customHeight="1" x14ac:dyDescent="0.25">
      <c r="A132" s="47">
        <f t="shared" si="28"/>
        <v>20</v>
      </c>
      <c r="B132" s="48" t="s">
        <v>89</v>
      </c>
      <c r="C132" s="47">
        <v>1148</v>
      </c>
      <c r="D132" s="61"/>
      <c r="E132" s="50">
        <v>1</v>
      </c>
      <c r="F132" s="50">
        <v>1</v>
      </c>
      <c r="G132" s="50">
        <v>1</v>
      </c>
      <c r="H132" s="50">
        <v>1</v>
      </c>
      <c r="I132" s="50">
        <v>1</v>
      </c>
      <c r="J132" s="50">
        <v>1</v>
      </c>
      <c r="K132" s="50">
        <v>1</v>
      </c>
      <c r="L132" s="50">
        <v>1</v>
      </c>
      <c r="M132" s="50">
        <v>1</v>
      </c>
      <c r="N132" s="50">
        <v>1</v>
      </c>
      <c r="O132" s="50">
        <v>1</v>
      </c>
      <c r="P132" s="50">
        <v>1</v>
      </c>
      <c r="Q132" s="50">
        <v>1</v>
      </c>
      <c r="R132" s="50">
        <v>1</v>
      </c>
      <c r="S132" s="50">
        <v>1</v>
      </c>
      <c r="T132" s="50">
        <v>1</v>
      </c>
      <c r="U132" s="50">
        <v>1</v>
      </c>
      <c r="V132" s="50">
        <v>1</v>
      </c>
      <c r="W132" s="50">
        <v>1</v>
      </c>
      <c r="X132" s="50">
        <v>1</v>
      </c>
      <c r="Y132" s="50">
        <v>1</v>
      </c>
      <c r="Z132" s="50">
        <v>1</v>
      </c>
      <c r="AA132" s="50">
        <v>1</v>
      </c>
      <c r="AB132" s="50">
        <v>1</v>
      </c>
      <c r="AC132" s="50">
        <v>1</v>
      </c>
      <c r="AD132" s="50">
        <v>1</v>
      </c>
      <c r="AE132" s="50">
        <v>1</v>
      </c>
      <c r="AF132" s="50">
        <v>1</v>
      </c>
      <c r="AG132" s="50">
        <v>1</v>
      </c>
      <c r="AH132" s="79">
        <v>1</v>
      </c>
    </row>
    <row r="133" spans="1:35" s="3" customFormat="1" ht="15.9" customHeight="1" x14ac:dyDescent="0.25">
      <c r="A133" s="47">
        <f t="shared" si="28"/>
        <v>21</v>
      </c>
      <c r="B133" s="48" t="s">
        <v>90</v>
      </c>
      <c r="C133" s="47">
        <v>1148</v>
      </c>
      <c r="D133" s="61"/>
      <c r="E133" s="50">
        <v>1</v>
      </c>
      <c r="F133" s="50">
        <v>1</v>
      </c>
      <c r="G133" s="50">
        <v>1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79">
        <v>1</v>
      </c>
    </row>
    <row r="134" spans="1:35" s="3" customFormat="1" ht="15.9" customHeight="1" x14ac:dyDescent="0.25">
      <c r="A134" s="47">
        <f t="shared" si="28"/>
        <v>22</v>
      </c>
      <c r="B134" s="48" t="s">
        <v>91</v>
      </c>
      <c r="C134" s="47">
        <v>885</v>
      </c>
      <c r="D134" s="61"/>
      <c r="E134" s="50">
        <v>1</v>
      </c>
      <c r="F134" s="50">
        <v>1</v>
      </c>
      <c r="G134" s="50">
        <v>1</v>
      </c>
      <c r="H134" s="50">
        <v>1</v>
      </c>
      <c r="I134" s="50">
        <v>1</v>
      </c>
      <c r="J134" s="50">
        <v>1</v>
      </c>
      <c r="K134" s="50">
        <v>1</v>
      </c>
      <c r="L134" s="50">
        <v>1</v>
      </c>
      <c r="M134" s="50">
        <v>1</v>
      </c>
      <c r="N134" s="50">
        <v>1</v>
      </c>
      <c r="O134" s="50">
        <v>1</v>
      </c>
      <c r="P134" s="50">
        <v>1</v>
      </c>
      <c r="Q134" s="50">
        <v>1</v>
      </c>
      <c r="R134" s="50">
        <v>1</v>
      </c>
      <c r="S134" s="50">
        <v>1</v>
      </c>
      <c r="T134" s="50">
        <v>1</v>
      </c>
      <c r="U134" s="50">
        <v>1</v>
      </c>
      <c r="V134" s="50">
        <v>1</v>
      </c>
      <c r="W134" s="50">
        <v>1</v>
      </c>
      <c r="X134" s="50">
        <v>1</v>
      </c>
      <c r="Y134" s="50">
        <v>1</v>
      </c>
      <c r="Z134" s="50">
        <v>1</v>
      </c>
      <c r="AA134" s="50">
        <v>1</v>
      </c>
      <c r="AB134" s="50">
        <v>1</v>
      </c>
      <c r="AC134" s="50">
        <v>1</v>
      </c>
      <c r="AD134" s="50">
        <v>1</v>
      </c>
      <c r="AE134" s="50">
        <v>1</v>
      </c>
      <c r="AF134" s="50">
        <v>1</v>
      </c>
      <c r="AG134" s="50">
        <v>1</v>
      </c>
      <c r="AH134" s="79">
        <v>1</v>
      </c>
    </row>
    <row r="135" spans="1:35" s="3" customFormat="1" ht="15.9" customHeight="1" x14ac:dyDescent="0.25">
      <c r="A135" s="47">
        <f t="shared" si="28"/>
        <v>23</v>
      </c>
      <c r="B135" s="48" t="s">
        <v>92</v>
      </c>
      <c r="C135" s="47">
        <v>801</v>
      </c>
      <c r="D135" s="68"/>
      <c r="E135" s="50">
        <v>1</v>
      </c>
      <c r="F135" s="50">
        <v>1</v>
      </c>
      <c r="G135" s="50">
        <v>1</v>
      </c>
      <c r="H135" s="50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>
        <v>1</v>
      </c>
      <c r="X135" s="50">
        <v>1</v>
      </c>
      <c r="Y135" s="50">
        <v>1</v>
      </c>
      <c r="Z135" s="50">
        <v>1</v>
      </c>
      <c r="AA135" s="50">
        <v>1</v>
      </c>
      <c r="AB135" s="50">
        <v>1</v>
      </c>
      <c r="AC135" s="50">
        <v>1</v>
      </c>
      <c r="AD135" s="50">
        <v>1</v>
      </c>
      <c r="AE135" s="50">
        <v>1</v>
      </c>
      <c r="AF135" s="50">
        <v>1</v>
      </c>
      <c r="AG135" s="50">
        <v>1</v>
      </c>
      <c r="AH135" s="79">
        <v>1</v>
      </c>
    </row>
    <row r="136" spans="1:35" s="3" customFormat="1" ht="15.9" customHeight="1" x14ac:dyDescent="0.25">
      <c r="A136" s="47">
        <f t="shared" si="28"/>
        <v>24</v>
      </c>
      <c r="B136" s="48" t="s">
        <v>93</v>
      </c>
      <c r="C136" s="47">
        <v>801</v>
      </c>
      <c r="D136" s="68"/>
      <c r="E136" s="50">
        <v>1</v>
      </c>
      <c r="F136" s="50">
        <v>1</v>
      </c>
      <c r="G136" s="50">
        <v>1</v>
      </c>
      <c r="H136" s="50">
        <v>1</v>
      </c>
      <c r="I136" s="50">
        <v>1</v>
      </c>
      <c r="J136" s="50">
        <v>1</v>
      </c>
      <c r="K136" s="50">
        <v>1</v>
      </c>
      <c r="L136" s="50">
        <v>1</v>
      </c>
      <c r="M136" s="50">
        <v>1</v>
      </c>
      <c r="N136" s="50">
        <v>1</v>
      </c>
      <c r="O136" s="50">
        <v>1</v>
      </c>
      <c r="P136" s="50">
        <v>1</v>
      </c>
      <c r="Q136" s="50">
        <v>1</v>
      </c>
      <c r="R136" s="50">
        <v>1</v>
      </c>
      <c r="S136" s="50">
        <v>1</v>
      </c>
      <c r="T136" s="50">
        <v>1</v>
      </c>
      <c r="U136" s="50">
        <v>1</v>
      </c>
      <c r="V136" s="50">
        <v>1</v>
      </c>
      <c r="W136" s="50">
        <v>1</v>
      </c>
      <c r="X136" s="50">
        <v>1</v>
      </c>
      <c r="Y136" s="50">
        <v>1</v>
      </c>
      <c r="Z136" s="50">
        <v>1</v>
      </c>
      <c r="AA136" s="50">
        <v>1</v>
      </c>
      <c r="AB136" s="50">
        <v>1</v>
      </c>
      <c r="AC136" s="50">
        <v>1</v>
      </c>
      <c r="AD136" s="50">
        <v>1</v>
      </c>
      <c r="AE136" s="50">
        <v>1</v>
      </c>
      <c r="AF136" s="50">
        <v>1</v>
      </c>
      <c r="AG136" s="50">
        <v>1</v>
      </c>
      <c r="AH136" s="79">
        <v>1</v>
      </c>
    </row>
    <row r="137" spans="1:35" s="3" customFormat="1" ht="15.9" customHeight="1" x14ac:dyDescent="0.25">
      <c r="A137" s="47">
        <f t="shared" si="28"/>
        <v>25</v>
      </c>
      <c r="B137" s="48" t="s">
        <v>94</v>
      </c>
      <c r="C137" s="47">
        <v>1162</v>
      </c>
      <c r="D137" s="68"/>
      <c r="E137" s="50">
        <v>1</v>
      </c>
      <c r="F137" s="50">
        <v>1</v>
      </c>
      <c r="G137" s="50">
        <v>1</v>
      </c>
      <c r="H137" s="50">
        <v>1</v>
      </c>
      <c r="I137" s="50">
        <v>1</v>
      </c>
      <c r="J137" s="50">
        <v>1</v>
      </c>
      <c r="K137" s="50">
        <v>1</v>
      </c>
      <c r="L137" s="50">
        <v>1</v>
      </c>
      <c r="M137" s="50">
        <v>1</v>
      </c>
      <c r="N137" s="50">
        <v>1</v>
      </c>
      <c r="O137" s="50">
        <v>1</v>
      </c>
      <c r="P137" s="50">
        <v>1</v>
      </c>
      <c r="Q137" s="50">
        <v>1</v>
      </c>
      <c r="R137" s="50">
        <v>1</v>
      </c>
      <c r="S137" s="50">
        <v>1</v>
      </c>
      <c r="T137" s="50">
        <v>1</v>
      </c>
      <c r="U137" s="50">
        <v>1</v>
      </c>
      <c r="V137" s="50">
        <v>1</v>
      </c>
      <c r="W137" s="50">
        <v>1</v>
      </c>
      <c r="X137" s="50">
        <v>1</v>
      </c>
      <c r="Y137" s="50">
        <v>1</v>
      </c>
      <c r="Z137" s="50">
        <v>1</v>
      </c>
      <c r="AA137" s="50">
        <v>1</v>
      </c>
      <c r="AB137" s="50">
        <v>1</v>
      </c>
      <c r="AC137" s="50">
        <v>1</v>
      </c>
      <c r="AD137" s="50">
        <v>1</v>
      </c>
      <c r="AE137" s="50">
        <v>1</v>
      </c>
      <c r="AF137" s="50">
        <v>1</v>
      </c>
      <c r="AG137" s="50">
        <v>1</v>
      </c>
      <c r="AH137" s="79">
        <v>1</v>
      </c>
    </row>
    <row r="138" spans="1:35" s="3" customFormat="1" ht="15.9" customHeight="1" x14ac:dyDescent="0.25">
      <c r="A138" s="47">
        <f t="shared" si="28"/>
        <v>26</v>
      </c>
      <c r="B138" s="48" t="s">
        <v>95</v>
      </c>
      <c r="C138" s="47">
        <v>1162</v>
      </c>
      <c r="D138" s="68"/>
      <c r="E138" s="50">
        <v>1</v>
      </c>
      <c r="F138" s="50">
        <v>1</v>
      </c>
      <c r="G138" s="50">
        <v>1</v>
      </c>
      <c r="H138" s="50">
        <v>1</v>
      </c>
      <c r="I138" s="50">
        <v>1</v>
      </c>
      <c r="J138" s="50">
        <v>1</v>
      </c>
      <c r="K138" s="50">
        <v>1</v>
      </c>
      <c r="L138" s="50">
        <v>1</v>
      </c>
      <c r="M138" s="50">
        <v>1</v>
      </c>
      <c r="N138" s="50">
        <v>1</v>
      </c>
      <c r="O138" s="50">
        <v>1</v>
      </c>
      <c r="P138" s="50">
        <v>1</v>
      </c>
      <c r="Q138" s="50">
        <v>1</v>
      </c>
      <c r="R138" s="50">
        <v>1</v>
      </c>
      <c r="S138" s="50">
        <v>1</v>
      </c>
      <c r="T138" s="50">
        <v>1</v>
      </c>
      <c r="U138" s="50">
        <v>1</v>
      </c>
      <c r="V138" s="50">
        <v>1</v>
      </c>
      <c r="W138" s="50">
        <v>1</v>
      </c>
      <c r="X138" s="50">
        <v>1</v>
      </c>
      <c r="Y138" s="50">
        <v>1</v>
      </c>
      <c r="Z138" s="50">
        <v>1</v>
      </c>
      <c r="AA138" s="50">
        <v>1</v>
      </c>
      <c r="AB138" s="50">
        <v>1</v>
      </c>
      <c r="AC138" s="50">
        <v>1</v>
      </c>
      <c r="AD138" s="50">
        <v>1</v>
      </c>
      <c r="AE138" s="50">
        <v>1</v>
      </c>
      <c r="AF138" s="50">
        <v>1</v>
      </c>
      <c r="AG138" s="50">
        <v>1</v>
      </c>
      <c r="AH138" s="79">
        <v>1</v>
      </c>
    </row>
    <row r="139" spans="1:35" s="3" customFormat="1" ht="15.9" customHeight="1" thickBot="1" x14ac:dyDescent="0.3">
      <c r="A139" s="53">
        <f t="shared" si="28"/>
        <v>27</v>
      </c>
      <c r="B139" s="54" t="s">
        <v>96</v>
      </c>
      <c r="C139" s="53">
        <v>1150</v>
      </c>
      <c r="D139" s="70"/>
      <c r="E139" s="56">
        <v>1</v>
      </c>
      <c r="F139" s="56">
        <v>1</v>
      </c>
      <c r="G139" s="56">
        <v>1</v>
      </c>
      <c r="H139" s="56">
        <v>1</v>
      </c>
      <c r="I139" s="56">
        <v>1</v>
      </c>
      <c r="J139" s="56">
        <v>1</v>
      </c>
      <c r="K139" s="56">
        <v>1</v>
      </c>
      <c r="L139" s="56">
        <v>1</v>
      </c>
      <c r="M139" s="56">
        <v>1</v>
      </c>
      <c r="N139" s="56">
        <v>1</v>
      </c>
      <c r="O139" s="56">
        <v>1</v>
      </c>
      <c r="P139" s="56">
        <v>1</v>
      </c>
      <c r="Q139" s="56">
        <v>1</v>
      </c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75">
        <v>1</v>
      </c>
    </row>
    <row r="140" spans="1:35" s="3" customFormat="1" ht="15.9" customHeight="1" x14ac:dyDescent="0.25">
      <c r="A140" s="28"/>
      <c r="B140" s="41" t="s">
        <v>108</v>
      </c>
      <c r="C140" s="30"/>
      <c r="D140" s="31"/>
      <c r="E140" s="32">
        <f t="shared" ref="E140:AH140" si="29">(E113*$C113)+(E114*$C114)+(E115*$C115)+(E116*$C116)+(E117*$C117)+(E118*$C118)+(E119*$C119)+(E120*$C120)+(E121*$C121)+(E122*$C122)+(E123*$C123)+(E124*$C124)+(E125*$C125)+(E126*$C126)+(E127*$C127)+(E128*$C128)+(E129*$C129)+(E130*$C130)+(E131*$C131)+(E132*$C132)+(E133*$C133)+(E134*$C134)+(E135*$C135)+(E136*$C136)+(E137*$C137)+(E138*$C138)+(E139*$C139)</f>
        <v>25589</v>
      </c>
      <c r="F140" s="32">
        <f t="shared" si="29"/>
        <v>25589</v>
      </c>
      <c r="G140" s="32">
        <f t="shared" si="29"/>
        <v>25589</v>
      </c>
      <c r="H140" s="32">
        <f t="shared" si="29"/>
        <v>25589</v>
      </c>
      <c r="I140" s="32">
        <f t="shared" si="29"/>
        <v>25589</v>
      </c>
      <c r="J140" s="32">
        <f t="shared" si="29"/>
        <v>25589</v>
      </c>
      <c r="K140" s="32">
        <f t="shared" si="29"/>
        <v>25589</v>
      </c>
      <c r="L140" s="32">
        <f t="shared" si="29"/>
        <v>23642</v>
      </c>
      <c r="M140" s="32">
        <f t="shared" si="29"/>
        <v>23642</v>
      </c>
      <c r="N140" s="32">
        <f t="shared" si="29"/>
        <v>23642</v>
      </c>
      <c r="O140" s="32">
        <f t="shared" si="29"/>
        <v>23642</v>
      </c>
      <c r="P140" s="32">
        <f t="shared" si="29"/>
        <v>23642</v>
      </c>
      <c r="Q140" s="32">
        <f t="shared" si="29"/>
        <v>23642</v>
      </c>
      <c r="R140" s="32">
        <f t="shared" si="29"/>
        <v>23642</v>
      </c>
      <c r="S140" s="32">
        <f t="shared" si="29"/>
        <v>21927</v>
      </c>
      <c r="T140" s="32">
        <f t="shared" si="29"/>
        <v>21927</v>
      </c>
      <c r="U140" s="32">
        <f t="shared" si="29"/>
        <v>21927</v>
      </c>
      <c r="V140" s="32">
        <f t="shared" si="29"/>
        <v>21927</v>
      </c>
      <c r="W140" s="32">
        <f t="shared" si="29"/>
        <v>21927</v>
      </c>
      <c r="X140" s="32">
        <f t="shared" si="29"/>
        <v>21927</v>
      </c>
      <c r="Y140" s="32">
        <f t="shared" si="29"/>
        <v>21927</v>
      </c>
      <c r="Z140" s="32">
        <f t="shared" si="29"/>
        <v>21927</v>
      </c>
      <c r="AA140" s="32">
        <f t="shared" si="29"/>
        <v>21927</v>
      </c>
      <c r="AB140" s="32">
        <f t="shared" si="29"/>
        <v>21927</v>
      </c>
      <c r="AC140" s="32">
        <f t="shared" si="29"/>
        <v>21927</v>
      </c>
      <c r="AD140" s="32">
        <f t="shared" si="29"/>
        <v>21927</v>
      </c>
      <c r="AE140" s="32">
        <f t="shared" si="29"/>
        <v>21927</v>
      </c>
      <c r="AF140" s="32">
        <f t="shared" si="29"/>
        <v>21927</v>
      </c>
      <c r="AG140" s="32">
        <f t="shared" si="29"/>
        <v>21927</v>
      </c>
      <c r="AH140" s="80">
        <f t="shared" si="29"/>
        <v>21927</v>
      </c>
    </row>
    <row r="141" spans="1:35" s="39" customFormat="1" ht="15.9" customHeight="1" x14ac:dyDescent="0.25">
      <c r="A141" s="35"/>
      <c r="B141" s="33" t="s">
        <v>109</v>
      </c>
      <c r="C141" s="40">
        <v>2.7099999999999999E-2</v>
      </c>
      <c r="D141" s="37"/>
      <c r="E141" s="32">
        <f t="shared" ref="E141:AH141" si="30">E140*$C141</f>
        <v>693.46190000000001</v>
      </c>
      <c r="F141" s="32">
        <f t="shared" si="30"/>
        <v>693.46190000000001</v>
      </c>
      <c r="G141" s="32">
        <f t="shared" si="30"/>
        <v>693.46190000000001</v>
      </c>
      <c r="H141" s="32">
        <f t="shared" si="30"/>
        <v>693.46190000000001</v>
      </c>
      <c r="I141" s="32">
        <f t="shared" si="30"/>
        <v>693.46190000000001</v>
      </c>
      <c r="J141" s="32">
        <f t="shared" si="30"/>
        <v>693.46190000000001</v>
      </c>
      <c r="K141" s="32">
        <f t="shared" si="30"/>
        <v>693.46190000000001</v>
      </c>
      <c r="L141" s="32">
        <f t="shared" si="30"/>
        <v>640.69819999999993</v>
      </c>
      <c r="M141" s="32">
        <f t="shared" si="30"/>
        <v>640.69819999999993</v>
      </c>
      <c r="N141" s="32">
        <f t="shared" si="30"/>
        <v>640.69819999999993</v>
      </c>
      <c r="O141" s="32">
        <f t="shared" si="30"/>
        <v>640.69819999999993</v>
      </c>
      <c r="P141" s="32">
        <f t="shared" si="30"/>
        <v>640.69819999999993</v>
      </c>
      <c r="Q141" s="32">
        <f t="shared" si="30"/>
        <v>640.69819999999993</v>
      </c>
      <c r="R141" s="32">
        <f t="shared" si="30"/>
        <v>640.69819999999993</v>
      </c>
      <c r="S141" s="32">
        <f t="shared" si="30"/>
        <v>594.22169999999994</v>
      </c>
      <c r="T141" s="32">
        <f t="shared" si="30"/>
        <v>594.22169999999994</v>
      </c>
      <c r="U141" s="32">
        <f t="shared" si="30"/>
        <v>594.22169999999994</v>
      </c>
      <c r="V141" s="32">
        <f t="shared" si="30"/>
        <v>594.22169999999994</v>
      </c>
      <c r="W141" s="32">
        <f t="shared" si="30"/>
        <v>594.22169999999994</v>
      </c>
      <c r="X141" s="32">
        <f t="shared" si="30"/>
        <v>594.22169999999994</v>
      </c>
      <c r="Y141" s="32">
        <f t="shared" si="30"/>
        <v>594.22169999999994</v>
      </c>
      <c r="Z141" s="32">
        <f t="shared" si="30"/>
        <v>594.22169999999994</v>
      </c>
      <c r="AA141" s="32">
        <f t="shared" si="30"/>
        <v>594.22169999999994</v>
      </c>
      <c r="AB141" s="32">
        <f t="shared" si="30"/>
        <v>594.22169999999994</v>
      </c>
      <c r="AC141" s="32">
        <f t="shared" si="30"/>
        <v>594.22169999999994</v>
      </c>
      <c r="AD141" s="32">
        <f t="shared" si="30"/>
        <v>594.22169999999994</v>
      </c>
      <c r="AE141" s="32">
        <f t="shared" si="30"/>
        <v>594.22169999999994</v>
      </c>
      <c r="AF141" s="32">
        <f t="shared" si="30"/>
        <v>594.22169999999994</v>
      </c>
      <c r="AG141" s="32">
        <f t="shared" si="30"/>
        <v>594.22169999999994</v>
      </c>
      <c r="AH141" s="80">
        <f t="shared" si="30"/>
        <v>594.22169999999994</v>
      </c>
      <c r="AI141" s="76"/>
    </row>
    <row r="142" spans="1:35" s="39" customFormat="1" ht="15.9" customHeight="1" x14ac:dyDescent="0.25">
      <c r="A142" s="35"/>
      <c r="B142" s="34" t="s">
        <v>106</v>
      </c>
      <c r="C142" s="36"/>
      <c r="D142" s="37"/>
      <c r="E142" s="38">
        <f t="shared" ref="E142:AH142" si="31">E140-E141</f>
        <v>24895.538100000002</v>
      </c>
      <c r="F142" s="38">
        <f t="shared" si="31"/>
        <v>24895.538100000002</v>
      </c>
      <c r="G142" s="38">
        <f t="shared" si="31"/>
        <v>24895.538100000002</v>
      </c>
      <c r="H142" s="38">
        <f t="shared" si="31"/>
        <v>24895.538100000002</v>
      </c>
      <c r="I142" s="38">
        <f t="shared" si="31"/>
        <v>24895.538100000002</v>
      </c>
      <c r="J142" s="38">
        <f t="shared" si="31"/>
        <v>24895.538100000002</v>
      </c>
      <c r="K142" s="38">
        <f t="shared" si="31"/>
        <v>24895.538100000002</v>
      </c>
      <c r="L142" s="38">
        <f t="shared" si="31"/>
        <v>23001.301800000001</v>
      </c>
      <c r="M142" s="38">
        <f t="shared" si="31"/>
        <v>23001.301800000001</v>
      </c>
      <c r="N142" s="38">
        <f t="shared" si="31"/>
        <v>23001.301800000001</v>
      </c>
      <c r="O142" s="38">
        <f t="shared" si="31"/>
        <v>23001.301800000001</v>
      </c>
      <c r="P142" s="38">
        <f t="shared" si="31"/>
        <v>23001.301800000001</v>
      </c>
      <c r="Q142" s="38">
        <f t="shared" si="31"/>
        <v>23001.301800000001</v>
      </c>
      <c r="R142" s="38">
        <f t="shared" si="31"/>
        <v>23001.301800000001</v>
      </c>
      <c r="S142" s="38">
        <f t="shared" si="31"/>
        <v>21332.778300000002</v>
      </c>
      <c r="T142" s="38">
        <f t="shared" si="31"/>
        <v>21332.778300000002</v>
      </c>
      <c r="U142" s="38">
        <f t="shared" si="31"/>
        <v>21332.778300000002</v>
      </c>
      <c r="V142" s="38">
        <f t="shared" si="31"/>
        <v>21332.778300000002</v>
      </c>
      <c r="W142" s="38">
        <f t="shared" si="31"/>
        <v>21332.778300000002</v>
      </c>
      <c r="X142" s="38">
        <f t="shared" si="31"/>
        <v>21332.778300000002</v>
      </c>
      <c r="Y142" s="38">
        <f t="shared" si="31"/>
        <v>21332.778300000002</v>
      </c>
      <c r="Z142" s="38">
        <f t="shared" si="31"/>
        <v>21332.778300000002</v>
      </c>
      <c r="AA142" s="38">
        <f t="shared" si="31"/>
        <v>21332.778300000002</v>
      </c>
      <c r="AB142" s="38">
        <f t="shared" si="31"/>
        <v>21332.778300000002</v>
      </c>
      <c r="AC142" s="38">
        <f t="shared" si="31"/>
        <v>21332.778300000002</v>
      </c>
      <c r="AD142" s="38">
        <f t="shared" si="31"/>
        <v>21332.778300000002</v>
      </c>
      <c r="AE142" s="38">
        <f t="shared" si="31"/>
        <v>21332.778300000002</v>
      </c>
      <c r="AF142" s="38">
        <f t="shared" si="31"/>
        <v>21332.778300000002</v>
      </c>
      <c r="AG142" s="38">
        <f t="shared" si="31"/>
        <v>21332.778300000002</v>
      </c>
      <c r="AH142" s="81">
        <f t="shared" si="31"/>
        <v>21332.778300000002</v>
      </c>
      <c r="AI142" s="76"/>
    </row>
    <row r="143" spans="1:35" s="3" customFormat="1" ht="15.9" customHeight="1" x14ac:dyDescent="0.25">
      <c r="A143" s="5"/>
      <c r="B143" s="25" t="s">
        <v>105</v>
      </c>
      <c r="C143" s="27">
        <f>SUM(C113:C139)</f>
        <v>25589</v>
      </c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78"/>
    </row>
    <row r="144" spans="1:35" s="3" customFormat="1" ht="15.9" customHeight="1" x14ac:dyDescent="0.25">
      <c r="A144" s="5"/>
      <c r="B144" s="6"/>
      <c r="C144" s="5">
        <f>SUM(E142:AH142)/31</f>
        <v>21825.881680645165</v>
      </c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78"/>
    </row>
    <row r="145" spans="1:35" s="3" customFormat="1" ht="15.9" customHeight="1" x14ac:dyDescent="0.3">
      <c r="A145" s="5"/>
      <c r="B145" s="26" t="s">
        <v>98</v>
      </c>
      <c r="C145" s="5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78"/>
    </row>
    <row r="146" spans="1:35" s="3" customFormat="1" ht="15.9" customHeight="1" x14ac:dyDescent="0.25">
      <c r="A146" s="47">
        <v>1</v>
      </c>
      <c r="B146" s="48" t="s">
        <v>97</v>
      </c>
      <c r="C146" s="47">
        <v>836</v>
      </c>
      <c r="D146" s="68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79">
        <v>1</v>
      </c>
    </row>
    <row r="147" spans="1:35" s="3" customFormat="1" ht="15.9" customHeight="1" x14ac:dyDescent="0.25">
      <c r="A147" s="47">
        <f t="shared" ref="A147:A152" si="32">+A146+1</f>
        <v>2</v>
      </c>
      <c r="B147" s="48" t="s">
        <v>99</v>
      </c>
      <c r="C147" s="47">
        <v>858</v>
      </c>
      <c r="D147" s="50"/>
      <c r="E147" s="50">
        <v>1</v>
      </c>
      <c r="F147" s="50">
        <v>1</v>
      </c>
      <c r="G147" s="50">
        <v>1</v>
      </c>
      <c r="H147" s="50">
        <v>1</v>
      </c>
      <c r="I147" s="50">
        <v>1</v>
      </c>
      <c r="J147" s="50">
        <v>1</v>
      </c>
      <c r="K147" s="50">
        <v>1</v>
      </c>
      <c r="L147" s="50">
        <v>1</v>
      </c>
      <c r="M147" s="50">
        <v>1</v>
      </c>
      <c r="N147" s="50">
        <v>1</v>
      </c>
      <c r="O147" s="50">
        <v>1</v>
      </c>
      <c r="P147" s="50">
        <v>1</v>
      </c>
      <c r="Q147" s="50">
        <v>1</v>
      </c>
      <c r="R147" s="50">
        <v>1</v>
      </c>
      <c r="S147" s="50">
        <v>1</v>
      </c>
      <c r="T147" s="50">
        <v>1</v>
      </c>
      <c r="U147" s="50">
        <v>1</v>
      </c>
      <c r="V147" s="50">
        <v>1</v>
      </c>
      <c r="W147" s="50">
        <v>1</v>
      </c>
      <c r="X147" s="50">
        <v>1</v>
      </c>
      <c r="Y147" s="50">
        <v>1</v>
      </c>
      <c r="Z147" s="50">
        <v>1</v>
      </c>
      <c r="AA147" s="50">
        <v>1</v>
      </c>
      <c r="AB147" s="50">
        <v>1</v>
      </c>
      <c r="AC147" s="50">
        <v>1</v>
      </c>
      <c r="AD147" s="50">
        <v>1</v>
      </c>
      <c r="AE147" s="50">
        <v>1</v>
      </c>
      <c r="AF147" s="50">
        <v>1</v>
      </c>
      <c r="AG147" s="50">
        <v>1</v>
      </c>
      <c r="AH147" s="79">
        <v>1</v>
      </c>
    </row>
    <row r="148" spans="1:35" s="3" customFormat="1" ht="15.9" customHeight="1" x14ac:dyDescent="0.25">
      <c r="A148" s="47">
        <f t="shared" si="32"/>
        <v>3</v>
      </c>
      <c r="B148" s="48" t="s">
        <v>100</v>
      </c>
      <c r="C148" s="47">
        <v>1235</v>
      </c>
      <c r="D148" s="68"/>
      <c r="E148" s="50">
        <v>1</v>
      </c>
      <c r="F148" s="50">
        <v>1</v>
      </c>
      <c r="G148" s="50">
        <v>1</v>
      </c>
      <c r="H148" s="50">
        <v>1</v>
      </c>
      <c r="I148" s="50">
        <v>1</v>
      </c>
      <c r="J148" s="50">
        <v>1</v>
      </c>
      <c r="K148" s="50">
        <v>1</v>
      </c>
      <c r="L148" s="50">
        <v>1</v>
      </c>
      <c r="M148" s="50">
        <v>1</v>
      </c>
      <c r="N148" s="50">
        <v>1</v>
      </c>
      <c r="O148" s="50">
        <v>1</v>
      </c>
      <c r="P148" s="50">
        <v>1</v>
      </c>
      <c r="Q148" s="50">
        <v>1</v>
      </c>
      <c r="R148" s="50">
        <v>1</v>
      </c>
      <c r="S148" s="50">
        <v>1</v>
      </c>
      <c r="T148" s="50">
        <v>1</v>
      </c>
      <c r="U148" s="50">
        <v>1</v>
      </c>
      <c r="V148" s="50">
        <v>1</v>
      </c>
      <c r="W148" s="50">
        <v>1</v>
      </c>
      <c r="X148" s="50">
        <v>1</v>
      </c>
      <c r="Y148" s="50">
        <v>1</v>
      </c>
      <c r="Z148" s="50">
        <v>1</v>
      </c>
      <c r="AA148" s="50">
        <v>1</v>
      </c>
      <c r="AB148" s="50">
        <v>1</v>
      </c>
      <c r="AC148" s="50">
        <v>1</v>
      </c>
      <c r="AD148" s="50">
        <v>1</v>
      </c>
      <c r="AE148" s="50">
        <v>1</v>
      </c>
      <c r="AF148" s="50">
        <v>1</v>
      </c>
      <c r="AG148" s="50">
        <v>1</v>
      </c>
      <c r="AH148" s="79">
        <v>1</v>
      </c>
    </row>
    <row r="149" spans="1:35" s="3" customFormat="1" ht="15.9" customHeight="1" x14ac:dyDescent="0.25">
      <c r="A149" s="47">
        <f t="shared" si="32"/>
        <v>4</v>
      </c>
      <c r="B149" s="48" t="s">
        <v>101</v>
      </c>
      <c r="C149" s="47">
        <v>1142</v>
      </c>
      <c r="D149" s="68"/>
      <c r="E149" s="50">
        <v>1</v>
      </c>
      <c r="F149" s="50">
        <v>1</v>
      </c>
      <c r="G149" s="50">
        <v>1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>
        <v>1</v>
      </c>
      <c r="X149" s="50">
        <v>1</v>
      </c>
      <c r="Y149" s="50">
        <v>1</v>
      </c>
      <c r="Z149" s="50">
        <v>1</v>
      </c>
      <c r="AA149" s="50">
        <v>1</v>
      </c>
      <c r="AB149" s="50">
        <v>1</v>
      </c>
      <c r="AC149" s="50">
        <v>1</v>
      </c>
      <c r="AD149" s="50">
        <v>1</v>
      </c>
      <c r="AE149" s="50">
        <v>1</v>
      </c>
      <c r="AF149" s="50">
        <v>1</v>
      </c>
      <c r="AG149" s="50">
        <v>1</v>
      </c>
      <c r="AH149" s="79">
        <v>1</v>
      </c>
    </row>
    <row r="150" spans="1:35" s="3" customFormat="1" ht="15.9" customHeight="1" x14ac:dyDescent="0.25">
      <c r="A150" s="47">
        <f t="shared" si="32"/>
        <v>5</v>
      </c>
      <c r="B150" s="48" t="s">
        <v>102</v>
      </c>
      <c r="C150" s="47">
        <v>936</v>
      </c>
      <c r="D150" s="49"/>
      <c r="E150" s="50">
        <v>1</v>
      </c>
      <c r="F150" s="50">
        <v>1</v>
      </c>
      <c r="G150" s="50">
        <v>1</v>
      </c>
      <c r="H150" s="50">
        <v>1</v>
      </c>
      <c r="I150" s="50">
        <v>1</v>
      </c>
      <c r="J150" s="50">
        <v>1</v>
      </c>
      <c r="K150" s="50">
        <v>1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  <c r="U150" s="64">
        <v>0</v>
      </c>
      <c r="V150" s="64">
        <v>0</v>
      </c>
      <c r="W150" s="64">
        <v>0</v>
      </c>
      <c r="X150" s="64">
        <v>0</v>
      </c>
      <c r="Y150" s="64">
        <v>0</v>
      </c>
      <c r="Z150" s="108">
        <v>0</v>
      </c>
      <c r="AA150" s="108">
        <v>0</v>
      </c>
      <c r="AB150" s="108">
        <v>0</v>
      </c>
      <c r="AC150" s="108">
        <v>0</v>
      </c>
      <c r="AD150" s="108">
        <v>0</v>
      </c>
      <c r="AE150" s="108">
        <v>0</v>
      </c>
      <c r="AF150" s="108">
        <v>0</v>
      </c>
      <c r="AG150" s="108">
        <v>0</v>
      </c>
      <c r="AH150" s="107">
        <v>0</v>
      </c>
    </row>
    <row r="151" spans="1:35" s="3" customFormat="1" ht="15.9" customHeight="1" x14ac:dyDescent="0.25">
      <c r="A151" s="47">
        <f t="shared" si="32"/>
        <v>6</v>
      </c>
      <c r="B151" s="48" t="s">
        <v>103</v>
      </c>
      <c r="C151" s="47">
        <v>1075</v>
      </c>
      <c r="D151" s="49"/>
      <c r="E151" s="50">
        <v>1</v>
      </c>
      <c r="F151" s="50">
        <v>1</v>
      </c>
      <c r="G151" s="50">
        <v>1</v>
      </c>
      <c r="H151" s="50">
        <v>1</v>
      </c>
      <c r="I151" s="50">
        <v>1</v>
      </c>
      <c r="J151" s="50">
        <v>1</v>
      </c>
      <c r="K151" s="50">
        <v>1</v>
      </c>
      <c r="L151" s="50">
        <v>1</v>
      </c>
      <c r="M151" s="50">
        <v>1</v>
      </c>
      <c r="N151" s="50">
        <v>1</v>
      </c>
      <c r="O151" s="50">
        <v>1</v>
      </c>
      <c r="P151" s="50">
        <v>1</v>
      </c>
      <c r="Q151" s="50">
        <v>1</v>
      </c>
      <c r="R151" s="50">
        <v>1</v>
      </c>
      <c r="S151" s="50">
        <v>1</v>
      </c>
      <c r="T151" s="50">
        <v>1</v>
      </c>
      <c r="U151" s="50">
        <v>1</v>
      </c>
      <c r="V151" s="50">
        <v>1</v>
      </c>
      <c r="W151" s="50">
        <v>1</v>
      </c>
      <c r="X151" s="50">
        <v>1</v>
      </c>
      <c r="Y151" s="50">
        <v>1</v>
      </c>
      <c r="Z151" s="50">
        <v>1</v>
      </c>
      <c r="AA151" s="50">
        <v>1</v>
      </c>
      <c r="AB151" s="50">
        <v>1</v>
      </c>
      <c r="AC151" s="50">
        <v>1</v>
      </c>
      <c r="AD151" s="50">
        <v>1</v>
      </c>
      <c r="AE151" s="50">
        <v>1</v>
      </c>
      <c r="AF151" s="50">
        <v>1</v>
      </c>
      <c r="AG151" s="50">
        <v>1</v>
      </c>
      <c r="AH151" s="79">
        <v>1</v>
      </c>
    </row>
    <row r="152" spans="1:35" s="3" customFormat="1" ht="15.9" customHeight="1" thickBot="1" x14ac:dyDescent="0.3">
      <c r="A152" s="53">
        <f t="shared" si="32"/>
        <v>7</v>
      </c>
      <c r="B152" s="54" t="s">
        <v>104</v>
      </c>
      <c r="C152" s="53">
        <v>1135</v>
      </c>
      <c r="D152" s="70"/>
      <c r="E152" s="56">
        <v>1</v>
      </c>
      <c r="F152" s="56">
        <v>1</v>
      </c>
      <c r="G152" s="56">
        <v>1</v>
      </c>
      <c r="H152" s="56">
        <v>1</v>
      </c>
      <c r="I152" s="56">
        <v>1</v>
      </c>
      <c r="J152" s="56">
        <v>1</v>
      </c>
      <c r="K152" s="56">
        <v>1</v>
      </c>
      <c r="L152" s="56">
        <v>1</v>
      </c>
      <c r="M152" s="56">
        <v>1</v>
      </c>
      <c r="N152" s="56">
        <v>1</v>
      </c>
      <c r="O152" s="56">
        <v>1</v>
      </c>
      <c r="P152" s="56">
        <v>1</v>
      </c>
      <c r="Q152" s="56">
        <v>1</v>
      </c>
      <c r="R152" s="56">
        <v>1</v>
      </c>
      <c r="S152" s="56">
        <v>1</v>
      </c>
      <c r="T152" s="56">
        <v>1</v>
      </c>
      <c r="U152" s="56">
        <v>1</v>
      </c>
      <c r="V152" s="56">
        <v>1</v>
      </c>
      <c r="W152" s="56">
        <v>1</v>
      </c>
      <c r="X152" s="56">
        <v>1</v>
      </c>
      <c r="Y152" s="56">
        <v>1</v>
      </c>
      <c r="Z152" s="56">
        <v>1</v>
      </c>
      <c r="AA152" s="56">
        <v>1</v>
      </c>
      <c r="AB152" s="56">
        <v>1</v>
      </c>
      <c r="AC152" s="56">
        <v>1</v>
      </c>
      <c r="AD152" s="56">
        <v>1</v>
      </c>
      <c r="AE152" s="56">
        <v>1</v>
      </c>
      <c r="AF152" s="56">
        <v>1</v>
      </c>
      <c r="AG152" s="56">
        <v>1</v>
      </c>
      <c r="AH152" s="75">
        <v>1</v>
      </c>
    </row>
    <row r="153" spans="1:35" s="3" customFormat="1" ht="15.9" customHeight="1" x14ac:dyDescent="0.25">
      <c r="A153" s="28"/>
      <c r="B153" s="41" t="s">
        <v>108</v>
      </c>
      <c r="C153" s="30"/>
      <c r="D153" s="31"/>
      <c r="E153" s="32">
        <f t="shared" ref="E153:AH153" si="33">(E146*$C146)+(E147*$C147)+(E148*$C148)+(E149*$C149)+(E150*$C150)+(E151*$C151)+(E152*$C152)</f>
        <v>7217</v>
      </c>
      <c r="F153" s="32">
        <f t="shared" si="33"/>
        <v>7217</v>
      </c>
      <c r="G153" s="32">
        <f t="shared" si="33"/>
        <v>7217</v>
      </c>
      <c r="H153" s="32">
        <f t="shared" si="33"/>
        <v>7217</v>
      </c>
      <c r="I153" s="32">
        <f t="shared" si="33"/>
        <v>7217</v>
      </c>
      <c r="J153" s="32">
        <f t="shared" si="33"/>
        <v>7217</v>
      </c>
      <c r="K153" s="32">
        <f t="shared" si="33"/>
        <v>7217</v>
      </c>
      <c r="L153" s="32">
        <f t="shared" si="33"/>
        <v>6281</v>
      </c>
      <c r="M153" s="32">
        <f t="shared" si="33"/>
        <v>6281</v>
      </c>
      <c r="N153" s="32">
        <f t="shared" si="33"/>
        <v>6281</v>
      </c>
      <c r="O153" s="32">
        <f t="shared" si="33"/>
        <v>6281</v>
      </c>
      <c r="P153" s="32">
        <f t="shared" si="33"/>
        <v>6281</v>
      </c>
      <c r="Q153" s="32">
        <f t="shared" si="33"/>
        <v>6281</v>
      </c>
      <c r="R153" s="32">
        <f t="shared" si="33"/>
        <v>6281</v>
      </c>
      <c r="S153" s="32">
        <f t="shared" si="33"/>
        <v>6281</v>
      </c>
      <c r="T153" s="32">
        <f t="shared" si="33"/>
        <v>6281</v>
      </c>
      <c r="U153" s="32">
        <f t="shared" si="33"/>
        <v>6281</v>
      </c>
      <c r="V153" s="32">
        <f t="shared" si="33"/>
        <v>6281</v>
      </c>
      <c r="W153" s="32">
        <f t="shared" si="33"/>
        <v>6281</v>
      </c>
      <c r="X153" s="32">
        <f t="shared" si="33"/>
        <v>6281</v>
      </c>
      <c r="Y153" s="32">
        <f t="shared" si="33"/>
        <v>6281</v>
      </c>
      <c r="Z153" s="32">
        <f t="shared" si="33"/>
        <v>6281</v>
      </c>
      <c r="AA153" s="32">
        <f t="shared" si="33"/>
        <v>6281</v>
      </c>
      <c r="AB153" s="32">
        <f t="shared" si="33"/>
        <v>6281</v>
      </c>
      <c r="AC153" s="32">
        <f t="shared" si="33"/>
        <v>6281</v>
      </c>
      <c r="AD153" s="32">
        <f t="shared" si="33"/>
        <v>6281</v>
      </c>
      <c r="AE153" s="32">
        <f t="shared" si="33"/>
        <v>6281</v>
      </c>
      <c r="AF153" s="32">
        <f t="shared" si="33"/>
        <v>6281</v>
      </c>
      <c r="AG153" s="32">
        <f t="shared" si="33"/>
        <v>6281</v>
      </c>
      <c r="AH153" s="80">
        <f t="shared" si="33"/>
        <v>6281</v>
      </c>
    </row>
    <row r="154" spans="1:35" s="39" customFormat="1" ht="15.9" customHeight="1" x14ac:dyDescent="0.25">
      <c r="A154" s="35"/>
      <c r="B154" s="33" t="s">
        <v>109</v>
      </c>
      <c r="C154" s="40">
        <v>3.1800000000000002E-2</v>
      </c>
      <c r="D154" s="37"/>
      <c r="E154" s="32">
        <f t="shared" ref="E154:AH154" si="34">E153*$C154</f>
        <v>229.50060000000002</v>
      </c>
      <c r="F154" s="32">
        <f t="shared" si="34"/>
        <v>229.50060000000002</v>
      </c>
      <c r="G154" s="32">
        <f t="shared" si="34"/>
        <v>229.50060000000002</v>
      </c>
      <c r="H154" s="32">
        <f t="shared" si="34"/>
        <v>229.50060000000002</v>
      </c>
      <c r="I154" s="32">
        <f t="shared" si="34"/>
        <v>229.50060000000002</v>
      </c>
      <c r="J154" s="32">
        <f t="shared" si="34"/>
        <v>229.50060000000002</v>
      </c>
      <c r="K154" s="32">
        <f t="shared" si="34"/>
        <v>229.50060000000002</v>
      </c>
      <c r="L154" s="32">
        <f t="shared" si="34"/>
        <v>199.73580000000001</v>
      </c>
      <c r="M154" s="32">
        <f t="shared" si="34"/>
        <v>199.73580000000001</v>
      </c>
      <c r="N154" s="32">
        <f t="shared" si="34"/>
        <v>199.73580000000001</v>
      </c>
      <c r="O154" s="32">
        <f t="shared" si="34"/>
        <v>199.73580000000001</v>
      </c>
      <c r="P154" s="32">
        <f t="shared" si="34"/>
        <v>199.73580000000001</v>
      </c>
      <c r="Q154" s="32">
        <f t="shared" si="34"/>
        <v>199.73580000000001</v>
      </c>
      <c r="R154" s="32">
        <f t="shared" si="34"/>
        <v>199.73580000000001</v>
      </c>
      <c r="S154" s="32">
        <f t="shared" si="34"/>
        <v>199.73580000000001</v>
      </c>
      <c r="T154" s="32">
        <f t="shared" si="34"/>
        <v>199.73580000000001</v>
      </c>
      <c r="U154" s="32">
        <f t="shared" si="34"/>
        <v>199.73580000000001</v>
      </c>
      <c r="V154" s="32">
        <f t="shared" si="34"/>
        <v>199.73580000000001</v>
      </c>
      <c r="W154" s="32">
        <f t="shared" si="34"/>
        <v>199.73580000000001</v>
      </c>
      <c r="X154" s="32">
        <f t="shared" si="34"/>
        <v>199.73580000000001</v>
      </c>
      <c r="Y154" s="32">
        <f t="shared" si="34"/>
        <v>199.73580000000001</v>
      </c>
      <c r="Z154" s="32">
        <f t="shared" si="34"/>
        <v>199.73580000000001</v>
      </c>
      <c r="AA154" s="32">
        <f t="shared" si="34"/>
        <v>199.73580000000001</v>
      </c>
      <c r="AB154" s="32">
        <f t="shared" si="34"/>
        <v>199.73580000000001</v>
      </c>
      <c r="AC154" s="32">
        <f t="shared" si="34"/>
        <v>199.73580000000001</v>
      </c>
      <c r="AD154" s="32">
        <f t="shared" si="34"/>
        <v>199.73580000000001</v>
      </c>
      <c r="AE154" s="32">
        <f t="shared" si="34"/>
        <v>199.73580000000001</v>
      </c>
      <c r="AF154" s="32">
        <f t="shared" si="34"/>
        <v>199.73580000000001</v>
      </c>
      <c r="AG154" s="32">
        <f t="shared" si="34"/>
        <v>199.73580000000001</v>
      </c>
      <c r="AH154" s="80">
        <f t="shared" si="34"/>
        <v>199.73580000000001</v>
      </c>
      <c r="AI154" s="76"/>
    </row>
    <row r="155" spans="1:35" s="39" customFormat="1" ht="15.9" customHeight="1" x14ac:dyDescent="0.25">
      <c r="A155" s="35"/>
      <c r="B155" s="34" t="s">
        <v>106</v>
      </c>
      <c r="C155" s="36"/>
      <c r="D155" s="37"/>
      <c r="E155" s="38">
        <f t="shared" ref="E155:AH155" si="35">E153-E154</f>
        <v>6987.4993999999997</v>
      </c>
      <c r="F155" s="38">
        <f t="shared" si="35"/>
        <v>6987.4993999999997</v>
      </c>
      <c r="G155" s="38">
        <f t="shared" si="35"/>
        <v>6987.4993999999997</v>
      </c>
      <c r="H155" s="38">
        <f t="shared" si="35"/>
        <v>6987.4993999999997</v>
      </c>
      <c r="I155" s="38">
        <f t="shared" si="35"/>
        <v>6987.4993999999997</v>
      </c>
      <c r="J155" s="38">
        <f t="shared" si="35"/>
        <v>6987.4993999999997</v>
      </c>
      <c r="K155" s="38">
        <f t="shared" si="35"/>
        <v>6987.4993999999997</v>
      </c>
      <c r="L155" s="38">
        <f t="shared" si="35"/>
        <v>6081.2641999999996</v>
      </c>
      <c r="M155" s="38">
        <f t="shared" si="35"/>
        <v>6081.2641999999996</v>
      </c>
      <c r="N155" s="38">
        <f t="shared" si="35"/>
        <v>6081.2641999999996</v>
      </c>
      <c r="O155" s="38">
        <f t="shared" si="35"/>
        <v>6081.2641999999996</v>
      </c>
      <c r="P155" s="38">
        <f t="shared" si="35"/>
        <v>6081.2641999999996</v>
      </c>
      <c r="Q155" s="38">
        <f t="shared" si="35"/>
        <v>6081.2641999999996</v>
      </c>
      <c r="R155" s="38">
        <f t="shared" si="35"/>
        <v>6081.2641999999996</v>
      </c>
      <c r="S155" s="38">
        <f t="shared" si="35"/>
        <v>6081.2641999999996</v>
      </c>
      <c r="T155" s="38">
        <f t="shared" si="35"/>
        <v>6081.2641999999996</v>
      </c>
      <c r="U155" s="38">
        <f t="shared" si="35"/>
        <v>6081.2641999999996</v>
      </c>
      <c r="V155" s="38">
        <f t="shared" si="35"/>
        <v>6081.2641999999996</v>
      </c>
      <c r="W155" s="38">
        <f t="shared" si="35"/>
        <v>6081.2641999999996</v>
      </c>
      <c r="X155" s="38">
        <f t="shared" si="35"/>
        <v>6081.2641999999996</v>
      </c>
      <c r="Y155" s="38">
        <f t="shared" si="35"/>
        <v>6081.2641999999996</v>
      </c>
      <c r="Z155" s="38">
        <f t="shared" si="35"/>
        <v>6081.2641999999996</v>
      </c>
      <c r="AA155" s="38">
        <f t="shared" si="35"/>
        <v>6081.2641999999996</v>
      </c>
      <c r="AB155" s="38">
        <f t="shared" si="35"/>
        <v>6081.2641999999996</v>
      </c>
      <c r="AC155" s="38">
        <f t="shared" si="35"/>
        <v>6081.2641999999996</v>
      </c>
      <c r="AD155" s="38">
        <f t="shared" si="35"/>
        <v>6081.2641999999996</v>
      </c>
      <c r="AE155" s="38">
        <f t="shared" si="35"/>
        <v>6081.2641999999996</v>
      </c>
      <c r="AF155" s="38">
        <f t="shared" si="35"/>
        <v>6081.2641999999996</v>
      </c>
      <c r="AG155" s="38">
        <f t="shared" si="35"/>
        <v>6081.2641999999996</v>
      </c>
      <c r="AH155" s="81">
        <f t="shared" si="35"/>
        <v>6081.2641999999996</v>
      </c>
      <c r="AI155" s="76"/>
    </row>
    <row r="156" spans="1:35" s="3" customFormat="1" ht="15.9" customHeight="1" x14ac:dyDescent="0.25">
      <c r="A156" s="5"/>
      <c r="B156" s="25" t="s">
        <v>105</v>
      </c>
      <c r="C156" s="27">
        <f>SUM(C146:C152)</f>
        <v>7217</v>
      </c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8"/>
    </row>
    <row r="157" spans="1:35" s="3" customFormat="1" ht="15.9" customHeight="1" x14ac:dyDescent="0.25">
      <c r="A157" s="5"/>
      <c r="B157" s="6"/>
      <c r="C157" s="5">
        <f>SUM(E155:AH155)/31</f>
        <v>6089.7281419354867</v>
      </c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8"/>
    </row>
    <row r="158" spans="1:35" s="3" customFormat="1" ht="15.9" customHeight="1" x14ac:dyDescent="0.25">
      <c r="A158" s="5"/>
      <c r="B158" s="6"/>
      <c r="C158" s="5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78"/>
    </row>
    <row r="159" spans="1:35" s="3" customFormat="1" ht="15.9" customHeight="1" x14ac:dyDescent="0.25">
      <c r="A159" s="28"/>
      <c r="B159" s="29" t="s">
        <v>107</v>
      </c>
      <c r="C159" s="30"/>
      <c r="D159" s="31"/>
      <c r="E159" s="38">
        <f>E14+E24+E35+E54+E74+E86+E97+E109+E142+E155</f>
        <v>82593.915507999991</v>
      </c>
      <c r="F159" s="125">
        <f t="shared" ref="F159:AH159" si="36">F14+F24+F35+F54+F74+F86+F97+F109+F142+F155</f>
        <v>82593.915507999991</v>
      </c>
      <c r="G159" s="125">
        <f t="shared" si="36"/>
        <v>81613.331407999998</v>
      </c>
      <c r="H159" s="125">
        <f t="shared" si="36"/>
        <v>81613.331407999998</v>
      </c>
      <c r="I159" s="125">
        <f t="shared" si="36"/>
        <v>81613.331407999998</v>
      </c>
      <c r="J159" s="125">
        <f t="shared" si="36"/>
        <v>81613.331407999998</v>
      </c>
      <c r="K159" s="125">
        <f t="shared" si="36"/>
        <v>81613.331407999998</v>
      </c>
      <c r="L159" s="125">
        <f t="shared" si="36"/>
        <v>76833.420308000001</v>
      </c>
      <c r="M159" s="125">
        <f t="shared" si="36"/>
        <v>76833.420308000001</v>
      </c>
      <c r="N159" s="125">
        <f t="shared" si="36"/>
        <v>76833.420308000001</v>
      </c>
      <c r="O159" s="125">
        <f t="shared" si="36"/>
        <v>76833.420308000001</v>
      </c>
      <c r="P159" s="125">
        <f t="shared" si="36"/>
        <v>76833.420308000001</v>
      </c>
      <c r="Q159" s="125">
        <f t="shared" si="36"/>
        <v>76833.420308000001</v>
      </c>
      <c r="R159" s="125">
        <f t="shared" si="36"/>
        <v>76833.420308000001</v>
      </c>
      <c r="S159" s="125">
        <f t="shared" si="36"/>
        <v>75164.896808000005</v>
      </c>
      <c r="T159" s="125">
        <f t="shared" si="36"/>
        <v>75164.896808000005</v>
      </c>
      <c r="U159" s="125">
        <f t="shared" si="36"/>
        <v>75164.896808000005</v>
      </c>
      <c r="V159" s="125">
        <f t="shared" si="36"/>
        <v>75164.896808000005</v>
      </c>
      <c r="W159" s="125">
        <f t="shared" si="36"/>
        <v>75164.896808000005</v>
      </c>
      <c r="X159" s="125">
        <f t="shared" si="36"/>
        <v>75164.896808000005</v>
      </c>
      <c r="Y159" s="125">
        <f t="shared" si="36"/>
        <v>75164.896808000005</v>
      </c>
      <c r="Z159" s="125">
        <f t="shared" si="36"/>
        <v>74695.73060000001</v>
      </c>
      <c r="AA159" s="125">
        <f t="shared" si="36"/>
        <v>74695.73060000001</v>
      </c>
      <c r="AB159" s="125">
        <f t="shared" si="36"/>
        <v>74695.73060000001</v>
      </c>
      <c r="AC159" s="125">
        <f t="shared" si="36"/>
        <v>74695.73060000001</v>
      </c>
      <c r="AD159" s="125">
        <f t="shared" si="36"/>
        <v>74695.73060000001</v>
      </c>
      <c r="AE159" s="125">
        <f t="shared" si="36"/>
        <v>74695.73060000001</v>
      </c>
      <c r="AF159" s="125">
        <f t="shared" si="36"/>
        <v>74695.73060000001</v>
      </c>
      <c r="AG159" s="125">
        <f t="shared" si="36"/>
        <v>71795.716100000005</v>
      </c>
      <c r="AH159" s="126">
        <f t="shared" si="36"/>
        <v>71795.716100000005</v>
      </c>
    </row>
    <row r="160" spans="1:35" s="3" customFormat="1" ht="15.9" customHeight="1" x14ac:dyDescent="0.25">
      <c r="A160" s="5"/>
      <c r="B160" s="25" t="s">
        <v>105</v>
      </c>
      <c r="C160" s="27">
        <f>C15+C25+C36+C55+C75+C87+C98+C110+C143+C156</f>
        <v>86920</v>
      </c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78"/>
    </row>
    <row r="161" spans="1:35" s="3" customFormat="1" ht="15.9" customHeight="1" x14ac:dyDescent="0.25">
      <c r="A161" s="5"/>
      <c r="B161" s="6"/>
      <c r="C161" s="5">
        <f>SUM(E159:AH159)/31</f>
        <v>74313.040460258038</v>
      </c>
      <c r="D161" s="7"/>
      <c r="E161" s="66">
        <f t="shared" ref="E161:AH161" si="37">(E12+E22+E33+E52+E72+E84+E95+E140+E153)/87012</f>
        <v>0.92393727301981343</v>
      </c>
      <c r="F161" s="66">
        <f t="shared" si="37"/>
        <v>0.92393727301981343</v>
      </c>
      <c r="G161" s="66">
        <f t="shared" si="37"/>
        <v>0.91208833264377331</v>
      </c>
      <c r="H161" s="66">
        <f t="shared" si="37"/>
        <v>0.91208833264377331</v>
      </c>
      <c r="I161" s="66">
        <f t="shared" si="37"/>
        <v>0.91208833264377331</v>
      </c>
      <c r="J161" s="66">
        <f t="shared" si="37"/>
        <v>0.91208833264377331</v>
      </c>
      <c r="K161" s="66">
        <f t="shared" si="37"/>
        <v>0.91208833264377331</v>
      </c>
      <c r="L161" s="66">
        <f t="shared" si="37"/>
        <v>0.85555590033558593</v>
      </c>
      <c r="M161" s="66">
        <f t="shared" si="37"/>
        <v>0.85555590033558593</v>
      </c>
      <c r="N161" s="66">
        <f t="shared" si="37"/>
        <v>0.85555590033558593</v>
      </c>
      <c r="O161" s="66">
        <f t="shared" si="37"/>
        <v>0.85555590033558593</v>
      </c>
      <c r="P161" s="66">
        <f t="shared" si="37"/>
        <v>0.85555590033558593</v>
      </c>
      <c r="Q161" s="66">
        <f t="shared" si="37"/>
        <v>0.85555590033558593</v>
      </c>
      <c r="R161" s="66">
        <f t="shared" si="37"/>
        <v>0.85555590033558593</v>
      </c>
      <c r="S161" s="66">
        <f t="shared" si="37"/>
        <v>0.83584597526777926</v>
      </c>
      <c r="T161" s="66">
        <f t="shared" si="37"/>
        <v>0.83584597526777926</v>
      </c>
      <c r="U161" s="66">
        <f t="shared" si="37"/>
        <v>0.83584597526777926</v>
      </c>
      <c r="V161" s="66">
        <f t="shared" si="37"/>
        <v>0.83584597526777926</v>
      </c>
      <c r="W161" s="66">
        <f t="shared" si="37"/>
        <v>0.83584597526777926</v>
      </c>
      <c r="X161" s="66">
        <f t="shared" si="37"/>
        <v>0.83584597526777926</v>
      </c>
      <c r="Y161" s="66">
        <f t="shared" si="37"/>
        <v>0.83584597526777926</v>
      </c>
      <c r="Z161" s="66">
        <f t="shared" si="37"/>
        <v>0.83029639589941617</v>
      </c>
      <c r="AA161" s="66">
        <f t="shared" si="37"/>
        <v>0.83029639589941617</v>
      </c>
      <c r="AB161" s="66">
        <f t="shared" si="37"/>
        <v>0.83029639589941617</v>
      </c>
      <c r="AC161" s="66">
        <f t="shared" si="37"/>
        <v>0.83029639589941617</v>
      </c>
      <c r="AD161" s="66">
        <f t="shared" si="37"/>
        <v>0.83029639589941617</v>
      </c>
      <c r="AE161" s="66">
        <f t="shared" si="37"/>
        <v>0.83029639589941617</v>
      </c>
      <c r="AF161" s="66">
        <f t="shared" si="37"/>
        <v>0.83029639589941617</v>
      </c>
      <c r="AG161" s="66">
        <f t="shared" si="37"/>
        <v>0.79564600285018161</v>
      </c>
      <c r="AH161" s="84">
        <f t="shared" si="37"/>
        <v>0.79564600285018161</v>
      </c>
      <c r="AI161" s="59"/>
    </row>
    <row r="162" spans="1:35" s="3" customFormat="1" ht="15.9" customHeight="1" x14ac:dyDescent="0.25">
      <c r="A162" s="5"/>
      <c r="B162" s="6"/>
      <c r="C162" s="5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78"/>
    </row>
    <row r="163" spans="1:35" s="3" customFormat="1" ht="15.9" customHeight="1" x14ac:dyDescent="0.25">
      <c r="A163" s="5"/>
      <c r="B163" s="6"/>
      <c r="C163" s="5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78"/>
    </row>
    <row r="164" spans="1:35" s="3" customFormat="1" ht="15.9" customHeight="1" x14ac:dyDescent="0.25">
      <c r="A164" s="21"/>
      <c r="B164" s="10"/>
      <c r="C164" s="9"/>
      <c r="D164" s="7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85"/>
    </row>
    <row r="165" spans="1:35" x14ac:dyDescent="0.3">
      <c r="A165" s="1"/>
      <c r="B165" s="1"/>
      <c r="C165" s="1"/>
      <c r="D165" s="7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</sheetData>
  <phoneticPr fontId="0" type="noConversion"/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May01</vt:lpstr>
      <vt:lpstr>Jun01</vt:lpstr>
      <vt:lpstr>Jul01</vt:lpstr>
      <vt:lpstr>Aug01</vt:lpstr>
      <vt:lpstr>Sep01</vt:lpstr>
      <vt:lpstr>Aug01!Print_Area</vt:lpstr>
      <vt:lpstr>Jul01!Print_Area</vt:lpstr>
      <vt:lpstr>Jun01!Print_Area</vt:lpstr>
      <vt:lpstr>May01!Print_Area</vt:lpstr>
      <vt:lpstr>Sep01!Print_Area</vt:lpstr>
      <vt:lpstr>Aug01!Print_Titles</vt:lpstr>
      <vt:lpstr>Jul01!Print_Titles</vt:lpstr>
      <vt:lpstr>Jun01!Print_Titles</vt:lpstr>
      <vt:lpstr>May01!Print_Titles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2001-05-21T14:28:48Z</cp:lastPrinted>
  <dcterms:created xsi:type="dcterms:W3CDTF">1997-08-26T13:58:11Z</dcterms:created>
  <dcterms:modified xsi:type="dcterms:W3CDTF">2023-09-10T15:28:52Z</dcterms:modified>
</cp:coreProperties>
</file>