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8060" windowHeight="12660"/>
  </bookViews>
  <sheets>
    <sheet name="Citation Summary" sheetId="1" r:id="rId1"/>
    <sheet name=" Citation Detail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G3" i="1" l="1"/>
  <c r="A12" i="1"/>
  <c r="A14" i="1"/>
  <c r="A19" i="1"/>
  <c r="C19" i="1"/>
  <c r="D19" i="1"/>
  <c r="E19" i="1"/>
  <c r="F19" i="1"/>
  <c r="G19" i="1"/>
  <c r="A20" i="1"/>
  <c r="E20" i="1"/>
  <c r="F20" i="1"/>
  <c r="E21" i="1"/>
  <c r="F21" i="1"/>
  <c r="G21" i="1"/>
  <c r="G35" i="1"/>
</calcChain>
</file>

<file path=xl/sharedStrings.xml><?xml version="1.0" encoding="utf-8"?>
<sst xmlns="http://schemas.openxmlformats.org/spreadsheetml/2006/main" count="70" uniqueCount="67">
  <si>
    <t xml:space="preserve">Bill To:  </t>
  </si>
  <si>
    <t>Remit To:</t>
  </si>
  <si>
    <t>Citation 1994 Investment Limited Partnership</t>
  </si>
  <si>
    <t xml:space="preserve">Verification Date: </t>
  </si>
  <si>
    <t>Enron North America Corp.</t>
  </si>
  <si>
    <t>Bank:  LaSalle Bank N.A.</t>
  </si>
  <si>
    <t>ABA:  071000505</t>
  </si>
  <si>
    <t>Acct:  5800241530</t>
  </si>
  <si>
    <t>Due Date:</t>
  </si>
  <si>
    <t>Name:  Citation Oil &amp; Gas Corp.</t>
  </si>
  <si>
    <t>Payment Method:</t>
  </si>
  <si>
    <t xml:space="preserve">Contact:  Theresa Staab </t>
  </si>
  <si>
    <t>Contact:  Alan Koelemay</t>
  </si>
  <si>
    <t>Wire</t>
  </si>
  <si>
    <t>Tel:  (303) 575-6485</t>
  </si>
  <si>
    <t>Tel:  (281) 517-7366</t>
  </si>
  <si>
    <t>Terms:</t>
  </si>
  <si>
    <t>Fax: (303) 534-0552</t>
  </si>
  <si>
    <t>Fax:  (281) 469-9641</t>
  </si>
  <si>
    <t>On or before 25th of month</t>
  </si>
  <si>
    <t xml:space="preserve">Delivery Period: </t>
  </si>
  <si>
    <t>Contract #</t>
  </si>
  <si>
    <t>Meter # / Meter Name</t>
  </si>
  <si>
    <t>Citation</t>
  </si>
  <si>
    <t>Citation Meserve Pod</t>
  </si>
  <si>
    <t>Index</t>
  </si>
  <si>
    <t>Discount / Premium</t>
  </si>
  <si>
    <t>Price/MMBtu</t>
  </si>
  <si>
    <t>Mcf Quantity</t>
  </si>
  <si>
    <t>MMBtu Quantity</t>
  </si>
  <si>
    <t>Amount Due</t>
  </si>
  <si>
    <t>CIG GD</t>
  </si>
  <si>
    <t>Fuel Loss</t>
  </si>
  <si>
    <t>$             0.00</t>
  </si>
  <si>
    <t>$                                        0.00</t>
  </si>
  <si>
    <t>6/1/01 - 6/30/01</t>
  </si>
  <si>
    <t>Electric Power Compressor Fees</t>
  </si>
  <si>
    <t>TOTAL PAYMENT</t>
  </si>
  <si>
    <t>Contact:</t>
  </si>
  <si>
    <t>Alan Koelemay</t>
  </si>
  <si>
    <t>Enron North America</t>
  </si>
  <si>
    <t>PH:</t>
  </si>
  <si>
    <t>FAX:</t>
  </si>
  <si>
    <t>Theresa Staab</t>
  </si>
  <si>
    <t>303-575-6485</t>
  </si>
  <si>
    <t>First of Month Nomination:</t>
  </si>
  <si>
    <t>Additional Purchases:</t>
  </si>
  <si>
    <t>MMBtu</t>
  </si>
  <si>
    <t>Btu factor</t>
  </si>
  <si>
    <t>Transportation</t>
  </si>
  <si>
    <t>per Mcf</t>
  </si>
  <si>
    <t>IF CIG Rockies</t>
  </si>
  <si>
    <t>Index Discount/Premium</t>
  </si>
  <si>
    <t>Bear Paw Gathering/MMBtu</t>
  </si>
  <si>
    <t>Total Receipts Fee Adjustment*</t>
  </si>
  <si>
    <t>Crestone Transport</t>
  </si>
  <si>
    <t>Total Net Back</t>
  </si>
  <si>
    <t>Net Backs:</t>
  </si>
  <si>
    <t>CIG GD Rockies</t>
  </si>
  <si>
    <t>IF CIG Rockies Volume MMBtu</t>
  </si>
  <si>
    <t xml:space="preserve">Allocated Fuel MMBtu </t>
  </si>
  <si>
    <t>Total Production MMBtu</t>
  </si>
  <si>
    <t>$ IF CIG Rockies</t>
  </si>
  <si>
    <t>Total Payment</t>
  </si>
  <si>
    <t xml:space="preserve"> CIG GD Rockies less Netback</t>
  </si>
  <si>
    <t>avg. $/MMBtu</t>
  </si>
  <si>
    <t>*Total Receipts Fee Adjustment is calculated by applying the Field Services Fee to the fuel volume and then dividing that dollar amount(fee times fuel volume) by the volume purchased.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</si>
</sst>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/dd/yy"/>
    <numFmt numFmtId="166" formatCode="_(&quot;$&quot;* #,##0.0000_);_(&quot;$&quot;* \(#,##0.0000\);_(&quot;$&quot;* &quot;-&quot;??_);_(@_)"/>
    <numFmt numFmtId="167" formatCode="_(&quot;$&quot;* #,##0.000000_);_(&quot;$&quot;* \(#,##0.000000\);_(&quot;$&quot;* &quot;-&quot;??_);_(@_)"/>
    <numFmt numFmtId="168" formatCode="_(* #,##0_);_(* \(#,##0\);_(* &quot;-&quot;??_);_(@_)"/>
    <numFmt numFmtId="169" formatCode="mmmm\-yy"/>
    <numFmt numFmtId="170" formatCode="_(* #,##0.000_);_(* \(#,##0.000\);_(* &quot;-&quot;??_);_(@_)"/>
    <numFmt numFmtId="171" formatCode="_(&quot;$&quot;* #,##0.00000_);_(&quot;$&quot;* \(#,##0.00000\);_(&quot;$&quot;* &quot;-&quot;??_);_(@_)"/>
    <numFmt numFmtId="172" formatCode="0.0000"/>
    <numFmt numFmtId="173" formatCode="_(&quot;$&quot;* #,##0.000_);_(&quot;$&quot;* \(#,##0.0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0" fontId="0" fillId="0" borderId="6" xfId="0" applyBorder="1"/>
    <xf numFmtId="164" fontId="4" fillId="0" borderId="6" xfId="0" quotePrefix="1" applyNumberFormat="1" applyFont="1" applyBorder="1" applyAlignment="1">
      <alignment horizontal="center"/>
    </xf>
    <xf numFmtId="0" fontId="0" fillId="0" borderId="0" xfId="0" applyFill="1"/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66" fontId="1" fillId="0" borderId="0" xfId="2" applyNumberFormat="1"/>
    <xf numFmtId="167" fontId="1" fillId="0" borderId="0" xfId="2" applyNumberFormat="1"/>
    <xf numFmtId="168" fontId="1" fillId="0" borderId="0" xfId="1" applyNumberFormat="1"/>
    <xf numFmtId="44" fontId="0" fillId="0" borderId="0" xfId="0" applyNumberFormat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8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44" fontId="2" fillId="0" borderId="0" xfId="2" applyFont="1" applyAlignment="1">
      <alignment horizontal="right"/>
    </xf>
    <xf numFmtId="0" fontId="6" fillId="0" borderId="0" xfId="0" applyFont="1"/>
    <xf numFmtId="44" fontId="6" fillId="0" borderId="0" xfId="2" applyFont="1"/>
    <xf numFmtId="168" fontId="6" fillId="0" borderId="0" xfId="1" applyNumberFormat="1" applyFont="1"/>
    <xf numFmtId="169" fontId="0" fillId="0" borderId="0" xfId="0" applyNumberFormat="1"/>
    <xf numFmtId="166" fontId="1" fillId="0" borderId="0" xfId="2" applyNumberFormat="1" applyFont="1"/>
    <xf numFmtId="170" fontId="1" fillId="0" borderId="0" xfId="1" quotePrefix="1" applyNumberFormat="1"/>
    <xf numFmtId="168" fontId="1" fillId="0" borderId="0" xfId="1" quotePrefix="1" applyNumberFormat="1"/>
    <xf numFmtId="171" fontId="1" fillId="0" borderId="0" xfId="2" applyNumberFormat="1"/>
    <xf numFmtId="17" fontId="0" fillId="0" borderId="0" xfId="0" quotePrefix="1" applyNumberFormat="1"/>
    <xf numFmtId="168" fontId="2" fillId="0" borderId="0" xfId="0" applyNumberFormat="1" applyFont="1"/>
    <xf numFmtId="44" fontId="2" fillId="0" borderId="0" xfId="0" applyNumberFormat="1" applyFont="1"/>
    <xf numFmtId="0" fontId="2" fillId="0" borderId="0" xfId="0" applyFont="1" applyFill="1"/>
    <xf numFmtId="165" fontId="1" fillId="0" borderId="0" xfId="2" applyNumberFormat="1"/>
    <xf numFmtId="17" fontId="2" fillId="0" borderId="0" xfId="0" applyNumberFormat="1" applyFont="1" applyAlignment="1">
      <alignment horizontal="left"/>
    </xf>
    <xf numFmtId="0" fontId="7" fillId="0" borderId="0" xfId="0" applyFont="1"/>
    <xf numFmtId="17" fontId="0" fillId="0" borderId="0" xfId="0" applyNumberFormat="1"/>
    <xf numFmtId="172" fontId="0" fillId="0" borderId="0" xfId="0" applyNumberFormat="1" applyFill="1"/>
    <xf numFmtId="173" fontId="4" fillId="0" borderId="0" xfId="2" applyNumberFormat="1" applyFont="1" applyFill="1"/>
    <xf numFmtId="44" fontId="1" fillId="0" borderId="0" xfId="2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6" fontId="1" fillId="0" borderId="15" xfId="2" applyNumberFormat="1" applyFill="1" applyBorder="1"/>
    <xf numFmtId="166" fontId="1" fillId="0" borderId="0" xfId="2" applyNumberFormat="1" applyFont="1" applyFill="1" applyBorder="1"/>
    <xf numFmtId="166" fontId="4" fillId="0" borderId="0" xfId="2" applyNumberFormat="1" applyFont="1" applyFill="1" applyBorder="1"/>
    <xf numFmtId="166" fontId="3" fillId="0" borderId="16" xfId="2" applyNumberFormat="1" applyFont="1" applyFill="1" applyBorder="1"/>
    <xf numFmtId="166" fontId="2" fillId="0" borderId="16" xfId="2" applyNumberFormat="1" applyFont="1" applyFill="1" applyBorder="1"/>
    <xf numFmtId="43" fontId="0" fillId="0" borderId="0" xfId="0" applyNumberFormat="1"/>
    <xf numFmtId="166" fontId="1" fillId="0" borderId="0" xfId="2" applyNumberFormat="1" applyFill="1" applyBorder="1"/>
    <xf numFmtId="166" fontId="1" fillId="0" borderId="17" xfId="2" applyNumberFormat="1" applyFill="1" applyBorder="1"/>
    <xf numFmtId="166" fontId="1" fillId="0" borderId="10" xfId="2" applyNumberFormat="1" applyFont="1" applyFill="1" applyBorder="1"/>
    <xf numFmtId="166" fontId="1" fillId="0" borderId="10" xfId="2" applyNumberFormat="1" applyFill="1" applyBorder="1"/>
    <xf numFmtId="166" fontId="2" fillId="0" borderId="18" xfId="2" applyNumberFormat="1" applyFont="1" applyFill="1" applyBorder="1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44" fontId="1" fillId="0" borderId="19" xfId="2" applyBorder="1" applyAlignment="1">
      <alignment wrapText="1"/>
    </xf>
    <xf numFmtId="0" fontId="0" fillId="0" borderId="17" xfId="0" applyBorder="1"/>
    <xf numFmtId="0" fontId="0" fillId="2" borderId="15" xfId="0" applyFill="1" applyBorder="1" applyAlignment="1">
      <alignment horizontal="center" wrapText="1"/>
    </xf>
    <xf numFmtId="0" fontId="0" fillId="0" borderId="16" xfId="0" applyBorder="1"/>
    <xf numFmtId="44" fontId="1" fillId="0" borderId="18" xfId="2" applyBorder="1"/>
    <xf numFmtId="16" fontId="0" fillId="0" borderId="0" xfId="0" applyNumberFormat="1"/>
    <xf numFmtId="166" fontId="1" fillId="0" borderId="20" xfId="2" applyNumberFormat="1" applyBorder="1"/>
    <xf numFmtId="166" fontId="1" fillId="2" borderId="20" xfId="2" applyNumberFormat="1" applyFill="1" applyBorder="1"/>
    <xf numFmtId="168" fontId="1" fillId="0" borderId="20" xfId="1" applyNumberFormat="1" applyBorder="1"/>
    <xf numFmtId="1" fontId="8" fillId="0" borderId="0" xfId="0" applyNumberFormat="1" applyFont="1" applyFill="1" applyBorder="1"/>
    <xf numFmtId="1" fontId="9" fillId="0" borderId="0" xfId="0" applyNumberFormat="1" applyFont="1" applyFill="1" applyBorder="1"/>
    <xf numFmtId="44" fontId="1" fillId="0" borderId="11" xfId="2" applyBorder="1"/>
    <xf numFmtId="166" fontId="1" fillId="0" borderId="21" xfId="2" applyNumberFormat="1" applyBorder="1"/>
    <xf numFmtId="166" fontId="1" fillId="2" borderId="21" xfId="2" applyNumberFormat="1" applyFill="1" applyBorder="1"/>
    <xf numFmtId="168" fontId="1" fillId="0" borderId="21" xfId="1" applyNumberFormat="1" applyBorder="1"/>
    <xf numFmtId="44" fontId="1" fillId="0" borderId="15" xfId="2" applyBorder="1"/>
    <xf numFmtId="44" fontId="1" fillId="0" borderId="16" xfId="2" applyNumberFormat="1" applyBorder="1"/>
    <xf numFmtId="166" fontId="1" fillId="0" borderId="22" xfId="2" applyNumberFormat="1" applyBorder="1"/>
    <xf numFmtId="166" fontId="1" fillId="2" borderId="22" xfId="2" applyNumberFormat="1" applyFill="1" applyBorder="1"/>
    <xf numFmtId="168" fontId="1" fillId="0" borderId="22" xfId="1" applyNumberFormat="1" applyBorder="1"/>
    <xf numFmtId="1" fontId="8" fillId="0" borderId="10" xfId="0" applyNumberFormat="1" applyFont="1" applyBorder="1"/>
    <xf numFmtId="1" fontId="4" fillId="0" borderId="10" xfId="0" applyNumberFormat="1" applyFont="1" applyBorder="1"/>
    <xf numFmtId="44" fontId="1" fillId="0" borderId="17" xfId="2" applyBorder="1"/>
    <xf numFmtId="44" fontId="1" fillId="0" borderId="18" xfId="2" applyNumberFormat="1" applyBorder="1"/>
    <xf numFmtId="1" fontId="8" fillId="0" borderId="0" xfId="0" applyNumberFormat="1" applyFont="1"/>
    <xf numFmtId="44" fontId="2" fillId="0" borderId="17" xfId="2" applyFont="1" applyBorder="1"/>
    <xf numFmtId="44" fontId="2" fillId="0" borderId="18" xfId="2" applyFont="1" applyBorder="1"/>
    <xf numFmtId="166" fontId="0" fillId="0" borderId="0" xfId="0" applyNumberFormat="1"/>
    <xf numFmtId="10" fontId="1" fillId="0" borderId="0" xfId="3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ducer%20Pricing%20Detail%20SEP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Citation Summary"/>
      <sheetName val="Citation Detail"/>
      <sheetName val="Internal Xfer Summary"/>
    </sheetNames>
    <sheetDataSet>
      <sheetData sheetId="0">
        <row r="1">
          <cell r="A1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A22" t="str">
            <v>9/01/01 - 9/30/01</v>
          </cell>
        </row>
      </sheetData>
      <sheetData sheetId="10"/>
      <sheetData sheetId="11"/>
      <sheetData sheetId="12"/>
      <sheetData sheetId="13"/>
      <sheetData sheetId="14"/>
      <sheetData sheetId="15">
        <row r="7">
          <cell r="B7">
            <v>0.92827846981871409</v>
          </cell>
        </row>
      </sheetData>
      <sheetData sheetId="16"/>
      <sheetData sheetId="17"/>
      <sheetData sheetId="18"/>
      <sheetData sheetId="19">
        <row r="7">
          <cell r="B7">
            <v>0.97690802348336592</v>
          </cell>
        </row>
        <row r="13">
          <cell r="F13">
            <v>-0.14000000000000001</v>
          </cell>
        </row>
        <row r="51">
          <cell r="D51">
            <v>18281</v>
          </cell>
          <cell r="F51">
            <v>-1687</v>
          </cell>
          <cell r="I51">
            <v>12746.515299999999</v>
          </cell>
        </row>
        <row r="53">
          <cell r="H53">
            <v>0.69725481647612275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topLeftCell="C1" workbookViewId="0">
      <selection activeCell="B48" sqref="B48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C1" s="1" t="s">
        <v>0</v>
      </c>
      <c r="D1" s="2"/>
      <c r="E1" s="2"/>
      <c r="F1" s="3" t="s">
        <v>1</v>
      </c>
      <c r="G1" s="4"/>
    </row>
    <row r="2" spans="1:8" x14ac:dyDescent="0.25">
      <c r="C2" s="5"/>
      <c r="D2" s="6"/>
      <c r="E2" s="6"/>
      <c r="F2" s="7" t="s">
        <v>2</v>
      </c>
      <c r="G2" s="8" t="s">
        <v>3</v>
      </c>
    </row>
    <row r="3" spans="1:8" x14ac:dyDescent="0.25">
      <c r="C3" s="5" t="s">
        <v>4</v>
      </c>
      <c r="D3" s="6"/>
      <c r="E3" s="6"/>
      <c r="F3" s="7" t="s">
        <v>5</v>
      </c>
      <c r="G3" s="9">
        <f ca="1">TODAY()</f>
        <v>37190</v>
      </c>
    </row>
    <row r="4" spans="1:8" x14ac:dyDescent="0.25">
      <c r="C4" s="5"/>
      <c r="D4" s="6"/>
      <c r="E4" s="6"/>
      <c r="F4" s="7" t="s">
        <v>6</v>
      </c>
      <c r="G4" s="10"/>
    </row>
    <row r="5" spans="1:8" x14ac:dyDescent="0.25">
      <c r="C5" s="5"/>
      <c r="D5" s="6"/>
      <c r="E5" s="6"/>
      <c r="F5" s="7" t="s">
        <v>7</v>
      </c>
      <c r="G5" s="8" t="s">
        <v>8</v>
      </c>
    </row>
    <row r="6" spans="1:8" x14ac:dyDescent="0.25">
      <c r="C6" s="5"/>
      <c r="D6" s="6"/>
      <c r="E6" s="6"/>
      <c r="F6" s="7" t="s">
        <v>9</v>
      </c>
      <c r="G6" s="11">
        <v>37189</v>
      </c>
    </row>
    <row r="7" spans="1:8" x14ac:dyDescent="0.25">
      <c r="C7" s="5"/>
      <c r="D7" s="6"/>
      <c r="E7" s="6"/>
      <c r="G7" s="10"/>
    </row>
    <row r="8" spans="1:8" x14ac:dyDescent="0.25">
      <c r="C8" s="5"/>
      <c r="D8" s="6"/>
      <c r="E8" s="6"/>
      <c r="F8" s="12"/>
      <c r="G8" s="8" t="s">
        <v>10</v>
      </c>
    </row>
    <row r="9" spans="1:8" x14ac:dyDescent="0.25">
      <c r="C9" s="5" t="s">
        <v>11</v>
      </c>
      <c r="D9" s="6"/>
      <c r="E9" s="6"/>
      <c r="F9" s="7" t="s">
        <v>12</v>
      </c>
      <c r="G9" s="13" t="s">
        <v>13</v>
      </c>
    </row>
    <row r="10" spans="1:8" x14ac:dyDescent="0.25">
      <c r="C10" s="5" t="s">
        <v>14</v>
      </c>
      <c r="D10" s="6"/>
      <c r="E10" s="6"/>
      <c r="F10" s="7" t="s">
        <v>15</v>
      </c>
      <c r="G10" s="8" t="s">
        <v>16</v>
      </c>
    </row>
    <row r="11" spans="1:8" x14ac:dyDescent="0.25">
      <c r="A11" s="14" t="s">
        <v>4</v>
      </c>
      <c r="B11" s="15"/>
      <c r="C11" s="16" t="s">
        <v>17</v>
      </c>
      <c r="D11" s="17"/>
      <c r="E11" s="17"/>
      <c r="F11" s="18" t="s">
        <v>18</v>
      </c>
      <c r="G11" s="19" t="s">
        <v>19</v>
      </c>
    </row>
    <row r="12" spans="1:8" ht="13.8" thickBot="1" x14ac:dyDescent="0.3">
      <c r="A12" s="20">
        <f ca="1">NOW()</f>
        <v>37190.604979282405</v>
      </c>
      <c r="B12" s="21"/>
      <c r="C12" s="21"/>
      <c r="D12" s="21"/>
      <c r="E12" s="21"/>
      <c r="F12" s="21"/>
      <c r="G12" s="21"/>
      <c r="H12" s="22"/>
    </row>
    <row r="13" spans="1:8" x14ac:dyDescent="0.25">
      <c r="A13" s="23" t="s">
        <v>20</v>
      </c>
      <c r="B13" s="23" t="s">
        <v>21</v>
      </c>
      <c r="C13" s="23" t="s">
        <v>22</v>
      </c>
      <c r="D13" s="23"/>
      <c r="E13" s="23"/>
    </row>
    <row r="14" spans="1:8" x14ac:dyDescent="0.25">
      <c r="A14" s="24">
        <f>+'[1]Index Pricing'!A1</f>
        <v>37135</v>
      </c>
      <c r="B14" s="25" t="s">
        <v>23</v>
      </c>
      <c r="C14" s="12" t="s">
        <v>24</v>
      </c>
      <c r="D14" s="26"/>
      <c r="E14" s="26"/>
    </row>
    <row r="18" spans="1:7" x14ac:dyDescent="0.25">
      <c r="B18" s="27" t="s">
        <v>25</v>
      </c>
      <c r="C18" s="28" t="s">
        <v>26</v>
      </c>
      <c r="D18" s="29" t="s">
        <v>27</v>
      </c>
      <c r="E18" s="30" t="s">
        <v>28</v>
      </c>
      <c r="F18" s="30" t="s">
        <v>29</v>
      </c>
      <c r="G18" s="29" t="s">
        <v>30</v>
      </c>
    </row>
    <row r="19" spans="1:7" x14ac:dyDescent="0.25">
      <c r="A19" t="str">
        <f>+'[1]Phillips Summary'!A22</f>
        <v>9/01/01 - 9/30/01</v>
      </c>
      <c r="B19" t="s">
        <v>31</v>
      </c>
      <c r="C19" s="31">
        <f>+'[1]Citation Detail'!F13</f>
        <v>-0.14000000000000001</v>
      </c>
      <c r="D19" s="32">
        <f>+'[1]Citation Detail'!H53</f>
        <v>0.69725481647612275</v>
      </c>
      <c r="E19" s="33">
        <f>+F19/'[1]Citation Detail'!$B$7</f>
        <v>18713.122996794871</v>
      </c>
      <c r="F19" s="33">
        <f>+'[1]Citation Detail'!D51</f>
        <v>18281</v>
      </c>
      <c r="G19" s="34">
        <f>+'[1]Citation Detail'!I51</f>
        <v>12746.515299999999</v>
      </c>
    </row>
    <row r="20" spans="1:7" x14ac:dyDescent="0.25">
      <c r="A20" t="str">
        <f>+A19</f>
        <v>9/01/01 - 9/30/01</v>
      </c>
      <c r="C20" t="s">
        <v>32</v>
      </c>
      <c r="D20" s="35" t="s">
        <v>33</v>
      </c>
      <c r="E20" s="33">
        <f>+F20/'[1]Citation Detail'!$B$7</f>
        <v>1726.8770032051282</v>
      </c>
      <c r="F20" s="33">
        <f>-+'[1]Citation Detail'!F51</f>
        <v>1687</v>
      </c>
      <c r="G20" s="36" t="s">
        <v>34</v>
      </c>
    </row>
    <row r="21" spans="1:7" x14ac:dyDescent="0.25">
      <c r="A21" s="37"/>
      <c r="B21" s="23"/>
      <c r="C21" s="23"/>
      <c r="D21" s="38"/>
      <c r="E21" s="33">
        <f>+F21/'[1]Wellstar Detail'!B$7</f>
        <v>21510.78652497413</v>
      </c>
      <c r="F21" s="37">
        <f>SUM(F19:F20)</f>
        <v>19968</v>
      </c>
      <c r="G21" s="39">
        <f>SUM(G19:G20)</f>
        <v>12746.515299999999</v>
      </c>
    </row>
    <row r="23" spans="1:7" x14ac:dyDescent="0.25">
      <c r="A23" t="s">
        <v>35</v>
      </c>
      <c r="B23" t="s">
        <v>36</v>
      </c>
      <c r="D23" s="35"/>
      <c r="E23" s="35"/>
      <c r="F23" s="33"/>
      <c r="G23" s="40">
        <v>-1380.24</v>
      </c>
    </row>
    <row r="24" spans="1:7" ht="15" x14ac:dyDescent="0.4">
      <c r="A24" s="23"/>
      <c r="C24" s="41"/>
      <c r="D24" s="42"/>
      <c r="E24" s="42"/>
      <c r="F24" s="43"/>
      <c r="G24" s="39"/>
    </row>
    <row r="25" spans="1:7" x14ac:dyDescent="0.25">
      <c r="A25" s="44"/>
      <c r="C25" s="45"/>
      <c r="D25" s="46"/>
      <c r="E25" s="47"/>
      <c r="F25" s="33"/>
      <c r="G25" s="39"/>
    </row>
    <row r="26" spans="1:7" x14ac:dyDescent="0.25">
      <c r="A26" s="44"/>
      <c r="C26" s="45"/>
      <c r="D26" s="46"/>
      <c r="E26" s="47"/>
      <c r="F26" s="33"/>
      <c r="G26" s="39"/>
    </row>
    <row r="27" spans="1:7" x14ac:dyDescent="0.25">
      <c r="A27" s="44"/>
      <c r="C27" s="45"/>
      <c r="D27" s="46"/>
      <c r="E27" s="47"/>
      <c r="F27" s="33"/>
      <c r="G27" s="39"/>
    </row>
    <row r="28" spans="1:7" x14ac:dyDescent="0.25">
      <c r="A28" s="44"/>
      <c r="C28" s="45"/>
      <c r="D28" s="46"/>
      <c r="E28" s="47"/>
      <c r="F28" s="33"/>
      <c r="G28" s="39"/>
    </row>
    <row r="29" spans="1:7" x14ac:dyDescent="0.25">
      <c r="A29" s="44"/>
      <c r="C29" s="45"/>
      <c r="D29" s="46"/>
      <c r="E29" s="47"/>
      <c r="F29" s="33"/>
      <c r="G29" s="39"/>
    </row>
    <row r="30" spans="1:7" x14ac:dyDescent="0.25">
      <c r="A30" s="44"/>
      <c r="C30" s="45"/>
      <c r="D30" s="46"/>
      <c r="E30" s="47"/>
      <c r="F30" s="33"/>
      <c r="G30" s="39"/>
    </row>
    <row r="31" spans="1:7" x14ac:dyDescent="0.25">
      <c r="A31" s="44"/>
      <c r="C31" s="45"/>
      <c r="D31" s="46"/>
      <c r="E31" s="47"/>
      <c r="F31" s="33"/>
      <c r="G31" s="39"/>
    </row>
    <row r="32" spans="1:7" x14ac:dyDescent="0.25">
      <c r="A32" s="44"/>
      <c r="C32" s="45"/>
      <c r="D32" s="46"/>
      <c r="E32" s="47"/>
      <c r="F32" s="33"/>
      <c r="G32" s="39"/>
    </row>
    <row r="33" spans="1:7" x14ac:dyDescent="0.25">
      <c r="B33" s="48"/>
      <c r="C33" s="23"/>
    </row>
    <row r="34" spans="1:7" x14ac:dyDescent="0.25">
      <c r="A34" s="49"/>
      <c r="B34" s="25"/>
    </row>
    <row r="35" spans="1:7" x14ac:dyDescent="0.25">
      <c r="D35" s="23" t="s">
        <v>37</v>
      </c>
      <c r="E35" s="23"/>
      <c r="F35" s="50"/>
      <c r="G35" s="51">
        <f>SUM(G21:G34)</f>
        <v>11366.275299999999</v>
      </c>
    </row>
    <row r="36" spans="1:7" x14ac:dyDescent="0.25">
      <c r="B36" s="48"/>
    </row>
    <row r="37" spans="1:7" x14ac:dyDescent="0.25">
      <c r="B37" s="23"/>
      <c r="C37" s="23"/>
    </row>
    <row r="38" spans="1:7" x14ac:dyDescent="0.25">
      <c r="B38" s="25"/>
    </row>
    <row r="39" spans="1:7" x14ac:dyDescent="0.25">
      <c r="B39" s="48"/>
    </row>
    <row r="40" spans="1:7" x14ac:dyDescent="0.25">
      <c r="B40" s="48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"/>
  <sheetViews>
    <sheetView workbookViewId="0">
      <selection activeCell="E29" sqref="E29"/>
    </sheetView>
  </sheetViews>
  <sheetFormatPr defaultRowHeight="13.2" x14ac:dyDescent="0.25"/>
  <cols>
    <col min="1" max="1" width="24.33203125" customWidth="1"/>
    <col min="2" max="2" width="17" bestFit="1" customWidth="1"/>
    <col min="3" max="3" width="19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4.88671875" customWidth="1"/>
    <col min="9" max="9" width="15.44140625" customWidth="1"/>
    <col min="10" max="11" width="19.33203125" bestFit="1" customWidth="1"/>
    <col min="12" max="12" width="18.6640625" bestFit="1" customWidth="1"/>
    <col min="13" max="13" width="19.33203125" bestFit="1" customWidth="1"/>
  </cols>
  <sheetData>
    <row r="1" spans="1:13" x14ac:dyDescent="0.25">
      <c r="A1" s="23" t="s">
        <v>23</v>
      </c>
      <c r="B1" s="23" t="s">
        <v>38</v>
      </c>
      <c r="C1" s="52" t="s">
        <v>39</v>
      </c>
      <c r="F1" t="s">
        <v>40</v>
      </c>
      <c r="H1" s="23"/>
      <c r="M1" s="53">
        <v>37190.604076967589</v>
      </c>
    </row>
    <row r="2" spans="1:13" x14ac:dyDescent="0.25">
      <c r="A2" s="54">
        <v>37135</v>
      </c>
      <c r="B2" s="23" t="s">
        <v>41</v>
      </c>
      <c r="C2" s="52"/>
      <c r="H2" s="23"/>
    </row>
    <row r="3" spans="1:13" x14ac:dyDescent="0.25">
      <c r="A3" s="54"/>
      <c r="B3" s="23" t="s">
        <v>42</v>
      </c>
      <c r="C3" s="23"/>
      <c r="F3" t="s">
        <v>43</v>
      </c>
      <c r="G3" t="s">
        <v>44</v>
      </c>
      <c r="H3" s="23"/>
    </row>
    <row r="4" spans="1:13" x14ac:dyDescent="0.25">
      <c r="A4" s="54"/>
      <c r="B4" s="23"/>
      <c r="C4" s="23"/>
      <c r="H4" s="23"/>
    </row>
    <row r="5" spans="1:13" x14ac:dyDescent="0.25">
      <c r="A5" s="54" t="s">
        <v>45</v>
      </c>
      <c r="B5" s="55">
        <v>0</v>
      </c>
      <c r="C5" s="23"/>
      <c r="H5" s="23"/>
    </row>
    <row r="6" spans="1:13" x14ac:dyDescent="0.25">
      <c r="A6" s="54" t="s">
        <v>46</v>
      </c>
      <c r="B6" s="55">
        <v>584</v>
      </c>
      <c r="C6" s="23" t="s">
        <v>47</v>
      </c>
      <c r="H6" s="23"/>
    </row>
    <row r="7" spans="1:13" x14ac:dyDescent="0.25">
      <c r="A7" s="56" t="s">
        <v>48</v>
      </c>
      <c r="B7" s="57">
        <v>0.97690802348336592</v>
      </c>
    </row>
    <row r="8" spans="1:13" x14ac:dyDescent="0.25">
      <c r="A8" s="56" t="s">
        <v>49</v>
      </c>
      <c r="B8" s="58">
        <v>0.45500000000000002</v>
      </c>
      <c r="C8" t="s">
        <v>50</v>
      </c>
    </row>
    <row r="9" spans="1:13" x14ac:dyDescent="0.25">
      <c r="A9" s="56" t="s">
        <v>51</v>
      </c>
      <c r="B9" s="59">
        <v>1.98</v>
      </c>
    </row>
    <row r="10" spans="1:13" x14ac:dyDescent="0.25">
      <c r="A10" s="56"/>
      <c r="B10" s="59"/>
    </row>
    <row r="11" spans="1:13" ht="13.8" thickBot="1" x14ac:dyDescent="0.3">
      <c r="A11" s="56"/>
    </row>
    <row r="12" spans="1:13" s="15" customFormat="1" ht="26.4" x14ac:dyDescent="0.25">
      <c r="A12" s="60"/>
      <c r="B12" s="61"/>
      <c r="C12" s="62" t="s">
        <v>52</v>
      </c>
      <c r="D12" s="62" t="s">
        <v>53</v>
      </c>
      <c r="E12" s="62" t="s">
        <v>54</v>
      </c>
      <c r="F12" s="63" t="s">
        <v>55</v>
      </c>
      <c r="G12" s="63" t="s">
        <v>56</v>
      </c>
      <c r="H12" s="64"/>
      <c r="I12" s="64"/>
    </row>
    <row r="13" spans="1:13" x14ac:dyDescent="0.25">
      <c r="A13" s="65" t="s">
        <v>57</v>
      </c>
      <c r="B13" s="66" t="s">
        <v>58</v>
      </c>
      <c r="C13" s="67">
        <v>-0.2</v>
      </c>
      <c r="D13" s="66">
        <v>-0.46575520833333334</v>
      </c>
      <c r="E13" s="66">
        <v>-4.2980637626953304E-2</v>
      </c>
      <c r="F13" s="68">
        <v>-0.14000000000000001</v>
      </c>
      <c r="G13" s="69">
        <v>-0.84870000000000001</v>
      </c>
      <c r="I13" s="70"/>
    </row>
    <row r="14" spans="1:13" x14ac:dyDescent="0.25">
      <c r="A14" s="65"/>
      <c r="B14" s="66"/>
      <c r="C14" s="71"/>
      <c r="D14" s="66"/>
      <c r="E14" s="66"/>
      <c r="F14" s="69"/>
      <c r="G14" s="69"/>
    </row>
    <row r="15" spans="1:13" ht="13.8" thickBot="1" x14ac:dyDescent="0.3">
      <c r="A15" s="72"/>
      <c r="B15" s="73"/>
      <c r="C15" s="74"/>
      <c r="D15" s="73"/>
      <c r="E15" s="73"/>
      <c r="F15" s="75"/>
      <c r="G15" s="75"/>
    </row>
    <row r="16" spans="1:13" ht="13.8" thickBot="1" x14ac:dyDescent="0.3"/>
    <row r="17" spans="1:9" ht="26.4" x14ac:dyDescent="0.25">
      <c r="A17" s="76"/>
      <c r="B17" s="77"/>
      <c r="C17" s="78"/>
      <c r="D17" s="79" t="s">
        <v>59</v>
      </c>
      <c r="E17" s="80"/>
      <c r="F17" s="81" t="s">
        <v>60</v>
      </c>
      <c r="G17" s="81" t="s">
        <v>61</v>
      </c>
      <c r="H17" s="77" t="s">
        <v>62</v>
      </c>
      <c r="I17" s="82" t="s">
        <v>63</v>
      </c>
    </row>
    <row r="18" spans="1:9" ht="27" thickBot="1" x14ac:dyDescent="0.3">
      <c r="B18" s="83" t="s">
        <v>58</v>
      </c>
      <c r="C18" s="84" t="s">
        <v>64</v>
      </c>
      <c r="D18" s="85"/>
      <c r="E18" s="21"/>
      <c r="F18" s="21"/>
      <c r="G18" s="21"/>
      <c r="H18" s="83"/>
      <c r="I18" s="86"/>
    </row>
    <row r="19" spans="1:9" x14ac:dyDescent="0.25">
      <c r="A19" s="87">
        <v>37135</v>
      </c>
      <c r="B19" s="88">
        <v>1.69</v>
      </c>
      <c r="C19" s="89">
        <v>0.84129999999999994</v>
      </c>
      <c r="D19" s="90">
        <v>682</v>
      </c>
      <c r="E19" s="22"/>
      <c r="F19" s="91">
        <v>-56</v>
      </c>
      <c r="G19" s="92">
        <v>738</v>
      </c>
      <c r="H19" s="93">
        <v>573.76659999999993</v>
      </c>
      <c r="I19" s="59">
        <v>573.76659999999993</v>
      </c>
    </row>
    <row r="20" spans="1:9" x14ac:dyDescent="0.25">
      <c r="A20" s="87">
        <v>37136</v>
      </c>
      <c r="B20" s="94">
        <v>1.69</v>
      </c>
      <c r="C20" s="95">
        <v>0.84129999999999994</v>
      </c>
      <c r="D20" s="96">
        <v>673</v>
      </c>
      <c r="E20" s="22"/>
      <c r="F20" s="91">
        <v>-63</v>
      </c>
      <c r="G20" s="92">
        <v>736</v>
      </c>
      <c r="H20" s="97">
        <v>566.19489999999996</v>
      </c>
      <c r="I20" s="98">
        <v>566.19489999999996</v>
      </c>
    </row>
    <row r="21" spans="1:9" x14ac:dyDescent="0.25">
      <c r="A21" s="87">
        <v>37137</v>
      </c>
      <c r="B21" s="94">
        <v>1.69</v>
      </c>
      <c r="C21" s="95">
        <v>0.84129999999999994</v>
      </c>
      <c r="D21" s="96">
        <v>671</v>
      </c>
      <c r="E21" s="22"/>
      <c r="F21" s="91">
        <v>-62</v>
      </c>
      <c r="G21" s="92">
        <v>733</v>
      </c>
      <c r="H21" s="97">
        <v>564.51229999999998</v>
      </c>
      <c r="I21" s="98">
        <v>564.51229999999998</v>
      </c>
    </row>
    <row r="22" spans="1:9" x14ac:dyDescent="0.25">
      <c r="A22" s="87">
        <v>37138</v>
      </c>
      <c r="B22" s="94">
        <v>1.69</v>
      </c>
      <c r="C22" s="95">
        <v>0.84129999999999994</v>
      </c>
      <c r="D22" s="96">
        <v>669</v>
      </c>
      <c r="E22" s="22"/>
      <c r="F22" s="91">
        <v>-60</v>
      </c>
      <c r="G22" s="92">
        <v>729</v>
      </c>
      <c r="H22" s="97">
        <v>562.8297</v>
      </c>
      <c r="I22" s="98">
        <v>562.8297</v>
      </c>
    </row>
    <row r="23" spans="1:9" x14ac:dyDescent="0.25">
      <c r="A23" s="87">
        <v>37047</v>
      </c>
      <c r="B23" s="94">
        <v>1.67</v>
      </c>
      <c r="C23" s="95">
        <v>0.82129999999999992</v>
      </c>
      <c r="D23" s="96">
        <v>678</v>
      </c>
      <c r="E23" s="22"/>
      <c r="F23" s="91">
        <v>-54</v>
      </c>
      <c r="G23" s="92">
        <v>732</v>
      </c>
      <c r="H23" s="97">
        <v>556.84139999999991</v>
      </c>
      <c r="I23" s="98">
        <v>556.84139999999991</v>
      </c>
    </row>
    <row r="24" spans="1:9" x14ac:dyDescent="0.25">
      <c r="A24" s="87">
        <v>37140</v>
      </c>
      <c r="B24" s="94">
        <v>1.7350000000000001</v>
      </c>
      <c r="C24" s="95">
        <v>0.88630000000000009</v>
      </c>
      <c r="D24" s="96">
        <v>652</v>
      </c>
      <c r="E24" s="22"/>
      <c r="F24" s="91">
        <v>-82</v>
      </c>
      <c r="G24" s="92">
        <v>734</v>
      </c>
      <c r="H24" s="97">
        <v>577.86760000000004</v>
      </c>
      <c r="I24" s="98">
        <v>577.86760000000004</v>
      </c>
    </row>
    <row r="25" spans="1:9" x14ac:dyDescent="0.25">
      <c r="A25" s="87">
        <v>37141</v>
      </c>
      <c r="B25" s="94">
        <v>1.885</v>
      </c>
      <c r="C25" s="95">
        <v>1.0363</v>
      </c>
      <c r="D25" s="96">
        <v>248</v>
      </c>
      <c r="E25" s="22"/>
      <c r="F25" s="91">
        <v>-26</v>
      </c>
      <c r="G25" s="92">
        <v>274</v>
      </c>
      <c r="H25" s="97">
        <v>257.00240000000002</v>
      </c>
      <c r="I25" s="98">
        <v>257.00240000000002</v>
      </c>
    </row>
    <row r="26" spans="1:9" x14ac:dyDescent="0.25">
      <c r="A26" s="87">
        <v>37142</v>
      </c>
      <c r="B26" s="94">
        <v>1.74</v>
      </c>
      <c r="C26" s="95">
        <v>0.89129999999999998</v>
      </c>
      <c r="D26" s="96">
        <v>664</v>
      </c>
      <c r="E26" s="22"/>
      <c r="F26" s="91">
        <v>-64</v>
      </c>
      <c r="G26" s="92">
        <v>728</v>
      </c>
      <c r="H26" s="97">
        <v>591.82320000000004</v>
      </c>
      <c r="I26" s="98">
        <v>591.82320000000004</v>
      </c>
    </row>
    <row r="27" spans="1:9" x14ac:dyDescent="0.25">
      <c r="A27" s="87">
        <v>37143</v>
      </c>
      <c r="B27" s="94">
        <v>1.74</v>
      </c>
      <c r="C27" s="95">
        <v>0.89129999999999998</v>
      </c>
      <c r="D27" s="96">
        <v>656</v>
      </c>
      <c r="E27" s="22"/>
      <c r="F27" s="91">
        <v>-66</v>
      </c>
      <c r="G27" s="92">
        <v>722</v>
      </c>
      <c r="H27" s="97">
        <v>584.69280000000003</v>
      </c>
      <c r="I27" s="98">
        <v>584.69280000000003</v>
      </c>
    </row>
    <row r="28" spans="1:9" x14ac:dyDescent="0.25">
      <c r="A28" s="87">
        <v>37144</v>
      </c>
      <c r="B28" s="94">
        <v>1.74</v>
      </c>
      <c r="C28" s="95">
        <v>0.89129999999999998</v>
      </c>
      <c r="D28" s="96">
        <v>618</v>
      </c>
      <c r="E28" s="22"/>
      <c r="F28" s="91">
        <v>-64</v>
      </c>
      <c r="G28" s="92">
        <v>682</v>
      </c>
      <c r="H28" s="97">
        <v>550.82339999999999</v>
      </c>
      <c r="I28" s="98">
        <v>550.82339999999999</v>
      </c>
    </row>
    <row r="29" spans="1:9" x14ac:dyDescent="0.25">
      <c r="A29" s="87">
        <v>37145</v>
      </c>
      <c r="B29" s="94">
        <v>1.98</v>
      </c>
      <c r="C29" s="95">
        <v>1.1313</v>
      </c>
      <c r="D29" s="96">
        <v>533</v>
      </c>
      <c r="E29" s="22"/>
      <c r="F29" s="91">
        <v>-61</v>
      </c>
      <c r="G29" s="92">
        <v>594</v>
      </c>
      <c r="H29" s="97">
        <v>602.98289999999997</v>
      </c>
      <c r="I29" s="98">
        <v>602.98289999999997</v>
      </c>
    </row>
    <row r="30" spans="1:9" x14ac:dyDescent="0.25">
      <c r="A30" s="87">
        <v>37146</v>
      </c>
      <c r="B30" s="94">
        <v>1.92</v>
      </c>
      <c r="C30" s="95">
        <v>1.0712999999999999</v>
      </c>
      <c r="D30" s="96">
        <v>670</v>
      </c>
      <c r="E30" s="22"/>
      <c r="F30" s="91">
        <v>-67</v>
      </c>
      <c r="G30" s="92">
        <v>737</v>
      </c>
      <c r="H30" s="97">
        <v>717.77099999999996</v>
      </c>
      <c r="I30" s="98">
        <v>717.77099999999996</v>
      </c>
    </row>
    <row r="31" spans="1:9" x14ac:dyDescent="0.25">
      <c r="A31" s="87">
        <v>37147</v>
      </c>
      <c r="B31" s="94">
        <v>1.9950000000000001</v>
      </c>
      <c r="C31" s="95">
        <v>1.1463000000000001</v>
      </c>
      <c r="D31" s="96">
        <v>604</v>
      </c>
      <c r="E31" s="22"/>
      <c r="F31" s="91">
        <v>-55</v>
      </c>
      <c r="G31" s="92">
        <v>659</v>
      </c>
      <c r="H31" s="97">
        <v>692.36520000000007</v>
      </c>
      <c r="I31" s="98">
        <v>692.36520000000007</v>
      </c>
    </row>
    <row r="32" spans="1:9" x14ac:dyDescent="0.25">
      <c r="A32" s="87">
        <v>37148</v>
      </c>
      <c r="B32" s="94">
        <v>1.83</v>
      </c>
      <c r="C32" s="95">
        <v>0.98130000000000006</v>
      </c>
      <c r="D32" s="96">
        <v>435</v>
      </c>
      <c r="E32" s="22"/>
      <c r="F32" s="91">
        <v>-34</v>
      </c>
      <c r="G32" s="92">
        <v>469</v>
      </c>
      <c r="H32" s="97">
        <v>426.86550000000005</v>
      </c>
      <c r="I32" s="98">
        <v>426.86550000000005</v>
      </c>
    </row>
    <row r="33" spans="1:9" x14ac:dyDescent="0.25">
      <c r="A33" s="87">
        <v>37149</v>
      </c>
      <c r="B33" s="94">
        <v>1.7649999999999999</v>
      </c>
      <c r="C33" s="95">
        <v>0.91629999999999989</v>
      </c>
      <c r="D33" s="96">
        <v>442</v>
      </c>
      <c r="E33" s="22"/>
      <c r="F33" s="91">
        <v>-38</v>
      </c>
      <c r="G33" s="92">
        <v>480</v>
      </c>
      <c r="H33" s="97">
        <v>405.00459999999993</v>
      </c>
      <c r="I33" s="98">
        <v>405.00459999999993</v>
      </c>
    </row>
    <row r="34" spans="1:9" x14ac:dyDescent="0.25">
      <c r="A34" s="87">
        <v>37150</v>
      </c>
      <c r="B34" s="94">
        <v>1.7649999999999999</v>
      </c>
      <c r="C34" s="95">
        <v>0.91629999999999989</v>
      </c>
      <c r="D34" s="96">
        <v>695</v>
      </c>
      <c r="E34" s="22"/>
      <c r="F34" s="91">
        <v>-56</v>
      </c>
      <c r="G34" s="92">
        <v>751</v>
      </c>
      <c r="H34" s="97">
        <v>636.82849999999996</v>
      </c>
      <c r="I34" s="98">
        <v>636.82849999999996</v>
      </c>
    </row>
    <row r="35" spans="1:9" x14ac:dyDescent="0.25">
      <c r="A35" s="87">
        <v>37151</v>
      </c>
      <c r="B35" s="94">
        <v>1.7649999999999999</v>
      </c>
      <c r="C35" s="95">
        <v>0.91629999999999989</v>
      </c>
      <c r="D35" s="96">
        <v>661</v>
      </c>
      <c r="E35" s="22"/>
      <c r="F35" s="91">
        <v>-27</v>
      </c>
      <c r="G35" s="92">
        <v>688</v>
      </c>
      <c r="H35" s="97">
        <v>605.6742999999999</v>
      </c>
      <c r="I35" s="98">
        <v>605.6742999999999</v>
      </c>
    </row>
    <row r="36" spans="1:9" x14ac:dyDescent="0.25">
      <c r="A36" s="87">
        <v>37152</v>
      </c>
      <c r="B36" s="94">
        <v>1.8</v>
      </c>
      <c r="C36" s="95">
        <v>0.95130000000000003</v>
      </c>
      <c r="D36" s="96">
        <v>666</v>
      </c>
      <c r="E36" s="22"/>
      <c r="F36" s="91">
        <v>-43</v>
      </c>
      <c r="G36" s="92">
        <v>709</v>
      </c>
      <c r="H36" s="97">
        <v>633.56579999999997</v>
      </c>
      <c r="I36" s="98">
        <v>633.56579999999997</v>
      </c>
    </row>
    <row r="37" spans="1:9" x14ac:dyDescent="0.25">
      <c r="A37" s="87">
        <v>37153</v>
      </c>
      <c r="B37" s="94">
        <v>1.68</v>
      </c>
      <c r="C37" s="95">
        <v>0.83129999999999993</v>
      </c>
      <c r="D37" s="96">
        <v>622</v>
      </c>
      <c r="E37" s="22"/>
      <c r="F37" s="91">
        <v>-58</v>
      </c>
      <c r="G37" s="92">
        <v>680</v>
      </c>
      <c r="H37" s="97">
        <v>517.06859999999995</v>
      </c>
      <c r="I37" s="98">
        <v>517.06859999999995</v>
      </c>
    </row>
    <row r="38" spans="1:9" x14ac:dyDescent="0.25">
      <c r="A38" s="87">
        <v>37154</v>
      </c>
      <c r="B38" s="94">
        <v>1.605</v>
      </c>
      <c r="C38" s="95">
        <v>0.75629999999999997</v>
      </c>
      <c r="D38" s="96">
        <v>677</v>
      </c>
      <c r="E38" s="22"/>
      <c r="F38" s="91">
        <v>-61</v>
      </c>
      <c r="G38" s="92">
        <v>738</v>
      </c>
      <c r="H38" s="97">
        <v>512.01509999999996</v>
      </c>
      <c r="I38" s="98">
        <v>512.01509999999996</v>
      </c>
    </row>
    <row r="39" spans="1:9" x14ac:dyDescent="0.25">
      <c r="A39" s="87">
        <v>37155</v>
      </c>
      <c r="B39" s="94">
        <v>1.375</v>
      </c>
      <c r="C39" s="95">
        <v>0.52629999999999999</v>
      </c>
      <c r="D39" s="96">
        <v>526</v>
      </c>
      <c r="E39" s="22"/>
      <c r="F39" s="91">
        <v>-54</v>
      </c>
      <c r="G39" s="92">
        <v>580</v>
      </c>
      <c r="H39" s="97">
        <v>276.8338</v>
      </c>
      <c r="I39" s="98">
        <v>276.8338</v>
      </c>
    </row>
    <row r="40" spans="1:9" x14ac:dyDescent="0.25">
      <c r="A40" s="87">
        <v>37156</v>
      </c>
      <c r="B40" s="94">
        <v>1.0449999999999999</v>
      </c>
      <c r="C40" s="95">
        <v>0.19629999999999992</v>
      </c>
      <c r="D40" s="96">
        <v>623</v>
      </c>
      <c r="E40" s="22"/>
      <c r="F40" s="91">
        <v>-61</v>
      </c>
      <c r="G40" s="92">
        <v>684</v>
      </c>
      <c r="H40" s="97">
        <v>122.29489999999996</v>
      </c>
      <c r="I40" s="98">
        <v>122.29489999999996</v>
      </c>
    </row>
    <row r="41" spans="1:9" x14ac:dyDescent="0.25">
      <c r="A41" s="87">
        <v>37157</v>
      </c>
      <c r="B41" s="94">
        <v>1.0449999999999999</v>
      </c>
      <c r="C41" s="95">
        <v>0.19629999999999992</v>
      </c>
      <c r="D41" s="96">
        <v>626</v>
      </c>
      <c r="E41" s="22"/>
      <c r="F41" s="91">
        <v>-67</v>
      </c>
      <c r="G41" s="92">
        <v>693</v>
      </c>
      <c r="H41" s="97">
        <v>122.88379999999995</v>
      </c>
      <c r="I41" s="98">
        <v>122.88379999999995</v>
      </c>
    </row>
    <row r="42" spans="1:9" x14ac:dyDescent="0.25">
      <c r="A42" s="87">
        <v>37158</v>
      </c>
      <c r="B42" s="94">
        <v>1.0449999999999999</v>
      </c>
      <c r="C42" s="95">
        <v>0.19629999999999992</v>
      </c>
      <c r="D42" s="96">
        <v>664</v>
      </c>
      <c r="E42" s="22"/>
      <c r="F42" s="91">
        <v>-56</v>
      </c>
      <c r="G42" s="92">
        <v>720</v>
      </c>
      <c r="H42" s="97">
        <v>130.34319999999994</v>
      </c>
      <c r="I42" s="98">
        <v>130.34319999999994</v>
      </c>
    </row>
    <row r="43" spans="1:9" x14ac:dyDescent="0.25">
      <c r="A43" s="87">
        <v>37159</v>
      </c>
      <c r="B43" s="94">
        <v>1.02</v>
      </c>
      <c r="C43" s="95">
        <v>0.17130000000000001</v>
      </c>
      <c r="D43" s="96">
        <v>644</v>
      </c>
      <c r="E43" s="22"/>
      <c r="F43" s="91">
        <v>-68</v>
      </c>
      <c r="G43" s="92">
        <v>712</v>
      </c>
      <c r="H43" s="97">
        <v>110.3172</v>
      </c>
      <c r="I43" s="98">
        <v>110.3172</v>
      </c>
    </row>
    <row r="44" spans="1:9" x14ac:dyDescent="0.25">
      <c r="A44" s="87">
        <v>37160</v>
      </c>
      <c r="B44" s="94">
        <v>0.97499999999999998</v>
      </c>
      <c r="C44" s="95">
        <v>0.12629999999999997</v>
      </c>
      <c r="D44" s="96">
        <v>484</v>
      </c>
      <c r="E44" s="22"/>
      <c r="F44" s="91">
        <v>-56</v>
      </c>
      <c r="G44" s="92">
        <v>540</v>
      </c>
      <c r="H44" s="97">
        <v>61.129199999999983</v>
      </c>
      <c r="I44" s="98">
        <v>61.129199999999983</v>
      </c>
    </row>
    <row r="45" spans="1:9" x14ac:dyDescent="0.25">
      <c r="A45" s="87">
        <v>37161</v>
      </c>
      <c r="B45" s="94">
        <v>1.075</v>
      </c>
      <c r="C45" s="95">
        <v>0.22629999999999995</v>
      </c>
      <c r="D45" s="96">
        <v>657</v>
      </c>
      <c r="E45" s="22"/>
      <c r="F45" s="91">
        <v>-60</v>
      </c>
      <c r="G45" s="92">
        <v>717</v>
      </c>
      <c r="H45" s="97">
        <v>148.67909999999998</v>
      </c>
      <c r="I45" s="98">
        <v>148.67909999999998</v>
      </c>
    </row>
    <row r="46" spans="1:9" x14ac:dyDescent="0.25">
      <c r="A46" s="87">
        <v>37162</v>
      </c>
      <c r="B46" s="94">
        <v>1.1950000000000001</v>
      </c>
      <c r="C46" s="95">
        <v>0.34630000000000005</v>
      </c>
      <c r="D46" s="96">
        <v>666</v>
      </c>
      <c r="E46" s="22"/>
      <c r="F46" s="91">
        <v>-61</v>
      </c>
      <c r="G46" s="92">
        <v>727</v>
      </c>
      <c r="H46" s="97">
        <v>230.63580000000005</v>
      </c>
      <c r="I46" s="98">
        <v>230.63580000000005</v>
      </c>
    </row>
    <row r="47" spans="1:9" x14ac:dyDescent="0.25">
      <c r="A47" s="87">
        <v>37163</v>
      </c>
      <c r="B47" s="94">
        <v>1.1950000000000001</v>
      </c>
      <c r="C47" s="95">
        <v>0.34630000000000005</v>
      </c>
      <c r="D47" s="96">
        <v>653</v>
      </c>
      <c r="E47" s="22"/>
      <c r="F47" s="91">
        <v>-61</v>
      </c>
      <c r="G47" s="92">
        <v>714</v>
      </c>
      <c r="H47" s="97">
        <v>226.13390000000004</v>
      </c>
      <c r="I47" s="98">
        <v>226.13390000000004</v>
      </c>
    </row>
    <row r="48" spans="1:9" x14ac:dyDescent="0.25">
      <c r="A48" s="87">
        <v>37164</v>
      </c>
      <c r="B48" s="94">
        <v>1.1950000000000001</v>
      </c>
      <c r="C48" s="95">
        <v>0.34630000000000005</v>
      </c>
      <c r="D48" s="96">
        <v>522</v>
      </c>
      <c r="E48" s="22"/>
      <c r="F48" s="91">
        <v>-46</v>
      </c>
      <c r="G48" s="92">
        <v>568</v>
      </c>
      <c r="H48" s="97">
        <v>180.76860000000002</v>
      </c>
      <c r="I48" s="98">
        <v>180.76860000000002</v>
      </c>
    </row>
    <row r="49" spans="1:9" x14ac:dyDescent="0.25">
      <c r="A49" s="87"/>
      <c r="B49" s="94"/>
      <c r="C49" s="95"/>
      <c r="D49" s="96"/>
      <c r="E49" s="22"/>
      <c r="F49" s="91"/>
      <c r="G49" s="92"/>
      <c r="H49" s="97"/>
      <c r="I49" s="98"/>
    </row>
    <row r="50" spans="1:9" ht="13.8" thickBot="1" x14ac:dyDescent="0.3">
      <c r="A50" s="87"/>
      <c r="B50" s="99"/>
      <c r="C50" s="100"/>
      <c r="D50" s="101"/>
      <c r="E50" s="21"/>
      <c r="F50" s="102"/>
      <c r="G50" s="103"/>
      <c r="H50" s="104"/>
      <c r="I50" s="105"/>
    </row>
    <row r="51" spans="1:9" ht="13.8" thickBot="1" x14ac:dyDescent="0.3">
      <c r="D51" s="33">
        <v>18281</v>
      </c>
      <c r="F51" s="106">
        <v>-1687</v>
      </c>
      <c r="G51" s="33">
        <v>19968</v>
      </c>
      <c r="H51" s="107">
        <v>12746.515299999999</v>
      </c>
      <c r="I51" s="108">
        <v>12746.515299999999</v>
      </c>
    </row>
    <row r="52" spans="1:9" x14ac:dyDescent="0.25">
      <c r="B52" s="109"/>
    </row>
    <row r="53" spans="1:9" x14ac:dyDescent="0.25">
      <c r="F53" s="110">
        <v>-8.448517628205128E-2</v>
      </c>
      <c r="G53" t="s">
        <v>65</v>
      </c>
      <c r="H53" s="31">
        <v>0.69725481647612275</v>
      </c>
      <c r="I53" s="31">
        <v>0.69725481647612275</v>
      </c>
    </row>
    <row r="55" spans="1:9" x14ac:dyDescent="0.25">
      <c r="A55" t="s">
        <v>66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Citation Summary</vt:lpstr>
      <vt:lpstr> Citation Detail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2001-10-26T20:28:38Z</dcterms:created>
  <dcterms:modified xsi:type="dcterms:W3CDTF">2023-09-10T15:30:11Z</dcterms:modified>
</cp:coreProperties>
</file>