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weighted avg. calc." sheetId="2" r:id="rId2"/>
    <sheet name="Sheet3" sheetId="3" r:id="rId3"/>
  </sheets>
  <definedNames>
    <definedName name="_xlnm.Print_Area" localSheetId="0">Sheet1!$A$1:$N$35</definedName>
  </definedNames>
  <calcPr calcId="92512"/>
</workbook>
</file>

<file path=xl/calcChain.xml><?xml version="1.0" encoding="utf-8"?>
<calcChain xmlns="http://schemas.openxmlformats.org/spreadsheetml/2006/main">
  <c r="D4" i="1" l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J12" i="1"/>
  <c r="A13" i="1"/>
  <c r="D13" i="1"/>
  <c r="J13" i="1"/>
  <c r="A14" i="1"/>
  <c r="D14" i="1"/>
  <c r="J14" i="1"/>
  <c r="A15" i="1"/>
  <c r="D15" i="1"/>
  <c r="J15" i="1"/>
  <c r="A16" i="1"/>
  <c r="D16" i="1"/>
  <c r="A17" i="1"/>
  <c r="D17" i="1"/>
  <c r="J17" i="1"/>
  <c r="A18" i="1"/>
  <c r="D18" i="1"/>
  <c r="J18" i="1"/>
  <c r="A19" i="1"/>
  <c r="D19" i="1"/>
  <c r="J19" i="1"/>
  <c r="A20" i="1"/>
  <c r="D20" i="1"/>
  <c r="J20" i="1"/>
  <c r="A21" i="1"/>
  <c r="D21" i="1"/>
  <c r="J21" i="1"/>
  <c r="A22" i="1"/>
  <c r="D22" i="1"/>
  <c r="J22" i="1"/>
  <c r="A23" i="1"/>
  <c r="D23" i="1"/>
  <c r="J23" i="1"/>
  <c r="A24" i="1"/>
  <c r="D24" i="1"/>
  <c r="J24" i="1"/>
  <c r="A25" i="1"/>
  <c r="C25" i="1"/>
  <c r="D25" i="1"/>
  <c r="A26" i="1"/>
  <c r="C26" i="1"/>
  <c r="D26" i="1"/>
  <c r="A27" i="1"/>
  <c r="C27" i="1"/>
  <c r="D27" i="1"/>
  <c r="A28" i="1"/>
  <c r="C28" i="1"/>
  <c r="D28" i="1"/>
  <c r="A29" i="1"/>
  <c r="C29" i="1"/>
  <c r="D29" i="1"/>
  <c r="A30" i="1"/>
  <c r="C30" i="1"/>
  <c r="D30" i="1"/>
  <c r="A31" i="1"/>
  <c r="C31" i="1"/>
  <c r="D31" i="1"/>
  <c r="A32" i="1"/>
  <c r="C32" i="1"/>
  <c r="D32" i="1"/>
  <c r="A33" i="1"/>
  <c r="C33" i="1"/>
  <c r="D33" i="1"/>
  <c r="A34" i="1"/>
  <c r="C34" i="1"/>
  <c r="D34" i="1"/>
  <c r="B35" i="1"/>
  <c r="C35" i="1"/>
  <c r="D35" i="1"/>
  <c r="J35" i="1"/>
  <c r="N35" i="1"/>
  <c r="D37" i="1"/>
  <c r="D4" i="2"/>
  <c r="J4" i="2"/>
  <c r="D5" i="2"/>
  <c r="J5" i="2"/>
  <c r="A6" i="2"/>
  <c r="D6" i="2"/>
  <c r="J6" i="2"/>
  <c r="A7" i="2"/>
  <c r="D7" i="2"/>
  <c r="J7" i="2"/>
  <c r="A8" i="2"/>
  <c r="D8" i="2"/>
  <c r="J8" i="2"/>
  <c r="A9" i="2"/>
  <c r="D9" i="2"/>
  <c r="J9" i="2"/>
  <c r="A10" i="2"/>
  <c r="D10" i="2"/>
  <c r="J10" i="2"/>
  <c r="A11" i="2"/>
  <c r="D11" i="2"/>
  <c r="J11" i="2"/>
  <c r="A12" i="2"/>
  <c r="D12" i="2"/>
  <c r="J12" i="2"/>
  <c r="M12" i="2"/>
  <c r="A13" i="2"/>
  <c r="D13" i="2"/>
  <c r="J13" i="2"/>
  <c r="M13" i="2"/>
  <c r="O13" i="2"/>
  <c r="A14" i="2"/>
  <c r="D14" i="2"/>
  <c r="J14" i="2"/>
  <c r="M14" i="2"/>
  <c r="O14" i="2"/>
  <c r="A15" i="2"/>
  <c r="D15" i="2"/>
  <c r="J15" i="2"/>
  <c r="M15" i="2"/>
  <c r="O15" i="2"/>
  <c r="A16" i="2"/>
  <c r="D16" i="2"/>
  <c r="J16" i="2"/>
  <c r="O16" i="2"/>
  <c r="A17" i="2"/>
  <c r="D17" i="2"/>
  <c r="J17" i="2"/>
  <c r="M17" i="2"/>
  <c r="O17" i="2"/>
  <c r="A18" i="2"/>
  <c r="D18" i="2"/>
  <c r="J18" i="2"/>
  <c r="M18" i="2"/>
  <c r="O18" i="2"/>
  <c r="A19" i="2"/>
  <c r="D19" i="2"/>
  <c r="J19" i="2"/>
  <c r="M19" i="2"/>
  <c r="O19" i="2"/>
  <c r="A20" i="2"/>
  <c r="D20" i="2"/>
  <c r="J20" i="2"/>
  <c r="M20" i="2"/>
  <c r="O20" i="2"/>
  <c r="A21" i="2"/>
  <c r="D21" i="2"/>
  <c r="J21" i="2"/>
  <c r="M21" i="2"/>
  <c r="O21" i="2"/>
  <c r="A22" i="2"/>
  <c r="D22" i="2"/>
  <c r="J22" i="2"/>
  <c r="M22" i="2"/>
  <c r="O22" i="2"/>
  <c r="A23" i="2"/>
  <c r="D23" i="2"/>
  <c r="J23" i="2"/>
  <c r="M23" i="2"/>
  <c r="O23" i="2"/>
  <c r="A24" i="2"/>
  <c r="D24" i="2"/>
  <c r="J24" i="2"/>
  <c r="M24" i="2"/>
  <c r="O24" i="2"/>
  <c r="A25" i="2"/>
  <c r="C25" i="2"/>
  <c r="D25" i="2"/>
  <c r="J25" i="2"/>
  <c r="O25" i="2"/>
  <c r="A26" i="2"/>
  <c r="C26" i="2"/>
  <c r="D26" i="2"/>
  <c r="J26" i="2"/>
  <c r="O26" i="2"/>
  <c r="A27" i="2"/>
  <c r="C27" i="2"/>
  <c r="D27" i="2"/>
  <c r="J27" i="2"/>
  <c r="O27" i="2"/>
  <c r="A28" i="2"/>
  <c r="C28" i="2"/>
  <c r="D28" i="2"/>
  <c r="J28" i="2"/>
  <c r="O28" i="2"/>
  <c r="A29" i="2"/>
  <c r="C29" i="2"/>
  <c r="D29" i="2"/>
  <c r="J29" i="2"/>
  <c r="O29" i="2"/>
  <c r="A30" i="2"/>
  <c r="C30" i="2"/>
  <c r="D30" i="2"/>
  <c r="J30" i="2"/>
  <c r="O30" i="2"/>
  <c r="A31" i="2"/>
  <c r="C31" i="2"/>
  <c r="D31" i="2"/>
  <c r="J31" i="2"/>
  <c r="O31" i="2"/>
  <c r="A32" i="2"/>
  <c r="C32" i="2"/>
  <c r="D32" i="2"/>
  <c r="J32" i="2"/>
  <c r="O32" i="2"/>
  <c r="A33" i="2"/>
  <c r="C33" i="2"/>
  <c r="D33" i="2"/>
  <c r="J33" i="2"/>
  <c r="O33" i="2"/>
  <c r="A34" i="2"/>
  <c r="C34" i="2"/>
  <c r="D34" i="2"/>
  <c r="J34" i="2"/>
  <c r="O34" i="2"/>
  <c r="B35" i="2"/>
  <c r="C35" i="2"/>
  <c r="D35" i="2"/>
  <c r="M35" i="2"/>
  <c r="O35" i="2"/>
  <c r="D37" i="2"/>
</calcChain>
</file>

<file path=xl/sharedStrings.xml><?xml version="1.0" encoding="utf-8"?>
<sst xmlns="http://schemas.openxmlformats.org/spreadsheetml/2006/main" count="21" uniqueCount="12">
  <si>
    <t>Deal Volume</t>
  </si>
  <si>
    <t>Confirmed Vol.</t>
  </si>
  <si>
    <t>Difference</t>
  </si>
  <si>
    <t>Rainbow Gas - Sale at FUGG - May, 2001</t>
  </si>
  <si>
    <t>IF_CIG Rockies</t>
  </si>
  <si>
    <t>Gas Daily CIG Rockies</t>
  </si>
  <si>
    <t>Admin Fee</t>
  </si>
  <si>
    <t>Penalty Charge</t>
  </si>
  <si>
    <t>weighted avg. calc</t>
  </si>
  <si>
    <t>deficient volume</t>
  </si>
  <si>
    <t>Weighted Avg. of Gas Daily</t>
  </si>
  <si>
    <t>penalty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</si>
</sst>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1" applyNumberFormat="1" applyFont="1"/>
    <xf numFmtId="0" fontId="2" fillId="0" borderId="0" xfId="0" applyFont="1"/>
    <xf numFmtId="166" fontId="0" fillId="0" borderId="0" xfId="1" applyNumberFormat="1" applyFont="1" applyBorder="1"/>
    <xf numFmtId="166" fontId="3" fillId="0" borderId="0" xfId="1" applyNumberFormat="1" applyFon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/>
    <xf numFmtId="43" fontId="2" fillId="0" borderId="0" xfId="0" applyNumberFormat="1" applyFont="1"/>
    <xf numFmtId="166" fontId="0" fillId="0" borderId="0" xfId="0" applyNumberFormat="1"/>
    <xf numFmtId="43" fontId="0" fillId="0" borderId="1" xfId="0" applyNumberFormat="1" applyBorder="1"/>
    <xf numFmtId="43" fontId="0" fillId="0" borderId="0" xfId="0" applyNumberFormat="1" applyBorder="1"/>
    <xf numFmtId="166" fontId="0" fillId="0" borderId="1" xfId="1" applyNumberFormat="1" applyFont="1" applyBorder="1"/>
    <xf numFmtId="166" fontId="3" fillId="0" borderId="1" xfId="1" applyNumberFormat="1" applyFont="1" applyBorder="1"/>
    <xf numFmtId="43" fontId="0" fillId="0" borderId="1" xfId="1" applyFont="1" applyBorder="1"/>
    <xf numFmtId="0" fontId="0" fillId="0" borderId="1" xfId="0" applyBorder="1"/>
    <xf numFmtId="43" fontId="0" fillId="0" borderId="0" xfId="1" applyNumberFormat="1" applyFont="1"/>
    <xf numFmtId="164" fontId="0" fillId="0" borderId="0" xfId="1" applyNumberFormat="1" applyFont="1" applyBorder="1"/>
    <xf numFmtId="164" fontId="2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/>
  </sheetViews>
  <sheetFormatPr defaultRowHeight="13.2" x14ac:dyDescent="0.25"/>
  <cols>
    <col min="1" max="1" width="5.6640625" customWidth="1"/>
    <col min="2" max="2" width="11.88671875" bestFit="1" customWidth="1"/>
    <col min="3" max="3" width="12.6640625" customWidth="1"/>
    <col min="4" max="4" width="11.88671875" bestFit="1" customWidth="1"/>
    <col min="5" max="5" width="5.88671875" customWidth="1"/>
    <col min="6" max="6" width="13.88671875" customWidth="1"/>
    <col min="7" max="7" width="2" customWidth="1"/>
    <col min="8" max="8" width="19.88671875" customWidth="1"/>
    <col min="9" max="9" width="2" customWidth="1"/>
    <col min="10" max="10" width="22" customWidth="1"/>
    <col min="11" max="11" width="3.109375" customWidth="1"/>
    <col min="12" max="12" width="11.109375" customWidth="1"/>
    <col min="13" max="13" width="2.6640625" customWidth="1"/>
    <col min="14" max="14" width="15.6640625" style="8" customWidth="1"/>
  </cols>
  <sheetData>
    <row r="1" spans="1:18" x14ac:dyDescent="0.25">
      <c r="A1" s="2" t="s">
        <v>3</v>
      </c>
    </row>
    <row r="3" spans="1:18" x14ac:dyDescent="0.25">
      <c r="B3" t="s">
        <v>0</v>
      </c>
      <c r="C3" t="s">
        <v>1</v>
      </c>
      <c r="D3" t="s">
        <v>2</v>
      </c>
      <c r="F3" s="7" t="s">
        <v>4</v>
      </c>
      <c r="G3" s="7"/>
      <c r="H3" s="7" t="s">
        <v>5</v>
      </c>
      <c r="I3" s="7"/>
      <c r="J3" s="7" t="s">
        <v>10</v>
      </c>
      <c r="K3" s="7"/>
      <c r="L3" s="7" t="s">
        <v>6</v>
      </c>
      <c r="M3" s="7"/>
      <c r="N3" s="9" t="s">
        <v>7</v>
      </c>
      <c r="O3" s="7"/>
      <c r="P3" s="7"/>
      <c r="Q3" s="7"/>
      <c r="R3" s="7"/>
    </row>
    <row r="4" spans="1:18" x14ac:dyDescent="0.25">
      <c r="A4">
        <v>1</v>
      </c>
      <c r="B4" s="1">
        <v>3102</v>
      </c>
      <c r="C4" s="1">
        <v>3102</v>
      </c>
      <c r="D4" s="1">
        <f>+C4-B4</f>
        <v>0</v>
      </c>
      <c r="E4" s="1"/>
      <c r="F4" s="5"/>
      <c r="K4" s="6"/>
    </row>
    <row r="5" spans="1:18" x14ac:dyDescent="0.25">
      <c r="A5">
        <v>2</v>
      </c>
      <c r="B5" s="1">
        <v>3102</v>
      </c>
      <c r="C5" s="1">
        <v>3102</v>
      </c>
      <c r="D5" s="1">
        <f t="shared" ref="D5:D34" si="0">+C5-B5</f>
        <v>0</v>
      </c>
      <c r="E5" s="1"/>
      <c r="F5" s="5"/>
      <c r="K5" s="6"/>
    </row>
    <row r="6" spans="1:18" x14ac:dyDescent="0.25">
      <c r="A6">
        <f>+A5+1</f>
        <v>3</v>
      </c>
      <c r="B6" s="1">
        <v>3102</v>
      </c>
      <c r="C6" s="1">
        <v>3102</v>
      </c>
      <c r="D6" s="1">
        <f t="shared" si="0"/>
        <v>0</v>
      </c>
      <c r="E6" s="1"/>
      <c r="F6" s="5"/>
      <c r="K6" s="6"/>
    </row>
    <row r="7" spans="1:18" x14ac:dyDescent="0.25">
      <c r="A7">
        <f t="shared" ref="A7:A34" si="1">+A6+1</f>
        <v>4</v>
      </c>
      <c r="B7" s="1">
        <v>3102</v>
      </c>
      <c r="C7" s="1">
        <v>3102</v>
      </c>
      <c r="D7" s="1">
        <f t="shared" si="0"/>
        <v>0</v>
      </c>
      <c r="E7" s="1"/>
      <c r="F7" s="5"/>
      <c r="K7" s="6"/>
    </row>
    <row r="8" spans="1:18" x14ac:dyDescent="0.25">
      <c r="A8">
        <f t="shared" si="1"/>
        <v>5</v>
      </c>
      <c r="B8" s="1">
        <v>3102</v>
      </c>
      <c r="C8" s="1">
        <v>3102</v>
      </c>
      <c r="D8" s="1">
        <f t="shared" si="0"/>
        <v>0</v>
      </c>
      <c r="E8" s="1"/>
      <c r="F8" s="5"/>
      <c r="K8" s="6"/>
    </row>
    <row r="9" spans="1:18" x14ac:dyDescent="0.25">
      <c r="A9">
        <f t="shared" si="1"/>
        <v>6</v>
      </c>
      <c r="B9" s="1">
        <v>3102</v>
      </c>
      <c r="C9" s="1">
        <v>3102</v>
      </c>
      <c r="D9" s="1">
        <f t="shared" si="0"/>
        <v>0</v>
      </c>
      <c r="E9" s="1"/>
      <c r="F9" s="5"/>
      <c r="K9" s="6"/>
    </row>
    <row r="10" spans="1:18" x14ac:dyDescent="0.25">
      <c r="A10">
        <f t="shared" si="1"/>
        <v>7</v>
      </c>
      <c r="B10" s="1">
        <v>3102</v>
      </c>
      <c r="C10" s="1">
        <v>3102</v>
      </c>
      <c r="D10" s="1">
        <f t="shared" si="0"/>
        <v>0</v>
      </c>
      <c r="E10" s="1"/>
      <c r="F10" s="5"/>
      <c r="K10" s="6"/>
    </row>
    <row r="11" spans="1:18" x14ac:dyDescent="0.25">
      <c r="A11">
        <f t="shared" si="1"/>
        <v>8</v>
      </c>
      <c r="B11" s="1">
        <v>3102</v>
      </c>
      <c r="C11" s="1">
        <v>3102</v>
      </c>
      <c r="D11" s="1">
        <f t="shared" si="0"/>
        <v>0</v>
      </c>
      <c r="E11" s="1"/>
      <c r="F11" s="5"/>
      <c r="K11" s="6"/>
    </row>
    <row r="12" spans="1:18" x14ac:dyDescent="0.25">
      <c r="A12">
        <f t="shared" si="1"/>
        <v>9</v>
      </c>
      <c r="B12" s="1">
        <v>3102</v>
      </c>
      <c r="C12" s="1">
        <v>2382</v>
      </c>
      <c r="D12" s="1">
        <f t="shared" si="0"/>
        <v>-720</v>
      </c>
      <c r="E12" s="1"/>
      <c r="F12" s="5">
        <v>3.6</v>
      </c>
      <c r="H12">
        <v>3.6949999999999998</v>
      </c>
      <c r="J12" s="6">
        <f>(+H12)*(D12/$D$37)</f>
        <v>0.1741783422810004</v>
      </c>
      <c r="K12" s="6"/>
      <c r="L12">
        <v>0.15</v>
      </c>
    </row>
    <row r="13" spans="1:18" x14ac:dyDescent="0.25">
      <c r="A13">
        <f t="shared" si="1"/>
        <v>10</v>
      </c>
      <c r="B13" s="1">
        <v>3102</v>
      </c>
      <c r="C13" s="1">
        <v>1838</v>
      </c>
      <c r="D13" s="1">
        <f t="shared" si="0"/>
        <v>-1264</v>
      </c>
      <c r="E13" s="1"/>
      <c r="F13" s="5">
        <v>3.6</v>
      </c>
      <c r="H13">
        <v>3.47</v>
      </c>
      <c r="J13" s="6">
        <f t="shared" ref="J13:J24" si="2">(+H13)*(D13/$D$37)</f>
        <v>0.28715987953384836</v>
      </c>
      <c r="K13" s="6"/>
      <c r="L13">
        <v>0.15</v>
      </c>
    </row>
    <row r="14" spans="1:18" x14ac:dyDescent="0.25">
      <c r="A14">
        <f t="shared" si="1"/>
        <v>11</v>
      </c>
      <c r="B14" s="1">
        <v>3102</v>
      </c>
      <c r="C14" s="1">
        <v>1777</v>
      </c>
      <c r="D14" s="1">
        <f t="shared" si="0"/>
        <v>-1325</v>
      </c>
      <c r="E14" s="1"/>
      <c r="F14" s="5">
        <v>3.6</v>
      </c>
      <c r="H14">
        <v>3.3050000000000002</v>
      </c>
      <c r="J14" s="6">
        <f t="shared" si="2"/>
        <v>0.28670453057483303</v>
      </c>
      <c r="K14" s="6"/>
      <c r="L14">
        <v>0.15</v>
      </c>
    </row>
    <row r="15" spans="1:18" x14ac:dyDescent="0.25">
      <c r="A15">
        <f t="shared" si="1"/>
        <v>12</v>
      </c>
      <c r="B15" s="1">
        <v>3102</v>
      </c>
      <c r="C15" s="1">
        <v>2983</v>
      </c>
      <c r="D15" s="1">
        <f t="shared" si="0"/>
        <v>-119</v>
      </c>
      <c r="E15" s="1"/>
      <c r="F15" s="5">
        <v>3.6</v>
      </c>
      <c r="H15">
        <v>3.1850000000000001</v>
      </c>
      <c r="J15" s="6">
        <f t="shared" si="2"/>
        <v>2.4814390467461044E-2</v>
      </c>
      <c r="K15" s="6"/>
      <c r="L15">
        <v>0.15</v>
      </c>
    </row>
    <row r="16" spans="1:18" x14ac:dyDescent="0.25">
      <c r="A16">
        <f t="shared" si="1"/>
        <v>13</v>
      </c>
      <c r="B16" s="1">
        <v>3102</v>
      </c>
      <c r="C16" s="1">
        <v>3102</v>
      </c>
      <c r="D16" s="1">
        <f t="shared" si="0"/>
        <v>0</v>
      </c>
      <c r="E16" s="1"/>
      <c r="F16" s="5"/>
      <c r="K16" s="6"/>
    </row>
    <row r="17" spans="1:12" x14ac:dyDescent="0.25">
      <c r="A17">
        <f t="shared" si="1"/>
        <v>14</v>
      </c>
      <c r="B17" s="1">
        <v>3102</v>
      </c>
      <c r="C17" s="1">
        <v>2220</v>
      </c>
      <c r="D17" s="1">
        <f t="shared" si="0"/>
        <v>-882</v>
      </c>
      <c r="E17" s="1"/>
      <c r="F17" s="5">
        <v>3.6</v>
      </c>
      <c r="H17">
        <v>3.1850000000000001</v>
      </c>
      <c r="J17" s="6">
        <f t="shared" si="2"/>
        <v>0.18391842346471129</v>
      </c>
      <c r="K17" s="6"/>
      <c r="L17">
        <v>0.15</v>
      </c>
    </row>
    <row r="18" spans="1:12" x14ac:dyDescent="0.25">
      <c r="A18">
        <f t="shared" si="1"/>
        <v>15</v>
      </c>
      <c r="B18" s="1">
        <v>3102</v>
      </c>
      <c r="C18" s="1">
        <v>1511</v>
      </c>
      <c r="D18" s="1">
        <f t="shared" si="0"/>
        <v>-1591</v>
      </c>
      <c r="E18" s="1"/>
      <c r="F18" s="5">
        <v>3.6</v>
      </c>
      <c r="H18">
        <v>3.1349999999999998</v>
      </c>
      <c r="J18" s="6">
        <f t="shared" si="2"/>
        <v>0.32655394788529524</v>
      </c>
      <c r="K18" s="6"/>
      <c r="L18">
        <v>0.15</v>
      </c>
    </row>
    <row r="19" spans="1:12" x14ac:dyDescent="0.25">
      <c r="A19">
        <f t="shared" si="1"/>
        <v>16</v>
      </c>
      <c r="B19" s="1">
        <v>3102</v>
      </c>
      <c r="C19" s="1">
        <v>1701</v>
      </c>
      <c r="D19" s="1">
        <f t="shared" si="0"/>
        <v>-1401</v>
      </c>
      <c r="E19" s="1"/>
      <c r="F19" s="5">
        <v>3.6</v>
      </c>
      <c r="H19">
        <v>3.03</v>
      </c>
      <c r="J19" s="6">
        <f t="shared" si="2"/>
        <v>0.27792523242110773</v>
      </c>
      <c r="K19" s="6"/>
      <c r="L19">
        <v>0.15</v>
      </c>
    </row>
    <row r="20" spans="1:12" x14ac:dyDescent="0.25">
      <c r="A20">
        <f t="shared" si="1"/>
        <v>17</v>
      </c>
      <c r="B20" s="1">
        <v>3102</v>
      </c>
      <c r="C20" s="1">
        <v>1769</v>
      </c>
      <c r="D20" s="1">
        <f t="shared" si="0"/>
        <v>-1333</v>
      </c>
      <c r="E20" s="1"/>
      <c r="F20" s="5">
        <v>3.6</v>
      </c>
      <c r="H20">
        <v>3.01</v>
      </c>
      <c r="J20" s="6">
        <f t="shared" si="2"/>
        <v>0.26269019248395969</v>
      </c>
      <c r="K20" s="6"/>
      <c r="L20">
        <v>0.15</v>
      </c>
    </row>
    <row r="21" spans="1:12" x14ac:dyDescent="0.25">
      <c r="A21">
        <f t="shared" si="1"/>
        <v>18</v>
      </c>
      <c r="B21" s="1">
        <v>3102</v>
      </c>
      <c r="C21" s="4">
        <v>1773</v>
      </c>
      <c r="D21" s="1">
        <f t="shared" si="0"/>
        <v>-1329</v>
      </c>
      <c r="E21" s="1"/>
      <c r="F21" s="5">
        <v>3.6</v>
      </c>
      <c r="H21">
        <v>2.7</v>
      </c>
      <c r="J21" s="6">
        <f t="shared" si="2"/>
        <v>0.23492863689930601</v>
      </c>
      <c r="K21" s="6"/>
      <c r="L21">
        <v>0.15</v>
      </c>
    </row>
    <row r="22" spans="1:12" x14ac:dyDescent="0.25">
      <c r="A22">
        <f t="shared" si="1"/>
        <v>19</v>
      </c>
      <c r="B22" s="1">
        <v>3102</v>
      </c>
      <c r="C22" s="1">
        <v>1332</v>
      </c>
      <c r="D22" s="1">
        <f t="shared" si="0"/>
        <v>-1770</v>
      </c>
      <c r="E22" s="1"/>
      <c r="F22" s="5">
        <v>3.6</v>
      </c>
      <c r="H22">
        <v>2.3650000000000002</v>
      </c>
      <c r="J22" s="6">
        <f t="shared" si="2"/>
        <v>0.27406376849548253</v>
      </c>
      <c r="K22" s="6"/>
      <c r="L22">
        <v>0.15</v>
      </c>
    </row>
    <row r="23" spans="1:12" x14ac:dyDescent="0.25">
      <c r="A23">
        <f t="shared" si="1"/>
        <v>20</v>
      </c>
      <c r="B23" s="1">
        <v>3102</v>
      </c>
      <c r="C23" s="1">
        <v>1332</v>
      </c>
      <c r="D23" s="1">
        <f t="shared" si="0"/>
        <v>-1770</v>
      </c>
      <c r="E23" s="1"/>
      <c r="F23" s="5">
        <v>3.6</v>
      </c>
      <c r="H23">
        <v>2.3650000000000002</v>
      </c>
      <c r="J23" s="6">
        <f t="shared" si="2"/>
        <v>0.27406376849548253</v>
      </c>
      <c r="K23" s="6"/>
      <c r="L23">
        <v>0.15</v>
      </c>
    </row>
    <row r="24" spans="1:12" x14ac:dyDescent="0.25">
      <c r="A24">
        <f t="shared" si="1"/>
        <v>21</v>
      </c>
      <c r="B24" s="1">
        <v>3102</v>
      </c>
      <c r="C24" s="1">
        <v>1332</v>
      </c>
      <c r="D24" s="1">
        <f t="shared" si="0"/>
        <v>-1770</v>
      </c>
      <c r="E24" s="1"/>
      <c r="F24" s="5">
        <v>3.6</v>
      </c>
      <c r="H24">
        <v>2.3650000000000002</v>
      </c>
      <c r="J24" s="6">
        <f t="shared" si="2"/>
        <v>0.27406376849548253</v>
      </c>
      <c r="K24" s="6"/>
      <c r="L24">
        <v>0.15</v>
      </c>
    </row>
    <row r="25" spans="1:12" x14ac:dyDescent="0.25">
      <c r="A25">
        <f t="shared" si="1"/>
        <v>22</v>
      </c>
      <c r="B25" s="1">
        <v>3102</v>
      </c>
      <c r="C25" s="1">
        <f>1231+2068</f>
        <v>3299</v>
      </c>
      <c r="D25" s="1">
        <f t="shared" si="0"/>
        <v>197</v>
      </c>
      <c r="E25" s="3"/>
      <c r="F25" s="5"/>
      <c r="J25" s="14"/>
      <c r="K25" s="6"/>
    </row>
    <row r="26" spans="1:12" x14ac:dyDescent="0.25">
      <c r="A26">
        <f t="shared" si="1"/>
        <v>23</v>
      </c>
      <c r="B26" s="1">
        <v>3102</v>
      </c>
      <c r="C26" s="1">
        <f>1149+2068</f>
        <v>3217</v>
      </c>
      <c r="D26" s="1">
        <f t="shared" si="0"/>
        <v>115</v>
      </c>
      <c r="E26" s="1"/>
      <c r="F26" s="5"/>
      <c r="K26" s="6"/>
    </row>
    <row r="27" spans="1:12" x14ac:dyDescent="0.25">
      <c r="A27">
        <f t="shared" si="1"/>
        <v>24</v>
      </c>
      <c r="B27" s="1">
        <v>3102</v>
      </c>
      <c r="C27" s="1">
        <f>1119+2068</f>
        <v>3187</v>
      </c>
      <c r="D27" s="1">
        <f t="shared" si="0"/>
        <v>85</v>
      </c>
      <c r="E27" s="1"/>
      <c r="F27" s="5"/>
      <c r="K27" s="6"/>
    </row>
    <row r="28" spans="1:12" x14ac:dyDescent="0.25">
      <c r="A28">
        <f t="shared" si="1"/>
        <v>25</v>
      </c>
      <c r="B28" s="1">
        <v>3102</v>
      </c>
      <c r="C28" s="1">
        <f>1148+2068</f>
        <v>3216</v>
      </c>
      <c r="D28" s="1">
        <f t="shared" si="0"/>
        <v>114</v>
      </c>
      <c r="E28" s="1"/>
      <c r="F28" s="5"/>
      <c r="K28" s="6"/>
    </row>
    <row r="29" spans="1:12" x14ac:dyDescent="0.25">
      <c r="A29">
        <f t="shared" si="1"/>
        <v>26</v>
      </c>
      <c r="B29" s="1">
        <v>3102</v>
      </c>
      <c r="C29" s="1">
        <f t="shared" ref="C29:C34" si="3">1733+2068</f>
        <v>3801</v>
      </c>
      <c r="D29" s="1">
        <f t="shared" si="0"/>
        <v>699</v>
      </c>
      <c r="E29" s="1"/>
      <c r="F29" s="5"/>
      <c r="K29" s="6"/>
    </row>
    <row r="30" spans="1:12" x14ac:dyDescent="0.25">
      <c r="A30">
        <f t="shared" si="1"/>
        <v>27</v>
      </c>
      <c r="B30" s="1">
        <v>3102</v>
      </c>
      <c r="C30" s="1">
        <f t="shared" si="3"/>
        <v>3801</v>
      </c>
      <c r="D30" s="1">
        <f t="shared" si="0"/>
        <v>699</v>
      </c>
      <c r="E30" s="1"/>
      <c r="F30" s="5"/>
      <c r="K30" s="6"/>
    </row>
    <row r="31" spans="1:12" x14ac:dyDescent="0.25">
      <c r="A31">
        <f t="shared" si="1"/>
        <v>28</v>
      </c>
      <c r="B31" s="1">
        <v>3102</v>
      </c>
      <c r="C31" s="1">
        <f t="shared" si="3"/>
        <v>3801</v>
      </c>
      <c r="D31" s="1">
        <f t="shared" si="0"/>
        <v>699</v>
      </c>
      <c r="E31" s="1"/>
      <c r="F31" s="5"/>
      <c r="K31" s="6"/>
    </row>
    <row r="32" spans="1:12" x14ac:dyDescent="0.25">
      <c r="A32">
        <f t="shared" si="1"/>
        <v>29</v>
      </c>
      <c r="B32" s="1">
        <v>3102</v>
      </c>
      <c r="C32" s="4">
        <f>3102+2068</f>
        <v>5170</v>
      </c>
      <c r="D32" s="1">
        <f t="shared" si="0"/>
        <v>2068</v>
      </c>
      <c r="E32" s="1"/>
      <c r="F32" s="5"/>
      <c r="K32" s="6"/>
    </row>
    <row r="33" spans="1:15" x14ac:dyDescent="0.25">
      <c r="A33">
        <f t="shared" si="1"/>
        <v>30</v>
      </c>
      <c r="B33" s="1">
        <v>3102</v>
      </c>
      <c r="C33" s="4">
        <f t="shared" si="3"/>
        <v>3801</v>
      </c>
      <c r="D33" s="1">
        <f t="shared" si="0"/>
        <v>699</v>
      </c>
      <c r="E33" s="1"/>
      <c r="F33" s="5"/>
      <c r="K33" s="6"/>
    </row>
    <row r="34" spans="1:15" ht="13.8" thickBot="1" x14ac:dyDescent="0.3">
      <c r="A34">
        <f t="shared" si="1"/>
        <v>31</v>
      </c>
      <c r="B34" s="15">
        <v>3102</v>
      </c>
      <c r="C34" s="16">
        <f t="shared" si="3"/>
        <v>3801</v>
      </c>
      <c r="D34" s="15">
        <f t="shared" si="0"/>
        <v>699</v>
      </c>
      <c r="E34" s="15"/>
      <c r="F34" s="17"/>
      <c r="G34" s="18"/>
      <c r="H34" s="18"/>
      <c r="I34" s="18"/>
      <c r="J34" s="18"/>
      <c r="K34" s="13"/>
      <c r="L34" s="18"/>
      <c r="M34" s="18"/>
      <c r="N34" s="20"/>
    </row>
    <row r="35" spans="1:15" ht="13.8" thickBot="1" x14ac:dyDescent="0.3">
      <c r="B35" s="1">
        <f>SUM(B4:B34)</f>
        <v>96162</v>
      </c>
      <c r="C35" s="1">
        <f>SUM(C4:C34)</f>
        <v>86962</v>
      </c>
      <c r="D35" s="1">
        <f>SUM(D4:D34)</f>
        <v>-9200</v>
      </c>
      <c r="E35" s="1"/>
      <c r="F35" s="5">
        <v>3.6</v>
      </c>
      <c r="J35" s="19">
        <f>SUM(J4:J34)</f>
        <v>2.88106488149797</v>
      </c>
      <c r="L35">
        <v>0.15</v>
      </c>
      <c r="N35" s="21">
        <f>+D35*(F35-(J35+L35))</f>
        <v>-5234.2030902186771</v>
      </c>
      <c r="O35" s="2" t="s">
        <v>11</v>
      </c>
    </row>
    <row r="36" spans="1:15" x14ac:dyDescent="0.25">
      <c r="B36" s="1"/>
      <c r="C36" s="1"/>
      <c r="D36" s="1"/>
      <c r="E36" s="1"/>
      <c r="F36" s="5"/>
    </row>
    <row r="37" spans="1:15" x14ac:dyDescent="0.25">
      <c r="D37" s="12">
        <f>SUM(D12:D24)</f>
        <v>-15274</v>
      </c>
      <c r="E37" t="s">
        <v>9</v>
      </c>
    </row>
  </sheetData>
  <phoneticPr fontId="0" type="noConversion"/>
  <pageMargins left="0.75" right="0.75" top="1" bottom="1" header="0.5" footer="0.5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topLeftCell="A14" workbookViewId="0">
      <selection activeCell="E38" sqref="E38"/>
    </sheetView>
  </sheetViews>
  <sheetFormatPr defaultRowHeight="13.2" x14ac:dyDescent="0.25"/>
  <cols>
    <col min="1" max="1" width="5.33203125" customWidth="1"/>
    <col min="2" max="2" width="11.88671875" bestFit="1" customWidth="1"/>
    <col min="3" max="3" width="12.6640625" customWidth="1"/>
    <col min="4" max="4" width="11.88671875" bestFit="1" customWidth="1"/>
    <col min="5" max="5" width="3.88671875" customWidth="1"/>
    <col min="6" max="6" width="13.88671875" customWidth="1"/>
    <col min="7" max="7" width="2" customWidth="1"/>
    <col min="8" max="8" width="19.88671875" customWidth="1"/>
    <col min="9" max="9" width="2" customWidth="1"/>
    <col min="10" max="10" width="12" customWidth="1"/>
    <col min="11" max="11" width="1.6640625" customWidth="1"/>
    <col min="12" max="12" width="11.109375" customWidth="1"/>
    <col min="13" max="13" width="9.88671875" customWidth="1"/>
    <col min="14" max="14" width="2.6640625" customWidth="1"/>
    <col min="15" max="15" width="15.6640625" style="8" customWidth="1"/>
  </cols>
  <sheetData>
    <row r="1" spans="1:19" x14ac:dyDescent="0.25">
      <c r="A1" s="2" t="s">
        <v>3</v>
      </c>
    </row>
    <row r="3" spans="1:19" x14ac:dyDescent="0.25">
      <c r="B3" t="s">
        <v>0</v>
      </c>
      <c r="C3" t="s">
        <v>1</v>
      </c>
      <c r="D3" t="s">
        <v>2</v>
      </c>
      <c r="F3" s="7" t="s">
        <v>4</v>
      </c>
      <c r="G3" s="7"/>
      <c r="H3" s="7" t="s">
        <v>5</v>
      </c>
      <c r="I3" s="7"/>
      <c r="J3" s="7" t="s">
        <v>2</v>
      </c>
      <c r="K3" s="7"/>
      <c r="L3" s="7" t="s">
        <v>6</v>
      </c>
      <c r="M3" s="7"/>
      <c r="N3" s="7"/>
      <c r="O3" s="9" t="s">
        <v>7</v>
      </c>
      <c r="P3" s="7"/>
      <c r="Q3" s="7"/>
      <c r="R3" s="7"/>
      <c r="S3" s="7"/>
    </row>
    <row r="4" spans="1:19" x14ac:dyDescent="0.25">
      <c r="A4">
        <v>1</v>
      </c>
      <c r="B4" s="1">
        <v>3102</v>
      </c>
      <c r="C4" s="1">
        <v>3102</v>
      </c>
      <c r="D4" s="1">
        <f>+C4-B4</f>
        <v>0</v>
      </c>
      <c r="E4" s="1"/>
      <c r="F4" s="5">
        <v>3.6</v>
      </c>
      <c r="H4">
        <v>4.1500000000000004</v>
      </c>
      <c r="J4" s="6">
        <f>+F4-H4</f>
        <v>-0.55000000000000027</v>
      </c>
      <c r="L4">
        <v>0.15</v>
      </c>
    </row>
    <row r="5" spans="1:19" x14ac:dyDescent="0.25">
      <c r="A5">
        <v>2</v>
      </c>
      <c r="B5" s="1">
        <v>3102</v>
      </c>
      <c r="C5" s="1">
        <v>3102</v>
      </c>
      <c r="D5" s="1">
        <f t="shared" ref="D5:D33" si="0">+C5-B5</f>
        <v>0</v>
      </c>
      <c r="E5" s="1"/>
      <c r="F5" s="5">
        <v>3.6</v>
      </c>
      <c r="H5">
        <v>4.1150000000000002</v>
      </c>
      <c r="J5" s="6">
        <f t="shared" ref="J5:J34" si="1">+F5-H5</f>
        <v>-0.51500000000000012</v>
      </c>
      <c r="L5">
        <v>0.15</v>
      </c>
    </row>
    <row r="6" spans="1:19" x14ac:dyDescent="0.25">
      <c r="A6">
        <f>+A5+1</f>
        <v>3</v>
      </c>
      <c r="B6" s="1">
        <v>3102</v>
      </c>
      <c r="C6" s="1">
        <v>3102</v>
      </c>
      <c r="D6" s="1">
        <f t="shared" si="0"/>
        <v>0</v>
      </c>
      <c r="E6" s="1"/>
      <c r="F6" s="5">
        <v>3.6</v>
      </c>
      <c r="H6">
        <v>4.0049999999999999</v>
      </c>
      <c r="J6" s="6">
        <f t="shared" si="1"/>
        <v>-0.4049999999999998</v>
      </c>
      <c r="L6">
        <v>0.15</v>
      </c>
    </row>
    <row r="7" spans="1:19" x14ac:dyDescent="0.25">
      <c r="A7">
        <f t="shared" ref="A7:A34" si="2">+A6+1</f>
        <v>4</v>
      </c>
      <c r="B7" s="1">
        <v>3102</v>
      </c>
      <c r="C7" s="1">
        <v>3102</v>
      </c>
      <c r="D7" s="1">
        <f t="shared" si="0"/>
        <v>0</v>
      </c>
      <c r="E7" s="1"/>
      <c r="F7" s="5">
        <v>3.6</v>
      </c>
      <c r="H7">
        <v>3.94</v>
      </c>
      <c r="J7" s="6">
        <f t="shared" si="1"/>
        <v>-0.33999999999999986</v>
      </c>
      <c r="L7">
        <v>0.15</v>
      </c>
    </row>
    <row r="8" spans="1:19" x14ac:dyDescent="0.25">
      <c r="A8">
        <f t="shared" si="2"/>
        <v>5</v>
      </c>
      <c r="B8" s="1">
        <v>3102</v>
      </c>
      <c r="C8" s="1">
        <v>3102</v>
      </c>
      <c r="D8" s="1">
        <f t="shared" si="0"/>
        <v>0</v>
      </c>
      <c r="E8" s="1"/>
      <c r="F8" s="5">
        <v>3.6</v>
      </c>
      <c r="H8">
        <v>3.8650000000000002</v>
      </c>
      <c r="J8" s="6">
        <f t="shared" si="1"/>
        <v>-0.26500000000000012</v>
      </c>
      <c r="L8">
        <v>0.15</v>
      </c>
    </row>
    <row r="9" spans="1:19" x14ac:dyDescent="0.25">
      <c r="A9">
        <f t="shared" si="2"/>
        <v>6</v>
      </c>
      <c r="B9" s="1">
        <v>3102</v>
      </c>
      <c r="C9" s="1">
        <v>3102</v>
      </c>
      <c r="D9" s="1">
        <f t="shared" si="0"/>
        <v>0</v>
      </c>
      <c r="E9" s="1"/>
      <c r="F9" s="5">
        <v>3.6</v>
      </c>
      <c r="H9">
        <v>3.8650000000000002</v>
      </c>
      <c r="J9" s="6">
        <f t="shared" si="1"/>
        <v>-0.26500000000000012</v>
      </c>
      <c r="L9">
        <v>0.15</v>
      </c>
    </row>
    <row r="10" spans="1:19" x14ac:dyDescent="0.25">
      <c r="A10">
        <f t="shared" si="2"/>
        <v>7</v>
      </c>
      <c r="B10" s="1">
        <v>3102</v>
      </c>
      <c r="C10" s="1">
        <v>3102</v>
      </c>
      <c r="D10" s="1">
        <f t="shared" si="0"/>
        <v>0</v>
      </c>
      <c r="E10" s="1"/>
      <c r="F10" s="5">
        <v>3.6</v>
      </c>
      <c r="H10">
        <v>3.8650000000000002</v>
      </c>
      <c r="J10" s="6">
        <f t="shared" si="1"/>
        <v>-0.26500000000000012</v>
      </c>
      <c r="L10">
        <v>0.15</v>
      </c>
    </row>
    <row r="11" spans="1:19" x14ac:dyDescent="0.25">
      <c r="A11">
        <f t="shared" si="2"/>
        <v>8</v>
      </c>
      <c r="B11" s="1">
        <v>3102</v>
      </c>
      <c r="C11" s="1">
        <v>3102</v>
      </c>
      <c r="D11" s="1">
        <f t="shared" si="0"/>
        <v>0</v>
      </c>
      <c r="E11" s="1"/>
      <c r="F11" s="5">
        <v>3.6</v>
      </c>
      <c r="H11">
        <v>3.78</v>
      </c>
      <c r="J11" s="6">
        <f t="shared" si="1"/>
        <v>-0.17999999999999972</v>
      </c>
      <c r="L11">
        <v>0.15</v>
      </c>
    </row>
    <row r="12" spans="1:19" x14ac:dyDescent="0.25">
      <c r="A12">
        <f t="shared" si="2"/>
        <v>9</v>
      </c>
      <c r="B12" s="1">
        <v>3102</v>
      </c>
      <c r="C12" s="1">
        <v>2382</v>
      </c>
      <c r="D12" s="1">
        <f t="shared" si="0"/>
        <v>-720</v>
      </c>
      <c r="E12" s="1"/>
      <c r="F12" s="5">
        <v>3.6</v>
      </c>
      <c r="H12">
        <v>3.6949999999999998</v>
      </c>
      <c r="J12" s="6">
        <f t="shared" si="1"/>
        <v>-9.4999999999999751E-2</v>
      </c>
      <c r="L12">
        <v>0.15</v>
      </c>
      <c r="M12" s="6">
        <f>+J12+L12</f>
        <v>5.5000000000000243E-2</v>
      </c>
    </row>
    <row r="13" spans="1:19" x14ac:dyDescent="0.25">
      <c r="A13">
        <f t="shared" si="2"/>
        <v>10</v>
      </c>
      <c r="B13" s="1">
        <v>3102</v>
      </c>
      <c r="C13" s="1">
        <v>1838</v>
      </c>
      <c r="D13" s="1">
        <f t="shared" si="0"/>
        <v>-1264</v>
      </c>
      <c r="E13" s="1"/>
      <c r="F13" s="5">
        <v>3.6</v>
      </c>
      <c r="H13">
        <v>3.47</v>
      </c>
      <c r="J13" s="6">
        <f t="shared" si="1"/>
        <v>0.12999999999999989</v>
      </c>
      <c r="L13">
        <v>0.15</v>
      </c>
      <c r="M13" s="6">
        <f t="shared" ref="M13:M24" si="3">+J13+L13</f>
        <v>0.27999999999999992</v>
      </c>
      <c r="O13" s="8">
        <f>-((L13+J13)*D13)</f>
        <v>353.9199999999999</v>
      </c>
    </row>
    <row r="14" spans="1:19" x14ac:dyDescent="0.25">
      <c r="A14">
        <f t="shared" si="2"/>
        <v>11</v>
      </c>
      <c r="B14" s="1">
        <v>3102</v>
      </c>
      <c r="C14" s="1">
        <v>1777</v>
      </c>
      <c r="D14" s="1">
        <f t="shared" si="0"/>
        <v>-1325</v>
      </c>
      <c r="E14" s="1"/>
      <c r="F14" s="5">
        <v>3.6</v>
      </c>
      <c r="H14">
        <v>3.3050000000000002</v>
      </c>
      <c r="J14" s="6">
        <f t="shared" si="1"/>
        <v>0.29499999999999993</v>
      </c>
      <c r="L14">
        <v>0.15</v>
      </c>
      <c r="M14" s="6">
        <f t="shared" si="3"/>
        <v>0.44499999999999995</v>
      </c>
      <c r="O14" s="8">
        <f t="shared" ref="O14:O34" si="4">-((L14+J14)*D14)</f>
        <v>589.62499999999989</v>
      </c>
    </row>
    <row r="15" spans="1:19" x14ac:dyDescent="0.25">
      <c r="A15">
        <f t="shared" si="2"/>
        <v>12</v>
      </c>
      <c r="B15" s="1">
        <v>3102</v>
      </c>
      <c r="C15" s="1">
        <v>2983</v>
      </c>
      <c r="D15" s="1">
        <f t="shared" si="0"/>
        <v>-119</v>
      </c>
      <c r="E15" s="1"/>
      <c r="F15" s="5">
        <v>3.6</v>
      </c>
      <c r="H15">
        <v>3.1850000000000001</v>
      </c>
      <c r="J15" s="6">
        <f t="shared" si="1"/>
        <v>0.41500000000000004</v>
      </c>
      <c r="L15">
        <v>0.15</v>
      </c>
      <c r="M15" s="6">
        <f t="shared" si="3"/>
        <v>0.56500000000000006</v>
      </c>
      <c r="O15" s="8">
        <f t="shared" si="4"/>
        <v>67.235000000000014</v>
      </c>
    </row>
    <row r="16" spans="1:19" x14ac:dyDescent="0.25">
      <c r="A16">
        <f t="shared" si="2"/>
        <v>13</v>
      </c>
      <c r="B16" s="1">
        <v>3102</v>
      </c>
      <c r="C16" s="1">
        <v>3102</v>
      </c>
      <c r="D16" s="1">
        <f t="shared" si="0"/>
        <v>0</v>
      </c>
      <c r="E16" s="1"/>
      <c r="F16" s="5">
        <v>3.6</v>
      </c>
      <c r="H16">
        <v>3.1850000000000001</v>
      </c>
      <c r="J16" s="6">
        <f t="shared" si="1"/>
        <v>0.41500000000000004</v>
      </c>
      <c r="L16">
        <v>0.15</v>
      </c>
      <c r="M16" s="6"/>
      <c r="O16" s="8">
        <f t="shared" si="4"/>
        <v>0</v>
      </c>
    </row>
    <row r="17" spans="1:15" x14ac:dyDescent="0.25">
      <c r="A17">
        <f t="shared" si="2"/>
        <v>14</v>
      </c>
      <c r="B17" s="1">
        <v>3102</v>
      </c>
      <c r="C17" s="1">
        <v>2220</v>
      </c>
      <c r="D17" s="1">
        <f t="shared" si="0"/>
        <v>-882</v>
      </c>
      <c r="E17" s="1"/>
      <c r="F17" s="5">
        <v>3.6</v>
      </c>
      <c r="H17">
        <v>3.1850000000000001</v>
      </c>
      <c r="J17" s="6">
        <f t="shared" si="1"/>
        <v>0.41500000000000004</v>
      </c>
      <c r="L17">
        <v>0.15</v>
      </c>
      <c r="M17" s="6">
        <f t="shared" si="3"/>
        <v>0.56500000000000006</v>
      </c>
      <c r="O17" s="8">
        <f t="shared" si="4"/>
        <v>498.33000000000004</v>
      </c>
    </row>
    <row r="18" spans="1:15" x14ac:dyDescent="0.25">
      <c r="A18">
        <f t="shared" si="2"/>
        <v>15</v>
      </c>
      <c r="B18" s="1">
        <v>3102</v>
      </c>
      <c r="C18" s="1">
        <v>1511</v>
      </c>
      <c r="D18" s="1">
        <f t="shared" si="0"/>
        <v>-1591</v>
      </c>
      <c r="E18" s="1"/>
      <c r="F18" s="5">
        <v>3.6</v>
      </c>
      <c r="H18">
        <v>3.1349999999999998</v>
      </c>
      <c r="J18" s="6">
        <f t="shared" si="1"/>
        <v>0.4650000000000003</v>
      </c>
      <c r="L18">
        <v>0.15</v>
      </c>
      <c r="M18" s="6">
        <f t="shared" si="3"/>
        <v>0.61500000000000032</v>
      </c>
      <c r="O18" s="8">
        <f t="shared" si="4"/>
        <v>978.46500000000049</v>
      </c>
    </row>
    <row r="19" spans="1:15" x14ac:dyDescent="0.25">
      <c r="A19">
        <f t="shared" si="2"/>
        <v>16</v>
      </c>
      <c r="B19" s="1">
        <v>3102</v>
      </c>
      <c r="C19" s="1">
        <v>1701</v>
      </c>
      <c r="D19" s="1">
        <f t="shared" si="0"/>
        <v>-1401</v>
      </c>
      <c r="E19" s="1"/>
      <c r="F19" s="5">
        <v>3.6</v>
      </c>
      <c r="H19">
        <v>3.03</v>
      </c>
      <c r="J19" s="6">
        <f t="shared" si="1"/>
        <v>0.57000000000000028</v>
      </c>
      <c r="L19">
        <v>0.15</v>
      </c>
      <c r="M19" s="6">
        <f t="shared" si="3"/>
        <v>0.72000000000000031</v>
      </c>
      <c r="O19" s="8">
        <f t="shared" si="4"/>
        <v>1008.7200000000005</v>
      </c>
    </row>
    <row r="20" spans="1:15" x14ac:dyDescent="0.25">
      <c r="A20">
        <f t="shared" si="2"/>
        <v>17</v>
      </c>
      <c r="B20" s="1">
        <v>3102</v>
      </c>
      <c r="C20" s="1">
        <v>1769</v>
      </c>
      <c r="D20" s="1">
        <f t="shared" si="0"/>
        <v>-1333</v>
      </c>
      <c r="E20" s="1"/>
      <c r="F20" s="5">
        <v>3.6</v>
      </c>
      <c r="H20">
        <v>3.01</v>
      </c>
      <c r="J20" s="6">
        <f t="shared" si="1"/>
        <v>0.5900000000000003</v>
      </c>
      <c r="L20">
        <v>0.15</v>
      </c>
      <c r="M20" s="6">
        <f t="shared" si="3"/>
        <v>0.74000000000000032</v>
      </c>
      <c r="O20" s="8">
        <f t="shared" si="4"/>
        <v>986.42000000000041</v>
      </c>
    </row>
    <row r="21" spans="1:15" x14ac:dyDescent="0.25">
      <c r="A21">
        <f t="shared" si="2"/>
        <v>18</v>
      </c>
      <c r="B21" s="1">
        <v>3102</v>
      </c>
      <c r="C21" s="4">
        <v>1773</v>
      </c>
      <c r="D21" s="1">
        <f t="shared" si="0"/>
        <v>-1329</v>
      </c>
      <c r="E21" s="1"/>
      <c r="F21" s="5">
        <v>3.6</v>
      </c>
      <c r="H21">
        <v>2.7</v>
      </c>
      <c r="J21" s="6">
        <f t="shared" si="1"/>
        <v>0.89999999999999991</v>
      </c>
      <c r="L21">
        <v>0.15</v>
      </c>
      <c r="M21" s="6">
        <f t="shared" si="3"/>
        <v>1.0499999999999998</v>
      </c>
      <c r="O21" s="8">
        <f t="shared" si="4"/>
        <v>1395.4499999999998</v>
      </c>
    </row>
    <row r="22" spans="1:15" x14ac:dyDescent="0.25">
      <c r="A22">
        <f t="shared" si="2"/>
        <v>19</v>
      </c>
      <c r="B22" s="1">
        <v>3102</v>
      </c>
      <c r="C22" s="1">
        <v>1332</v>
      </c>
      <c r="D22" s="1">
        <f t="shared" si="0"/>
        <v>-1770</v>
      </c>
      <c r="E22" s="1"/>
      <c r="F22" s="5">
        <v>3.6</v>
      </c>
      <c r="H22">
        <v>2.3650000000000002</v>
      </c>
      <c r="J22" s="6">
        <f t="shared" si="1"/>
        <v>1.2349999999999999</v>
      </c>
      <c r="L22">
        <v>0.15</v>
      </c>
      <c r="M22" s="6">
        <f t="shared" si="3"/>
        <v>1.3849999999999998</v>
      </c>
      <c r="O22" s="8">
        <f t="shared" si="4"/>
        <v>2451.4499999999998</v>
      </c>
    </row>
    <row r="23" spans="1:15" x14ac:dyDescent="0.25">
      <c r="A23">
        <f t="shared" si="2"/>
        <v>20</v>
      </c>
      <c r="B23" s="1">
        <v>3102</v>
      </c>
      <c r="C23" s="1">
        <v>1332</v>
      </c>
      <c r="D23" s="1">
        <f t="shared" si="0"/>
        <v>-1770</v>
      </c>
      <c r="E23" s="1"/>
      <c r="F23" s="5">
        <v>3.6</v>
      </c>
      <c r="H23">
        <v>2.3650000000000002</v>
      </c>
      <c r="J23" s="6">
        <f t="shared" si="1"/>
        <v>1.2349999999999999</v>
      </c>
      <c r="L23">
        <v>0.15</v>
      </c>
      <c r="M23" s="6">
        <f t="shared" si="3"/>
        <v>1.3849999999999998</v>
      </c>
      <c r="O23" s="8">
        <f t="shared" si="4"/>
        <v>2451.4499999999998</v>
      </c>
    </row>
    <row r="24" spans="1:15" x14ac:dyDescent="0.25">
      <c r="A24">
        <f t="shared" si="2"/>
        <v>21</v>
      </c>
      <c r="B24" s="1">
        <v>3102</v>
      </c>
      <c r="C24" s="1">
        <v>1332</v>
      </c>
      <c r="D24" s="1">
        <f t="shared" si="0"/>
        <v>-1770</v>
      </c>
      <c r="E24" s="1"/>
      <c r="F24" s="5">
        <v>3.6</v>
      </c>
      <c r="H24">
        <v>2.3650000000000002</v>
      </c>
      <c r="J24" s="6">
        <f t="shared" si="1"/>
        <v>1.2349999999999999</v>
      </c>
      <c r="L24">
        <v>0.15</v>
      </c>
      <c r="M24" s="6">
        <f t="shared" si="3"/>
        <v>1.3849999999999998</v>
      </c>
      <c r="O24" s="8">
        <f t="shared" si="4"/>
        <v>2451.4499999999998</v>
      </c>
    </row>
    <row r="25" spans="1:15" x14ac:dyDescent="0.25">
      <c r="A25">
        <f t="shared" si="2"/>
        <v>22</v>
      </c>
      <c r="B25" s="1">
        <v>3102</v>
      </c>
      <c r="C25" s="1">
        <f>1231+2068</f>
        <v>3299</v>
      </c>
      <c r="D25" s="1">
        <f t="shared" si="0"/>
        <v>197</v>
      </c>
      <c r="E25" s="3"/>
      <c r="F25" s="5">
        <v>3.6</v>
      </c>
      <c r="H25">
        <v>2.71</v>
      </c>
      <c r="J25" s="6">
        <f t="shared" si="1"/>
        <v>0.89000000000000012</v>
      </c>
      <c r="L25">
        <v>0.15</v>
      </c>
      <c r="O25" s="8">
        <f t="shared" si="4"/>
        <v>-204.88</v>
      </c>
    </row>
    <row r="26" spans="1:15" x14ac:dyDescent="0.25">
      <c r="A26">
        <f t="shared" si="2"/>
        <v>23</v>
      </c>
      <c r="B26" s="1">
        <v>3102</v>
      </c>
      <c r="C26" s="1">
        <f>1149+2068</f>
        <v>3217</v>
      </c>
      <c r="D26" s="1">
        <f t="shared" si="0"/>
        <v>115</v>
      </c>
      <c r="E26" s="1"/>
      <c r="F26" s="5">
        <v>3.6</v>
      </c>
      <c r="H26">
        <v>2.9</v>
      </c>
      <c r="J26" s="6">
        <f t="shared" si="1"/>
        <v>0.70000000000000018</v>
      </c>
      <c r="L26">
        <v>0.15</v>
      </c>
      <c r="O26" s="8">
        <f t="shared" si="4"/>
        <v>-97.750000000000028</v>
      </c>
    </row>
    <row r="27" spans="1:15" x14ac:dyDescent="0.25">
      <c r="A27">
        <f t="shared" si="2"/>
        <v>24</v>
      </c>
      <c r="B27" s="1">
        <v>3102</v>
      </c>
      <c r="C27" s="1">
        <f>1119+2068</f>
        <v>3187</v>
      </c>
      <c r="D27" s="1">
        <f t="shared" si="0"/>
        <v>85</v>
      </c>
      <c r="E27" s="1"/>
      <c r="F27" s="5">
        <v>3.6</v>
      </c>
      <c r="H27">
        <v>2.84</v>
      </c>
      <c r="J27" s="6">
        <f t="shared" si="1"/>
        <v>0.76000000000000023</v>
      </c>
      <c r="L27">
        <v>0.15</v>
      </c>
      <c r="O27" s="8">
        <f t="shared" si="4"/>
        <v>-77.350000000000023</v>
      </c>
    </row>
    <row r="28" spans="1:15" x14ac:dyDescent="0.25">
      <c r="A28">
        <f t="shared" si="2"/>
        <v>25</v>
      </c>
      <c r="B28" s="1">
        <v>3102</v>
      </c>
      <c r="C28" s="1">
        <f>1148+2068</f>
        <v>3216</v>
      </c>
      <c r="D28" s="1">
        <f t="shared" si="0"/>
        <v>114</v>
      </c>
      <c r="E28" s="1"/>
      <c r="F28" s="5">
        <v>3.6</v>
      </c>
      <c r="H28">
        <v>2.91</v>
      </c>
      <c r="J28" s="6">
        <f t="shared" si="1"/>
        <v>0.69</v>
      </c>
      <c r="L28">
        <v>0.15</v>
      </c>
      <c r="O28" s="8">
        <f t="shared" si="4"/>
        <v>-95.759999999999991</v>
      </c>
    </row>
    <row r="29" spans="1:15" x14ac:dyDescent="0.25">
      <c r="A29">
        <f t="shared" si="2"/>
        <v>26</v>
      </c>
      <c r="B29" s="1">
        <v>3102</v>
      </c>
      <c r="C29" s="1">
        <f t="shared" ref="C29:C34" si="5">1733+2068</f>
        <v>3801</v>
      </c>
      <c r="D29" s="1">
        <f t="shared" si="0"/>
        <v>699</v>
      </c>
      <c r="E29" s="1"/>
      <c r="F29" s="5">
        <v>3.6</v>
      </c>
      <c r="H29">
        <v>2.3149999999999999</v>
      </c>
      <c r="J29" s="6">
        <f t="shared" si="1"/>
        <v>1.2850000000000001</v>
      </c>
      <c r="L29">
        <v>0.15</v>
      </c>
      <c r="O29" s="8">
        <f t="shared" si="4"/>
        <v>-1003.0650000000001</v>
      </c>
    </row>
    <row r="30" spans="1:15" x14ac:dyDescent="0.25">
      <c r="A30">
        <f t="shared" si="2"/>
        <v>27</v>
      </c>
      <c r="B30" s="1">
        <v>3102</v>
      </c>
      <c r="C30" s="1">
        <f t="shared" si="5"/>
        <v>3801</v>
      </c>
      <c r="D30" s="1">
        <f t="shared" si="0"/>
        <v>699</v>
      </c>
      <c r="E30" s="1"/>
      <c r="F30" s="5">
        <v>3.6</v>
      </c>
      <c r="H30">
        <v>2.3149999999999999</v>
      </c>
      <c r="J30" s="6">
        <f t="shared" si="1"/>
        <v>1.2850000000000001</v>
      </c>
      <c r="L30">
        <v>0.15</v>
      </c>
      <c r="O30" s="8">
        <f t="shared" si="4"/>
        <v>-1003.0650000000001</v>
      </c>
    </row>
    <row r="31" spans="1:15" x14ac:dyDescent="0.25">
      <c r="A31">
        <f t="shared" si="2"/>
        <v>28</v>
      </c>
      <c r="B31" s="1">
        <v>3102</v>
      </c>
      <c r="C31" s="1">
        <f t="shared" si="5"/>
        <v>3801</v>
      </c>
      <c r="D31" s="1">
        <f t="shared" si="0"/>
        <v>699</v>
      </c>
      <c r="E31" s="1"/>
      <c r="F31" s="5">
        <v>3.6</v>
      </c>
      <c r="H31">
        <v>2.3149999999999999</v>
      </c>
      <c r="J31" s="6">
        <f t="shared" si="1"/>
        <v>1.2850000000000001</v>
      </c>
      <c r="L31">
        <v>0.15</v>
      </c>
      <c r="O31" s="8">
        <f t="shared" si="4"/>
        <v>-1003.0650000000001</v>
      </c>
    </row>
    <row r="32" spans="1:15" x14ac:dyDescent="0.25">
      <c r="A32">
        <f t="shared" si="2"/>
        <v>29</v>
      </c>
      <c r="B32" s="1">
        <v>3102</v>
      </c>
      <c r="C32" s="4">
        <f>3102+2068</f>
        <v>5170</v>
      </c>
      <c r="D32" s="1">
        <f t="shared" si="0"/>
        <v>2068</v>
      </c>
      <c r="E32" s="1"/>
      <c r="F32" s="5">
        <v>3.6</v>
      </c>
      <c r="H32">
        <v>2.3149999999999999</v>
      </c>
      <c r="J32" s="6">
        <f t="shared" si="1"/>
        <v>1.2850000000000001</v>
      </c>
      <c r="L32">
        <v>0.15</v>
      </c>
      <c r="O32" s="8">
        <f t="shared" si="4"/>
        <v>-2967.58</v>
      </c>
    </row>
    <row r="33" spans="1:15" x14ac:dyDescent="0.25">
      <c r="A33">
        <f t="shared" si="2"/>
        <v>30</v>
      </c>
      <c r="B33" s="1">
        <v>3102</v>
      </c>
      <c r="C33" s="4">
        <f t="shared" si="5"/>
        <v>3801</v>
      </c>
      <c r="D33" s="1">
        <f t="shared" si="0"/>
        <v>699</v>
      </c>
      <c r="E33" s="1"/>
      <c r="F33" s="5">
        <v>3.6</v>
      </c>
      <c r="H33">
        <v>2.7450000000000001</v>
      </c>
      <c r="J33" s="6">
        <f t="shared" si="1"/>
        <v>0.85499999999999998</v>
      </c>
      <c r="L33">
        <v>0.15</v>
      </c>
      <c r="O33" s="8">
        <f t="shared" si="4"/>
        <v>-702.49499999999989</v>
      </c>
    </row>
    <row r="34" spans="1:15" x14ac:dyDescent="0.25">
      <c r="A34">
        <f t="shared" si="2"/>
        <v>31</v>
      </c>
      <c r="B34" s="1">
        <v>3102</v>
      </c>
      <c r="C34" s="4">
        <f t="shared" si="5"/>
        <v>3801</v>
      </c>
      <c r="D34" s="1">
        <f>+C34-B34</f>
        <v>699</v>
      </c>
      <c r="E34" s="1"/>
      <c r="F34" s="5">
        <v>3.6</v>
      </c>
      <c r="H34">
        <v>2.3149999999999999</v>
      </c>
      <c r="J34" s="6">
        <f t="shared" si="1"/>
        <v>1.2850000000000001</v>
      </c>
      <c r="L34">
        <v>0.15</v>
      </c>
      <c r="O34" s="10">
        <f t="shared" si="4"/>
        <v>-1003.0650000000001</v>
      </c>
    </row>
    <row r="35" spans="1:15" x14ac:dyDescent="0.25">
      <c r="B35" s="1">
        <f>SUM(B4:B34)</f>
        <v>96162</v>
      </c>
      <c r="C35" s="1">
        <f>SUM(C4:C34)</f>
        <v>86962</v>
      </c>
      <c r="D35" s="1">
        <f>SUM(D4:D34)</f>
        <v>-9200</v>
      </c>
      <c r="E35" s="1"/>
      <c r="F35" s="5"/>
      <c r="M35" s="6">
        <f>SUM(M12:M24)/12</f>
        <v>0.76583333333333325</v>
      </c>
      <c r="O35" s="8">
        <f>SUM(O13:O34)</f>
        <v>5074.4400000000023</v>
      </c>
    </row>
    <row r="37" spans="1:15" x14ac:dyDescent="0.25">
      <c r="D37" s="11">
        <f>+D35*M35</f>
        <v>-7045.6666666666661</v>
      </c>
      <c r="E37" t="s">
        <v>8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weighted avg. calc.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2001-06-21T21:23:21Z</cp:lastPrinted>
  <dcterms:created xsi:type="dcterms:W3CDTF">2001-05-22T17:40:50Z</dcterms:created>
  <dcterms:modified xsi:type="dcterms:W3CDTF">2023-09-10T15:30:18Z</dcterms:modified>
</cp:coreProperties>
</file>