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8012" windowHeight="126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3" i="1" l="1"/>
  <c r="H3" i="1"/>
  <c r="G4" i="1"/>
  <c r="G5" i="1"/>
  <c r="H5" i="1"/>
  <c r="G6" i="1"/>
  <c r="F7" i="1"/>
  <c r="F8" i="1"/>
  <c r="E9" i="1"/>
  <c r="F9" i="1"/>
  <c r="G9" i="1"/>
  <c r="H9" i="1"/>
  <c r="H11" i="1"/>
  <c r="E12" i="1"/>
  <c r="G12" i="1"/>
  <c r="H12" i="1"/>
  <c r="E13" i="1"/>
  <c r="F13" i="1"/>
  <c r="G13" i="1"/>
  <c r="H13" i="1"/>
  <c r="E14" i="1"/>
  <c r="F14" i="1"/>
  <c r="G14" i="1"/>
  <c r="H14" i="1"/>
  <c r="F17" i="1"/>
  <c r="F18" i="1"/>
  <c r="F19" i="1"/>
  <c r="F20" i="1"/>
  <c r="F22" i="1"/>
</calcChain>
</file>

<file path=xl/sharedStrings.xml><?xml version="1.0" encoding="utf-8"?>
<sst xmlns="http://schemas.openxmlformats.org/spreadsheetml/2006/main" count="43" uniqueCount="40">
  <si>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</si>
  <si>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</si>
  <si>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</si>
  <si>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</si>
  <si>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</si>
  <si>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</si>
  <si>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</si>
  <si>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>Airborne Express</t>
  </si>
  <si>
    <t xml:space="preserve">Description </t>
  </si>
  <si>
    <t>Contract Amount</t>
  </si>
  <si>
    <t>Current Invoices</t>
  </si>
  <si>
    <t>Balance Due</t>
  </si>
  <si>
    <t>Survey &amp; Site Design</t>
  </si>
  <si>
    <t>Appraisal</t>
  </si>
  <si>
    <t>Printing</t>
  </si>
  <si>
    <t>Appraisal Copies</t>
  </si>
  <si>
    <t>Appraisals &amp; plans</t>
  </si>
  <si>
    <t>Sub Totals</t>
  </si>
  <si>
    <t>P.Allen &amp; K. Holst</t>
  </si>
  <si>
    <t>Interest</t>
  </si>
  <si>
    <t>Total</t>
  </si>
  <si>
    <t>For Buyout of Creekside Interest in Bishops Corner</t>
  </si>
  <si>
    <t>Cash Payments</t>
  </si>
  <si>
    <t>CM Fees</t>
  </si>
  <si>
    <t>Less Interest</t>
  </si>
  <si>
    <t>Construction &amp; Development Management Services @ $15,000/month for 5 months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</si>
  <si>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</si>
  <si>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</si>
  <si>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</si>
  <si>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</si>
  <si>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</si>
  <si>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</si>
  <si>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</si>
  <si>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Accugraphics &amp; Kinkos</t>
  </si>
  <si>
    <t>Overnight Express</t>
  </si>
  <si>
    <t>Project Management</t>
  </si>
  <si>
    <t>Creekside Builders, LLC</t>
  </si>
  <si>
    <t>TOTALS</t>
  </si>
  <si>
    <t>Design, Working Drawings, Mechanicals, Electrical, Plumbing, Structural, Etc.</t>
  </si>
  <si>
    <t xml:space="preserve">Percent of Original Fee $75,000/$1,400,000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</si>
</sst>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0" formatCode="_(* #,##0_);_(* \(#,##0\);_(* &quot;-&quot;??_);_(@_)"/>
  </numFmts>
  <fonts count="5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/>
    <xf numFmtId="0" fontId="2" fillId="0" borderId="0" xfId="0" applyNumberFormat="1" applyFont="1" applyBorder="1" applyAlignment="1">
      <alignment wrapText="1"/>
    </xf>
    <xf numFmtId="0" fontId="0" fillId="0" borderId="0" xfId="0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wrapText="1"/>
    </xf>
    <xf numFmtId="0" fontId="3" fillId="0" borderId="3" xfId="0" applyFont="1" applyBorder="1" applyAlignment="1">
      <alignment horizontal="left" wrapText="1" indent="1"/>
    </xf>
    <xf numFmtId="168" fontId="0" fillId="0" borderId="0" xfId="2" applyNumberFormat="1" applyFont="1" applyAlignment="1">
      <alignment wrapText="1"/>
    </xf>
    <xf numFmtId="168" fontId="0" fillId="0" borderId="2" xfId="2" applyNumberFormat="1" applyFont="1" applyBorder="1" applyAlignment="1">
      <alignment wrapText="1"/>
    </xf>
    <xf numFmtId="168" fontId="0" fillId="0" borderId="0" xfId="2" applyNumberFormat="1" applyFont="1" applyBorder="1" applyAlignment="1">
      <alignment wrapText="1"/>
    </xf>
    <xf numFmtId="168" fontId="0" fillId="0" borderId="3" xfId="2" applyNumberFormat="1" applyFont="1" applyBorder="1" applyAlignment="1">
      <alignment wrapText="1"/>
    </xf>
    <xf numFmtId="170" fontId="0" fillId="0" borderId="0" xfId="1" applyNumberFormat="1" applyFont="1" applyAlignment="1">
      <alignment wrapText="1"/>
    </xf>
    <xf numFmtId="170" fontId="0" fillId="0" borderId="0" xfId="1" applyNumberFormat="1" applyFont="1" applyBorder="1" applyAlignment="1">
      <alignment wrapText="1"/>
    </xf>
    <xf numFmtId="0" fontId="2" fillId="0" borderId="0" xfId="0" applyNumberFormat="1" applyFont="1" applyFill="1" applyBorder="1" applyAlignment="1"/>
    <xf numFmtId="0" fontId="2" fillId="0" borderId="2" xfId="0" applyNumberFormat="1" applyFont="1" applyFill="1" applyBorder="1" applyAlignment="1"/>
    <xf numFmtId="0" fontId="3" fillId="0" borderId="4" xfId="0" applyNumberFormat="1" applyFont="1" applyFill="1" applyBorder="1" applyAlignment="1"/>
    <xf numFmtId="0" fontId="0" fillId="0" borderId="4" xfId="0" applyBorder="1" applyAlignment="1">
      <alignment wrapText="1"/>
    </xf>
    <xf numFmtId="168" fontId="0" fillId="0" borderId="4" xfId="2" applyNumberFormat="1" applyFont="1" applyBorder="1" applyAlignment="1">
      <alignment wrapText="1"/>
    </xf>
    <xf numFmtId="0" fontId="0" fillId="0" borderId="0" xfId="0" applyFill="1" applyBorder="1" applyAlignment="1">
      <alignment horizontal="left" wrapText="1" indent="1"/>
    </xf>
    <xf numFmtId="10" fontId="0" fillId="0" borderId="0" xfId="3" applyNumberFormat="1" applyFont="1"/>
    <xf numFmtId="168" fontId="3" fillId="0" borderId="5" xfId="2" applyNumberFormat="1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F20" sqref="F20"/>
    </sheetView>
  </sheetViews>
  <sheetFormatPr defaultRowHeight="13.2" x14ac:dyDescent="0.25"/>
  <cols>
    <col min="1" max="1" width="2.109375" customWidth="1"/>
    <col min="2" max="3" width="15.33203125" customWidth="1"/>
    <col min="4" max="4" width="48.44140625" customWidth="1"/>
    <col min="5" max="5" width="16.33203125" customWidth="1"/>
    <col min="6" max="6" width="12.77734375" customWidth="1"/>
    <col min="7" max="7" width="12.6640625" customWidth="1"/>
    <col min="8" max="8" width="16" customWidth="1"/>
  </cols>
  <sheetData>
    <row r="1" spans="1:8" x14ac:dyDescent="0.25">
      <c r="A1" s="3"/>
      <c r="B1" s="4" t="s">
        <v>0</v>
      </c>
      <c r="C1" s="4" t="s">
        <v>26</v>
      </c>
      <c r="D1" s="4" t="s">
        <v>8</v>
      </c>
      <c r="E1" s="4" t="s">
        <v>9</v>
      </c>
      <c r="F1" s="4" t="s">
        <v>1</v>
      </c>
      <c r="G1" s="4" t="s">
        <v>11</v>
      </c>
      <c r="H1" s="4" t="s">
        <v>10</v>
      </c>
    </row>
    <row r="2" spans="1:8" x14ac:dyDescent="0.25">
      <c r="A2" s="1">
        <v>1</v>
      </c>
      <c r="B2" s="5" t="s">
        <v>2</v>
      </c>
      <c r="C2" s="5" t="s">
        <v>27</v>
      </c>
      <c r="D2" s="10" t="s">
        <v>3</v>
      </c>
      <c r="E2" s="15"/>
      <c r="F2" s="15">
        <v>15000</v>
      </c>
      <c r="G2" s="15">
        <v>0</v>
      </c>
      <c r="H2" s="15">
        <v>0</v>
      </c>
    </row>
    <row r="3" spans="1:8" ht="26.4" x14ac:dyDescent="0.25">
      <c r="A3" s="1">
        <v>2</v>
      </c>
      <c r="B3" s="5" t="s">
        <v>4</v>
      </c>
      <c r="C3" s="5" t="s">
        <v>28</v>
      </c>
      <c r="D3" s="1" t="s">
        <v>38</v>
      </c>
      <c r="E3" s="15">
        <v>23600</v>
      </c>
      <c r="F3" s="15">
        <v>2375</v>
      </c>
      <c r="G3" s="15">
        <f>+E3-F3</f>
        <v>21225</v>
      </c>
      <c r="H3" s="15">
        <f>+G3</f>
        <v>21225</v>
      </c>
    </row>
    <row r="4" spans="1:8" ht="26.4" x14ac:dyDescent="0.25">
      <c r="A4" s="1">
        <v>3</v>
      </c>
      <c r="B4" s="5" t="s">
        <v>5</v>
      </c>
      <c r="C4" s="5" t="s">
        <v>29</v>
      </c>
      <c r="D4" s="1" t="s">
        <v>12</v>
      </c>
      <c r="E4" s="15">
        <v>37800</v>
      </c>
      <c r="F4" s="15">
        <v>0</v>
      </c>
      <c r="G4" s="15">
        <f>+E4-F4</f>
        <v>37800</v>
      </c>
      <c r="H4" s="15">
        <v>13950</v>
      </c>
    </row>
    <row r="5" spans="1:8" ht="39.6" x14ac:dyDescent="0.25">
      <c r="A5" s="1">
        <v>4</v>
      </c>
      <c r="B5" s="5" t="s">
        <v>6</v>
      </c>
      <c r="C5" s="5" t="s">
        <v>30</v>
      </c>
      <c r="D5" s="1" t="s">
        <v>6</v>
      </c>
      <c r="E5" s="15">
        <v>2150</v>
      </c>
      <c r="F5" s="15">
        <v>0</v>
      </c>
      <c r="G5" s="15">
        <f>+E5-F5</f>
        <v>2150</v>
      </c>
      <c r="H5" s="15">
        <f>+G5</f>
        <v>2150</v>
      </c>
    </row>
    <row r="6" spans="1:8" ht="26.4" x14ac:dyDescent="0.25">
      <c r="A6" s="1">
        <v>5</v>
      </c>
      <c r="B6" s="5" t="s">
        <v>13</v>
      </c>
      <c r="C6" s="5" t="s">
        <v>31</v>
      </c>
      <c r="D6" s="1" t="s">
        <v>32</v>
      </c>
      <c r="E6" s="15">
        <v>3500</v>
      </c>
      <c r="F6" s="15">
        <v>3500</v>
      </c>
      <c r="G6" s="15">
        <f>+E6-F6</f>
        <v>0</v>
      </c>
      <c r="H6" s="15">
        <v>0</v>
      </c>
    </row>
    <row r="7" spans="1:8" ht="26.4" x14ac:dyDescent="0.25">
      <c r="A7" s="1">
        <v>6</v>
      </c>
      <c r="B7" s="5" t="s">
        <v>14</v>
      </c>
      <c r="C7" s="5" t="s">
        <v>33</v>
      </c>
      <c r="D7" s="1" t="s">
        <v>15</v>
      </c>
      <c r="E7" s="15">
        <v>0</v>
      </c>
      <c r="F7" s="15">
        <f>5*52.53</f>
        <v>262.64999999999998</v>
      </c>
      <c r="G7" s="15">
        <v>0</v>
      </c>
      <c r="H7" s="15">
        <v>0</v>
      </c>
    </row>
    <row r="8" spans="1:8" x14ac:dyDescent="0.25">
      <c r="A8" s="7">
        <v>7</v>
      </c>
      <c r="B8" s="8" t="s">
        <v>34</v>
      </c>
      <c r="C8" s="8" t="s">
        <v>7</v>
      </c>
      <c r="D8" s="7" t="s">
        <v>16</v>
      </c>
      <c r="E8" s="16">
        <v>0</v>
      </c>
      <c r="F8" s="16">
        <f>9.74*6</f>
        <v>58.44</v>
      </c>
      <c r="G8" s="16">
        <v>0</v>
      </c>
      <c r="H8" s="16">
        <v>0</v>
      </c>
    </row>
    <row r="9" spans="1:8" x14ac:dyDescent="0.25">
      <c r="A9" s="9" t="s">
        <v>17</v>
      </c>
      <c r="B9" s="6"/>
      <c r="C9" s="6"/>
      <c r="D9" s="1"/>
      <c r="E9" s="15">
        <f>SUM(E2:E8)</f>
        <v>67050</v>
      </c>
      <c r="F9" s="15">
        <f>SUM(F2:F8)</f>
        <v>21196.09</v>
      </c>
      <c r="G9" s="15">
        <f>SUM(G2:G8)</f>
        <v>61175</v>
      </c>
      <c r="H9" s="15">
        <f>SUM(H2:H8)</f>
        <v>37325</v>
      </c>
    </row>
    <row r="10" spans="1:8" ht="13.8" thickBot="1" x14ac:dyDescent="0.3">
      <c r="A10" s="1"/>
      <c r="B10" s="1"/>
      <c r="C10" s="1"/>
      <c r="D10" s="1"/>
      <c r="E10" s="15"/>
      <c r="F10" s="15"/>
      <c r="G10" s="15"/>
      <c r="H10" s="15"/>
    </row>
    <row r="11" spans="1:8" ht="27" thickBot="1" x14ac:dyDescent="0.3">
      <c r="A11" s="1">
        <v>8</v>
      </c>
      <c r="B11" s="5" t="s">
        <v>35</v>
      </c>
      <c r="C11" s="5" t="s">
        <v>36</v>
      </c>
      <c r="D11" s="5" t="s">
        <v>25</v>
      </c>
      <c r="E11" s="15">
        <v>1400000</v>
      </c>
      <c r="F11" s="15">
        <v>0</v>
      </c>
      <c r="G11" s="28">
        <v>75000</v>
      </c>
      <c r="H11" s="15">
        <f>5*15000</f>
        <v>75000</v>
      </c>
    </row>
    <row r="12" spans="1:8" ht="27" thickBot="1" x14ac:dyDescent="0.3">
      <c r="A12" s="13">
        <v>9</v>
      </c>
      <c r="B12" s="5" t="s">
        <v>2</v>
      </c>
      <c r="C12" s="5" t="s">
        <v>18</v>
      </c>
      <c r="D12" s="13" t="s">
        <v>19</v>
      </c>
      <c r="E12" s="17">
        <f>1150000*0.01*-3</f>
        <v>-34500</v>
      </c>
      <c r="F12" s="17">
        <v>0</v>
      </c>
      <c r="G12" s="28">
        <f>0.5*E12</f>
        <v>-17250</v>
      </c>
      <c r="H12" s="17">
        <f>G12</f>
        <v>-17250</v>
      </c>
    </row>
    <row r="13" spans="1:8" ht="13.8" thickBot="1" x14ac:dyDescent="0.3">
      <c r="A13" s="22" t="s">
        <v>17</v>
      </c>
      <c r="B13" s="7"/>
      <c r="C13" s="7"/>
      <c r="D13" s="7"/>
      <c r="E13" s="16">
        <f>+E12+E11</f>
        <v>1365500</v>
      </c>
      <c r="F13" s="17">
        <f>+F12+F11</f>
        <v>0</v>
      </c>
      <c r="G13" s="16">
        <f>+G12+G11</f>
        <v>57750</v>
      </c>
      <c r="H13" s="16">
        <f>+H12+H11</f>
        <v>57750</v>
      </c>
    </row>
    <row r="14" spans="1:8" ht="13.8" thickBot="1" x14ac:dyDescent="0.3">
      <c r="A14" s="23" t="s">
        <v>37</v>
      </c>
      <c r="B14" s="24"/>
      <c r="C14" s="24"/>
      <c r="D14" s="24"/>
      <c r="E14" s="25">
        <f>E13+E9</f>
        <v>1432550</v>
      </c>
      <c r="F14" s="28">
        <f>F13+F9</f>
        <v>21196.09</v>
      </c>
      <c r="G14" s="25">
        <f>G13+G9</f>
        <v>118925</v>
      </c>
      <c r="H14" s="25">
        <f>H13+H9</f>
        <v>95075</v>
      </c>
    </row>
    <row r="15" spans="1:8" ht="13.8" thickTop="1" x14ac:dyDescent="0.25">
      <c r="A15" s="21"/>
      <c r="B15" s="1"/>
      <c r="C15" s="1"/>
      <c r="D15" s="1"/>
      <c r="E15" s="15"/>
      <c r="F15" s="15"/>
      <c r="G15" s="15"/>
      <c r="H15" s="15"/>
    </row>
    <row r="16" spans="1:8" x14ac:dyDescent="0.25">
      <c r="A16" s="1"/>
      <c r="C16" s="5"/>
      <c r="D16" s="2" t="s">
        <v>21</v>
      </c>
      <c r="E16" s="15"/>
      <c r="F16" s="15"/>
      <c r="G16" s="15"/>
      <c r="H16" s="15"/>
    </row>
    <row r="17" spans="1:8" x14ac:dyDescent="0.25">
      <c r="A17" s="1"/>
      <c r="B17" s="1"/>
      <c r="C17" s="1"/>
      <c r="D17" s="11" t="s">
        <v>22</v>
      </c>
      <c r="E17" s="15"/>
      <c r="F17" s="15">
        <f>+F9</f>
        <v>21196.09</v>
      </c>
      <c r="G17" s="15"/>
      <c r="H17" s="15"/>
    </row>
    <row r="18" spans="1:8" x14ac:dyDescent="0.25">
      <c r="A18" s="1"/>
      <c r="B18" s="1"/>
      <c r="C18" s="1"/>
      <c r="D18" s="11" t="s">
        <v>23</v>
      </c>
      <c r="E18" s="15"/>
      <c r="F18" s="19">
        <f>+H11</f>
        <v>75000</v>
      </c>
      <c r="G18" s="15"/>
      <c r="H18" s="15"/>
    </row>
    <row r="19" spans="1:8" ht="13.8" thickBot="1" x14ac:dyDescent="0.3">
      <c r="A19" s="1"/>
      <c r="B19" s="1"/>
      <c r="C19" s="1"/>
      <c r="D19" s="12" t="s">
        <v>24</v>
      </c>
      <c r="E19" s="17"/>
      <c r="F19" s="20">
        <f>+H12</f>
        <v>-17250</v>
      </c>
      <c r="G19" s="15"/>
      <c r="H19" s="15"/>
    </row>
    <row r="20" spans="1:8" ht="13.8" thickBot="1" x14ac:dyDescent="0.3">
      <c r="A20" s="1"/>
      <c r="B20" s="1"/>
      <c r="C20" s="1"/>
      <c r="D20" s="14" t="s">
        <v>20</v>
      </c>
      <c r="E20" s="18"/>
      <c r="F20" s="28">
        <f>SUM(F17:F19)</f>
        <v>78946.09</v>
      </c>
      <c r="G20" s="15"/>
      <c r="H20" s="15"/>
    </row>
    <row r="21" spans="1:8" ht="13.8" thickTop="1" x14ac:dyDescent="0.25"/>
    <row r="22" spans="1:8" x14ac:dyDescent="0.25">
      <c r="D22" s="26" t="s">
        <v>39</v>
      </c>
      <c r="F22" s="27">
        <f>75/1400</f>
        <v>5.3571428571428568E-2</v>
      </c>
    </row>
  </sheetData>
  <phoneticPr fontId="0" type="noConversion"/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2001-03-14T05:53:53Z</cp:lastPrinted>
  <dcterms:created xsi:type="dcterms:W3CDTF">2001-03-13T18:17:12Z</dcterms:created>
  <dcterms:modified xsi:type="dcterms:W3CDTF">2023-09-10T15:31:32Z</dcterms:modified>
</cp:coreProperties>
</file>