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14220" windowHeight="8580"/>
  </bookViews>
  <sheets>
    <sheet name="By Unit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7" i="1" l="1"/>
  <c r="F7" i="1"/>
  <c r="G7" i="1"/>
  <c r="H7" i="1"/>
  <c r="D8" i="1"/>
  <c r="F8" i="1"/>
  <c r="G8" i="1"/>
  <c r="H8" i="1"/>
  <c r="D9" i="1"/>
  <c r="F9" i="1"/>
  <c r="G9" i="1"/>
  <c r="H9" i="1"/>
  <c r="D10" i="1"/>
  <c r="F10" i="1"/>
  <c r="G10" i="1"/>
  <c r="H10" i="1"/>
  <c r="D17" i="1"/>
  <c r="F17" i="1"/>
  <c r="D18" i="1"/>
  <c r="F18" i="1"/>
  <c r="D19" i="1"/>
  <c r="F19" i="1"/>
  <c r="D20" i="1"/>
  <c r="F20" i="1"/>
  <c r="B27" i="1"/>
  <c r="C27" i="1"/>
  <c r="D27" i="1"/>
  <c r="K27" i="1"/>
  <c r="L27" i="1"/>
  <c r="B28" i="1"/>
  <c r="C28" i="1"/>
  <c r="D28" i="1"/>
  <c r="J28" i="1"/>
  <c r="K28" i="1"/>
  <c r="L28" i="1"/>
  <c r="B29" i="1"/>
  <c r="C29" i="1"/>
  <c r="D29" i="1"/>
  <c r="K29" i="1"/>
  <c r="L29" i="1"/>
  <c r="B30" i="1"/>
  <c r="C30" i="1"/>
  <c r="D30" i="1"/>
  <c r="J30" i="1"/>
  <c r="K30" i="1"/>
  <c r="L30" i="1"/>
</calcChain>
</file>

<file path=xl/sharedStrings.xml><?xml version="1.0" encoding="utf-8"?>
<sst xmlns="http://schemas.openxmlformats.org/spreadsheetml/2006/main" count="50" uniqueCount="42">
  <si>
    <t>Austin MSA</t>
  </si>
  <si>
    <t>Pop. Growth</t>
  </si>
  <si>
    <t>San Marcos'</t>
  </si>
  <si>
    <t>share</t>
  </si>
  <si>
    <t>S.M.</t>
  </si>
  <si>
    <t>pop growth</t>
  </si>
  <si>
    <t>H.H.'s</t>
  </si>
  <si>
    <t xml:space="preserve">Renters </t>
  </si>
  <si>
    <t>@ 50%</t>
  </si>
  <si>
    <t>Apt. Renters</t>
  </si>
  <si>
    <t>@ 75%</t>
  </si>
  <si>
    <t>Year</t>
  </si>
  <si>
    <t>New</t>
  </si>
  <si>
    <t>Students</t>
  </si>
  <si>
    <t>Dorm</t>
  </si>
  <si>
    <t>Off Campus</t>
  </si>
  <si>
    <t>Beds Req'd</t>
  </si>
  <si>
    <t>Beds/</t>
  </si>
  <si>
    <t>Unit</t>
  </si>
  <si>
    <t>Units</t>
  </si>
  <si>
    <t>Student</t>
  </si>
  <si>
    <t>Non-student</t>
  </si>
  <si>
    <t>Total</t>
  </si>
  <si>
    <t>Demand</t>
  </si>
  <si>
    <t>Supply</t>
  </si>
  <si>
    <t>People</t>
  </si>
  <si>
    <t>Per H.H.</t>
  </si>
  <si>
    <t>Non-student Housing</t>
  </si>
  <si>
    <t>Student Housing</t>
  </si>
  <si>
    <t>Palazzo</t>
  </si>
  <si>
    <t>Phase II</t>
  </si>
  <si>
    <t>Randall</t>
  </si>
  <si>
    <t>Morris</t>
  </si>
  <si>
    <t>Bishop's</t>
  </si>
  <si>
    <t>Corner</t>
  </si>
  <si>
    <t>Net</t>
  </si>
  <si>
    <t>Other*</t>
  </si>
  <si>
    <t>2005- Aquerina 146, Serena Bay 180</t>
  </si>
  <si>
    <t xml:space="preserve"> 2004-Capstone 270</t>
  </si>
  <si>
    <t>Bonner</t>
  </si>
  <si>
    <t>Carringtion</t>
  </si>
  <si>
    <t>*2003- Melrose 202, Bonner-186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</si>
</sst>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6"/>
  <sheetViews>
    <sheetView tabSelected="1" topLeftCell="C1" workbookViewId="0">
      <selection activeCell="L15" sqref="L15"/>
    </sheetView>
  </sheetViews>
  <sheetFormatPr defaultColWidth="11.6640625" defaultRowHeight="13.2" x14ac:dyDescent="0.25"/>
  <cols>
    <col min="1" max="16384" width="11.6640625" style="1"/>
  </cols>
  <sheetData>
    <row r="3" spans="1:9" x14ac:dyDescent="0.25">
      <c r="B3" s="14" t="s">
        <v>27</v>
      </c>
      <c r="C3" s="14"/>
      <c r="D3" s="14"/>
      <c r="E3" s="14"/>
      <c r="F3" s="14"/>
      <c r="G3" s="14"/>
      <c r="H3" s="14"/>
      <c r="I3" s="8"/>
    </row>
    <row r="4" spans="1:9" x14ac:dyDescent="0.25">
      <c r="A4" s="4"/>
      <c r="B4" s="4" t="s">
        <v>1</v>
      </c>
      <c r="C4" s="4" t="s">
        <v>2</v>
      </c>
      <c r="D4" s="4" t="s">
        <v>4</v>
      </c>
      <c r="E4" s="4" t="s">
        <v>25</v>
      </c>
      <c r="F4" s="4"/>
      <c r="G4" s="4" t="s">
        <v>7</v>
      </c>
      <c r="H4" s="4" t="s">
        <v>9</v>
      </c>
      <c r="I4" s="4"/>
    </row>
    <row r="5" spans="1:9" x14ac:dyDescent="0.25">
      <c r="A5" s="5" t="s">
        <v>11</v>
      </c>
      <c r="B5" s="5" t="s">
        <v>0</v>
      </c>
      <c r="C5" s="5" t="s">
        <v>3</v>
      </c>
      <c r="D5" s="5" t="s">
        <v>5</v>
      </c>
      <c r="E5" s="5" t="s">
        <v>26</v>
      </c>
      <c r="F5" s="5" t="s">
        <v>6</v>
      </c>
      <c r="G5" s="6" t="s">
        <v>8</v>
      </c>
      <c r="H5" s="6" t="s">
        <v>10</v>
      </c>
      <c r="I5" s="6"/>
    </row>
    <row r="7" spans="1:9" x14ac:dyDescent="0.25">
      <c r="A7" s="1">
        <v>2002</v>
      </c>
      <c r="B7" s="2">
        <v>35000</v>
      </c>
      <c r="C7" s="3">
        <v>0.04</v>
      </c>
      <c r="D7" s="2">
        <f>B7*C7</f>
        <v>1400</v>
      </c>
      <c r="E7" s="1">
        <v>2.5</v>
      </c>
      <c r="F7" s="1">
        <f>D7/E7</f>
        <v>560</v>
      </c>
      <c r="G7" s="1">
        <f>F7*0.5</f>
        <v>280</v>
      </c>
      <c r="H7" s="1">
        <f>G7*0.75</f>
        <v>210</v>
      </c>
    </row>
    <row r="8" spans="1:9" x14ac:dyDescent="0.25">
      <c r="A8" s="1">
        <v>2003</v>
      </c>
      <c r="B8" s="2">
        <v>36000</v>
      </c>
      <c r="C8" s="3">
        <v>0.04</v>
      </c>
      <c r="D8" s="2">
        <f>B8*C8</f>
        <v>1440</v>
      </c>
      <c r="E8" s="1">
        <v>2.5</v>
      </c>
      <c r="F8" s="1">
        <f>D8/E8</f>
        <v>576</v>
      </c>
      <c r="G8" s="1">
        <f>F8*0.5</f>
        <v>288</v>
      </c>
      <c r="H8" s="1">
        <f>G8*0.75</f>
        <v>216</v>
      </c>
    </row>
    <row r="9" spans="1:9" x14ac:dyDescent="0.25">
      <c r="A9" s="1">
        <v>2004</v>
      </c>
      <c r="B9" s="2">
        <v>37000</v>
      </c>
      <c r="C9" s="3">
        <v>0.04</v>
      </c>
      <c r="D9" s="2">
        <f>B9*C9</f>
        <v>1480</v>
      </c>
      <c r="E9" s="1">
        <v>2.5</v>
      </c>
      <c r="F9" s="1">
        <f>D9/E9</f>
        <v>592</v>
      </c>
      <c r="G9" s="1">
        <f>F9*0.5</f>
        <v>296</v>
      </c>
      <c r="H9" s="1">
        <f>G9*0.75</f>
        <v>222</v>
      </c>
    </row>
    <row r="10" spans="1:9" x14ac:dyDescent="0.25">
      <c r="A10" s="1">
        <v>2005</v>
      </c>
      <c r="B10" s="2">
        <v>38000</v>
      </c>
      <c r="C10" s="3">
        <v>0.04</v>
      </c>
      <c r="D10" s="2">
        <f>B10*C10</f>
        <v>1520</v>
      </c>
      <c r="E10" s="1">
        <v>2.5</v>
      </c>
      <c r="F10" s="1">
        <f>D10/E10</f>
        <v>608</v>
      </c>
      <c r="G10" s="1">
        <f>F10*0.5</f>
        <v>304</v>
      </c>
      <c r="H10" s="1">
        <f>G10*0.75</f>
        <v>228</v>
      </c>
    </row>
    <row r="13" spans="1:9" x14ac:dyDescent="0.25">
      <c r="B13" s="14" t="s">
        <v>28</v>
      </c>
      <c r="C13" s="14"/>
      <c r="D13" s="14"/>
      <c r="E13" s="14"/>
      <c r="F13" s="14"/>
    </row>
    <row r="14" spans="1:9" x14ac:dyDescent="0.25">
      <c r="B14" s="4" t="s">
        <v>12</v>
      </c>
      <c r="D14" s="4" t="s">
        <v>15</v>
      </c>
      <c r="E14" s="4" t="s">
        <v>17</v>
      </c>
      <c r="F14" s="4" t="s">
        <v>20</v>
      </c>
    </row>
    <row r="15" spans="1:9" x14ac:dyDescent="0.25">
      <c r="A15" s="5" t="s">
        <v>11</v>
      </c>
      <c r="B15" s="5" t="s">
        <v>13</v>
      </c>
      <c r="C15" s="5" t="s">
        <v>14</v>
      </c>
      <c r="D15" s="5" t="s">
        <v>16</v>
      </c>
      <c r="E15" s="5" t="s">
        <v>18</v>
      </c>
      <c r="F15" s="5" t="s">
        <v>19</v>
      </c>
    </row>
    <row r="17" spans="1:12" x14ac:dyDescent="0.25">
      <c r="A17" s="1">
        <v>2002</v>
      </c>
      <c r="B17" s="1">
        <v>500</v>
      </c>
      <c r="C17" s="1">
        <v>280</v>
      </c>
      <c r="D17" s="1">
        <f>B17-C17</f>
        <v>220</v>
      </c>
      <c r="E17" s="1">
        <v>2</v>
      </c>
      <c r="F17" s="7">
        <f>D17/E17</f>
        <v>110</v>
      </c>
    </row>
    <row r="18" spans="1:12" x14ac:dyDescent="0.25">
      <c r="A18" s="1">
        <v>2003</v>
      </c>
      <c r="B18" s="1">
        <v>500</v>
      </c>
      <c r="D18" s="1">
        <f>B18-C18</f>
        <v>500</v>
      </c>
      <c r="E18" s="1">
        <v>2</v>
      </c>
      <c r="F18" s="7">
        <f>D18/E18</f>
        <v>250</v>
      </c>
    </row>
    <row r="19" spans="1:12" x14ac:dyDescent="0.25">
      <c r="A19" s="1">
        <v>2004</v>
      </c>
      <c r="B19" s="1">
        <v>500</v>
      </c>
      <c r="D19" s="1">
        <f>B19-C19</f>
        <v>500</v>
      </c>
      <c r="E19" s="1">
        <v>2</v>
      </c>
      <c r="F19" s="7">
        <f>D19/E19</f>
        <v>250</v>
      </c>
    </row>
    <row r="20" spans="1:12" x14ac:dyDescent="0.25">
      <c r="A20" s="1">
        <v>2005</v>
      </c>
      <c r="B20" s="1">
        <v>500</v>
      </c>
      <c r="D20" s="1">
        <f>B20-C20</f>
        <v>500</v>
      </c>
      <c r="E20" s="1">
        <v>2</v>
      </c>
      <c r="F20" s="7">
        <f>D20/E20</f>
        <v>250</v>
      </c>
    </row>
    <row r="23" spans="1:12" x14ac:dyDescent="0.25">
      <c r="B23" s="14" t="s">
        <v>23</v>
      </c>
      <c r="C23" s="14"/>
      <c r="D23" s="14"/>
      <c r="E23" s="9"/>
      <c r="F23" s="14" t="s">
        <v>24</v>
      </c>
      <c r="G23" s="14"/>
      <c r="H23" s="14"/>
      <c r="I23" s="14"/>
      <c r="J23" s="14"/>
      <c r="K23" s="14"/>
      <c r="L23" s="11"/>
    </row>
    <row r="24" spans="1:12" x14ac:dyDescent="0.25">
      <c r="B24" s="4" t="s">
        <v>20</v>
      </c>
      <c r="C24" s="4" t="s">
        <v>21</v>
      </c>
      <c r="D24" s="4" t="s">
        <v>22</v>
      </c>
      <c r="F24" s="4" t="s">
        <v>29</v>
      </c>
      <c r="G24" s="4" t="s">
        <v>31</v>
      </c>
      <c r="H24" s="4" t="s">
        <v>33</v>
      </c>
      <c r="I24" s="4" t="s">
        <v>39</v>
      </c>
      <c r="K24" s="4" t="s">
        <v>22</v>
      </c>
      <c r="L24" s="12" t="s">
        <v>35</v>
      </c>
    </row>
    <row r="25" spans="1:12" x14ac:dyDescent="0.25">
      <c r="A25" s="5" t="s">
        <v>11</v>
      </c>
      <c r="B25" s="5" t="s">
        <v>19</v>
      </c>
      <c r="C25" s="5" t="s">
        <v>19</v>
      </c>
      <c r="D25" s="5" t="s">
        <v>19</v>
      </c>
      <c r="F25" s="5" t="s">
        <v>30</v>
      </c>
      <c r="G25" s="5" t="s">
        <v>32</v>
      </c>
      <c r="H25" s="5" t="s">
        <v>34</v>
      </c>
      <c r="I25" s="5" t="s">
        <v>40</v>
      </c>
      <c r="J25" s="5" t="s">
        <v>36</v>
      </c>
      <c r="K25" s="5" t="s">
        <v>24</v>
      </c>
      <c r="L25" s="11"/>
    </row>
    <row r="26" spans="1:12" x14ac:dyDescent="0.25">
      <c r="L26" s="11"/>
    </row>
    <row r="27" spans="1:12" x14ac:dyDescent="0.25">
      <c r="A27" s="1">
        <v>2002</v>
      </c>
      <c r="B27" s="7">
        <f>F17</f>
        <v>110</v>
      </c>
      <c r="C27" s="1">
        <f>H7</f>
        <v>210</v>
      </c>
      <c r="D27" s="7">
        <f>C27+B27</f>
        <v>320</v>
      </c>
      <c r="F27" s="1">
        <v>148</v>
      </c>
      <c r="G27" s="1">
        <v>200</v>
      </c>
      <c r="H27" s="1">
        <v>134</v>
      </c>
      <c r="I27" s="1">
        <v>186</v>
      </c>
      <c r="K27" s="1">
        <f>SUM(F27:J27)</f>
        <v>668</v>
      </c>
      <c r="L27" s="13">
        <f>K27-D27</f>
        <v>348</v>
      </c>
    </row>
    <row r="28" spans="1:12" x14ac:dyDescent="0.25">
      <c r="A28" s="1">
        <v>2003</v>
      </c>
      <c r="B28" s="7">
        <f>F18</f>
        <v>250</v>
      </c>
      <c r="C28" s="1">
        <f>H8</f>
        <v>216</v>
      </c>
      <c r="D28" s="7">
        <f>C28+B28</f>
        <v>466</v>
      </c>
      <c r="J28" s="1">
        <f>202+186</f>
        <v>388</v>
      </c>
      <c r="K28" s="1">
        <f>SUM(F28:J28)</f>
        <v>388</v>
      </c>
      <c r="L28" s="13">
        <f>K28-D28</f>
        <v>-78</v>
      </c>
    </row>
    <row r="29" spans="1:12" x14ac:dyDescent="0.25">
      <c r="A29" s="1">
        <v>2004</v>
      </c>
      <c r="B29" s="7">
        <f>F19</f>
        <v>250</v>
      </c>
      <c r="C29" s="1">
        <f>H9</f>
        <v>222</v>
      </c>
      <c r="D29" s="7">
        <f>C29+B29</f>
        <v>472</v>
      </c>
      <c r="J29" s="1">
        <v>270</v>
      </c>
      <c r="K29" s="1">
        <f>SUM(F29:J29)</f>
        <v>270</v>
      </c>
      <c r="L29" s="13">
        <f>K29-D29</f>
        <v>-202</v>
      </c>
    </row>
    <row r="30" spans="1:12" x14ac:dyDescent="0.25">
      <c r="A30" s="1">
        <v>2005</v>
      </c>
      <c r="B30" s="7">
        <f>F20</f>
        <v>250</v>
      </c>
      <c r="C30" s="1">
        <f>H10</f>
        <v>228</v>
      </c>
      <c r="D30" s="7">
        <f>C30+B30</f>
        <v>478</v>
      </c>
      <c r="J30" s="1">
        <f>146+180</f>
        <v>326</v>
      </c>
      <c r="K30" s="1">
        <f>SUM(F30:J30)</f>
        <v>326</v>
      </c>
      <c r="L30" s="13">
        <f>K30-D30</f>
        <v>-152</v>
      </c>
    </row>
    <row r="34" spans="1:1" x14ac:dyDescent="0.25">
      <c r="A34" s="10" t="s">
        <v>41</v>
      </c>
    </row>
    <row r="35" spans="1:1" x14ac:dyDescent="0.25">
      <c r="A35" s="10" t="s">
        <v>38</v>
      </c>
    </row>
    <row r="36" spans="1:1" x14ac:dyDescent="0.25">
      <c r="A36" s="10" t="s">
        <v>37</v>
      </c>
    </row>
  </sheetData>
  <mergeCells count="4">
    <mergeCell ref="B23:D23"/>
    <mergeCell ref="B3:H3"/>
    <mergeCell ref="B13:F13"/>
    <mergeCell ref="F23:K2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Unit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dcterms:created xsi:type="dcterms:W3CDTF">2001-08-20T19:35:19Z</dcterms:created>
  <dcterms:modified xsi:type="dcterms:W3CDTF">2023-09-10T15:32:04Z</dcterms:modified>
</cp:coreProperties>
</file>