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8" i="1"/>
  <c r="H9" i="1"/>
  <c r="I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H14" i="1"/>
  <c r="I14" i="1"/>
  <c r="L14" i="1"/>
  <c r="M14" i="1"/>
  <c r="O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G75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B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<sst xmlns="http://schemas.openxmlformats.org/spreadsheetml/2006/main" count="159" uniqueCount="124">
  <si>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</si>
  <si>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</si>
  <si>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</si>
  <si>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</si>
  <si>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</si>
  <si>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</si>
  <si>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</si>
  <si>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</si>
  <si>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</si>
  <si>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</si>
  <si>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</si>
  <si>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</si>
  <si>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</si>
  <si>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</si>
  <si>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</si>
  <si>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</si>
  <si>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</si>
  <si>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</si>
  <si>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</si>
  <si>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</si>
  <si>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</si>
  <si>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</si>
  <si>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</si>
  <si>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</si>
  <si>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</si>
  <si>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</si>
  <si>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</si>
  <si>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</si>
  <si>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</si>
  <si>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</si>
  <si>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</si>
  <si>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</si>
  <si>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</si>
  <si>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</si>
  <si>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</si>
  <si>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</si>
  <si>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</si>
  <si>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</si>
  <si>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</si>
  <si>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</si>
  <si>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</si>
  <si>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</si>
  <si>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</si>
  <si>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</si>
  <si>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</si>
  <si>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</si>
  <si>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</si>
  <si>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</si>
  <si>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</si>
  <si>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</si>
  <si>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</si>
  <si>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</si>
  <si>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</si>
  <si>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</si>
  <si>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</si>
  <si>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</si>
  <si>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</si>
  <si>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</si>
  <si>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</si>
  <si>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</si>
  <si>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</si>
  <si>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</si>
  <si>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</si>
  <si>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</si>
  <si>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</si>
  <si>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</si>
  <si>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</si>
  <si>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</si>
  <si>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</si>
  <si>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</si>
  <si>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</si>
  <si>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</si>
  <si>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</si>
  <si>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</si>
  <si>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</si>
  <si>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</si>
  <si>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</si>
  <si>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</si>
  <si>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</si>
  <si>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</si>
  <si>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</si>
  <si>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</si>
  <si>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</si>
  <si>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</si>
  <si>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</si>
  <si>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</si>
  <si>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</si>
  <si>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</si>
  <si>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</si>
  <si>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</si>
  <si>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</si>
  <si>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</si>
  <si>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</si>
  <si>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</si>
  <si>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</si>
  <si>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</si>
  <si>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</si>
  <si>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</si>
  <si>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</si>
  <si>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</si>
  <si>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</si>
  <si>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</si>
  <si>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</si>
  <si>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</si>
  <si>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</si>
  <si>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</si>
  <si>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</si>
  <si>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</si>
  <si>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</si>
  <si>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</si>
  <si>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</si>
  <si>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</si>
  <si>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</si>
  <si>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</si>
  <si>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</si>
  <si>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</si>
  <si>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</si>
  <si>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</si>
  <si>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</si>
  <si>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A.1 Flat</t>
  </si>
  <si>
    <t>2 Bedroom 1 Bathroom</t>
  </si>
  <si>
    <t>C.2 4-plex</t>
  </si>
  <si>
    <t>C.2 Flat</t>
  </si>
  <si>
    <t>Colonial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</si>
</sst>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2" workbookViewId="0">
      <selection activeCell="B3" sqref="B3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9.88671875" customWidth="1"/>
    <col min="6" max="6" width="13.6640625" customWidth="1"/>
    <col min="7" max="7" width="11.4414062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4" width="8.88671875" style="5" customWidth="1"/>
  </cols>
  <sheetData>
    <row r="1" spans="1:18" ht="22.8" x14ac:dyDescent="0.4">
      <c r="A1" s="121" t="s">
        <v>1</v>
      </c>
      <c r="B1" s="122" t="s">
        <v>123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72</v>
      </c>
      <c r="B3" s="31">
        <v>2500000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8" thickBot="1" x14ac:dyDescent="0.3">
      <c r="A4" s="4" t="s">
        <v>84</v>
      </c>
      <c r="B4" s="13">
        <f>B3*0.75</f>
        <v>1875000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8" thickBot="1" x14ac:dyDescent="0.3">
      <c r="A5" s="4" t="s">
        <v>73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5">
      <c r="A6" s="4" t="s">
        <v>74</v>
      </c>
      <c r="B6" s="65">
        <v>32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8" thickBot="1" x14ac:dyDescent="0.3">
      <c r="A7" s="4" t="s">
        <v>0</v>
      </c>
      <c r="B7" s="7">
        <v>80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19"/>
    </row>
    <row r="8" spans="1:18" ht="13.8" thickBot="1" x14ac:dyDescent="0.3">
      <c r="A8" s="4" t="s">
        <v>2</v>
      </c>
      <c r="B8" s="28">
        <f>SUM(+M19)</f>
        <v>73820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6"/>
      <c r="B9" s="74" t="s">
        <v>83</v>
      </c>
      <c r="C9" s="74" t="s">
        <v>59</v>
      </c>
      <c r="D9" s="75" t="s">
        <v>82</v>
      </c>
      <c r="E9" s="5" t="s">
        <v>119</v>
      </c>
      <c r="F9" s="5">
        <v>19</v>
      </c>
      <c r="G9" s="7">
        <v>880</v>
      </c>
      <c r="H9" s="8">
        <f>F9/F19</f>
        <v>0.23749999999999999</v>
      </c>
      <c r="I9" s="68">
        <f>H9</f>
        <v>0.23749999999999999</v>
      </c>
      <c r="J9" s="5" t="s">
        <v>20</v>
      </c>
      <c r="K9" s="5"/>
      <c r="L9" s="10">
        <f t="shared" ref="L9:L14" si="0">SUM(O9/M9)</f>
        <v>0.53977272727272729</v>
      </c>
      <c r="M9" s="7">
        <f t="shared" ref="M9:M14" si="1">SUM(F9*G9)</f>
        <v>16720</v>
      </c>
      <c r="N9" s="11">
        <v>475</v>
      </c>
      <c r="O9" s="12">
        <f t="shared" ref="O9:O14" si="2">SUM(F9*N9)</f>
        <v>9025</v>
      </c>
      <c r="R9" s="120"/>
    </row>
    <row r="10" spans="1:18" x14ac:dyDescent="0.25">
      <c r="A10" s="73" t="s">
        <v>78</v>
      </c>
      <c r="B10" s="13">
        <f>O21*12</f>
        <v>508920</v>
      </c>
      <c r="C10" s="13">
        <f>B10/$B$7</f>
        <v>6361.5</v>
      </c>
      <c r="D10" s="39">
        <f>B10/$B$8</f>
        <v>6.8940666486047144</v>
      </c>
      <c r="E10" s="5" t="s">
        <v>75</v>
      </c>
      <c r="F10" s="5">
        <v>17</v>
      </c>
      <c r="G10" s="7">
        <v>900</v>
      </c>
      <c r="H10" s="8">
        <f>F10/F19</f>
        <v>0.21249999999999999</v>
      </c>
      <c r="I10" s="9"/>
      <c r="J10" s="5" t="s">
        <v>120</v>
      </c>
      <c r="K10" s="5"/>
      <c r="L10" s="10">
        <f t="shared" si="0"/>
        <v>0.62777777777777777</v>
      </c>
      <c r="M10" s="7">
        <f t="shared" si="1"/>
        <v>15300</v>
      </c>
      <c r="N10" s="11">
        <v>565</v>
      </c>
      <c r="O10" s="12">
        <f t="shared" si="2"/>
        <v>9605</v>
      </c>
    </row>
    <row r="11" spans="1:18" x14ac:dyDescent="0.25">
      <c r="A11" s="73" t="s">
        <v>118</v>
      </c>
      <c r="B11" s="13">
        <f>B36</f>
        <v>-25446</v>
      </c>
      <c r="C11" s="13">
        <f t="shared" ref="C11:C18" si="3">B11/$B$7</f>
        <v>-318.07499999999999</v>
      </c>
      <c r="D11" s="39">
        <f t="shared" ref="D11:D18" si="4">B11/$B$8</f>
        <v>-0.34470333243023571</v>
      </c>
      <c r="E11" s="5" t="s">
        <v>75</v>
      </c>
      <c r="F11" s="5">
        <v>12</v>
      </c>
      <c r="G11" s="7">
        <v>900</v>
      </c>
      <c r="H11" s="8">
        <f>F11/F19</f>
        <v>0.15</v>
      </c>
      <c r="I11" s="67">
        <f>H10+H11</f>
        <v>0.36249999999999999</v>
      </c>
      <c r="J11" s="5" t="s">
        <v>107</v>
      </c>
      <c r="K11" s="5"/>
      <c r="L11" s="10">
        <f t="shared" si="0"/>
        <v>0.62777777777777777</v>
      </c>
      <c r="M11" s="7">
        <f t="shared" si="1"/>
        <v>10800</v>
      </c>
      <c r="N11" s="11">
        <v>565</v>
      </c>
      <c r="O11" s="12">
        <f t="shared" si="2"/>
        <v>6780</v>
      </c>
      <c r="R11" s="29"/>
    </row>
    <row r="12" spans="1:18" x14ac:dyDescent="0.25">
      <c r="A12" s="73" t="s">
        <v>79</v>
      </c>
      <c r="B12" s="29">
        <f>B10+B11</f>
        <v>483474</v>
      </c>
      <c r="C12" s="13">
        <f t="shared" si="3"/>
        <v>6043.4250000000002</v>
      </c>
      <c r="D12" s="39">
        <f t="shared" si="4"/>
        <v>6.5493633161744782</v>
      </c>
      <c r="E12" s="5" t="s">
        <v>121</v>
      </c>
      <c r="F12" s="5">
        <v>8</v>
      </c>
      <c r="G12" s="7">
        <v>1100</v>
      </c>
      <c r="H12" s="8">
        <f>F12/F19</f>
        <v>0.1</v>
      </c>
      <c r="I12" s="67">
        <f>H12</f>
        <v>0.1</v>
      </c>
      <c r="J12" s="5" t="s">
        <v>120</v>
      </c>
      <c r="K12" s="5"/>
      <c r="L12" s="10">
        <f t="shared" si="0"/>
        <v>0.51363636363636367</v>
      </c>
      <c r="M12" s="7">
        <f t="shared" si="1"/>
        <v>8800</v>
      </c>
      <c r="N12" s="11">
        <v>565</v>
      </c>
      <c r="O12" s="12">
        <f t="shared" si="2"/>
        <v>4520</v>
      </c>
    </row>
    <row r="13" spans="1:18" ht="13.8" thickBot="1" x14ac:dyDescent="0.3">
      <c r="A13" s="73" t="s">
        <v>37</v>
      </c>
      <c r="B13" s="13">
        <f>O28*12</f>
        <v>960</v>
      </c>
      <c r="C13" s="13">
        <f t="shared" si="3"/>
        <v>12</v>
      </c>
      <c r="D13" s="39">
        <f t="shared" si="4"/>
        <v>1.3004605797886752E-2</v>
      </c>
      <c r="E13" s="5" t="s">
        <v>119</v>
      </c>
      <c r="F13" s="5">
        <v>12</v>
      </c>
      <c r="G13" s="7">
        <v>800</v>
      </c>
      <c r="H13" s="8">
        <f>F13/F19</f>
        <v>0.15</v>
      </c>
      <c r="I13" s="68">
        <f>H13</f>
        <v>0.15</v>
      </c>
      <c r="J13" s="5" t="s">
        <v>20</v>
      </c>
      <c r="K13" s="5"/>
      <c r="L13" s="10">
        <f t="shared" si="0"/>
        <v>0.59375</v>
      </c>
      <c r="M13" s="7">
        <f t="shared" si="1"/>
        <v>9600</v>
      </c>
      <c r="N13" s="11">
        <v>475</v>
      </c>
      <c r="O13" s="12">
        <f t="shared" si="2"/>
        <v>5700</v>
      </c>
    </row>
    <row r="14" spans="1:18" ht="13.8" thickBot="1" x14ac:dyDescent="0.3">
      <c r="A14" s="101" t="s">
        <v>38</v>
      </c>
      <c r="B14" s="102">
        <f>B12+B13</f>
        <v>484434</v>
      </c>
      <c r="C14" s="102">
        <f t="shared" si="3"/>
        <v>6055.4250000000002</v>
      </c>
      <c r="D14" s="35">
        <f>B14/$B$8</f>
        <v>6.5623679219723652</v>
      </c>
      <c r="E14" s="5" t="s">
        <v>122</v>
      </c>
      <c r="F14" s="5">
        <v>12</v>
      </c>
      <c r="G14" s="7">
        <v>1050</v>
      </c>
      <c r="H14" s="8">
        <f>F14/F19</f>
        <v>0.15</v>
      </c>
      <c r="I14" s="67">
        <f>H14</f>
        <v>0.15</v>
      </c>
      <c r="J14" s="5" t="s">
        <v>120</v>
      </c>
      <c r="K14" s="5"/>
      <c r="L14" s="10">
        <f t="shared" si="0"/>
        <v>0.53809523809523807</v>
      </c>
      <c r="M14" s="7">
        <f t="shared" si="1"/>
        <v>12600</v>
      </c>
      <c r="N14" s="11">
        <v>565</v>
      </c>
      <c r="O14" s="12">
        <f t="shared" si="2"/>
        <v>6780</v>
      </c>
    </row>
    <row r="15" spans="1:18" ht="13.8" thickBot="1" x14ac:dyDescent="0.3">
      <c r="A15" s="73" t="s">
        <v>80</v>
      </c>
      <c r="B15" s="72">
        <f>B48</f>
        <v>242421.7</v>
      </c>
      <c r="C15" s="13">
        <f t="shared" si="3"/>
        <v>3030.2712500000002</v>
      </c>
      <c r="D15" s="39">
        <f t="shared" si="4"/>
        <v>3.2839569222432945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8" thickBot="1" x14ac:dyDescent="0.3">
      <c r="A16" s="101" t="s">
        <v>49</v>
      </c>
      <c r="B16" s="34">
        <f>B50</f>
        <v>242012.3</v>
      </c>
      <c r="C16" s="102">
        <f t="shared" si="3"/>
        <v>3025.1537499999999</v>
      </c>
      <c r="D16" s="35">
        <f t="shared" si="4"/>
        <v>3.2784109997290707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8" thickBot="1" x14ac:dyDescent="0.3">
      <c r="A17" s="73" t="s">
        <v>81</v>
      </c>
      <c r="B17" s="29">
        <f>B53</f>
        <v>-166273.01500442784</v>
      </c>
      <c r="C17" s="13">
        <f t="shared" si="3"/>
        <v>-2078.4126875553479</v>
      </c>
      <c r="D17" s="39">
        <f t="shared" si="4"/>
        <v>-2.2524114739153052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8" thickBot="1" x14ac:dyDescent="0.3">
      <c r="A18" s="101" t="s">
        <v>52</v>
      </c>
      <c r="B18" s="34">
        <f>B16+B17</f>
        <v>75739.284995572147</v>
      </c>
      <c r="C18" s="102">
        <f t="shared" si="3"/>
        <v>946.74106244465179</v>
      </c>
      <c r="D18" s="35">
        <f t="shared" si="4"/>
        <v>1.0259995258137653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8" thickBot="1" x14ac:dyDescent="0.3">
      <c r="A19" s="14"/>
      <c r="B19" s="15"/>
      <c r="C19" s="15"/>
      <c r="D19" s="30"/>
      <c r="E19" s="17"/>
      <c r="F19" s="17">
        <f>SUM(F9:F16)</f>
        <v>80</v>
      </c>
      <c r="G19" s="20">
        <f>SUM(M19/F19)</f>
        <v>922.75</v>
      </c>
      <c r="H19" s="17"/>
      <c r="I19" s="18">
        <v>1</v>
      </c>
      <c r="J19" s="17"/>
      <c r="K19" s="17"/>
      <c r="L19" s="19">
        <f>SUM(O21/M19)</f>
        <v>0.57450555405039283</v>
      </c>
      <c r="M19" s="20">
        <f>SUM(M9:M15)</f>
        <v>73820</v>
      </c>
      <c r="N19" s="21">
        <f>SUM(O21/F19)</f>
        <v>530.125</v>
      </c>
      <c r="O19" s="22"/>
    </row>
    <row r="20" spans="1:15" ht="13.8" thickBot="1" x14ac:dyDescent="0.3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8" thickBot="1" x14ac:dyDescent="0.3">
      <c r="A21" s="4" t="s">
        <v>34</v>
      </c>
      <c r="B21" s="11">
        <f>B3/B7</f>
        <v>31250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SUM(O9:O15)</f>
        <v>42410</v>
      </c>
    </row>
    <row r="22" spans="1:15" ht="13.8" thickBot="1" x14ac:dyDescent="0.3">
      <c r="A22" s="4" t="s">
        <v>87</v>
      </c>
      <c r="B22" s="11">
        <f>B3/B8</f>
        <v>33.866160931996745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8" thickBot="1" x14ac:dyDescent="0.3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5">
      <c r="A24" s="1" t="s">
        <v>3</v>
      </c>
      <c r="B24" s="31">
        <f>B4</f>
        <v>1875000</v>
      </c>
      <c r="C24" s="99">
        <f>B24/B3</f>
        <v>0.75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5">
      <c r="A25" s="4" t="s">
        <v>4</v>
      </c>
      <c r="B25" s="13">
        <f>B3-B4</f>
        <v>625000</v>
      </c>
      <c r="C25" s="100">
        <f>B25/B3</f>
        <v>0.25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5">
      <c r="A26" s="4" t="s">
        <v>71</v>
      </c>
      <c r="B26" s="57">
        <v>7.4999999999999997E-2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8" thickBot="1" x14ac:dyDescent="0.3">
      <c r="A27" s="14" t="s">
        <v>54</v>
      </c>
      <c r="B27" s="15">
        <f>SUM(C27*12)</f>
        <v>300</v>
      </c>
      <c r="C27" s="15">
        <v>25</v>
      </c>
      <c r="D27" s="30" t="s">
        <v>55</v>
      </c>
      <c r="E27" s="15" t="s">
        <v>25</v>
      </c>
      <c r="F27" s="15">
        <f>F19</f>
        <v>80</v>
      </c>
      <c r="G27" s="15" t="s">
        <v>21</v>
      </c>
      <c r="H27" s="24">
        <v>1</v>
      </c>
      <c r="I27" s="15"/>
      <c r="J27" s="15" t="s">
        <v>53</v>
      </c>
      <c r="K27" s="25">
        <f>SUM(F27*H27)</f>
        <v>80</v>
      </c>
      <c r="L27" s="15" t="s">
        <v>26</v>
      </c>
      <c r="M27" s="15"/>
      <c r="N27" s="15"/>
      <c r="O27" s="26"/>
    </row>
    <row r="28" spans="1:15" ht="13.8" thickBot="1" x14ac:dyDescent="0.3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80</v>
      </c>
    </row>
    <row r="29" spans="1:15" ht="13.8" thickBot="1" x14ac:dyDescent="0.3">
      <c r="A29" s="4"/>
      <c r="B29" s="5"/>
      <c r="C29" s="5"/>
      <c r="D29" s="6"/>
      <c r="E29" s="5"/>
      <c r="F29" s="5" t="s">
        <v>76</v>
      </c>
      <c r="G29" s="5"/>
      <c r="H29" s="70">
        <v>0.02</v>
      </c>
      <c r="I29" s="5"/>
      <c r="J29" s="5"/>
      <c r="K29" s="1"/>
      <c r="L29" s="2"/>
      <c r="M29" s="2"/>
      <c r="N29" s="2"/>
      <c r="O29" s="3"/>
    </row>
    <row r="30" spans="1:15" ht="13.8" thickBot="1" x14ac:dyDescent="0.3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42490</v>
      </c>
    </row>
    <row r="31" spans="1:15" ht="13.8" thickBo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8" thickBot="1" x14ac:dyDescent="0.3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8" thickBot="1" x14ac:dyDescent="0.3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5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5">
      <c r="A35" s="4" t="s">
        <v>35</v>
      </c>
      <c r="B35" s="45">
        <f>B10</f>
        <v>508920</v>
      </c>
      <c r="C35" s="39">
        <f>SUM(B35/$M$19)</f>
        <v>6.8940666486047144</v>
      </c>
      <c r="D35" s="45">
        <f>B35*(1+$H$29)</f>
        <v>519098.4</v>
      </c>
      <c r="E35" s="39">
        <f>SUM(D35/B8)</f>
        <v>7.0319479815768089</v>
      </c>
      <c r="F35" s="45">
        <f>D35*(1+$H$29)</f>
        <v>529480.36800000002</v>
      </c>
      <c r="G35" s="11">
        <f>SUM(F35/$B$8)</f>
        <v>7.1725869412083449</v>
      </c>
      <c r="H35" s="45">
        <f>F35*(1+$H$29)</f>
        <v>540069.97536000004</v>
      </c>
      <c r="I35" s="39">
        <f>SUM(H35/B8)</f>
        <v>7.3160386800325119</v>
      </c>
      <c r="J35" s="45">
        <f>H35*(1+$H$29)</f>
        <v>550871.37486720004</v>
      </c>
      <c r="K35" s="11">
        <f>SUM(J35/$B$8)</f>
        <v>7.4623594536331623</v>
      </c>
      <c r="L35" s="45">
        <f>J35*(1+$H$29)</f>
        <v>561888.80236454401</v>
      </c>
      <c r="M35" s="39">
        <f>SUM(L35/$B$8)</f>
        <v>7.6116066427058255</v>
      </c>
      <c r="N35" s="45">
        <f>L35*(1+$H$29)</f>
        <v>573126.5784118349</v>
      </c>
      <c r="O35" s="39">
        <f>SUM(N35/$B$8)</f>
        <v>7.7638387755599414</v>
      </c>
    </row>
    <row r="36" spans="1:15" x14ac:dyDescent="0.25">
      <c r="A36" s="4" t="s">
        <v>36</v>
      </c>
      <c r="B36" s="46">
        <f>B10*C36</f>
        <v>-25446</v>
      </c>
      <c r="C36" s="40">
        <v>-0.05</v>
      </c>
      <c r="D36" s="46">
        <f>D35*E36</f>
        <v>-25954.920000000002</v>
      </c>
      <c r="E36" s="40">
        <f>C36</f>
        <v>-0.05</v>
      </c>
      <c r="F36" s="46">
        <f>F35*G36</f>
        <v>-26474.018400000001</v>
      </c>
      <c r="G36" s="8">
        <f>E36</f>
        <v>-0.05</v>
      </c>
      <c r="H36" s="46">
        <f>H35*I36</f>
        <v>-27003.498768000005</v>
      </c>
      <c r="I36" s="8">
        <f>G36</f>
        <v>-0.05</v>
      </c>
      <c r="J36" s="46">
        <f>J35*K36</f>
        <v>-27543.568743360003</v>
      </c>
      <c r="K36" s="8">
        <f>I36</f>
        <v>-0.05</v>
      </c>
      <c r="L36" s="46">
        <f>L35*M36</f>
        <v>-28094.440118227201</v>
      </c>
      <c r="M36" s="8">
        <f>K36</f>
        <v>-0.05</v>
      </c>
      <c r="N36" s="46">
        <f>N35*O36</f>
        <v>-28656.328920591746</v>
      </c>
      <c r="O36" s="40">
        <f>M36</f>
        <v>-0.05</v>
      </c>
    </row>
    <row r="37" spans="1:15" ht="13.8" thickBot="1" x14ac:dyDescent="0.3">
      <c r="A37" s="4" t="s">
        <v>37</v>
      </c>
      <c r="B37" s="45">
        <f>B13</f>
        <v>960</v>
      </c>
      <c r="C37" s="39">
        <f>SUM(B37/$M$19)</f>
        <v>1.3004605797886752E-2</v>
      </c>
      <c r="D37" s="45">
        <f>B37*(1+$H$29)</f>
        <v>979.2</v>
      </c>
      <c r="E37" s="39">
        <f>SUM(D37/B8)</f>
        <v>1.3264697913844487E-2</v>
      </c>
      <c r="F37" s="45">
        <f>D37*(1+$H$29)</f>
        <v>998.78400000000011</v>
      </c>
      <c r="G37" s="11">
        <f>SUM(F37/$B$8)</f>
        <v>1.3529991872121378E-2</v>
      </c>
      <c r="H37" s="45">
        <f>F37*(1+$H$29)</f>
        <v>1018.7596800000001</v>
      </c>
      <c r="I37" s="39">
        <f>SUM(H37/B8)</f>
        <v>1.3800591709563806E-2</v>
      </c>
      <c r="J37" s="45">
        <f>H37*(1+$H$29)</f>
        <v>1039.1348736000002</v>
      </c>
      <c r="K37" s="11">
        <f>SUM(J37/$B$8)</f>
        <v>1.4076603543755083E-2</v>
      </c>
      <c r="L37" s="45">
        <f>J37*(1+$H$29)</f>
        <v>1059.9175710720003</v>
      </c>
      <c r="M37" s="39">
        <f>SUM(L37/$B$8)</f>
        <v>1.4358135614630186E-2</v>
      </c>
      <c r="N37" s="45">
        <f>L37*(1+$H$29)</f>
        <v>1081.1159224934404</v>
      </c>
      <c r="O37" s="39">
        <f>SUM(N37/$B$8)</f>
        <v>1.464529832692279E-2</v>
      </c>
    </row>
    <row r="38" spans="1:15" ht="13.8" thickBot="1" x14ac:dyDescent="0.3">
      <c r="A38" s="16" t="s">
        <v>38</v>
      </c>
      <c r="B38" s="47">
        <f>SUM(B35:B37)</f>
        <v>484434</v>
      </c>
      <c r="C38" s="35">
        <f>SUM(B38/$B$8)</f>
        <v>6.5623679219723652</v>
      </c>
      <c r="D38" s="47">
        <f>SUM(D35:D37)</f>
        <v>494122.68000000005</v>
      </c>
      <c r="E38" s="35">
        <f>SUM(D38/$B$8)</f>
        <v>6.6936152804118132</v>
      </c>
      <c r="F38" s="34">
        <f>SUM(F35:F37)</f>
        <v>504005.1336</v>
      </c>
      <c r="G38" s="21">
        <f>SUM(F38/$B$8)</f>
        <v>6.827487586020049</v>
      </c>
      <c r="H38" s="47">
        <f>SUM(H35:H37)</f>
        <v>514085.23627200007</v>
      </c>
      <c r="I38" s="35">
        <f>SUM(H38/$B$8)</f>
        <v>6.964037337740451</v>
      </c>
      <c r="J38" s="34">
        <f>SUM(J35:J37)</f>
        <v>524366.94099744002</v>
      </c>
      <c r="K38" s="21">
        <f>SUM(J38/$B$8)</f>
        <v>7.1033180844952586</v>
      </c>
      <c r="L38" s="47">
        <f>SUM(L35:L37)</f>
        <v>534854.27981738886</v>
      </c>
      <c r="M38" s="35">
        <f>SUM(L38/$B$8)</f>
        <v>7.2453844461851649</v>
      </c>
      <c r="N38" s="34">
        <f>SUM(N35:N37)</f>
        <v>545551.36541373655</v>
      </c>
      <c r="O38" s="35">
        <f>SUM(N38/$B$8)</f>
        <v>7.3902921351088668</v>
      </c>
    </row>
    <row r="39" spans="1:15" x14ac:dyDescent="0.25">
      <c r="A39" s="4" t="s">
        <v>39</v>
      </c>
      <c r="B39" s="46">
        <v>42000</v>
      </c>
      <c r="C39" s="39">
        <f>SUM(B39/$M$19)</f>
        <v>0.56895150365754543</v>
      </c>
      <c r="D39" s="45">
        <f>B39*(1+$H$30)</f>
        <v>42840</v>
      </c>
      <c r="E39" s="39">
        <f>SUM(D39/$M$19)</f>
        <v>0.58033053373069632</v>
      </c>
      <c r="F39" s="45">
        <f t="shared" ref="F39:F47" si="5">D39*(1+$H$30)</f>
        <v>43696.800000000003</v>
      </c>
      <c r="G39" s="41">
        <f>SUM(F39/$M$19)</f>
        <v>0.5919371444053102</v>
      </c>
      <c r="H39" s="45">
        <f t="shared" ref="H39:H47" si="6">F39*(1+$H$30)</f>
        <v>44570.736000000004</v>
      </c>
      <c r="I39" s="41">
        <f>SUM(G39*1.03)</f>
        <v>0.60969525873746955</v>
      </c>
      <c r="J39" s="45">
        <f t="shared" ref="J39:J47" si="7">H39*(1+$H$30)</f>
        <v>45462.150720000005</v>
      </c>
      <c r="K39" s="41">
        <f>SUM(I39*1.03)</f>
        <v>0.62798611649959368</v>
      </c>
      <c r="L39" s="45">
        <f t="shared" ref="L39:L47" si="8">J39*(1+$H$30)</f>
        <v>46371.393734400008</v>
      </c>
      <c r="M39" s="42">
        <f>SUM(K39*1.03)</f>
        <v>0.6468256999945815</v>
      </c>
      <c r="N39" s="45">
        <f t="shared" ref="N39:N47" si="9">L39*(1+$H$30)</f>
        <v>47298.821609088009</v>
      </c>
      <c r="O39" s="42">
        <f>SUM(M39*1.03)</f>
        <v>0.66623047099441901</v>
      </c>
    </row>
    <row r="40" spans="1:15" x14ac:dyDescent="0.25">
      <c r="A40" s="4" t="s">
        <v>40</v>
      </c>
      <c r="B40" s="46">
        <v>2200</v>
      </c>
      <c r="C40" s="39">
        <f t="shared" ref="C40:E47" si="10">SUM(B40/$M$19)</f>
        <v>2.9802221620157138E-2</v>
      </c>
      <c r="D40" s="45">
        <f t="shared" ref="D40:D47" si="11">B40*(1+$H$30)</f>
        <v>2244</v>
      </c>
      <c r="E40" s="39">
        <f t="shared" si="10"/>
        <v>3.0398266052560283E-2</v>
      </c>
      <c r="F40" s="45">
        <f t="shared" si="5"/>
        <v>2288.88</v>
      </c>
      <c r="G40" s="41">
        <f t="shared" ref="G40:G47" si="12">SUM(F40/$M$19)</f>
        <v>3.1006231373611488E-2</v>
      </c>
      <c r="H40" s="45">
        <f t="shared" si="6"/>
        <v>2334.6576</v>
      </c>
      <c r="I40" s="41">
        <f t="shared" ref="I40:K46" si="13">SUM(G40*1.03)</f>
        <v>3.1936418314819831E-2</v>
      </c>
      <c r="J40" s="45">
        <f t="shared" si="7"/>
        <v>2381.3507519999998</v>
      </c>
      <c r="K40" s="41">
        <f t="shared" si="13"/>
        <v>3.2894510864264426E-2</v>
      </c>
      <c r="L40" s="45">
        <f t="shared" si="8"/>
        <v>2428.9777670399999</v>
      </c>
      <c r="M40" s="42">
        <f t="shared" ref="M40:M46" si="14">SUM(K40*1.03)</f>
        <v>3.3881346190192362E-2</v>
      </c>
      <c r="N40" s="45">
        <f t="shared" si="9"/>
        <v>2477.5573223808001</v>
      </c>
      <c r="O40" s="42">
        <f t="shared" ref="O40:O46" si="15">SUM(M40*1.03)</f>
        <v>3.4897786575898135E-2</v>
      </c>
    </row>
    <row r="41" spans="1:15" x14ac:dyDescent="0.25">
      <c r="A41" s="4" t="s">
        <v>41</v>
      </c>
      <c r="B41" s="46">
        <v>27000</v>
      </c>
      <c r="C41" s="39">
        <f t="shared" si="10"/>
        <v>0.3657545380655649</v>
      </c>
      <c r="D41" s="45">
        <f t="shared" si="11"/>
        <v>27540</v>
      </c>
      <c r="E41" s="39">
        <f t="shared" si="10"/>
        <v>0.37306962882687617</v>
      </c>
      <c r="F41" s="45">
        <f t="shared" si="5"/>
        <v>28090.799999999999</v>
      </c>
      <c r="G41" s="41">
        <f t="shared" si="12"/>
        <v>0.38053102140341372</v>
      </c>
      <c r="H41" s="45">
        <f t="shared" si="6"/>
        <v>28652.615999999998</v>
      </c>
      <c r="I41" s="41">
        <f t="shared" si="13"/>
        <v>0.39194695204551616</v>
      </c>
      <c r="J41" s="45">
        <f t="shared" si="7"/>
        <v>29225.668319999997</v>
      </c>
      <c r="K41" s="41">
        <f t="shared" si="13"/>
        <v>0.40370536060688167</v>
      </c>
      <c r="L41" s="45">
        <f t="shared" si="8"/>
        <v>29810.181686399999</v>
      </c>
      <c r="M41" s="42">
        <f t="shared" si="14"/>
        <v>0.41581652142508813</v>
      </c>
      <c r="N41" s="45">
        <f t="shared" si="9"/>
        <v>30406.385320128</v>
      </c>
      <c r="O41" s="42">
        <f t="shared" si="15"/>
        <v>0.42829101706784078</v>
      </c>
    </row>
    <row r="42" spans="1:15" x14ac:dyDescent="0.25">
      <c r="A42" s="4" t="s">
        <v>42</v>
      </c>
      <c r="B42" s="46">
        <v>43000</v>
      </c>
      <c r="C42" s="39">
        <f t="shared" si="10"/>
        <v>0.58249796803034404</v>
      </c>
      <c r="D42" s="45">
        <f t="shared" si="11"/>
        <v>43860</v>
      </c>
      <c r="E42" s="39">
        <f t="shared" si="10"/>
        <v>0.59414792739095101</v>
      </c>
      <c r="F42" s="45">
        <f t="shared" si="5"/>
        <v>44737.200000000004</v>
      </c>
      <c r="G42" s="41">
        <f t="shared" si="12"/>
        <v>0.60603088593877008</v>
      </c>
      <c r="H42" s="45">
        <f t="shared" si="6"/>
        <v>45631.944000000003</v>
      </c>
      <c r="I42" s="41">
        <f t="shared" si="13"/>
        <v>0.62421181251693325</v>
      </c>
      <c r="J42" s="45">
        <f t="shared" si="7"/>
        <v>46544.582880000002</v>
      </c>
      <c r="K42" s="41">
        <f t="shared" si="13"/>
        <v>0.64293816689244121</v>
      </c>
      <c r="L42" s="45">
        <f t="shared" si="8"/>
        <v>47475.474537599999</v>
      </c>
      <c r="M42" s="42">
        <f t="shared" si="14"/>
        <v>0.66222631189921444</v>
      </c>
      <c r="N42" s="45">
        <f t="shared" si="9"/>
        <v>48424.984028352002</v>
      </c>
      <c r="O42" s="42">
        <f t="shared" si="15"/>
        <v>0.68209310125619094</v>
      </c>
    </row>
    <row r="43" spans="1:15" x14ac:dyDescent="0.25">
      <c r="A43" s="4" t="s">
        <v>43</v>
      </c>
      <c r="B43" s="46">
        <v>0</v>
      </c>
      <c r="C43" s="39">
        <f t="shared" si="10"/>
        <v>0</v>
      </c>
      <c r="D43" s="45">
        <f t="shared" si="11"/>
        <v>0</v>
      </c>
      <c r="E43" s="39">
        <f t="shared" si="10"/>
        <v>0</v>
      </c>
      <c r="F43" s="45">
        <f t="shared" si="5"/>
        <v>0</v>
      </c>
      <c r="G43" s="41">
        <f t="shared" si="12"/>
        <v>0</v>
      </c>
      <c r="H43" s="45">
        <f t="shared" si="6"/>
        <v>0</v>
      </c>
      <c r="I43" s="41">
        <f t="shared" si="13"/>
        <v>0</v>
      </c>
      <c r="J43" s="45">
        <f t="shared" si="7"/>
        <v>0</v>
      </c>
      <c r="K43" s="41">
        <f t="shared" si="13"/>
        <v>0</v>
      </c>
      <c r="L43" s="45">
        <f t="shared" si="8"/>
        <v>0</v>
      </c>
      <c r="M43" s="42">
        <f t="shared" si="14"/>
        <v>0</v>
      </c>
      <c r="N43" s="45">
        <f t="shared" si="9"/>
        <v>0</v>
      </c>
      <c r="O43" s="42">
        <f t="shared" si="15"/>
        <v>0</v>
      </c>
    </row>
    <row r="44" spans="1:15" x14ac:dyDescent="0.25">
      <c r="A44" s="4" t="s">
        <v>85</v>
      </c>
      <c r="B44" s="46">
        <f>B38*0.05</f>
        <v>24221.7</v>
      </c>
      <c r="C44" s="39">
        <f t="shared" si="10"/>
        <v>0.32811839609861826</v>
      </c>
      <c r="D44" s="45">
        <f t="shared" si="11"/>
        <v>24706.134000000002</v>
      </c>
      <c r="E44" s="39"/>
      <c r="F44" s="45">
        <f t="shared" si="5"/>
        <v>25200.256680000002</v>
      </c>
      <c r="G44" s="41"/>
      <c r="H44" s="45">
        <f t="shared" si="6"/>
        <v>25704.261813600002</v>
      </c>
      <c r="I44" s="41"/>
      <c r="J44" s="45">
        <f t="shared" si="7"/>
        <v>26218.347049872002</v>
      </c>
      <c r="K44" s="41"/>
      <c r="L44" s="45">
        <f t="shared" si="8"/>
        <v>26742.713990869441</v>
      </c>
      <c r="M44" s="42"/>
      <c r="N44" s="45">
        <f t="shared" si="9"/>
        <v>27277.568270686828</v>
      </c>
      <c r="O44" s="42"/>
    </row>
    <row r="45" spans="1:15" x14ac:dyDescent="0.25">
      <c r="A45" s="4" t="s">
        <v>47</v>
      </c>
      <c r="B45" s="46">
        <v>14000</v>
      </c>
      <c r="C45" s="39">
        <f t="shared" si="10"/>
        <v>0.18965050121918178</v>
      </c>
      <c r="D45" s="45">
        <f t="shared" si="11"/>
        <v>14280</v>
      </c>
      <c r="E45" s="39">
        <f t="shared" si="10"/>
        <v>0.19344351124356543</v>
      </c>
      <c r="F45" s="45">
        <f t="shared" si="5"/>
        <v>14565.6</v>
      </c>
      <c r="G45" s="41">
        <f t="shared" si="12"/>
        <v>0.19731238146843674</v>
      </c>
      <c r="H45" s="45">
        <f t="shared" si="6"/>
        <v>14856.912</v>
      </c>
      <c r="I45" s="41">
        <f t="shared" si="13"/>
        <v>0.20323175291248985</v>
      </c>
      <c r="J45" s="45">
        <f t="shared" si="7"/>
        <v>15154.05024</v>
      </c>
      <c r="K45" s="41">
        <f t="shared" si="13"/>
        <v>0.20932870549986454</v>
      </c>
      <c r="L45" s="45">
        <f t="shared" si="8"/>
        <v>15457.131244800001</v>
      </c>
      <c r="M45" s="42">
        <f t="shared" si="14"/>
        <v>0.21560856666486047</v>
      </c>
      <c r="N45" s="45">
        <f t="shared" si="9"/>
        <v>15766.273869696</v>
      </c>
      <c r="O45" s="42">
        <f t="shared" si="15"/>
        <v>0.2220768236648063</v>
      </c>
    </row>
    <row r="46" spans="1:15" x14ac:dyDescent="0.25">
      <c r="A46" s="4" t="s">
        <v>48</v>
      </c>
      <c r="B46" s="46">
        <v>70000</v>
      </c>
      <c r="C46" s="39">
        <f t="shared" si="10"/>
        <v>0.94825250609590894</v>
      </c>
      <c r="D46" s="45">
        <f t="shared" si="11"/>
        <v>71400</v>
      </c>
      <c r="E46" s="39">
        <f t="shared" si="10"/>
        <v>0.96721755621782712</v>
      </c>
      <c r="F46" s="45">
        <f t="shared" si="5"/>
        <v>72828</v>
      </c>
      <c r="G46" s="41">
        <f t="shared" si="12"/>
        <v>0.98656190734218374</v>
      </c>
      <c r="H46" s="45">
        <f t="shared" si="6"/>
        <v>74284.56</v>
      </c>
      <c r="I46" s="41">
        <f t="shared" si="13"/>
        <v>1.0161587645624492</v>
      </c>
      <c r="J46" s="45">
        <f t="shared" si="7"/>
        <v>75770.251199999999</v>
      </c>
      <c r="K46" s="41">
        <f t="shared" si="13"/>
        <v>1.0466435274993227</v>
      </c>
      <c r="L46" s="45">
        <f t="shared" si="8"/>
        <v>77285.656224000006</v>
      </c>
      <c r="M46" s="42">
        <f t="shared" si="14"/>
        <v>1.0780428333243024</v>
      </c>
      <c r="N46" s="45">
        <f t="shared" si="9"/>
        <v>78831.369348480002</v>
      </c>
      <c r="O46" s="42">
        <f t="shared" si="15"/>
        <v>1.1103841183240315</v>
      </c>
    </row>
    <row r="47" spans="1:15" ht="13.8" thickBot="1" x14ac:dyDescent="0.3">
      <c r="A47" s="4" t="s">
        <v>50</v>
      </c>
      <c r="B47" s="46">
        <v>20000</v>
      </c>
      <c r="C47" s="39">
        <f t="shared" si="10"/>
        <v>0.270929287455974</v>
      </c>
      <c r="D47" s="45">
        <f t="shared" si="11"/>
        <v>20400</v>
      </c>
      <c r="E47" s="39">
        <f t="shared" si="10"/>
        <v>0.27634787320509346</v>
      </c>
      <c r="F47" s="45">
        <f t="shared" si="5"/>
        <v>20808</v>
      </c>
      <c r="G47" s="41">
        <f t="shared" si="12"/>
        <v>0.28187483066919533</v>
      </c>
      <c r="H47" s="45">
        <f t="shared" si="6"/>
        <v>21224.16</v>
      </c>
      <c r="I47" s="11">
        <f>SUM(H47/$B$8)</f>
        <v>0.28751232728257925</v>
      </c>
      <c r="J47" s="45">
        <f t="shared" si="7"/>
        <v>21648.643199999999</v>
      </c>
      <c r="K47" s="11">
        <f>SUM(J47/$B$8)</f>
        <v>0.29326257382823079</v>
      </c>
      <c r="L47" s="45">
        <f t="shared" si="8"/>
        <v>22081.616063999998</v>
      </c>
      <c r="M47" s="39">
        <f>SUM(L47/$B$8)</f>
        <v>0.29912782530479542</v>
      </c>
      <c r="N47" s="45">
        <f t="shared" si="9"/>
        <v>22523.24838528</v>
      </c>
      <c r="O47" s="39">
        <f>SUM(N47/$B$8)</f>
        <v>0.30511038181089134</v>
      </c>
    </row>
    <row r="48" spans="1:15" ht="13.8" thickBot="1" x14ac:dyDescent="0.3">
      <c r="A48" s="16" t="s">
        <v>44</v>
      </c>
      <c r="B48" s="47">
        <f t="shared" ref="B48:O48" si="16">SUM(B39:B47)</f>
        <v>242421.7</v>
      </c>
      <c r="C48" s="35">
        <f t="shared" si="16"/>
        <v>3.2839569222432941</v>
      </c>
      <c r="D48" s="47">
        <f t="shared" si="16"/>
        <v>247270.13399999999</v>
      </c>
      <c r="E48" s="35">
        <f t="shared" si="16"/>
        <v>3.0149552966675697</v>
      </c>
      <c r="F48" s="47">
        <f t="shared" si="16"/>
        <v>252215.53667999999</v>
      </c>
      <c r="G48" s="21">
        <f t="shared" si="16"/>
        <v>3.0752544026009216</v>
      </c>
      <c r="H48" s="47">
        <f t="shared" si="16"/>
        <v>257259.84741360001</v>
      </c>
      <c r="I48" s="35">
        <f t="shared" si="16"/>
        <v>3.1646932863722572</v>
      </c>
      <c r="J48" s="47">
        <f t="shared" si="16"/>
        <v>262405.04436187202</v>
      </c>
      <c r="K48" s="35">
        <f t="shared" si="16"/>
        <v>3.2567589616905988</v>
      </c>
      <c r="L48" s="47">
        <f t="shared" si="16"/>
        <v>267653.14524910942</v>
      </c>
      <c r="M48" s="35">
        <f t="shared" si="16"/>
        <v>3.3515291048030349</v>
      </c>
      <c r="N48" s="47">
        <f t="shared" si="16"/>
        <v>273006.20815409167</v>
      </c>
      <c r="O48" s="35">
        <f t="shared" si="16"/>
        <v>3.4490836996940777</v>
      </c>
    </row>
    <row r="49" spans="1:15" ht="13.8" thickBot="1" x14ac:dyDescent="0.3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8" thickBot="1" x14ac:dyDescent="0.3">
      <c r="A50" s="16" t="s">
        <v>49</v>
      </c>
      <c r="B50" s="47">
        <f>SUM(B38-B48)</f>
        <v>242012.3</v>
      </c>
      <c r="C50" s="35">
        <f>SUM(B50/$B$8)</f>
        <v>3.2784109997290707</v>
      </c>
      <c r="D50" s="47">
        <f>SUM(D38-D48)</f>
        <v>246852.54600000006</v>
      </c>
      <c r="E50" s="35">
        <f>SUM(D50/$B$8)</f>
        <v>3.3439792197236531</v>
      </c>
      <c r="F50" s="34">
        <f>SUM(F38-F48)</f>
        <v>251789.59692000001</v>
      </c>
      <c r="G50" s="21">
        <f>SUM(F50/$B$8)</f>
        <v>3.4108588041181251</v>
      </c>
      <c r="H50" s="47">
        <f>SUM(H38-H48)</f>
        <v>256825.38885840005</v>
      </c>
      <c r="I50" s="35">
        <f>SUM(H50/$B$8)</f>
        <v>3.4790759802004882</v>
      </c>
      <c r="J50" s="34">
        <f>SUM(J38-J48)</f>
        <v>261961.896635568</v>
      </c>
      <c r="K50" s="21">
        <f>SUM(J50/$B$8)</f>
        <v>3.5486574998044973</v>
      </c>
      <c r="L50" s="47">
        <f>SUM(L38-L48)</f>
        <v>267201.13456827943</v>
      </c>
      <c r="M50" s="35">
        <f>SUM(L50/$B$8)</f>
        <v>3.6196306498005884</v>
      </c>
      <c r="N50" s="34">
        <f>SUM(N38-N48)</f>
        <v>272545.15725964488</v>
      </c>
      <c r="O50" s="35">
        <f>SUM(N50/$B$8)</f>
        <v>3.6920232627965981</v>
      </c>
    </row>
    <row r="51" spans="1:15" x14ac:dyDescent="0.25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5">
      <c r="A52" s="4" t="s">
        <v>60</v>
      </c>
      <c r="B52" s="45">
        <v>0</v>
      </c>
      <c r="C52" s="39">
        <f>SUM(B52/$B$8)</f>
        <v>0</v>
      </c>
      <c r="D52" s="45">
        <f>B52</f>
        <v>0</v>
      </c>
      <c r="E52" s="39">
        <f>SUM(D52/$B$8)</f>
        <v>0</v>
      </c>
      <c r="F52" s="29">
        <f>D52</f>
        <v>0</v>
      </c>
      <c r="G52" s="39">
        <f>SUM(F52/$B$8)</f>
        <v>0</v>
      </c>
      <c r="H52" s="45">
        <f>F52</f>
        <v>0</v>
      </c>
      <c r="I52" s="39">
        <f>SUM(H52/$B$8)</f>
        <v>0</v>
      </c>
      <c r="J52" s="29">
        <f>H52</f>
        <v>0</v>
      </c>
      <c r="K52" s="39">
        <f>SUM(J52/$B$8)</f>
        <v>0</v>
      </c>
      <c r="L52" s="45">
        <f>J52</f>
        <v>0</v>
      </c>
      <c r="M52" s="39">
        <f>SUM(L52/$B$8)</f>
        <v>0</v>
      </c>
      <c r="N52" s="29">
        <f>L52</f>
        <v>0</v>
      </c>
      <c r="O52" s="39">
        <f>SUM(N52/$B$8)</f>
        <v>0</v>
      </c>
    </row>
    <row r="53" spans="1:15" x14ac:dyDescent="0.25">
      <c r="A53" s="4" t="s">
        <v>51</v>
      </c>
      <c r="B53" s="46">
        <f>Sheet2!B17</f>
        <v>-166273.01500442784</v>
      </c>
      <c r="C53" s="39">
        <f>SUM(B53/$B$8)</f>
        <v>-2.2524114739153052</v>
      </c>
      <c r="D53" s="46">
        <f>B53</f>
        <v>-166273.01500442784</v>
      </c>
      <c r="E53" s="39">
        <f>SUM(D53/$B$8)</f>
        <v>-2.2524114739153052</v>
      </c>
      <c r="F53" s="46">
        <f>D53</f>
        <v>-166273.01500442784</v>
      </c>
      <c r="G53" s="11">
        <f>SUM(F53/$B$8)</f>
        <v>-2.2524114739153052</v>
      </c>
      <c r="H53" s="46">
        <f>F53</f>
        <v>-166273.01500442784</v>
      </c>
      <c r="I53" s="39">
        <f>SUM(H53/$B$8)</f>
        <v>-2.2524114739153052</v>
      </c>
      <c r="J53" s="46">
        <f>H53</f>
        <v>-166273.01500442784</v>
      </c>
      <c r="K53" s="11">
        <f>SUM(J53/$B$8)</f>
        <v>-2.2524114739153052</v>
      </c>
      <c r="L53" s="46">
        <f>J53</f>
        <v>-166273.01500442784</v>
      </c>
      <c r="M53" s="39">
        <f>SUM(L53/$B$8)</f>
        <v>-2.2524114739153052</v>
      </c>
      <c r="N53" s="46">
        <f>L53</f>
        <v>-166273.01500442784</v>
      </c>
      <c r="O53" s="39">
        <f>SUM(N53/$B$8)</f>
        <v>-2.2524114739153052</v>
      </c>
    </row>
    <row r="54" spans="1:15" x14ac:dyDescent="0.25">
      <c r="A54" s="4" t="s">
        <v>99</v>
      </c>
      <c r="B54" s="46"/>
      <c r="C54" s="39"/>
      <c r="D54" s="46"/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8" thickBot="1" x14ac:dyDescent="0.3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8" thickBot="1" x14ac:dyDescent="0.3">
      <c r="A56" s="16" t="s">
        <v>52</v>
      </c>
      <c r="B56" s="47">
        <f>B50-B52+B53+B54</f>
        <v>75739.284995572147</v>
      </c>
      <c r="C56" s="35">
        <f>SUM(B56/$B$8)</f>
        <v>1.0259995258137653</v>
      </c>
      <c r="D56" s="47">
        <f>D50-D52+D53+D54</f>
        <v>80579.530995572219</v>
      </c>
      <c r="E56" s="35">
        <f>SUM(D56/$B$8)</f>
        <v>1.0915677458083475</v>
      </c>
      <c r="F56" s="47">
        <f>F50-F52+F53+F54</f>
        <v>85516.581915572169</v>
      </c>
      <c r="G56" s="21">
        <f>SUM(F56/$B$8)</f>
        <v>1.15844733020282</v>
      </c>
      <c r="H56" s="47">
        <f>H50-H52+H53+H54</f>
        <v>90552.373853972211</v>
      </c>
      <c r="I56" s="35">
        <f>SUM(H56/$B$8)</f>
        <v>1.2266645062851831</v>
      </c>
      <c r="J56" s="47">
        <f>J50-J52+J53+J54</f>
        <v>95688.881631140161</v>
      </c>
      <c r="K56" s="21">
        <f>SUM(J56/$B$8)</f>
        <v>1.2962460258891921</v>
      </c>
      <c r="L56" s="47">
        <f>L50-L52+L53+L54</f>
        <v>100928.11956385159</v>
      </c>
      <c r="M56" s="35">
        <f>SUM(L56/$B$8)</f>
        <v>1.367219175885283</v>
      </c>
      <c r="N56" s="47">
        <f>N50-N52+N53+N54</f>
        <v>106272.14225521704</v>
      </c>
      <c r="O56" s="35">
        <f>SUM(N56/$B$8)</f>
        <v>1.4396117888812929</v>
      </c>
    </row>
    <row r="57" spans="1:15" ht="13.8" thickBot="1" x14ac:dyDescent="0.3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8" thickBot="1" x14ac:dyDescent="0.3">
      <c r="A58" s="16" t="s">
        <v>86</v>
      </c>
      <c r="B58" s="48">
        <f>B50/$B$3</f>
        <v>9.6804919999999989E-2</v>
      </c>
      <c r="C58" s="33"/>
      <c r="D58" s="48">
        <f>D50/$B$3</f>
        <v>9.8741018400000019E-2</v>
      </c>
      <c r="E58" s="33"/>
      <c r="F58" s="48">
        <f>F50/$B$3</f>
        <v>0.100715838768</v>
      </c>
      <c r="G58" s="17"/>
      <c r="H58" s="48">
        <f>H50/$B$3</f>
        <v>0.10273015554336003</v>
      </c>
      <c r="I58" s="33"/>
      <c r="J58" s="48">
        <f>J50/$B$3</f>
        <v>0.10478475865422721</v>
      </c>
      <c r="K58" s="17"/>
      <c r="L58" s="48">
        <f>L50/$B$3</f>
        <v>0.10688045382731177</v>
      </c>
      <c r="M58" s="33"/>
      <c r="N58" s="48">
        <f>N50/$B$3</f>
        <v>0.10901806290385796</v>
      </c>
      <c r="O58" s="33"/>
    </row>
    <row r="59" spans="1:15" ht="13.8" thickBot="1" x14ac:dyDescent="0.3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8" thickBot="1" x14ac:dyDescent="0.3">
      <c r="A60" s="16" t="s">
        <v>58</v>
      </c>
      <c r="B60" s="48">
        <f>B56/$B$25</f>
        <v>0.12118285599291544</v>
      </c>
      <c r="C60" s="33"/>
      <c r="D60" s="48">
        <f>D56/$B$25</f>
        <v>0.12892724959291554</v>
      </c>
      <c r="E60" s="33"/>
      <c r="F60" s="48">
        <f>F56/$B$25</f>
        <v>0.13682653106491546</v>
      </c>
      <c r="G60" s="17"/>
      <c r="H60" s="48">
        <f>H56/$B$25</f>
        <v>0.14488379816635555</v>
      </c>
      <c r="I60" s="33"/>
      <c r="J60" s="48">
        <f>J56/$B$25</f>
        <v>0.15310221060982426</v>
      </c>
      <c r="K60" s="17"/>
      <c r="L60" s="48">
        <f>L56/$B$25</f>
        <v>0.16148499130216254</v>
      </c>
      <c r="M60" s="33"/>
      <c r="N60" s="48">
        <f>N56/$B$25</f>
        <v>0.17003542760834728</v>
      </c>
      <c r="O60" s="33"/>
    </row>
    <row r="61" spans="1:15" ht="13.8" thickBot="1" x14ac:dyDescent="0.3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8" thickBot="1" x14ac:dyDescent="0.3">
      <c r="A62" s="16" t="s">
        <v>56</v>
      </c>
      <c r="B62" s="49">
        <f>B50/C62</f>
        <v>2689025.5555555555</v>
      </c>
      <c r="C62" s="38">
        <v>0.09</v>
      </c>
      <c r="D62" s="49">
        <f>D50/E62</f>
        <v>2742806.0666666673</v>
      </c>
      <c r="E62" s="38">
        <v>0.09</v>
      </c>
      <c r="F62" s="49">
        <f>F50/G62</f>
        <v>2797662.1880000001</v>
      </c>
      <c r="G62" s="37">
        <v>0.09</v>
      </c>
      <c r="H62" s="49">
        <f>H50/I62</f>
        <v>2853615.4317600005</v>
      </c>
      <c r="I62" s="38">
        <v>0.09</v>
      </c>
      <c r="J62" s="49">
        <f>J50/K62</f>
        <v>2910687.7403952</v>
      </c>
      <c r="K62" s="37">
        <v>0.09</v>
      </c>
      <c r="L62" s="49">
        <f>L50/M62</f>
        <v>2968901.4952031048</v>
      </c>
      <c r="M62" s="38">
        <v>0.09</v>
      </c>
      <c r="N62" s="49">
        <f>N50/O62</f>
        <v>3028279.5251071653</v>
      </c>
      <c r="O62" s="38">
        <v>0.09</v>
      </c>
    </row>
    <row r="64" spans="1:15" ht="13.8" thickBot="1" x14ac:dyDescent="0.3"/>
    <row r="65" spans="1:7" ht="13.8" thickBot="1" x14ac:dyDescent="0.3">
      <c r="A65" s="16"/>
      <c r="B65" s="32" t="s">
        <v>70</v>
      </c>
      <c r="C65" s="103" t="s">
        <v>108</v>
      </c>
      <c r="D65" s="103" t="s">
        <v>109</v>
      </c>
      <c r="F65" s="1" t="s">
        <v>96</v>
      </c>
      <c r="G65" s="88">
        <f>IRR(B66:B74)</f>
        <v>3.8753723302506751E-3</v>
      </c>
    </row>
    <row r="66" spans="1:7" x14ac:dyDescent="0.25">
      <c r="A66" s="1" t="s">
        <v>61</v>
      </c>
      <c r="B66" s="104">
        <f>SUM(-$B$25+-$D$52)</f>
        <v>-625000</v>
      </c>
      <c r="C66" s="105">
        <v>0</v>
      </c>
      <c r="D66" s="106">
        <f>C66</f>
        <v>0</v>
      </c>
      <c r="F66" s="4" t="s">
        <v>97</v>
      </c>
      <c r="G66" s="89">
        <f>NPV(0.07,B66,B67:B74)</f>
        <v>-133912.98577986687</v>
      </c>
    </row>
    <row r="67" spans="1:7" x14ac:dyDescent="0.25">
      <c r="A67" s="4" t="s">
        <v>62</v>
      </c>
      <c r="B67" s="45">
        <f>B56</f>
        <v>75739.284995572147</v>
      </c>
      <c r="C67" s="107">
        <f>B60</f>
        <v>0.12118285599291544</v>
      </c>
      <c r="D67" s="107">
        <f>C67+C66</f>
        <v>0.12118285599291544</v>
      </c>
      <c r="F67" s="4" t="s">
        <v>98</v>
      </c>
      <c r="G67" s="90">
        <f>B3/B38</f>
        <v>5.1606617206884735</v>
      </c>
    </row>
    <row r="68" spans="1:7" ht="13.8" thickBot="1" x14ac:dyDescent="0.3">
      <c r="A68" s="4" t="s">
        <v>63</v>
      </c>
      <c r="B68" s="45">
        <f>D56</f>
        <v>80579.530995572219</v>
      </c>
      <c r="C68" s="107">
        <f>D60</f>
        <v>0.12892724959291554</v>
      </c>
      <c r="D68" s="107">
        <f>C68+C67</f>
        <v>0.25011010558583097</v>
      </c>
      <c r="F68" s="14" t="s">
        <v>106</v>
      </c>
      <c r="G68" s="96">
        <f>B58</f>
        <v>9.6804919999999989E-2</v>
      </c>
    </row>
    <row r="69" spans="1:7" ht="13.8" thickBot="1" x14ac:dyDescent="0.3">
      <c r="A69" s="4" t="s">
        <v>64</v>
      </c>
      <c r="B69" s="45">
        <f>F56</f>
        <v>85516.581915572169</v>
      </c>
      <c r="C69" s="107">
        <f>F60</f>
        <v>0.13682653106491546</v>
      </c>
      <c r="D69" s="107">
        <f>D68+C69</f>
        <v>0.3869366366507464</v>
      </c>
      <c r="G69" s="87"/>
    </row>
    <row r="70" spans="1:7" ht="13.8" thickBot="1" x14ac:dyDescent="0.3">
      <c r="A70" s="4" t="s">
        <v>65</v>
      </c>
      <c r="B70" s="45">
        <f>H56</f>
        <v>90552.373853972211</v>
      </c>
      <c r="C70" s="108">
        <f>H60</f>
        <v>0.14488379816635555</v>
      </c>
      <c r="D70" s="107">
        <f>D69+C70</f>
        <v>0.53182043481710195</v>
      </c>
      <c r="F70" s="98" t="s">
        <v>100</v>
      </c>
      <c r="G70" s="97" t="s">
        <v>63</v>
      </c>
    </row>
    <row r="71" spans="1:7" x14ac:dyDescent="0.25">
      <c r="A71" s="4" t="s">
        <v>66</v>
      </c>
      <c r="B71" s="45">
        <f>J56</f>
        <v>95688.881631140161</v>
      </c>
      <c r="C71" s="108">
        <f>J60</f>
        <v>0.15310221060982426</v>
      </c>
      <c r="D71" s="107">
        <f>D70+C71</f>
        <v>0.68492264542692616</v>
      </c>
      <c r="F71" s="4" t="s">
        <v>101</v>
      </c>
      <c r="G71" s="91">
        <f>D62</f>
        <v>2742806.0666666673</v>
      </c>
    </row>
    <row r="72" spans="1:7" x14ac:dyDescent="0.25">
      <c r="A72" s="4" t="s">
        <v>68</v>
      </c>
      <c r="B72" s="45">
        <f>L56</f>
        <v>100928.11956385159</v>
      </c>
      <c r="C72" s="108">
        <f>L60</f>
        <v>0.16148499130216254</v>
      </c>
      <c r="D72" s="107">
        <f>D71+C72</f>
        <v>0.8464076367290887</v>
      </c>
      <c r="F72" s="4" t="s">
        <v>102</v>
      </c>
      <c r="G72" s="92">
        <v>0.8</v>
      </c>
    </row>
    <row r="73" spans="1:7" x14ac:dyDescent="0.25">
      <c r="A73" s="4" t="s">
        <v>69</v>
      </c>
      <c r="B73" s="45">
        <f>N56</f>
        <v>106272.14225521704</v>
      </c>
      <c r="C73" s="108">
        <f>N60</f>
        <v>0.17003542760834728</v>
      </c>
      <c r="D73" s="107">
        <f>D72+C73</f>
        <v>1.016443064337436</v>
      </c>
      <c r="F73" s="4" t="s">
        <v>104</v>
      </c>
      <c r="G73" s="93">
        <v>7.7499999999999999E-2</v>
      </c>
    </row>
    <row r="74" spans="1:7" x14ac:dyDescent="0.25">
      <c r="A74" s="4"/>
      <c r="B74" s="45"/>
      <c r="C74" s="108"/>
      <c r="D74" s="107"/>
      <c r="F74" s="4" t="s">
        <v>105</v>
      </c>
      <c r="G74" s="94">
        <v>30</v>
      </c>
    </row>
    <row r="75" spans="1:7" ht="13.8" thickBot="1" x14ac:dyDescent="0.3">
      <c r="A75" s="4"/>
      <c r="B75" s="46"/>
      <c r="C75" s="109"/>
      <c r="D75" s="108"/>
      <c r="F75" s="14" t="s">
        <v>103</v>
      </c>
      <c r="G75" s="95">
        <f>G71*G72</f>
        <v>2194244.853333334</v>
      </c>
    </row>
    <row r="76" spans="1:7" ht="13.8" thickBot="1" x14ac:dyDescent="0.3">
      <c r="A76" s="16" t="s">
        <v>95</v>
      </c>
      <c r="B76" s="47"/>
      <c r="C76" s="110"/>
      <c r="D76" s="111"/>
    </row>
    <row r="77" spans="1:7" ht="13.8" thickBot="1" x14ac:dyDescent="0.3"/>
    <row r="78" spans="1:7" ht="13.8" hidden="1" thickBot="1" x14ac:dyDescent="0.3">
      <c r="A78" t="s">
        <v>67</v>
      </c>
      <c r="B78" s="60">
        <f>IRR(B66:B74)</f>
        <v>3.8753723302506751E-3</v>
      </c>
    </row>
    <row r="79" spans="1:7" ht="13.8" thickBot="1" x14ac:dyDescent="0.3">
      <c r="A79" s="16"/>
      <c r="B79" s="32" t="s">
        <v>110</v>
      </c>
      <c r="C79" s="32" t="s">
        <v>111</v>
      </c>
      <c r="D79" s="44" t="s">
        <v>112</v>
      </c>
      <c r="F79" s="1" t="s">
        <v>115</v>
      </c>
      <c r="G79" s="3">
        <v>60</v>
      </c>
    </row>
    <row r="80" spans="1:7" x14ac:dyDescent="0.25">
      <c r="A80" s="4"/>
      <c r="B80" s="112"/>
      <c r="C80" s="112"/>
      <c r="D80" s="113"/>
      <c r="F80" s="4" t="s">
        <v>74</v>
      </c>
      <c r="G80" s="117">
        <f>B6</f>
        <v>32</v>
      </c>
    </row>
    <row r="81" spans="1:7" x14ac:dyDescent="0.25">
      <c r="A81" s="4" t="s">
        <v>113</v>
      </c>
      <c r="B81" s="13">
        <f>N62/B7</f>
        <v>37853.494063839564</v>
      </c>
      <c r="C81" s="29">
        <f>B21</f>
        <v>31250</v>
      </c>
      <c r="D81" s="114">
        <f>((B81-C81)/C81)/7</f>
        <v>3.0187401434695147E-2</v>
      </c>
      <c r="F81" s="4" t="s">
        <v>116</v>
      </c>
      <c r="G81" s="118">
        <f>(B3/(G79-G80)*(G79-G80)+B3)/B7</f>
        <v>62500</v>
      </c>
    </row>
    <row r="82" spans="1:7" ht="13.8" thickBot="1" x14ac:dyDescent="0.3">
      <c r="A82" s="14" t="s">
        <v>114</v>
      </c>
      <c r="B82" s="24">
        <f>N62/B8</f>
        <v>41.022480697739979</v>
      </c>
      <c r="C82" s="115">
        <f>B22</f>
        <v>33.866160931996745</v>
      </c>
      <c r="D82" s="116">
        <f>((B82-C82)/C82)/7</f>
        <v>3.0187401434695175E-2</v>
      </c>
      <c r="F82" s="14" t="s">
        <v>117</v>
      </c>
      <c r="G82" s="26">
        <f>(B3-(B3/(G79-G80)*7))/B7</f>
        <v>23437.5</v>
      </c>
    </row>
    <row r="106" spans="2:2" x14ac:dyDescent="0.25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33203125" bestFit="1" customWidth="1"/>
    <col min="10" max="10" width="16.5546875" bestFit="1" customWidth="1"/>
    <col min="12" max="14" width="11.44140625" bestFit="1" customWidth="1"/>
    <col min="15" max="15" width="14.6640625" bestFit="1" customWidth="1"/>
  </cols>
  <sheetData>
    <row r="1" spans="1:15" x14ac:dyDescent="0.25">
      <c r="A1" s="76" t="s">
        <v>88</v>
      </c>
      <c r="B1" s="77">
        <f>Sheet1!B24</f>
        <v>1875000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2194244.853333334</v>
      </c>
      <c r="K1" s="78"/>
      <c r="L1" s="79"/>
      <c r="M1" s="76"/>
      <c r="N1" s="76"/>
      <c r="O1" s="76"/>
    </row>
    <row r="2" spans="1:15" x14ac:dyDescent="0.25">
      <c r="A2" s="76" t="s">
        <v>89</v>
      </c>
      <c r="B2" s="81">
        <f>Sheet1!B27</f>
        <v>300</v>
      </c>
      <c r="C2" s="76"/>
      <c r="D2" s="82"/>
      <c r="E2" s="76"/>
      <c r="F2" s="76"/>
      <c r="G2" s="76"/>
      <c r="H2" s="80"/>
      <c r="I2" s="76" t="s">
        <v>89</v>
      </c>
      <c r="J2" s="81">
        <v>300</v>
      </c>
      <c r="K2" s="76"/>
      <c r="L2" s="82"/>
      <c r="M2" s="76"/>
      <c r="N2" s="76"/>
      <c r="O2" s="76"/>
    </row>
    <row r="3" spans="1:15" x14ac:dyDescent="0.25">
      <c r="A3" s="76" t="s">
        <v>90</v>
      </c>
      <c r="B3" s="83">
        <f>Sheet1!B26</f>
        <v>7.4999999999999997E-2</v>
      </c>
      <c r="C3" s="76"/>
      <c r="D3" s="84"/>
      <c r="E3" s="85"/>
      <c r="F3" s="76"/>
      <c r="G3" s="76"/>
      <c r="H3" s="80"/>
      <c r="I3" s="76" t="s">
        <v>90</v>
      </c>
      <c r="J3" s="83">
        <v>7.0000000000000007E-2</v>
      </c>
      <c r="K3" s="76"/>
      <c r="L3" s="84"/>
      <c r="M3" s="85"/>
      <c r="N3" s="76"/>
      <c r="O3" s="76"/>
    </row>
    <row r="4" spans="1:15" x14ac:dyDescent="0.25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5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5">
      <c r="A6" s="76"/>
      <c r="B6" s="81"/>
      <c r="C6" s="76">
        <v>1</v>
      </c>
      <c r="D6" s="85">
        <f>PMT($B$3/12,$B$2,$B$1)</f>
        <v>-13856.084583702321</v>
      </c>
      <c r="E6" s="85">
        <f>PPMT($B$3/12,C6,$B$2,$B$1)</f>
        <v>-2137.3345837023226</v>
      </c>
      <c r="F6" s="85">
        <f>SUM(D6-E6)</f>
        <v>-11718.749999999998</v>
      </c>
      <c r="G6" s="86">
        <f>SUM($B$1+E6)</f>
        <v>1872862.6654162977</v>
      </c>
      <c r="H6" s="80"/>
      <c r="I6" s="76"/>
      <c r="J6" s="81"/>
      <c r="K6" s="76">
        <v>1</v>
      </c>
      <c r="L6" s="85">
        <f>PMT($J$3/12,$J$2,$J$1)</f>
        <v>-15508.466160639337</v>
      </c>
      <c r="M6" s="85">
        <f>PPMT($J$3/12,K6,$J$2,$J$1)</f>
        <v>-2708.7045161948881</v>
      </c>
      <c r="N6" s="85">
        <f>SUM(L6-M6)</f>
        <v>-12799.761644444448</v>
      </c>
      <c r="O6" s="86">
        <f>SUM($B$1+M6)</f>
        <v>1872291.295483805</v>
      </c>
    </row>
    <row r="7" spans="1:15" x14ac:dyDescent="0.25">
      <c r="A7" s="76"/>
      <c r="B7" s="81"/>
      <c r="C7" s="76">
        <f>SUM(C6+1)</f>
        <v>2</v>
      </c>
      <c r="D7" s="85">
        <f>PMT($B$3/12,$B$2,$B$1)</f>
        <v>-13856.084583702321</v>
      </c>
      <c r="E7" s="85">
        <f>PPMT($B$3/12,C7,$B$2,$B$1)</f>
        <v>-2150.6929248504603</v>
      </c>
      <c r="F7" s="85">
        <f t="shared" ref="F7:F40" si="0">SUM(D7-E7)</f>
        <v>-11705.39165885186</v>
      </c>
      <c r="G7" s="86">
        <f>SUM(G6+E7)</f>
        <v>1870711.9724914473</v>
      </c>
      <c r="H7" s="80"/>
      <c r="I7" s="85">
        <f>D7-L7</f>
        <v>1652.3815769370158</v>
      </c>
      <c r="J7" s="81"/>
      <c r="K7" s="76">
        <f>SUM(K6+1)</f>
        <v>2</v>
      </c>
      <c r="L7" s="85">
        <f>PMT($J$3/12,$J$2,$J$1)</f>
        <v>-15508.466160639337</v>
      </c>
      <c r="M7" s="85">
        <f>PPMT($J$3/12,K7,$J$2,$J$1)</f>
        <v>-2724.5052925393575</v>
      </c>
      <c r="N7" s="85">
        <f>SUM(L7-M7)</f>
        <v>-12783.960868099979</v>
      </c>
      <c r="O7" s="86">
        <f>SUM(O6+M7)</f>
        <v>1869566.7901912658</v>
      </c>
    </row>
    <row r="8" spans="1:15" x14ac:dyDescent="0.25">
      <c r="A8" s="76"/>
      <c r="B8" s="81"/>
      <c r="C8" s="76">
        <f t="shared" ref="C8:C71" si="1">SUM(C7+1)</f>
        <v>3</v>
      </c>
      <c r="D8" s="85">
        <f t="shared" ref="D8:D71" si="2">PMT($B$3/12,$B$2,$B$1)</f>
        <v>-13856.084583702321</v>
      </c>
      <c r="E8" s="85">
        <f>PPMT($B$3/12,C8,$B$2,$B$1)</f>
        <v>-2164.1347556307774</v>
      </c>
      <c r="F8" s="85">
        <f t="shared" si="0"/>
        <v>-11691.949828071543</v>
      </c>
      <c r="G8" s="86">
        <f t="shared" ref="G8:G40" si="3">SUM(G7+E8)</f>
        <v>1868547.8377358166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-15508.466160639337</v>
      </c>
      <c r="M8" s="85">
        <f t="shared" ref="M8:M71" si="6">PPMT($J$3/12,K8,$J$2,$J$1)</f>
        <v>-2740.3982400791701</v>
      </c>
      <c r="N8" s="85">
        <f t="shared" ref="N8:N71" si="7">SUM(L8-M8)</f>
        <v>-12768.067920560166</v>
      </c>
      <c r="O8" s="86">
        <f t="shared" ref="O8:O40" si="8">SUM(O7+M8)</f>
        <v>1866826.3919511866</v>
      </c>
    </row>
    <row r="9" spans="1:15" x14ac:dyDescent="0.25">
      <c r="A9" s="76"/>
      <c r="B9" s="81"/>
      <c r="C9" s="76">
        <f t="shared" si="1"/>
        <v>4</v>
      </c>
      <c r="D9" s="85">
        <f t="shared" si="2"/>
        <v>-13856.084583702321</v>
      </c>
      <c r="E9" s="85">
        <f t="shared" ref="E9:E40" si="9">PPMT($B$3/12,C9,$B$2,$B$1)</f>
        <v>-2177.6605978534699</v>
      </c>
      <c r="F9" s="85">
        <f t="shared" si="0"/>
        <v>-11678.423985848851</v>
      </c>
      <c r="G9" s="86">
        <f t="shared" si="3"/>
        <v>1866370.1771379632</v>
      </c>
      <c r="H9" s="80"/>
      <c r="I9" s="76"/>
      <c r="J9" s="81"/>
      <c r="K9" s="76">
        <f t="shared" si="4"/>
        <v>4</v>
      </c>
      <c r="L9" s="85">
        <f t="shared" si="5"/>
        <v>-15508.466160639337</v>
      </c>
      <c r="M9" s="85">
        <f t="shared" si="6"/>
        <v>-2756.3838964796323</v>
      </c>
      <c r="N9" s="85">
        <f t="shared" si="7"/>
        <v>-12752.082264159704</v>
      </c>
      <c r="O9" s="86">
        <f t="shared" si="8"/>
        <v>1864070.008054707</v>
      </c>
    </row>
    <row r="10" spans="1:15" x14ac:dyDescent="0.25">
      <c r="A10" s="76"/>
      <c r="B10" s="81"/>
      <c r="C10" s="76">
        <f t="shared" si="1"/>
        <v>5</v>
      </c>
      <c r="D10" s="85">
        <f t="shared" si="2"/>
        <v>-13856.084583702321</v>
      </c>
      <c r="E10" s="85">
        <f t="shared" si="9"/>
        <v>-2191.2709765900527</v>
      </c>
      <c r="F10" s="85">
        <f t="shared" si="0"/>
        <v>-11664.813607112268</v>
      </c>
      <c r="G10" s="86">
        <f t="shared" si="3"/>
        <v>1864178.9061613732</v>
      </c>
      <c r="H10" s="80"/>
      <c r="I10" s="76"/>
      <c r="J10" s="81"/>
      <c r="K10" s="76">
        <f t="shared" si="4"/>
        <v>5</v>
      </c>
      <c r="L10" s="85">
        <f t="shared" si="5"/>
        <v>-15508.466160639337</v>
      </c>
      <c r="M10" s="85">
        <f t="shared" si="6"/>
        <v>-2772.4628025424317</v>
      </c>
      <c r="N10" s="85">
        <f t="shared" si="7"/>
        <v>-12736.003358096905</v>
      </c>
      <c r="O10" s="86">
        <f t="shared" si="8"/>
        <v>1861297.5452521646</v>
      </c>
    </row>
    <row r="11" spans="1:15" x14ac:dyDescent="0.25">
      <c r="A11" s="76"/>
      <c r="B11" s="81"/>
      <c r="C11" s="76">
        <f t="shared" si="1"/>
        <v>6</v>
      </c>
      <c r="D11" s="85">
        <f t="shared" si="2"/>
        <v>-13856.084583702321</v>
      </c>
      <c r="E11" s="85">
        <f t="shared" si="9"/>
        <v>-2204.9664201937412</v>
      </c>
      <c r="F11" s="85">
        <f t="shared" si="0"/>
        <v>-11651.11816350858</v>
      </c>
      <c r="G11" s="86">
        <f t="shared" si="3"/>
        <v>1861973.9397411796</v>
      </c>
      <c r="H11" s="80"/>
      <c r="I11" s="76"/>
      <c r="J11" s="81"/>
      <c r="K11" s="76">
        <f t="shared" si="4"/>
        <v>6</v>
      </c>
      <c r="L11" s="85">
        <f t="shared" si="5"/>
        <v>-15508.466160639337</v>
      </c>
      <c r="M11" s="85">
        <f t="shared" si="6"/>
        <v>-2788.6355022239295</v>
      </c>
      <c r="N11" s="85">
        <f t="shared" si="7"/>
        <v>-12719.830658415407</v>
      </c>
      <c r="O11" s="86">
        <f t="shared" si="8"/>
        <v>1858508.9097499407</v>
      </c>
    </row>
    <row r="12" spans="1:15" x14ac:dyDescent="0.25">
      <c r="A12" s="76"/>
      <c r="B12" s="81"/>
      <c r="C12" s="76">
        <f t="shared" si="1"/>
        <v>7</v>
      </c>
      <c r="D12" s="85">
        <f t="shared" si="2"/>
        <v>-13856.084583702321</v>
      </c>
      <c r="E12" s="85">
        <f t="shared" si="9"/>
        <v>-2218.7474603199535</v>
      </c>
      <c r="F12" s="85">
        <f t="shared" si="0"/>
        <v>-11637.337123382367</v>
      </c>
      <c r="G12" s="86">
        <f t="shared" si="3"/>
        <v>1859755.1922808597</v>
      </c>
      <c r="H12" s="80"/>
      <c r="I12" s="76"/>
      <c r="J12" s="81"/>
      <c r="K12" s="76">
        <f t="shared" si="4"/>
        <v>7</v>
      </c>
      <c r="L12" s="85">
        <f t="shared" si="5"/>
        <v>-15508.466160639337</v>
      </c>
      <c r="M12" s="85">
        <f t="shared" si="6"/>
        <v>-2804.9025426535682</v>
      </c>
      <c r="N12" s="85">
        <f t="shared" si="7"/>
        <v>-12703.563617985768</v>
      </c>
      <c r="O12" s="86">
        <f t="shared" si="8"/>
        <v>1855704.0072072872</v>
      </c>
    </row>
    <row r="13" spans="1:15" x14ac:dyDescent="0.25">
      <c r="A13" s="76"/>
      <c r="B13" s="81"/>
      <c r="C13" s="76">
        <f t="shared" si="1"/>
        <v>8</v>
      </c>
      <c r="D13" s="85">
        <f t="shared" si="2"/>
        <v>-13856.084583702321</v>
      </c>
      <c r="E13" s="85">
        <f t="shared" si="9"/>
        <v>-2232.6146319469535</v>
      </c>
      <c r="F13" s="85">
        <f t="shared" si="0"/>
        <v>-11623.469951755367</v>
      </c>
      <c r="G13" s="86">
        <f t="shared" si="3"/>
        <v>1857522.5776489128</v>
      </c>
      <c r="H13" s="80"/>
      <c r="I13" s="76"/>
      <c r="J13" s="81"/>
      <c r="K13" s="76">
        <f t="shared" si="4"/>
        <v>8</v>
      </c>
      <c r="L13" s="85">
        <f t="shared" si="5"/>
        <v>-15508.466160639337</v>
      </c>
      <c r="M13" s="85">
        <f t="shared" si="6"/>
        <v>-2821.26447415238</v>
      </c>
      <c r="N13" s="85">
        <f t="shared" si="7"/>
        <v>-12687.201686486957</v>
      </c>
      <c r="O13" s="86">
        <f t="shared" si="8"/>
        <v>1852882.7427331349</v>
      </c>
    </row>
    <row r="14" spans="1:15" x14ac:dyDescent="0.25">
      <c r="A14" s="76"/>
      <c r="B14" s="81"/>
      <c r="C14" s="76">
        <f t="shared" si="1"/>
        <v>9</v>
      </c>
      <c r="D14" s="85">
        <f t="shared" si="2"/>
        <v>-13856.084583702321</v>
      </c>
      <c r="E14" s="85">
        <f t="shared" si="9"/>
        <v>-2246.5684733966209</v>
      </c>
      <c r="F14" s="85">
        <f t="shared" si="0"/>
        <v>-11609.5161103057</v>
      </c>
      <c r="G14" s="86">
        <f t="shared" si="3"/>
        <v>1855276.0091755162</v>
      </c>
      <c r="H14" s="80"/>
      <c r="I14" s="76"/>
      <c r="J14" s="81"/>
      <c r="K14" s="76">
        <f t="shared" si="4"/>
        <v>9</v>
      </c>
      <c r="L14" s="85">
        <f t="shared" si="5"/>
        <v>-15508.466160639337</v>
      </c>
      <c r="M14" s="85">
        <f t="shared" si="6"/>
        <v>-2837.7218502516007</v>
      </c>
      <c r="N14" s="85">
        <f t="shared" si="7"/>
        <v>-12670.744310387736</v>
      </c>
      <c r="O14" s="86">
        <f t="shared" si="8"/>
        <v>1850045.0208828833</v>
      </c>
    </row>
    <row r="15" spans="1:15" x14ac:dyDescent="0.25">
      <c r="A15" s="76"/>
      <c r="B15" s="81"/>
      <c r="C15" s="76">
        <f t="shared" si="1"/>
        <v>10</v>
      </c>
      <c r="D15" s="85">
        <f t="shared" si="2"/>
        <v>-13856.084583702321</v>
      </c>
      <c r="E15" s="85">
        <f t="shared" si="9"/>
        <v>-2260.6095263553489</v>
      </c>
      <c r="F15" s="85">
        <f t="shared" si="0"/>
        <v>-11595.475057346972</v>
      </c>
      <c r="G15" s="86">
        <f t="shared" si="3"/>
        <v>1853015.3996491609</v>
      </c>
      <c r="H15" s="80"/>
      <c r="I15" s="76"/>
      <c r="J15" s="81"/>
      <c r="K15" s="76">
        <f t="shared" si="4"/>
        <v>10</v>
      </c>
      <c r="L15" s="85">
        <f t="shared" si="5"/>
        <v>-15508.466160639337</v>
      </c>
      <c r="M15" s="85">
        <f t="shared" si="6"/>
        <v>-2854.2752277114032</v>
      </c>
      <c r="N15" s="85">
        <f t="shared" si="7"/>
        <v>-12654.190932927933</v>
      </c>
      <c r="O15" s="86">
        <f t="shared" si="8"/>
        <v>1847190.745655172</v>
      </c>
    </row>
    <row r="16" spans="1:15" x14ac:dyDescent="0.25">
      <c r="A16" s="76"/>
      <c r="B16" s="81"/>
      <c r="C16" s="76">
        <f t="shared" si="1"/>
        <v>11</v>
      </c>
      <c r="D16" s="85">
        <f t="shared" si="2"/>
        <v>-13856.084583702321</v>
      </c>
      <c r="E16" s="85">
        <f t="shared" si="9"/>
        <v>-2274.7383358950719</v>
      </c>
      <c r="F16" s="85">
        <f t="shared" si="0"/>
        <v>-11581.346247807249</v>
      </c>
      <c r="G16" s="86">
        <f t="shared" si="3"/>
        <v>1850740.6613132658</v>
      </c>
      <c r="H16" s="80"/>
      <c r="I16" s="76"/>
      <c r="J16" s="81"/>
      <c r="K16" s="76">
        <f t="shared" si="4"/>
        <v>11</v>
      </c>
      <c r="L16" s="85">
        <f t="shared" si="5"/>
        <v>-15508.466160639337</v>
      </c>
      <c r="M16" s="85">
        <f t="shared" si="6"/>
        <v>-2870.9251665397205</v>
      </c>
      <c r="N16" s="85">
        <f t="shared" si="7"/>
        <v>-12637.540994099616</v>
      </c>
      <c r="O16" s="86">
        <f t="shared" si="8"/>
        <v>1844319.8204886324</v>
      </c>
    </row>
    <row r="17" spans="1:15" x14ac:dyDescent="0.25">
      <c r="A17" s="85">
        <f>SUM(F6:F17)</f>
        <v>-139724.72086719869</v>
      </c>
      <c r="B17" s="81">
        <f>SUM(D6:D17)</f>
        <v>-166273.01500442784</v>
      </c>
      <c r="C17" s="76">
        <f t="shared" si="1"/>
        <v>12</v>
      </c>
      <c r="D17" s="85">
        <f t="shared" si="2"/>
        <v>-13856.084583702321</v>
      </c>
      <c r="E17" s="85">
        <f t="shared" si="9"/>
        <v>-2288.9554504944153</v>
      </c>
      <c r="F17" s="85">
        <f t="shared" si="0"/>
        <v>-11567.129133207905</v>
      </c>
      <c r="G17" s="86">
        <f t="shared" si="3"/>
        <v>1848451.7058627715</v>
      </c>
      <c r="H17" s="80"/>
      <c r="I17" s="76"/>
      <c r="J17" s="81">
        <f>SUM(L6:L17)</f>
        <v>-186101.59392767205</v>
      </c>
      <c r="K17" s="76">
        <f t="shared" si="4"/>
        <v>12</v>
      </c>
      <c r="L17" s="85">
        <f t="shared" si="5"/>
        <v>-15508.466160639337</v>
      </c>
      <c r="M17" s="85">
        <f t="shared" si="6"/>
        <v>-2887.6722300112033</v>
      </c>
      <c r="N17" s="85">
        <f t="shared" si="7"/>
        <v>-12620.793930628133</v>
      </c>
      <c r="O17" s="86">
        <f t="shared" si="8"/>
        <v>1841432.1482586211</v>
      </c>
    </row>
    <row r="18" spans="1:15" x14ac:dyDescent="0.25">
      <c r="A18" s="76"/>
      <c r="B18" s="81"/>
      <c r="C18" s="76">
        <f t="shared" si="1"/>
        <v>13</v>
      </c>
      <c r="D18" s="85">
        <f t="shared" si="2"/>
        <v>-13856.084583702321</v>
      </c>
      <c r="E18" s="85">
        <f t="shared" si="9"/>
        <v>-2303.2614220600062</v>
      </c>
      <c r="F18" s="85">
        <f t="shared" si="0"/>
        <v>-11552.823161642315</v>
      </c>
      <c r="G18" s="86">
        <f t="shared" si="3"/>
        <v>1846148.4444407115</v>
      </c>
      <c r="H18" s="80"/>
      <c r="I18" s="76"/>
      <c r="J18" s="81"/>
      <c r="K18" s="76">
        <f t="shared" si="4"/>
        <v>13</v>
      </c>
      <c r="L18" s="85">
        <f t="shared" si="5"/>
        <v>-15508.466160639337</v>
      </c>
      <c r="M18" s="85">
        <f t="shared" si="6"/>
        <v>-2904.5169846862682</v>
      </c>
      <c r="N18" s="85">
        <f t="shared" si="7"/>
        <v>-12603.949175953068</v>
      </c>
      <c r="O18" s="86">
        <f t="shared" si="8"/>
        <v>1838527.6312739349</v>
      </c>
    </row>
    <row r="19" spans="1:15" x14ac:dyDescent="0.25">
      <c r="A19" s="76"/>
      <c r="B19" s="81"/>
      <c r="C19" s="76">
        <f t="shared" si="1"/>
        <v>14</v>
      </c>
      <c r="D19" s="85">
        <f t="shared" si="2"/>
        <v>-13856.084583702321</v>
      </c>
      <c r="E19" s="85">
        <f t="shared" si="9"/>
        <v>-2317.6568059478814</v>
      </c>
      <c r="F19" s="85">
        <f t="shared" si="0"/>
        <v>-11538.427777754439</v>
      </c>
      <c r="G19" s="86">
        <f t="shared" si="3"/>
        <v>1843830.7876347636</v>
      </c>
      <c r="H19" s="80"/>
      <c r="I19" s="76"/>
      <c r="J19" s="81"/>
      <c r="K19" s="76">
        <f t="shared" si="4"/>
        <v>14</v>
      </c>
      <c r="L19" s="85">
        <f t="shared" si="5"/>
        <v>-15508.466160639337</v>
      </c>
      <c r="M19" s="85">
        <f t="shared" si="6"/>
        <v>-2921.460000430272</v>
      </c>
      <c r="N19" s="85">
        <f t="shared" si="7"/>
        <v>-12587.006160209065</v>
      </c>
      <c r="O19" s="86">
        <f t="shared" si="8"/>
        <v>1835606.1712735046</v>
      </c>
    </row>
    <row r="20" spans="1:15" x14ac:dyDescent="0.25">
      <c r="A20" s="76"/>
      <c r="B20" s="81"/>
      <c r="C20" s="76">
        <f t="shared" si="1"/>
        <v>15</v>
      </c>
      <c r="D20" s="85">
        <f t="shared" si="2"/>
        <v>-13856.084583702321</v>
      </c>
      <c r="E20" s="85">
        <f t="shared" si="9"/>
        <v>-2332.1421609850568</v>
      </c>
      <c r="F20" s="85">
        <f t="shared" si="0"/>
        <v>-11523.942422717264</v>
      </c>
      <c r="G20" s="86">
        <f t="shared" si="3"/>
        <v>1841498.6454737785</v>
      </c>
      <c r="H20" s="80"/>
      <c r="I20" s="76"/>
      <c r="J20" s="81"/>
      <c r="K20" s="76">
        <f t="shared" si="4"/>
        <v>15</v>
      </c>
      <c r="L20" s="85">
        <f t="shared" si="5"/>
        <v>-15508.466160639337</v>
      </c>
      <c r="M20" s="85">
        <f t="shared" si="6"/>
        <v>-2938.5018504327818</v>
      </c>
      <c r="N20" s="85">
        <f t="shared" si="7"/>
        <v>-12569.964310206555</v>
      </c>
      <c r="O20" s="86">
        <f t="shared" si="8"/>
        <v>1832667.6694230719</v>
      </c>
    </row>
    <row r="21" spans="1:15" x14ac:dyDescent="0.25">
      <c r="A21" s="76"/>
      <c r="B21" s="81"/>
      <c r="C21" s="76">
        <f t="shared" si="1"/>
        <v>16</v>
      </c>
      <c r="D21" s="85">
        <f t="shared" si="2"/>
        <v>-13856.084583702321</v>
      </c>
      <c r="E21" s="85">
        <f t="shared" si="9"/>
        <v>-2346.7180494912118</v>
      </c>
      <c r="F21" s="85">
        <f t="shared" si="0"/>
        <v>-11509.366534211109</v>
      </c>
      <c r="G21" s="86">
        <f t="shared" si="3"/>
        <v>1839151.9274242872</v>
      </c>
      <c r="H21" s="80"/>
      <c r="I21" s="76"/>
      <c r="J21" s="81"/>
      <c r="K21" s="76">
        <f t="shared" si="4"/>
        <v>16</v>
      </c>
      <c r="L21" s="85">
        <f t="shared" si="5"/>
        <v>-15508.466160639337</v>
      </c>
      <c r="M21" s="85">
        <f t="shared" si="6"/>
        <v>-2955.6431112269729</v>
      </c>
      <c r="N21" s="85">
        <f t="shared" si="7"/>
        <v>-12552.823049412364</v>
      </c>
      <c r="O21" s="86">
        <f t="shared" si="8"/>
        <v>1829712.0263118448</v>
      </c>
    </row>
    <row r="22" spans="1:15" x14ac:dyDescent="0.25">
      <c r="A22" s="76"/>
      <c r="B22" s="81"/>
      <c r="C22" s="76">
        <f t="shared" si="1"/>
        <v>17</v>
      </c>
      <c r="D22" s="85">
        <f t="shared" si="2"/>
        <v>-13856.084583702321</v>
      </c>
      <c r="E22" s="85">
        <f t="shared" si="9"/>
        <v>-2361.3850373005334</v>
      </c>
      <c r="F22" s="85">
        <f t="shared" si="0"/>
        <v>-11494.699546401787</v>
      </c>
      <c r="G22" s="86">
        <f t="shared" si="3"/>
        <v>1836790.5423869865</v>
      </c>
      <c r="H22" s="80"/>
      <c r="I22" s="76"/>
      <c r="J22" s="81"/>
      <c r="K22" s="76">
        <f t="shared" si="4"/>
        <v>17</v>
      </c>
      <c r="L22" s="85">
        <f t="shared" si="5"/>
        <v>-15508.466160639337</v>
      </c>
      <c r="M22" s="85">
        <f t="shared" si="6"/>
        <v>-2972.8843627091301</v>
      </c>
      <c r="N22" s="85">
        <f t="shared" si="7"/>
        <v>-12535.581797930206</v>
      </c>
      <c r="O22" s="86">
        <f t="shared" si="8"/>
        <v>1826739.1419491356</v>
      </c>
    </row>
    <row r="23" spans="1:15" x14ac:dyDescent="0.25">
      <c r="A23" s="76"/>
      <c r="B23" s="81">
        <f>SUM(D6:D23)</f>
        <v>-249409.52250664178</v>
      </c>
      <c r="C23" s="76">
        <f t="shared" si="1"/>
        <v>18</v>
      </c>
      <c r="D23" s="85">
        <f t="shared" si="2"/>
        <v>-13856.084583702321</v>
      </c>
      <c r="E23" s="85">
        <f t="shared" si="9"/>
        <v>-2376.1436937836625</v>
      </c>
      <c r="F23" s="85">
        <f t="shared" si="0"/>
        <v>-11479.940889918658</v>
      </c>
      <c r="G23" s="86">
        <f t="shared" si="3"/>
        <v>1834414.398693203</v>
      </c>
      <c r="H23" s="80"/>
      <c r="I23" s="76"/>
      <c r="J23" s="81">
        <f>SUM(L6:L23)</f>
        <v>-279152.39089150808</v>
      </c>
      <c r="K23" s="76">
        <f t="shared" si="4"/>
        <v>18</v>
      </c>
      <c r="L23" s="85">
        <f t="shared" si="5"/>
        <v>-15508.466160639337</v>
      </c>
      <c r="M23" s="85">
        <f t="shared" si="6"/>
        <v>-2990.2261881582654</v>
      </c>
      <c r="N23" s="85">
        <f t="shared" si="7"/>
        <v>-12518.239972481071</v>
      </c>
      <c r="O23" s="86">
        <f t="shared" si="8"/>
        <v>1823748.9157609774</v>
      </c>
    </row>
    <row r="24" spans="1:15" x14ac:dyDescent="0.25">
      <c r="A24" s="76"/>
      <c r="B24" s="81"/>
      <c r="C24" s="76">
        <f t="shared" si="1"/>
        <v>19</v>
      </c>
      <c r="D24" s="85">
        <f t="shared" si="2"/>
        <v>-13856.084583702321</v>
      </c>
      <c r="E24" s="85">
        <f t="shared" si="9"/>
        <v>-2390.9945918698086</v>
      </c>
      <c r="F24" s="85">
        <f t="shared" si="0"/>
        <v>-11465.089991832512</v>
      </c>
      <c r="G24" s="86">
        <f t="shared" si="3"/>
        <v>1832023.4041013331</v>
      </c>
      <c r="H24" s="80"/>
      <c r="I24" s="76"/>
      <c r="J24" s="81"/>
      <c r="K24" s="76">
        <f t="shared" si="4"/>
        <v>19</v>
      </c>
      <c r="L24" s="85">
        <f t="shared" si="5"/>
        <v>-15508.466160639337</v>
      </c>
      <c r="M24" s="85">
        <f t="shared" si="6"/>
        <v>-3007.669174255856</v>
      </c>
      <c r="N24" s="85">
        <f t="shared" si="7"/>
        <v>-12500.796986383481</v>
      </c>
      <c r="O24" s="86">
        <f t="shared" si="8"/>
        <v>1820741.2465867216</v>
      </c>
    </row>
    <row r="25" spans="1:15" x14ac:dyDescent="0.25">
      <c r="A25" s="76"/>
      <c r="B25" s="81"/>
      <c r="C25" s="76">
        <f t="shared" si="1"/>
        <v>20</v>
      </c>
      <c r="D25" s="85">
        <f t="shared" si="2"/>
        <v>-13856.084583702321</v>
      </c>
      <c r="E25" s="85">
        <f t="shared" si="9"/>
        <v>-2405.938308068995</v>
      </c>
      <c r="F25" s="85">
        <f t="shared" si="0"/>
        <v>-11450.146275633326</v>
      </c>
      <c r="G25" s="86">
        <f t="shared" si="3"/>
        <v>1829617.4657932641</v>
      </c>
      <c r="H25" s="80"/>
      <c r="I25" s="76"/>
      <c r="J25" s="81"/>
      <c r="K25" s="76">
        <f t="shared" si="4"/>
        <v>20</v>
      </c>
      <c r="L25" s="85">
        <f t="shared" si="5"/>
        <v>-15508.466160639337</v>
      </c>
      <c r="M25" s="85">
        <f t="shared" si="6"/>
        <v>-3025.2139111056822</v>
      </c>
      <c r="N25" s="85">
        <f t="shared" si="7"/>
        <v>-12483.252249533654</v>
      </c>
      <c r="O25" s="86">
        <f t="shared" si="8"/>
        <v>1817716.032675616</v>
      </c>
    </row>
    <row r="26" spans="1:15" x14ac:dyDescent="0.25">
      <c r="A26" s="76"/>
      <c r="B26" s="81"/>
      <c r="C26" s="76">
        <f t="shared" si="1"/>
        <v>21</v>
      </c>
      <c r="D26" s="85">
        <f t="shared" si="2"/>
        <v>-13856.084583702321</v>
      </c>
      <c r="E26" s="85">
        <f t="shared" si="9"/>
        <v>-2420.9754224944263</v>
      </c>
      <c r="F26" s="85">
        <f t="shared" si="0"/>
        <v>-11435.109161207894</v>
      </c>
      <c r="G26" s="86">
        <f t="shared" si="3"/>
        <v>1827196.4903707698</v>
      </c>
      <c r="H26" s="80"/>
      <c r="I26" s="76"/>
      <c r="J26" s="81"/>
      <c r="K26" s="76">
        <f t="shared" si="4"/>
        <v>21</v>
      </c>
      <c r="L26" s="85">
        <f t="shared" si="5"/>
        <v>-15508.466160639337</v>
      </c>
      <c r="M26" s="85">
        <f t="shared" si="6"/>
        <v>-3042.860992253798</v>
      </c>
      <c r="N26" s="85">
        <f t="shared" si="7"/>
        <v>-12465.605168385538</v>
      </c>
      <c r="O26" s="86">
        <f t="shared" si="8"/>
        <v>1814673.1716833622</v>
      </c>
    </row>
    <row r="27" spans="1:15" x14ac:dyDescent="0.25">
      <c r="A27" s="76"/>
      <c r="B27" s="81"/>
      <c r="C27" s="76">
        <f t="shared" si="1"/>
        <v>22</v>
      </c>
      <c r="D27" s="85">
        <f t="shared" si="2"/>
        <v>-13856.084583702321</v>
      </c>
      <c r="E27" s="85">
        <f t="shared" si="9"/>
        <v>-2436.1065188850189</v>
      </c>
      <c r="F27" s="85">
        <f t="shared" si="0"/>
        <v>-11419.978064817302</v>
      </c>
      <c r="G27" s="86">
        <f t="shared" si="3"/>
        <v>1824760.3838518846</v>
      </c>
      <c r="H27" s="80"/>
      <c r="I27" s="76"/>
      <c r="J27" s="81"/>
      <c r="K27" s="76">
        <f t="shared" si="4"/>
        <v>22</v>
      </c>
      <c r="L27" s="85">
        <f t="shared" si="5"/>
        <v>-15508.466160639337</v>
      </c>
      <c r="M27" s="85">
        <f t="shared" si="6"/>
        <v>-3060.611014708611</v>
      </c>
      <c r="N27" s="85">
        <f t="shared" si="7"/>
        <v>-12447.855145930725</v>
      </c>
      <c r="O27" s="86">
        <f t="shared" si="8"/>
        <v>1811612.5606686536</v>
      </c>
    </row>
    <row r="28" spans="1:15" x14ac:dyDescent="0.25">
      <c r="A28" s="76"/>
      <c r="B28" s="81"/>
      <c r="C28" s="76">
        <f t="shared" si="1"/>
        <v>23</v>
      </c>
      <c r="D28" s="85">
        <f t="shared" si="2"/>
        <v>-13856.084583702321</v>
      </c>
      <c r="E28" s="85">
        <f t="shared" si="9"/>
        <v>-2451.3321846280505</v>
      </c>
      <c r="F28" s="85">
        <f t="shared" si="0"/>
        <v>-11404.75239907427</v>
      </c>
      <c r="G28" s="86">
        <f t="shared" si="3"/>
        <v>1822309.0516672565</v>
      </c>
      <c r="H28" s="80"/>
      <c r="I28" s="76"/>
      <c r="J28" s="81"/>
      <c r="K28" s="76">
        <f t="shared" si="4"/>
        <v>23</v>
      </c>
      <c r="L28" s="85">
        <f t="shared" si="5"/>
        <v>-15508.466160639337</v>
      </c>
      <c r="M28" s="85">
        <f t="shared" si="6"/>
        <v>-3078.4645789610786</v>
      </c>
      <c r="N28" s="85">
        <f t="shared" si="7"/>
        <v>-12430.001581678258</v>
      </c>
      <c r="O28" s="86">
        <f t="shared" si="8"/>
        <v>1808534.0960896926</v>
      </c>
    </row>
    <row r="29" spans="1:15" x14ac:dyDescent="0.25">
      <c r="A29" s="76"/>
      <c r="B29" s="81">
        <f>SUM(D18:D29)</f>
        <v>-166273.01500442784</v>
      </c>
      <c r="C29" s="76">
        <f t="shared" si="1"/>
        <v>24</v>
      </c>
      <c r="D29" s="85">
        <f t="shared" si="2"/>
        <v>-13856.084583702321</v>
      </c>
      <c r="E29" s="85">
        <f t="shared" si="9"/>
        <v>-2466.6530107819726</v>
      </c>
      <c r="F29" s="85">
        <f t="shared" si="0"/>
        <v>-11389.431572920348</v>
      </c>
      <c r="G29" s="86">
        <f t="shared" si="3"/>
        <v>1819842.3986564744</v>
      </c>
      <c r="H29" s="80"/>
      <c r="I29" s="76"/>
      <c r="J29" s="81">
        <f>SUM(L18:L29)</f>
        <v>-186101.59392767205</v>
      </c>
      <c r="K29" s="76">
        <f t="shared" si="4"/>
        <v>24</v>
      </c>
      <c r="L29" s="85">
        <f t="shared" si="5"/>
        <v>-15508.466160639337</v>
      </c>
      <c r="M29" s="85">
        <f t="shared" si="6"/>
        <v>-3096.4222890050187</v>
      </c>
      <c r="N29" s="85">
        <f t="shared" si="7"/>
        <v>-12412.043871634318</v>
      </c>
      <c r="O29" s="86">
        <f t="shared" si="8"/>
        <v>1805437.6738006875</v>
      </c>
    </row>
    <row r="30" spans="1:15" x14ac:dyDescent="0.25">
      <c r="A30" s="76"/>
      <c r="B30" s="81"/>
      <c r="C30" s="76">
        <f t="shared" si="1"/>
        <v>25</v>
      </c>
      <c r="D30" s="85">
        <f t="shared" si="2"/>
        <v>-13856.084583702321</v>
      </c>
      <c r="E30" s="85">
        <f t="shared" si="9"/>
        <v>-2482.0695920993603</v>
      </c>
      <c r="F30" s="85">
        <f t="shared" si="0"/>
        <v>-11374.01499160296</v>
      </c>
      <c r="G30" s="86">
        <f t="shared" si="3"/>
        <v>1817360.329064375</v>
      </c>
      <c r="H30" s="80"/>
      <c r="I30" s="76"/>
      <c r="J30" s="81"/>
      <c r="K30" s="76">
        <f t="shared" si="4"/>
        <v>25</v>
      </c>
      <c r="L30" s="85">
        <f t="shared" si="5"/>
        <v>-15508.466160639337</v>
      </c>
      <c r="M30" s="85">
        <f t="shared" si="6"/>
        <v>-3114.4847523575481</v>
      </c>
      <c r="N30" s="85">
        <f t="shared" si="7"/>
        <v>-12393.981408281788</v>
      </c>
      <c r="O30" s="86">
        <f t="shared" si="8"/>
        <v>1802323.1890483301</v>
      </c>
    </row>
    <row r="31" spans="1:15" x14ac:dyDescent="0.25">
      <c r="A31" s="76"/>
      <c r="B31" s="81"/>
      <c r="C31" s="76">
        <f t="shared" si="1"/>
        <v>26</v>
      </c>
      <c r="D31" s="85">
        <f t="shared" si="2"/>
        <v>-13856.084583702321</v>
      </c>
      <c r="E31" s="85">
        <f t="shared" si="9"/>
        <v>-2497.5825270499827</v>
      </c>
      <c r="F31" s="85">
        <f t="shared" si="0"/>
        <v>-11358.502056652338</v>
      </c>
      <c r="G31" s="86">
        <f t="shared" si="3"/>
        <v>1814862.746537325</v>
      </c>
      <c r="H31" s="80"/>
      <c r="I31" s="76"/>
      <c r="J31" s="81"/>
      <c r="K31" s="76">
        <f t="shared" si="4"/>
        <v>26</v>
      </c>
      <c r="L31" s="85">
        <f t="shared" si="5"/>
        <v>-15508.466160639337</v>
      </c>
      <c r="M31" s="85">
        <f t="shared" si="6"/>
        <v>-3132.6525800796335</v>
      </c>
      <c r="N31" s="85">
        <f t="shared" si="7"/>
        <v>-12375.813580559703</v>
      </c>
      <c r="O31" s="86">
        <f t="shared" si="8"/>
        <v>1799190.5364682504</v>
      </c>
    </row>
    <row r="32" spans="1:15" x14ac:dyDescent="0.25">
      <c r="A32" s="76"/>
      <c r="B32" s="81"/>
      <c r="C32" s="76">
        <f t="shared" si="1"/>
        <v>27</v>
      </c>
      <c r="D32" s="85">
        <f t="shared" si="2"/>
        <v>-13856.084583702321</v>
      </c>
      <c r="E32" s="85">
        <f t="shared" si="9"/>
        <v>-2513.192417844044</v>
      </c>
      <c r="F32" s="85">
        <f t="shared" si="0"/>
        <v>-11342.892165858277</v>
      </c>
      <c r="G32" s="86">
        <f t="shared" si="3"/>
        <v>1812349.554119481</v>
      </c>
      <c r="H32" s="80"/>
      <c r="I32" s="76"/>
      <c r="J32" s="81"/>
      <c r="K32" s="76">
        <f t="shared" si="4"/>
        <v>27</v>
      </c>
      <c r="L32" s="85">
        <f t="shared" si="5"/>
        <v>-15508.466160639337</v>
      </c>
      <c r="M32" s="85">
        <f t="shared" si="6"/>
        <v>-3150.9263867967638</v>
      </c>
      <c r="N32" s="85">
        <f t="shared" si="7"/>
        <v>-12357.539773842573</v>
      </c>
      <c r="O32" s="86">
        <f t="shared" si="8"/>
        <v>1796039.6100814536</v>
      </c>
    </row>
    <row r="33" spans="1:15" x14ac:dyDescent="0.25">
      <c r="A33" s="76"/>
      <c r="B33" s="81"/>
      <c r="C33" s="76">
        <f t="shared" si="1"/>
        <v>28</v>
      </c>
      <c r="D33" s="85">
        <f t="shared" si="2"/>
        <v>-13856.084583702321</v>
      </c>
      <c r="E33" s="85">
        <f t="shared" si="9"/>
        <v>-2528.8998704555706</v>
      </c>
      <c r="F33" s="85">
        <f t="shared" si="0"/>
        <v>-11327.18471324675</v>
      </c>
      <c r="G33" s="86">
        <f t="shared" si="3"/>
        <v>1809820.6542490255</v>
      </c>
      <c r="H33" s="80"/>
      <c r="I33" s="76"/>
      <c r="J33" s="81"/>
      <c r="K33" s="76">
        <f t="shared" si="4"/>
        <v>28</v>
      </c>
      <c r="L33" s="85">
        <f t="shared" si="5"/>
        <v>-15508.466160639337</v>
      </c>
      <c r="M33" s="85">
        <f t="shared" si="6"/>
        <v>-3169.3067907197455</v>
      </c>
      <c r="N33" s="85">
        <f t="shared" si="7"/>
        <v>-12339.159369919591</v>
      </c>
      <c r="O33" s="86">
        <f t="shared" si="8"/>
        <v>1792870.3032907338</v>
      </c>
    </row>
    <row r="34" spans="1:15" x14ac:dyDescent="0.25">
      <c r="A34" s="76"/>
      <c r="B34" s="81"/>
      <c r="C34" s="76">
        <f t="shared" si="1"/>
        <v>29</v>
      </c>
      <c r="D34" s="85">
        <f t="shared" si="2"/>
        <v>-13856.084583702321</v>
      </c>
      <c r="E34" s="85">
        <f t="shared" si="9"/>
        <v>-2544.7054946459175</v>
      </c>
      <c r="F34" s="85">
        <f t="shared" si="0"/>
        <v>-11311.379089056403</v>
      </c>
      <c r="G34" s="86">
        <f t="shared" si="3"/>
        <v>1807275.9487543795</v>
      </c>
      <c r="H34" s="80"/>
      <c r="I34" s="76"/>
      <c r="J34" s="81"/>
      <c r="K34" s="76">
        <f t="shared" si="4"/>
        <v>29</v>
      </c>
      <c r="L34" s="85">
        <f t="shared" si="5"/>
        <v>-15508.466160639337</v>
      </c>
      <c r="M34" s="85">
        <f t="shared" si="6"/>
        <v>-3187.7944136656115</v>
      </c>
      <c r="N34" s="85">
        <f t="shared" si="7"/>
        <v>-12320.671746973725</v>
      </c>
      <c r="O34" s="86">
        <f t="shared" si="8"/>
        <v>1789682.5088770683</v>
      </c>
    </row>
    <row r="35" spans="1:15" x14ac:dyDescent="0.25">
      <c r="A35" s="76"/>
      <c r="B35" s="81"/>
      <c r="C35" s="76">
        <f t="shared" si="1"/>
        <v>30</v>
      </c>
      <c r="D35" s="85">
        <f t="shared" si="2"/>
        <v>-13856.084583702321</v>
      </c>
      <c r="E35" s="85">
        <f t="shared" si="9"/>
        <v>-2560.6099039874534</v>
      </c>
      <c r="F35" s="85">
        <f t="shared" si="0"/>
        <v>-11295.474679714867</v>
      </c>
      <c r="G35" s="86">
        <f t="shared" si="3"/>
        <v>1804715.338850392</v>
      </c>
      <c r="H35" s="80"/>
      <c r="I35" s="76"/>
      <c r="J35" s="81"/>
      <c r="K35" s="76">
        <f t="shared" si="4"/>
        <v>30</v>
      </c>
      <c r="L35" s="85">
        <f t="shared" si="5"/>
        <v>-15508.466160639337</v>
      </c>
      <c r="M35" s="85">
        <f t="shared" si="6"/>
        <v>-3206.3898810786613</v>
      </c>
      <c r="N35" s="85">
        <f t="shared" si="7"/>
        <v>-12302.076279560675</v>
      </c>
      <c r="O35" s="86">
        <f t="shared" si="8"/>
        <v>1786476.1189959897</v>
      </c>
    </row>
    <row r="36" spans="1:15" x14ac:dyDescent="0.25">
      <c r="A36" s="76"/>
      <c r="B36" s="81"/>
      <c r="C36" s="76">
        <f t="shared" si="1"/>
        <v>31</v>
      </c>
      <c r="D36" s="85">
        <f t="shared" si="2"/>
        <v>-13856.084583702321</v>
      </c>
      <c r="E36" s="85">
        <f t="shared" si="9"/>
        <v>-2576.6137158873753</v>
      </c>
      <c r="F36" s="85">
        <f t="shared" si="0"/>
        <v>-11279.470867814945</v>
      </c>
      <c r="G36" s="86">
        <f t="shared" si="3"/>
        <v>1802138.7251345047</v>
      </c>
      <c r="H36" s="80"/>
      <c r="I36" s="76"/>
      <c r="J36" s="81"/>
      <c r="K36" s="76">
        <f t="shared" si="4"/>
        <v>31</v>
      </c>
      <c r="L36" s="85">
        <f t="shared" si="5"/>
        <v>-15508.466160639337</v>
      </c>
      <c r="M36" s="85">
        <f t="shared" si="6"/>
        <v>-3225.0938220516236</v>
      </c>
      <c r="N36" s="85">
        <f t="shared" si="7"/>
        <v>-12283.372338587713</v>
      </c>
      <c r="O36" s="86">
        <f t="shared" si="8"/>
        <v>1783251.0251739381</v>
      </c>
    </row>
    <row r="37" spans="1:15" x14ac:dyDescent="0.25">
      <c r="A37" s="76"/>
      <c r="B37" s="81"/>
      <c r="C37" s="76">
        <f t="shared" si="1"/>
        <v>32</v>
      </c>
      <c r="D37" s="85">
        <f t="shared" si="2"/>
        <v>-13856.084583702321</v>
      </c>
      <c r="E37" s="85">
        <f t="shared" si="9"/>
        <v>-2592.7175516116731</v>
      </c>
      <c r="F37" s="85">
        <f t="shared" si="0"/>
        <v>-11263.367032090648</v>
      </c>
      <c r="G37" s="86">
        <f t="shared" si="3"/>
        <v>1799546.0075828931</v>
      </c>
      <c r="H37" s="80"/>
      <c r="I37" s="76"/>
      <c r="J37" s="81"/>
      <c r="K37" s="76">
        <f t="shared" si="4"/>
        <v>32</v>
      </c>
      <c r="L37" s="85">
        <f t="shared" si="5"/>
        <v>-15508.466160639337</v>
      </c>
      <c r="M37" s="85">
        <f t="shared" si="6"/>
        <v>-3243.9068693469217</v>
      </c>
      <c r="N37" s="85">
        <f t="shared" si="7"/>
        <v>-12264.559291292415</v>
      </c>
      <c r="O37" s="86">
        <f t="shared" si="8"/>
        <v>1780007.1183045912</v>
      </c>
    </row>
    <row r="38" spans="1:15" x14ac:dyDescent="0.25">
      <c r="A38" s="76"/>
      <c r="B38" s="81"/>
      <c r="C38" s="76">
        <f t="shared" si="1"/>
        <v>33</v>
      </c>
      <c r="D38" s="85">
        <f t="shared" si="2"/>
        <v>-13856.084583702321</v>
      </c>
      <c r="E38" s="85">
        <f t="shared" si="9"/>
        <v>-2608.9220363092463</v>
      </c>
      <c r="F38" s="85">
        <f t="shared" si="0"/>
        <v>-11247.162547393074</v>
      </c>
      <c r="G38" s="86">
        <f t="shared" si="3"/>
        <v>1796937.0855465839</v>
      </c>
      <c r="H38" s="80"/>
      <c r="I38" s="76"/>
      <c r="J38" s="81"/>
      <c r="K38" s="76">
        <f t="shared" si="4"/>
        <v>33</v>
      </c>
      <c r="L38" s="85">
        <f t="shared" si="5"/>
        <v>-15508.466160639337</v>
      </c>
      <c r="M38" s="85">
        <f t="shared" si="6"/>
        <v>-3262.829659418112</v>
      </c>
      <c r="N38" s="85">
        <f t="shared" si="7"/>
        <v>-12245.636501221225</v>
      </c>
      <c r="O38" s="86">
        <f t="shared" si="8"/>
        <v>1776744.288645173</v>
      </c>
    </row>
    <row r="39" spans="1:15" x14ac:dyDescent="0.25">
      <c r="A39" s="76"/>
      <c r="B39" s="81"/>
      <c r="C39" s="76">
        <f t="shared" si="1"/>
        <v>34</v>
      </c>
      <c r="D39" s="85">
        <f t="shared" si="2"/>
        <v>-13856.084583702321</v>
      </c>
      <c r="E39" s="85">
        <f t="shared" si="9"/>
        <v>-2625.2277990361799</v>
      </c>
      <c r="F39" s="85">
        <f t="shared" si="0"/>
        <v>-11230.856784666141</v>
      </c>
      <c r="G39" s="86">
        <f t="shared" si="3"/>
        <v>1794311.8577475478</v>
      </c>
      <c r="H39" s="80"/>
      <c r="I39" s="76"/>
      <c r="J39" s="81"/>
      <c r="K39" s="76">
        <f t="shared" si="4"/>
        <v>34</v>
      </c>
      <c r="L39" s="85">
        <f t="shared" si="5"/>
        <v>-15508.466160639337</v>
      </c>
      <c r="M39" s="85">
        <f t="shared" si="6"/>
        <v>-3281.862832431385</v>
      </c>
      <c r="N39" s="85">
        <f t="shared" si="7"/>
        <v>-12226.603328207952</v>
      </c>
      <c r="O39" s="86">
        <f t="shared" si="8"/>
        <v>1773462.4258127415</v>
      </c>
    </row>
    <row r="40" spans="1:15" x14ac:dyDescent="0.25">
      <c r="A40" s="76"/>
      <c r="B40" s="81"/>
      <c r="C40" s="76">
        <f t="shared" si="1"/>
        <v>35</v>
      </c>
      <c r="D40" s="85">
        <f t="shared" si="2"/>
        <v>-13856.084583702321</v>
      </c>
      <c r="E40" s="85">
        <f t="shared" si="9"/>
        <v>-2641.6354727801536</v>
      </c>
      <c r="F40" s="85">
        <f t="shared" si="0"/>
        <v>-11214.449110922167</v>
      </c>
      <c r="G40" s="86">
        <f t="shared" si="3"/>
        <v>1791670.2222747677</v>
      </c>
      <c r="H40" s="80"/>
      <c r="I40" s="76"/>
      <c r="J40" s="81"/>
      <c r="K40" s="76">
        <f t="shared" si="4"/>
        <v>35</v>
      </c>
      <c r="L40" s="85">
        <f t="shared" si="5"/>
        <v>-15508.466160639337</v>
      </c>
      <c r="M40" s="85">
        <f t="shared" si="6"/>
        <v>-3301.0070322872325</v>
      </c>
      <c r="N40" s="85">
        <f t="shared" si="7"/>
        <v>-12207.459128352104</v>
      </c>
      <c r="O40" s="86">
        <f t="shared" si="8"/>
        <v>1770161.4187804542</v>
      </c>
    </row>
    <row r="41" spans="1:15" x14ac:dyDescent="0.25">
      <c r="A41" s="76"/>
      <c r="B41" s="81">
        <f>SUM(D30:D41)</f>
        <v>-166273.01500442784</v>
      </c>
      <c r="C41" s="76">
        <f t="shared" si="1"/>
        <v>36</v>
      </c>
      <c r="D41" s="85">
        <f t="shared" si="2"/>
        <v>-13856.084583702321</v>
      </c>
      <c r="E41" s="85">
        <f>PPMT($B$3/12,C41,$B$2,$B$1)</f>
        <v>-2658.1456944850288</v>
      </c>
      <c r="F41" s="85">
        <f>SUM(D41-E41)</f>
        <v>-11197.938889217292</v>
      </c>
      <c r="G41" s="86">
        <f>SUM(G40+E41)</f>
        <v>1789012.0765802828</v>
      </c>
      <c r="H41" s="80"/>
      <c r="I41" s="76"/>
      <c r="J41" s="81">
        <f>SUM(L30:L41)</f>
        <v>-186101.59392767205</v>
      </c>
      <c r="K41" s="76">
        <f t="shared" si="4"/>
        <v>36</v>
      </c>
      <c r="L41" s="85">
        <f t="shared" si="5"/>
        <v>-15508.466160639337</v>
      </c>
      <c r="M41" s="85">
        <f t="shared" si="6"/>
        <v>-3320.2629066422433</v>
      </c>
      <c r="N41" s="85">
        <f t="shared" si="7"/>
        <v>-12188.203253997093</v>
      </c>
      <c r="O41" s="86">
        <f>SUM(O40+M41)</f>
        <v>1766841.155873812</v>
      </c>
    </row>
    <row r="42" spans="1:15" x14ac:dyDescent="0.25">
      <c r="A42" s="76"/>
      <c r="B42" s="81"/>
      <c r="C42" s="76">
        <f t="shared" si="1"/>
        <v>37</v>
      </c>
      <c r="D42" s="85">
        <f t="shared" si="2"/>
        <v>-13856.084583702321</v>
      </c>
      <c r="E42" s="85">
        <f t="shared" ref="E42:E105" si="10">PPMT($B$3/12,C42,$B$2,$B$1)</f>
        <v>-2674.7591050755636</v>
      </c>
      <c r="F42" s="85">
        <f t="shared" ref="F42:F105" si="11">SUM(D42-E42)</f>
        <v>-11181.325478626757</v>
      </c>
      <c r="G42" s="86">
        <f t="shared" ref="G42:G105" si="12">SUM(G41+E42)</f>
        <v>1786337.3174752071</v>
      </c>
      <c r="H42" s="80"/>
      <c r="I42" s="76"/>
      <c r="J42" s="81"/>
      <c r="K42" s="76">
        <f t="shared" si="4"/>
        <v>37</v>
      </c>
      <c r="L42" s="85">
        <f t="shared" si="5"/>
        <v>-15508.466160639337</v>
      </c>
      <c r="M42" s="85">
        <f t="shared" si="6"/>
        <v>-3339.6311069309886</v>
      </c>
      <c r="N42" s="85">
        <f t="shared" si="7"/>
        <v>-12168.835053708348</v>
      </c>
      <c r="O42" s="86">
        <f t="shared" ref="O42:O105" si="13">SUM(O41+M42)</f>
        <v>1763501.524766881</v>
      </c>
    </row>
    <row r="43" spans="1:15" x14ac:dyDescent="0.25">
      <c r="A43" s="76"/>
      <c r="B43" s="81"/>
      <c r="C43" s="76">
        <f t="shared" si="1"/>
        <v>38</v>
      </c>
      <c r="D43" s="85">
        <f t="shared" si="2"/>
        <v>-13856.084583702321</v>
      </c>
      <c r="E43" s="85">
        <f t="shared" si="10"/>
        <v>-2691.4763494822855</v>
      </c>
      <c r="F43" s="85">
        <f t="shared" si="11"/>
        <v>-11164.608234220035</v>
      </c>
      <c r="G43" s="86">
        <f t="shared" si="12"/>
        <v>1783645.8411257248</v>
      </c>
      <c r="H43" s="80"/>
      <c r="I43" s="76"/>
      <c r="J43" s="81"/>
      <c r="K43" s="76">
        <f t="shared" si="4"/>
        <v>38</v>
      </c>
      <c r="L43" s="85">
        <f t="shared" si="5"/>
        <v>-15508.466160639337</v>
      </c>
      <c r="M43" s="85">
        <f t="shared" si="6"/>
        <v>-3359.1122883880871</v>
      </c>
      <c r="N43" s="85">
        <f t="shared" si="7"/>
        <v>-12149.353872251249</v>
      </c>
      <c r="O43" s="86">
        <f t="shared" si="13"/>
        <v>1760142.4124784928</v>
      </c>
    </row>
    <row r="44" spans="1:15" x14ac:dyDescent="0.25">
      <c r="A44" s="76"/>
      <c r="B44" s="81"/>
      <c r="C44" s="76">
        <f t="shared" si="1"/>
        <v>39</v>
      </c>
      <c r="D44" s="85">
        <f t="shared" si="2"/>
        <v>-13856.084583702321</v>
      </c>
      <c r="E44" s="85">
        <f t="shared" si="10"/>
        <v>-2708.2980766665496</v>
      </c>
      <c r="F44" s="85">
        <f t="shared" si="11"/>
        <v>-11147.786507035771</v>
      </c>
      <c r="G44" s="86">
        <f t="shared" si="12"/>
        <v>1780937.5430490582</v>
      </c>
      <c r="H44" s="80"/>
      <c r="I44" s="76"/>
      <c r="J44" s="81"/>
      <c r="K44" s="76">
        <f t="shared" si="4"/>
        <v>39</v>
      </c>
      <c r="L44" s="85">
        <f t="shared" si="5"/>
        <v>-15508.466160639337</v>
      </c>
      <c r="M44" s="85">
        <f t="shared" si="6"/>
        <v>-3378.7071100703506</v>
      </c>
      <c r="N44" s="85">
        <f t="shared" si="7"/>
        <v>-12129.759050568986</v>
      </c>
      <c r="O44" s="86">
        <f t="shared" si="13"/>
        <v>1756763.7053684224</v>
      </c>
    </row>
    <row r="45" spans="1:15" x14ac:dyDescent="0.25">
      <c r="A45" s="76"/>
      <c r="B45" s="81"/>
      <c r="C45" s="76">
        <f t="shared" si="1"/>
        <v>40</v>
      </c>
      <c r="D45" s="85">
        <f t="shared" si="2"/>
        <v>-13856.084583702321</v>
      </c>
      <c r="E45" s="85">
        <f t="shared" si="10"/>
        <v>-2725.2249396457173</v>
      </c>
      <c r="F45" s="85">
        <f t="shared" si="11"/>
        <v>-11130.859644056603</v>
      </c>
      <c r="G45" s="86">
        <f t="shared" si="12"/>
        <v>1778212.3181094124</v>
      </c>
      <c r="H45" s="80"/>
      <c r="I45" s="76"/>
      <c r="J45" s="81"/>
      <c r="K45" s="76">
        <f t="shared" si="4"/>
        <v>40</v>
      </c>
      <c r="L45" s="85">
        <f t="shared" si="5"/>
        <v>-15508.466160639337</v>
      </c>
      <c r="M45" s="85">
        <f t="shared" si="6"/>
        <v>-3398.4162348790942</v>
      </c>
      <c r="N45" s="85">
        <f t="shared" si="7"/>
        <v>-12110.049925760242</v>
      </c>
      <c r="O45" s="86">
        <f t="shared" si="13"/>
        <v>1753365.2891335434</v>
      </c>
    </row>
    <row r="46" spans="1:15" x14ac:dyDescent="0.25">
      <c r="A46" s="76"/>
      <c r="B46" s="81"/>
      <c r="C46" s="76">
        <f t="shared" si="1"/>
        <v>41</v>
      </c>
      <c r="D46" s="85">
        <f t="shared" si="2"/>
        <v>-13856.084583702321</v>
      </c>
      <c r="E46" s="85">
        <f t="shared" si="10"/>
        <v>-2742.2575955185021</v>
      </c>
      <c r="F46" s="85">
        <f t="shared" si="11"/>
        <v>-11113.826988183819</v>
      </c>
      <c r="G46" s="86">
        <f t="shared" si="12"/>
        <v>1775470.0605138938</v>
      </c>
      <c r="H46" s="80"/>
      <c r="I46" s="76"/>
      <c r="J46" s="81"/>
      <c r="K46" s="76">
        <f t="shared" si="4"/>
        <v>41</v>
      </c>
      <c r="L46" s="85">
        <f t="shared" si="5"/>
        <v>-15508.466160639337</v>
      </c>
      <c r="M46" s="85">
        <f t="shared" si="6"/>
        <v>-3418.2403295825552</v>
      </c>
      <c r="N46" s="85">
        <f t="shared" si="7"/>
        <v>-12090.225831056781</v>
      </c>
      <c r="O46" s="86">
        <f t="shared" si="13"/>
        <v>1749947.0488039609</v>
      </c>
    </row>
    <row r="47" spans="1:15" x14ac:dyDescent="0.25">
      <c r="A47" s="76"/>
      <c r="B47" s="81"/>
      <c r="C47" s="76">
        <f t="shared" si="1"/>
        <v>42</v>
      </c>
      <c r="D47" s="85">
        <f t="shared" si="2"/>
        <v>-13856.084583702321</v>
      </c>
      <c r="E47" s="85">
        <f t="shared" si="10"/>
        <v>-2759.3967054904933</v>
      </c>
      <c r="F47" s="85">
        <f t="shared" si="11"/>
        <v>-11096.687878211827</v>
      </c>
      <c r="G47" s="86">
        <f t="shared" si="12"/>
        <v>1772710.6638084033</v>
      </c>
      <c r="H47" s="80"/>
      <c r="I47" s="76"/>
      <c r="J47" s="81"/>
      <c r="K47" s="76">
        <f t="shared" si="4"/>
        <v>42</v>
      </c>
      <c r="L47" s="85">
        <f t="shared" si="5"/>
        <v>-15508.466160639337</v>
      </c>
      <c r="M47" s="85">
        <f t="shared" si="6"/>
        <v>-3438.1800648384542</v>
      </c>
      <c r="N47" s="85">
        <f t="shared" si="7"/>
        <v>-12070.286095800882</v>
      </c>
      <c r="O47" s="86">
        <f t="shared" si="13"/>
        <v>1746508.8687391225</v>
      </c>
    </row>
    <row r="48" spans="1:15" x14ac:dyDescent="0.25">
      <c r="A48" s="76"/>
      <c r="B48" s="81"/>
      <c r="C48" s="76">
        <f t="shared" si="1"/>
        <v>43</v>
      </c>
      <c r="D48" s="85">
        <f t="shared" si="2"/>
        <v>-13856.084583702321</v>
      </c>
      <c r="E48" s="85">
        <f t="shared" si="10"/>
        <v>-2776.6429348998081</v>
      </c>
      <c r="F48" s="85">
        <f t="shared" si="11"/>
        <v>-11079.441648802513</v>
      </c>
      <c r="G48" s="86">
        <f t="shared" si="12"/>
        <v>1769934.0208735035</v>
      </c>
      <c r="H48" s="80"/>
      <c r="I48" s="76"/>
      <c r="J48" s="81"/>
      <c r="K48" s="76">
        <f t="shared" si="4"/>
        <v>43</v>
      </c>
      <c r="L48" s="85">
        <f t="shared" si="5"/>
        <v>-15508.466160639337</v>
      </c>
      <c r="M48" s="85">
        <f t="shared" si="6"/>
        <v>-3458.2361152166777</v>
      </c>
      <c r="N48" s="85">
        <f t="shared" si="7"/>
        <v>-12050.230045422659</v>
      </c>
      <c r="O48" s="86">
        <f t="shared" si="13"/>
        <v>1743050.6326239058</v>
      </c>
    </row>
    <row r="49" spans="1:15" x14ac:dyDescent="0.25">
      <c r="A49" s="76"/>
      <c r="B49" s="81"/>
      <c r="C49" s="76">
        <f t="shared" si="1"/>
        <v>44</v>
      </c>
      <c r="D49" s="85">
        <f t="shared" si="2"/>
        <v>-13856.084583702321</v>
      </c>
      <c r="E49" s="85">
        <f t="shared" si="10"/>
        <v>-2793.9969532429313</v>
      </c>
      <c r="F49" s="85">
        <f t="shared" si="11"/>
        <v>-11062.087630459389</v>
      </c>
      <c r="G49" s="86">
        <f t="shared" si="12"/>
        <v>1767140.0239202606</v>
      </c>
      <c r="H49" s="80"/>
      <c r="I49" s="76"/>
      <c r="J49" s="81"/>
      <c r="K49" s="76">
        <f t="shared" si="4"/>
        <v>44</v>
      </c>
      <c r="L49" s="85">
        <f t="shared" si="5"/>
        <v>-15508.466160639337</v>
      </c>
      <c r="M49" s="85">
        <f t="shared" si="6"/>
        <v>-3478.4091592221102</v>
      </c>
      <c r="N49" s="85">
        <f t="shared" si="7"/>
        <v>-12030.057001417226</v>
      </c>
      <c r="O49" s="86">
        <f t="shared" si="13"/>
        <v>1739572.2234646836</v>
      </c>
    </row>
    <row r="50" spans="1:15" x14ac:dyDescent="0.25">
      <c r="A50" s="76"/>
      <c r="B50" s="81"/>
      <c r="C50" s="76">
        <f t="shared" si="1"/>
        <v>45</v>
      </c>
      <c r="D50" s="85">
        <f t="shared" si="2"/>
        <v>-13856.084583702321</v>
      </c>
      <c r="E50" s="85">
        <f t="shared" si="10"/>
        <v>-2811.4594342007003</v>
      </c>
      <c r="F50" s="85">
        <f t="shared" si="11"/>
        <v>-11044.62514950162</v>
      </c>
      <c r="G50" s="86">
        <f t="shared" si="12"/>
        <v>1764328.5644860598</v>
      </c>
      <c r="H50" s="80"/>
      <c r="I50" s="76"/>
      <c r="J50" s="81"/>
      <c r="K50" s="76">
        <f t="shared" si="4"/>
        <v>45</v>
      </c>
      <c r="L50" s="85">
        <f t="shared" si="5"/>
        <v>-15508.466160639337</v>
      </c>
      <c r="M50" s="85">
        <f t="shared" si="6"/>
        <v>-3498.6998793175699</v>
      </c>
      <c r="N50" s="85">
        <f t="shared" si="7"/>
        <v>-12009.766281321767</v>
      </c>
      <c r="O50" s="86">
        <f t="shared" si="13"/>
        <v>1736073.5235853661</v>
      </c>
    </row>
    <row r="51" spans="1:15" x14ac:dyDescent="0.25">
      <c r="A51" s="76"/>
      <c r="B51" s="81"/>
      <c r="C51" s="76">
        <f t="shared" si="1"/>
        <v>46</v>
      </c>
      <c r="D51" s="85">
        <f t="shared" si="2"/>
        <v>-13856.084583702321</v>
      </c>
      <c r="E51" s="85">
        <f t="shared" si="10"/>
        <v>-2829.0310556644545</v>
      </c>
      <c r="F51" s="85">
        <f t="shared" si="11"/>
        <v>-11027.053528037866</v>
      </c>
      <c r="G51" s="86">
        <f t="shared" si="12"/>
        <v>1761499.5334303954</v>
      </c>
      <c r="H51" s="80"/>
      <c r="I51" s="76"/>
      <c r="J51" s="81"/>
      <c r="K51" s="76">
        <f t="shared" si="4"/>
        <v>46</v>
      </c>
      <c r="L51" s="85">
        <f t="shared" si="5"/>
        <v>-15508.466160639337</v>
      </c>
      <c r="M51" s="85">
        <f t="shared" si="6"/>
        <v>-3519.1089619469276</v>
      </c>
      <c r="N51" s="85">
        <f t="shared" si="7"/>
        <v>-11989.357198692409</v>
      </c>
      <c r="O51" s="86">
        <f t="shared" si="13"/>
        <v>1732554.4146234191</v>
      </c>
    </row>
    <row r="52" spans="1:15" x14ac:dyDescent="0.25">
      <c r="A52" s="76"/>
      <c r="B52" s="81"/>
      <c r="C52" s="76">
        <f t="shared" si="1"/>
        <v>47</v>
      </c>
      <c r="D52" s="85">
        <f t="shared" si="2"/>
        <v>-13856.084583702321</v>
      </c>
      <c r="E52" s="85">
        <f t="shared" si="10"/>
        <v>-2846.7124997623614</v>
      </c>
      <c r="F52" s="85">
        <f t="shared" si="11"/>
        <v>-11009.372083939959</v>
      </c>
      <c r="G52" s="86">
        <f t="shared" si="12"/>
        <v>1758652.820930633</v>
      </c>
      <c r="H52" s="80"/>
      <c r="I52" s="76"/>
      <c r="J52" s="81"/>
      <c r="K52" s="76">
        <f t="shared" si="4"/>
        <v>47</v>
      </c>
      <c r="L52" s="85">
        <f t="shared" si="5"/>
        <v>-15508.466160639337</v>
      </c>
      <c r="M52" s="85">
        <f t="shared" si="6"/>
        <v>-3539.6370975582813</v>
      </c>
      <c r="N52" s="85">
        <f t="shared" si="7"/>
        <v>-11968.829063081055</v>
      </c>
      <c r="O52" s="86">
        <f t="shared" si="13"/>
        <v>1729014.7775258608</v>
      </c>
    </row>
    <row r="53" spans="1:15" x14ac:dyDescent="0.25">
      <c r="A53" s="76"/>
      <c r="B53" s="81">
        <f>SUM(D42:D53)</f>
        <v>-166273.01500442784</v>
      </c>
      <c r="C53" s="76">
        <f t="shared" si="1"/>
        <v>48</v>
      </c>
      <c r="D53" s="85">
        <f t="shared" si="2"/>
        <v>-13856.084583702321</v>
      </c>
      <c r="E53" s="85">
        <f t="shared" si="10"/>
        <v>-2864.5044528858707</v>
      </c>
      <c r="F53" s="85">
        <f t="shared" si="11"/>
        <v>-10991.58013081645</v>
      </c>
      <c r="G53" s="86">
        <f t="shared" si="12"/>
        <v>1755788.3164777472</v>
      </c>
      <c r="H53" s="80"/>
      <c r="I53" s="76"/>
      <c r="J53" s="81">
        <f>SUM(L42:L53)</f>
        <v>-186101.59392767205</v>
      </c>
      <c r="K53" s="76">
        <f t="shared" si="4"/>
        <v>48</v>
      </c>
      <c r="L53" s="85">
        <f t="shared" si="5"/>
        <v>-15508.466160639337</v>
      </c>
      <c r="M53" s="85">
        <f t="shared" si="6"/>
        <v>-3560.2849806273698</v>
      </c>
      <c r="N53" s="85">
        <f t="shared" si="7"/>
        <v>-11948.181180011967</v>
      </c>
      <c r="O53" s="86">
        <f t="shared" si="13"/>
        <v>1725454.4925452333</v>
      </c>
    </row>
    <row r="54" spans="1:15" x14ac:dyDescent="0.25">
      <c r="A54" s="76"/>
      <c r="B54" s="81"/>
      <c r="C54" s="76">
        <f t="shared" si="1"/>
        <v>49</v>
      </c>
      <c r="D54" s="85">
        <f t="shared" si="2"/>
        <v>-13856.084583702321</v>
      </c>
      <c r="E54" s="85">
        <f t="shared" si="10"/>
        <v>-2882.4076057164111</v>
      </c>
      <c r="F54" s="85">
        <f t="shared" si="11"/>
        <v>-10973.67697798591</v>
      </c>
      <c r="G54" s="86">
        <f t="shared" si="12"/>
        <v>1752905.9088720307</v>
      </c>
      <c r="H54" s="80"/>
      <c r="I54" s="76"/>
      <c r="J54" s="81"/>
      <c r="K54" s="76">
        <f t="shared" si="4"/>
        <v>49</v>
      </c>
      <c r="L54" s="85">
        <f t="shared" si="5"/>
        <v>-15508.466160639337</v>
      </c>
      <c r="M54" s="85">
        <f t="shared" si="6"/>
        <v>-3581.0533096810304</v>
      </c>
      <c r="N54" s="85">
        <f t="shared" si="7"/>
        <v>-11927.412850958306</v>
      </c>
      <c r="O54" s="86">
        <f t="shared" si="13"/>
        <v>1721873.4392355522</v>
      </c>
    </row>
    <row r="55" spans="1:15" x14ac:dyDescent="0.25">
      <c r="A55" s="76"/>
      <c r="B55" s="81"/>
      <c r="C55" s="76">
        <f t="shared" si="1"/>
        <v>50</v>
      </c>
      <c r="D55" s="85">
        <f t="shared" si="2"/>
        <v>-13856.084583702321</v>
      </c>
      <c r="E55" s="85">
        <f t="shared" si="10"/>
        <v>-2900.422653252137</v>
      </c>
      <c r="F55" s="85">
        <f t="shared" si="11"/>
        <v>-10955.661930450184</v>
      </c>
      <c r="G55" s="86">
        <f t="shared" si="12"/>
        <v>1750005.4862187786</v>
      </c>
      <c r="H55" s="80"/>
      <c r="I55" s="76"/>
      <c r="J55" s="81"/>
      <c r="K55" s="76">
        <f t="shared" si="4"/>
        <v>50</v>
      </c>
      <c r="L55" s="85">
        <f t="shared" si="5"/>
        <v>-15508.466160639337</v>
      </c>
      <c r="M55" s="85">
        <f t="shared" si="6"/>
        <v>-3601.9427873208388</v>
      </c>
      <c r="N55" s="85">
        <f t="shared" si="7"/>
        <v>-11906.523373318498</v>
      </c>
      <c r="O55" s="86">
        <f t="shared" si="13"/>
        <v>1718271.4964482314</v>
      </c>
    </row>
    <row r="56" spans="1:15" x14ac:dyDescent="0.25">
      <c r="A56" s="76"/>
      <c r="B56" s="81"/>
      <c r="C56" s="76">
        <f t="shared" si="1"/>
        <v>51</v>
      </c>
      <c r="D56" s="85">
        <f t="shared" si="2"/>
        <v>-13856.084583702321</v>
      </c>
      <c r="E56" s="85">
        <f t="shared" si="10"/>
        <v>-2918.550294834964</v>
      </c>
      <c r="F56" s="85">
        <f t="shared" si="11"/>
        <v>-10937.534288867357</v>
      </c>
      <c r="G56" s="86">
        <f t="shared" si="12"/>
        <v>1747086.9359239438</v>
      </c>
      <c r="H56" s="80"/>
      <c r="I56" s="76"/>
      <c r="J56" s="81"/>
      <c r="K56" s="76">
        <f t="shared" si="4"/>
        <v>51</v>
      </c>
      <c r="L56" s="85">
        <f t="shared" si="5"/>
        <v>-15508.466160639337</v>
      </c>
      <c r="M56" s="85">
        <f t="shared" si="6"/>
        <v>-3622.9541202468772</v>
      </c>
      <c r="N56" s="85">
        <f t="shared" si="7"/>
        <v>-11885.512040392459</v>
      </c>
      <c r="O56" s="86">
        <f t="shared" si="13"/>
        <v>1714648.5423279845</v>
      </c>
    </row>
    <row r="57" spans="1:15" x14ac:dyDescent="0.25">
      <c r="A57" s="76"/>
      <c r="B57" s="81"/>
      <c r="C57" s="76">
        <f t="shared" si="1"/>
        <v>52</v>
      </c>
      <c r="D57" s="85">
        <f t="shared" si="2"/>
        <v>-13856.084583702321</v>
      </c>
      <c r="E57" s="85">
        <f t="shared" si="10"/>
        <v>-2936.791234177681</v>
      </c>
      <c r="F57" s="85">
        <f t="shared" si="11"/>
        <v>-10919.29334952464</v>
      </c>
      <c r="G57" s="86">
        <f t="shared" si="12"/>
        <v>1744150.144689766</v>
      </c>
      <c r="H57" s="80"/>
      <c r="I57" s="76"/>
      <c r="J57" s="81"/>
      <c r="K57" s="76">
        <f t="shared" si="4"/>
        <v>52</v>
      </c>
      <c r="L57" s="85">
        <f t="shared" si="5"/>
        <v>-15508.466160639337</v>
      </c>
      <c r="M57" s="85">
        <f t="shared" si="6"/>
        <v>-3644.0880192816512</v>
      </c>
      <c r="N57" s="85">
        <f t="shared" si="7"/>
        <v>-11864.378141357685</v>
      </c>
      <c r="O57" s="86">
        <f t="shared" si="13"/>
        <v>1711004.4543087028</v>
      </c>
    </row>
    <row r="58" spans="1:15" x14ac:dyDescent="0.25">
      <c r="A58" s="76"/>
      <c r="B58" s="81"/>
      <c r="C58" s="76">
        <f t="shared" si="1"/>
        <v>53</v>
      </c>
      <c r="D58" s="85">
        <f t="shared" si="2"/>
        <v>-13856.084583702321</v>
      </c>
      <c r="E58" s="85">
        <f t="shared" si="10"/>
        <v>-2955.1461793912949</v>
      </c>
      <c r="F58" s="85">
        <f t="shared" si="11"/>
        <v>-10900.938404311026</v>
      </c>
      <c r="G58" s="86">
        <f t="shared" si="12"/>
        <v>1741194.9985103747</v>
      </c>
      <c r="H58" s="80"/>
      <c r="I58" s="76"/>
      <c r="J58" s="81"/>
      <c r="K58" s="76">
        <f t="shared" si="4"/>
        <v>53</v>
      </c>
      <c r="L58" s="85">
        <f t="shared" si="5"/>
        <v>-15508.466160639337</v>
      </c>
      <c r="M58" s="85">
        <f t="shared" si="6"/>
        <v>-3665.3451993941253</v>
      </c>
      <c r="N58" s="85">
        <f t="shared" si="7"/>
        <v>-11843.120961245211</v>
      </c>
      <c r="O58" s="86">
        <f t="shared" si="13"/>
        <v>1707339.1091093088</v>
      </c>
    </row>
    <row r="59" spans="1:15" x14ac:dyDescent="0.25">
      <c r="A59" s="76"/>
      <c r="B59" s="81"/>
      <c r="C59" s="76">
        <f t="shared" si="1"/>
        <v>54</v>
      </c>
      <c r="D59" s="85">
        <f t="shared" si="2"/>
        <v>-13856.084583702321</v>
      </c>
      <c r="E59" s="85">
        <f t="shared" si="10"/>
        <v>-2973.6158430124869</v>
      </c>
      <c r="F59" s="85">
        <f t="shared" si="11"/>
        <v>-10882.468740689834</v>
      </c>
      <c r="G59" s="86">
        <f t="shared" si="12"/>
        <v>1738221.3826673622</v>
      </c>
      <c r="H59" s="80"/>
      <c r="I59" s="76"/>
      <c r="J59" s="81"/>
      <c r="K59" s="76">
        <f t="shared" si="4"/>
        <v>54</v>
      </c>
      <c r="L59" s="85">
        <f t="shared" si="5"/>
        <v>-15508.466160639337</v>
      </c>
      <c r="M59" s="85">
        <f t="shared" si="6"/>
        <v>-3686.7263797239248</v>
      </c>
      <c r="N59" s="85">
        <f t="shared" si="7"/>
        <v>-11821.739780915412</v>
      </c>
      <c r="O59" s="86">
        <f t="shared" si="13"/>
        <v>1703652.3827295848</v>
      </c>
    </row>
    <row r="60" spans="1:15" x14ac:dyDescent="0.25">
      <c r="A60" s="76"/>
      <c r="B60" s="81"/>
      <c r="C60" s="76">
        <f t="shared" si="1"/>
        <v>55</v>
      </c>
      <c r="D60" s="85">
        <f t="shared" si="2"/>
        <v>-13856.084583702321</v>
      </c>
      <c r="E60" s="85">
        <f t="shared" si="10"/>
        <v>-2992.200942031317</v>
      </c>
      <c r="F60" s="85">
        <f t="shared" si="11"/>
        <v>-10863.883641671004</v>
      </c>
      <c r="G60" s="86">
        <f t="shared" si="12"/>
        <v>1735229.1817253309</v>
      </c>
      <c r="H60" s="80"/>
      <c r="I60" s="76"/>
      <c r="J60" s="81"/>
      <c r="K60" s="76">
        <f t="shared" si="4"/>
        <v>55</v>
      </c>
      <c r="L60" s="85">
        <f t="shared" si="5"/>
        <v>-15508.466160639337</v>
      </c>
      <c r="M60" s="85">
        <f t="shared" si="6"/>
        <v>-3708.2322836056483</v>
      </c>
      <c r="N60" s="85">
        <f t="shared" si="7"/>
        <v>-11800.233877033688</v>
      </c>
      <c r="O60" s="86">
        <f t="shared" si="13"/>
        <v>1699944.1504459791</v>
      </c>
    </row>
    <row r="61" spans="1:15" x14ac:dyDescent="0.25">
      <c r="A61" s="76"/>
      <c r="B61" s="81"/>
      <c r="C61" s="76">
        <f t="shared" si="1"/>
        <v>56</v>
      </c>
      <c r="D61" s="85">
        <f t="shared" si="2"/>
        <v>-13856.084583702321</v>
      </c>
      <c r="E61" s="85">
        <f t="shared" si="10"/>
        <v>-3010.9021979190111</v>
      </c>
      <c r="F61" s="85">
        <f t="shared" si="11"/>
        <v>-10845.18238578331</v>
      </c>
      <c r="G61" s="86">
        <f t="shared" si="12"/>
        <v>1732218.2795274118</v>
      </c>
      <c r="H61" s="80"/>
      <c r="I61" s="76"/>
      <c r="J61" s="81"/>
      <c r="K61" s="76">
        <f t="shared" si="4"/>
        <v>56</v>
      </c>
      <c r="L61" s="85">
        <f t="shared" si="5"/>
        <v>-15508.466160639337</v>
      </c>
      <c r="M61" s="85">
        <f t="shared" si="6"/>
        <v>-3729.8636385933478</v>
      </c>
      <c r="N61" s="85">
        <f t="shared" si="7"/>
        <v>-11778.602522045989</v>
      </c>
      <c r="O61" s="86">
        <f t="shared" si="13"/>
        <v>1696214.2868073857</v>
      </c>
    </row>
    <row r="62" spans="1:15" x14ac:dyDescent="0.25">
      <c r="A62" s="76"/>
      <c r="B62" s="81"/>
      <c r="C62" s="76">
        <f t="shared" si="1"/>
        <v>57</v>
      </c>
      <c r="D62" s="85">
        <f t="shared" si="2"/>
        <v>-13856.084583702321</v>
      </c>
      <c r="E62" s="85">
        <f t="shared" si="10"/>
        <v>-3029.7203366560061</v>
      </c>
      <c r="F62" s="85">
        <f t="shared" si="11"/>
        <v>-10826.364247046315</v>
      </c>
      <c r="G62" s="86">
        <f t="shared" si="12"/>
        <v>1729188.5591907557</v>
      </c>
      <c r="H62" s="80"/>
      <c r="I62" s="76"/>
      <c r="J62" s="81"/>
      <c r="K62" s="76">
        <f t="shared" si="4"/>
        <v>57</v>
      </c>
      <c r="L62" s="85">
        <f t="shared" si="5"/>
        <v>-15508.466160639337</v>
      </c>
      <c r="M62" s="85">
        <f t="shared" si="6"/>
        <v>-3751.6211764851414</v>
      </c>
      <c r="N62" s="85">
        <f t="shared" si="7"/>
        <v>-11756.844984154195</v>
      </c>
      <c r="O62" s="86">
        <f t="shared" si="13"/>
        <v>1692462.6656309005</v>
      </c>
    </row>
    <row r="63" spans="1:15" x14ac:dyDescent="0.25">
      <c r="A63" s="76"/>
      <c r="B63" s="81"/>
      <c r="C63" s="76">
        <f t="shared" si="1"/>
        <v>58</v>
      </c>
      <c r="D63" s="85">
        <f t="shared" si="2"/>
        <v>-13856.084583702321</v>
      </c>
      <c r="E63" s="85">
        <f t="shared" si="10"/>
        <v>-3048.6560887601063</v>
      </c>
      <c r="F63" s="85">
        <f t="shared" si="11"/>
        <v>-10807.428494942214</v>
      </c>
      <c r="G63" s="86">
        <f t="shared" si="12"/>
        <v>1726139.9031019956</v>
      </c>
      <c r="H63" s="80"/>
      <c r="I63" s="76"/>
      <c r="J63" s="81"/>
      <c r="K63" s="76">
        <f t="shared" si="4"/>
        <v>58</v>
      </c>
      <c r="L63" s="85">
        <f t="shared" si="5"/>
        <v>-15508.466160639337</v>
      </c>
      <c r="M63" s="85">
        <f t="shared" si="6"/>
        <v>-3773.5056333479715</v>
      </c>
      <c r="N63" s="85">
        <f t="shared" si="7"/>
        <v>-11734.960527291365</v>
      </c>
      <c r="O63" s="86">
        <f t="shared" si="13"/>
        <v>1688689.1599975526</v>
      </c>
    </row>
    <row r="64" spans="1:15" x14ac:dyDescent="0.25">
      <c r="A64" s="76"/>
      <c r="B64" s="81"/>
      <c r="C64" s="76">
        <f t="shared" si="1"/>
        <v>59</v>
      </c>
      <c r="D64" s="85">
        <f t="shared" si="2"/>
        <v>-13856.084583702321</v>
      </c>
      <c r="E64" s="85">
        <f t="shared" si="10"/>
        <v>-3067.7101893148556</v>
      </c>
      <c r="F64" s="85">
        <f t="shared" si="11"/>
        <v>-10788.374394387465</v>
      </c>
      <c r="G64" s="86">
        <f t="shared" si="12"/>
        <v>1723072.1929126808</v>
      </c>
      <c r="H64" s="80"/>
      <c r="I64" s="76"/>
      <c r="J64" s="81"/>
      <c r="K64" s="76">
        <f t="shared" si="4"/>
        <v>59</v>
      </c>
      <c r="L64" s="85">
        <f t="shared" si="5"/>
        <v>-15508.466160639337</v>
      </c>
      <c r="M64" s="85">
        <f t="shared" si="6"/>
        <v>-3795.5177495425014</v>
      </c>
      <c r="N64" s="85">
        <f t="shared" si="7"/>
        <v>-11712.948411096835</v>
      </c>
      <c r="O64" s="86">
        <f t="shared" si="13"/>
        <v>1684893.64224801</v>
      </c>
    </row>
    <row r="65" spans="1:15" x14ac:dyDescent="0.25">
      <c r="A65" s="82">
        <f>B65+B53+B41+B29+B17</f>
        <v>-831365.07502213924</v>
      </c>
      <c r="B65" s="81">
        <f>SUM(D54:D65)</f>
        <v>-166273.01500442784</v>
      </c>
      <c r="C65" s="76">
        <f t="shared" si="1"/>
        <v>60</v>
      </c>
      <c r="D65" s="85">
        <f t="shared" si="2"/>
        <v>-13856.084583702321</v>
      </c>
      <c r="E65" s="85">
        <f t="shared" si="10"/>
        <v>-3086.883377998076</v>
      </c>
      <c r="F65" s="85">
        <f t="shared" si="11"/>
        <v>-10769.201205704245</v>
      </c>
      <c r="G65" s="86">
        <f t="shared" si="12"/>
        <v>1719985.3095346827</v>
      </c>
      <c r="H65" s="80"/>
      <c r="I65" s="82">
        <f>J65+J53+J41+J29+J17</f>
        <v>-930507.9696383602</v>
      </c>
      <c r="J65" s="81">
        <f>SUM(L54:L65)</f>
        <v>-186101.59392767205</v>
      </c>
      <c r="K65" s="76">
        <f t="shared" si="4"/>
        <v>60</v>
      </c>
      <c r="L65" s="85">
        <f t="shared" si="5"/>
        <v>-15508.466160639337</v>
      </c>
      <c r="M65" s="85">
        <f t="shared" si="6"/>
        <v>-3817.6582697481645</v>
      </c>
      <c r="N65" s="85">
        <f t="shared" si="7"/>
        <v>-11690.807890891172</v>
      </c>
      <c r="O65" s="86">
        <f t="shared" si="13"/>
        <v>1681075.9839782619</v>
      </c>
    </row>
    <row r="66" spans="1:15" x14ac:dyDescent="0.25">
      <c r="A66" s="76"/>
      <c r="B66" s="81"/>
      <c r="C66" s="76">
        <f t="shared" si="1"/>
        <v>61</v>
      </c>
      <c r="D66" s="85">
        <f t="shared" si="2"/>
        <v>-13856.084583702321</v>
      </c>
      <c r="E66" s="85">
        <f t="shared" si="10"/>
        <v>-3106.1763991105636</v>
      </c>
      <c r="F66" s="85">
        <f t="shared" si="11"/>
        <v>-10749.908184591757</v>
      </c>
      <c r="G66" s="86">
        <f t="shared" si="12"/>
        <v>1716879.1331355721</v>
      </c>
      <c r="H66" s="80"/>
      <c r="I66" s="76"/>
      <c r="J66" s="81"/>
      <c r="K66" s="76">
        <f t="shared" si="4"/>
        <v>61</v>
      </c>
      <c r="L66" s="85">
        <f t="shared" si="5"/>
        <v>-15508.466160639337</v>
      </c>
      <c r="M66" s="85">
        <f t="shared" si="6"/>
        <v>-3839.9279429883645</v>
      </c>
      <c r="N66" s="85">
        <f t="shared" si="7"/>
        <v>-11668.538217650972</v>
      </c>
      <c r="O66" s="86">
        <f t="shared" si="13"/>
        <v>1677236.0560352735</v>
      </c>
    </row>
    <row r="67" spans="1:15" x14ac:dyDescent="0.25">
      <c r="A67" s="76"/>
      <c r="B67" s="81"/>
      <c r="C67" s="76">
        <f t="shared" si="1"/>
        <v>62</v>
      </c>
      <c r="D67" s="85">
        <f t="shared" si="2"/>
        <v>-13856.084583702321</v>
      </c>
      <c r="E67" s="85">
        <f t="shared" si="10"/>
        <v>-3125.5900016050055</v>
      </c>
      <c r="F67" s="85">
        <f t="shared" si="11"/>
        <v>-10730.494582097315</v>
      </c>
      <c r="G67" s="86">
        <f t="shared" si="12"/>
        <v>1713753.5431339671</v>
      </c>
      <c r="H67" s="80"/>
      <c r="I67" s="76"/>
      <c r="J67" s="81"/>
      <c r="K67" s="76">
        <f t="shared" si="4"/>
        <v>62</v>
      </c>
      <c r="L67" s="85">
        <f t="shared" si="5"/>
        <v>-15508.466160639337</v>
      </c>
      <c r="M67" s="85">
        <f t="shared" si="6"/>
        <v>-3862.327522655798</v>
      </c>
      <c r="N67" s="85">
        <f t="shared" si="7"/>
        <v>-11646.138637983539</v>
      </c>
      <c r="O67" s="86">
        <f t="shared" si="13"/>
        <v>1673373.7285126178</v>
      </c>
    </row>
    <row r="68" spans="1:15" x14ac:dyDescent="0.25">
      <c r="A68" s="76"/>
      <c r="B68" s="81"/>
      <c r="C68" s="76">
        <f t="shared" si="1"/>
        <v>63</v>
      </c>
      <c r="D68" s="85">
        <f t="shared" si="2"/>
        <v>-13856.084583702321</v>
      </c>
      <c r="E68" s="85">
        <f t="shared" si="10"/>
        <v>-3145.1249391150359</v>
      </c>
      <c r="F68" s="85">
        <f t="shared" si="11"/>
        <v>-10710.959644587285</v>
      </c>
      <c r="G68" s="86">
        <f t="shared" si="12"/>
        <v>1710608.4181948521</v>
      </c>
      <c r="H68" s="80"/>
      <c r="I68" s="76"/>
      <c r="J68" s="81"/>
      <c r="K68" s="76">
        <f t="shared" si="4"/>
        <v>63</v>
      </c>
      <c r="L68" s="85">
        <f t="shared" si="5"/>
        <v>-15508.466160639337</v>
      </c>
      <c r="M68" s="85">
        <f t="shared" si="6"/>
        <v>-3884.857766537958</v>
      </c>
      <c r="N68" s="85">
        <f t="shared" si="7"/>
        <v>-11623.608394101379</v>
      </c>
      <c r="O68" s="86">
        <f t="shared" si="13"/>
        <v>1669488.8707460798</v>
      </c>
    </row>
    <row r="69" spans="1:15" x14ac:dyDescent="0.25">
      <c r="A69" s="76"/>
      <c r="B69" s="81"/>
      <c r="C69" s="76">
        <f t="shared" si="1"/>
        <v>64</v>
      </c>
      <c r="D69" s="85">
        <f t="shared" si="2"/>
        <v>-13856.084583702321</v>
      </c>
      <c r="E69" s="85">
        <f t="shared" si="10"/>
        <v>-3164.781969984504</v>
      </c>
      <c r="F69" s="85">
        <f t="shared" si="11"/>
        <v>-10691.302613717817</v>
      </c>
      <c r="G69" s="86">
        <f t="shared" si="12"/>
        <v>1707443.6362248675</v>
      </c>
      <c r="H69" s="80"/>
      <c r="I69" s="76"/>
      <c r="J69" s="81"/>
      <c r="K69" s="76">
        <f t="shared" si="4"/>
        <v>64</v>
      </c>
      <c r="L69" s="85">
        <f t="shared" si="5"/>
        <v>-15508.466160639337</v>
      </c>
      <c r="M69" s="85">
        <f t="shared" si="6"/>
        <v>-3907.5194368427601</v>
      </c>
      <c r="N69" s="85">
        <f t="shared" si="7"/>
        <v>-11600.946723796576</v>
      </c>
      <c r="O69" s="86">
        <f t="shared" si="13"/>
        <v>1665581.3513092371</v>
      </c>
    </row>
    <row r="70" spans="1:15" x14ac:dyDescent="0.25">
      <c r="A70" s="76"/>
      <c r="B70" s="81"/>
      <c r="C70" s="76">
        <f t="shared" si="1"/>
        <v>65</v>
      </c>
      <c r="D70" s="85">
        <f t="shared" si="2"/>
        <v>-13856.084583702321</v>
      </c>
      <c r="E70" s="85">
        <f t="shared" si="10"/>
        <v>-3184.5618572969088</v>
      </c>
      <c r="F70" s="85">
        <f t="shared" si="11"/>
        <v>-10671.522726405412</v>
      </c>
      <c r="G70" s="86">
        <f t="shared" si="12"/>
        <v>1704259.0743675707</v>
      </c>
      <c r="H70" s="80"/>
      <c r="I70" s="76"/>
      <c r="J70" s="81"/>
      <c r="K70" s="76">
        <f t="shared" si="4"/>
        <v>65</v>
      </c>
      <c r="L70" s="85">
        <f t="shared" si="5"/>
        <v>-15508.466160639337</v>
      </c>
      <c r="M70" s="85">
        <f t="shared" si="6"/>
        <v>-3930.313300224343</v>
      </c>
      <c r="N70" s="85">
        <f t="shared" si="7"/>
        <v>-11578.152860414993</v>
      </c>
      <c r="O70" s="86">
        <f t="shared" si="13"/>
        <v>1661651.0380090128</v>
      </c>
    </row>
    <row r="71" spans="1:15" x14ac:dyDescent="0.25">
      <c r="A71" s="76"/>
      <c r="B71" s="81"/>
      <c r="C71" s="76">
        <f t="shared" si="1"/>
        <v>66</v>
      </c>
      <c r="D71" s="85">
        <f t="shared" si="2"/>
        <v>-13856.084583702321</v>
      </c>
      <c r="E71" s="85">
        <f t="shared" si="10"/>
        <v>-3204.4653689050137</v>
      </c>
      <c r="F71" s="85">
        <f t="shared" si="11"/>
        <v>-10651.619214797307</v>
      </c>
      <c r="G71" s="86">
        <f t="shared" si="12"/>
        <v>1701054.6089986656</v>
      </c>
      <c r="H71" s="80"/>
      <c r="I71" s="76"/>
      <c r="J71" s="81"/>
      <c r="K71" s="76">
        <f t="shared" si="4"/>
        <v>66</v>
      </c>
      <c r="L71" s="85">
        <f t="shared" si="5"/>
        <v>-15508.466160639337</v>
      </c>
      <c r="M71" s="85">
        <f t="shared" si="6"/>
        <v>-3953.2401278089856</v>
      </c>
      <c r="N71" s="85">
        <f t="shared" si="7"/>
        <v>-11555.226032830351</v>
      </c>
      <c r="O71" s="86">
        <f t="shared" si="13"/>
        <v>1657697.7978812039</v>
      </c>
    </row>
    <row r="72" spans="1:15" x14ac:dyDescent="0.25">
      <c r="A72" s="76"/>
      <c r="B72" s="81"/>
      <c r="C72" s="76">
        <f t="shared" ref="C72:C135" si="14">SUM(C71+1)</f>
        <v>67</v>
      </c>
      <c r="D72" s="85">
        <f t="shared" ref="D72:D135" si="15">PMT($B$3/12,$B$2,$B$1)</f>
        <v>-13856.084583702321</v>
      </c>
      <c r="E72" s="85">
        <f t="shared" si="10"/>
        <v>-3224.4932774606714</v>
      </c>
      <c r="F72" s="85">
        <f t="shared" si="11"/>
        <v>-10631.591306241649</v>
      </c>
      <c r="G72" s="86">
        <f t="shared" si="12"/>
        <v>1697830.115721205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-15508.466160639337</v>
      </c>
      <c r="M72" s="85">
        <f t="shared" ref="M72:M135" si="18">PPMT($J$3/12,K72,$J$2,$J$1)</f>
        <v>-3976.3006952212017</v>
      </c>
      <c r="N72" s="85">
        <f t="shared" ref="N72:N135" si="19">SUM(L72-M72)</f>
        <v>-11532.165465418135</v>
      </c>
      <c r="O72" s="86">
        <f t="shared" si="13"/>
        <v>1653721.4971859828</v>
      </c>
    </row>
    <row r="73" spans="1:15" x14ac:dyDescent="0.25">
      <c r="A73" s="76"/>
      <c r="B73" s="81"/>
      <c r="C73" s="76">
        <f t="shared" si="14"/>
        <v>68</v>
      </c>
      <c r="D73" s="85">
        <f t="shared" si="15"/>
        <v>-13856.084583702321</v>
      </c>
      <c r="E73" s="85">
        <f t="shared" si="10"/>
        <v>-3244.6463604447999</v>
      </c>
      <c r="F73" s="85">
        <f t="shared" si="11"/>
        <v>-10611.438223257521</v>
      </c>
      <c r="G73" s="86">
        <f t="shared" si="12"/>
        <v>1694585.4693607602</v>
      </c>
      <c r="H73" s="80"/>
      <c r="I73" s="76"/>
      <c r="J73" s="81"/>
      <c r="K73" s="76">
        <f t="shared" si="16"/>
        <v>68</v>
      </c>
      <c r="L73" s="85">
        <f t="shared" si="17"/>
        <v>-15508.466160639337</v>
      </c>
      <c r="M73" s="85">
        <f t="shared" si="18"/>
        <v>-3999.4957826099944</v>
      </c>
      <c r="N73" s="85">
        <f t="shared" si="19"/>
        <v>-11508.970378029342</v>
      </c>
      <c r="O73" s="86">
        <f t="shared" si="13"/>
        <v>1649722.0014033727</v>
      </c>
    </row>
    <row r="74" spans="1:15" x14ac:dyDescent="0.25">
      <c r="A74" s="76"/>
      <c r="B74" s="81"/>
      <c r="C74" s="76">
        <f t="shared" si="14"/>
        <v>69</v>
      </c>
      <c r="D74" s="85">
        <f t="shared" si="15"/>
        <v>-13856.084583702321</v>
      </c>
      <c r="E74" s="85">
        <f t="shared" si="10"/>
        <v>-3264.9254001975805</v>
      </c>
      <c r="F74" s="85">
        <f t="shared" si="11"/>
        <v>-10591.15918350474</v>
      </c>
      <c r="G74" s="86">
        <f t="shared" si="12"/>
        <v>1691320.5439605627</v>
      </c>
      <c r="H74" s="80"/>
      <c r="I74" s="76"/>
      <c r="J74" s="81"/>
      <c r="K74" s="76">
        <f t="shared" si="16"/>
        <v>69</v>
      </c>
      <c r="L74" s="85">
        <f t="shared" si="17"/>
        <v>-15508.466160639337</v>
      </c>
      <c r="M74" s="85">
        <f t="shared" si="18"/>
        <v>-4022.8261746752196</v>
      </c>
      <c r="N74" s="85">
        <f t="shared" si="19"/>
        <v>-11485.639985964117</v>
      </c>
      <c r="O74" s="86">
        <f t="shared" si="13"/>
        <v>1645699.1752286975</v>
      </c>
    </row>
    <row r="75" spans="1:15" x14ac:dyDescent="0.25">
      <c r="A75" s="76"/>
      <c r="B75" s="81"/>
      <c r="C75" s="76">
        <f t="shared" si="14"/>
        <v>70</v>
      </c>
      <c r="D75" s="85">
        <f t="shared" si="15"/>
        <v>-13856.084583702321</v>
      </c>
      <c r="E75" s="85">
        <f t="shared" si="10"/>
        <v>-3285.331183948816</v>
      </c>
      <c r="F75" s="85">
        <f t="shared" si="11"/>
        <v>-10570.753399753505</v>
      </c>
      <c r="G75" s="86">
        <f t="shared" si="12"/>
        <v>1688035.2127766139</v>
      </c>
      <c r="H75" s="80"/>
      <c r="I75" s="76"/>
      <c r="J75" s="81"/>
      <c r="K75" s="76">
        <f t="shared" si="16"/>
        <v>70</v>
      </c>
      <c r="L75" s="85">
        <f t="shared" si="17"/>
        <v>-15508.466160639337</v>
      </c>
      <c r="M75" s="85">
        <f t="shared" si="18"/>
        <v>-4046.2926606941583</v>
      </c>
      <c r="N75" s="85">
        <f t="shared" si="19"/>
        <v>-11462.173499945178</v>
      </c>
      <c r="O75" s="86">
        <f t="shared" si="13"/>
        <v>1641652.8825680034</v>
      </c>
    </row>
    <row r="76" spans="1:15" x14ac:dyDescent="0.25">
      <c r="A76" s="76"/>
      <c r="B76" s="81"/>
      <c r="C76" s="76">
        <f t="shared" si="14"/>
        <v>71</v>
      </c>
      <c r="D76" s="85">
        <f t="shared" si="15"/>
        <v>-13856.084583702321</v>
      </c>
      <c r="E76" s="85">
        <f t="shared" si="10"/>
        <v>-3305.8645038484956</v>
      </c>
      <c r="F76" s="85">
        <f t="shared" si="11"/>
        <v>-10550.220079853825</v>
      </c>
      <c r="G76" s="86">
        <f t="shared" si="12"/>
        <v>1684729.3482727653</v>
      </c>
      <c r="H76" s="80"/>
      <c r="I76" s="76"/>
      <c r="J76" s="81"/>
      <c r="K76" s="76">
        <f t="shared" si="16"/>
        <v>71</v>
      </c>
      <c r="L76" s="85">
        <f t="shared" si="17"/>
        <v>-15508.466160639337</v>
      </c>
      <c r="M76" s="85">
        <f t="shared" si="18"/>
        <v>-4069.8960345482083</v>
      </c>
      <c r="N76" s="85">
        <f t="shared" si="19"/>
        <v>-11438.570126091128</v>
      </c>
      <c r="O76" s="86">
        <f t="shared" si="13"/>
        <v>1637582.9865334551</v>
      </c>
    </row>
    <row r="77" spans="1:15" x14ac:dyDescent="0.25">
      <c r="A77" s="76"/>
      <c r="B77" s="81">
        <f>SUM(D66:D77)</f>
        <v>-166273.01500442784</v>
      </c>
      <c r="C77" s="76">
        <f t="shared" si="14"/>
        <v>72</v>
      </c>
      <c r="D77" s="85">
        <f t="shared" si="15"/>
        <v>-13856.084583702321</v>
      </c>
      <c r="E77" s="85">
        <f t="shared" si="10"/>
        <v>-3326.5261569975501</v>
      </c>
      <c r="F77" s="85">
        <f t="shared" si="11"/>
        <v>-10529.558426704771</v>
      </c>
      <c r="G77" s="86">
        <f t="shared" si="12"/>
        <v>1681402.8221157677</v>
      </c>
      <c r="H77" s="80"/>
      <c r="I77" s="76"/>
      <c r="J77" s="81">
        <f>SUM(L66:L77)</f>
        <v>-186101.59392767205</v>
      </c>
      <c r="K77" s="76">
        <f t="shared" si="16"/>
        <v>72</v>
      </c>
      <c r="L77" s="85">
        <f t="shared" si="17"/>
        <v>-15508.466160639337</v>
      </c>
      <c r="M77" s="85">
        <f t="shared" si="18"/>
        <v>-4093.637094749738</v>
      </c>
      <c r="N77" s="85">
        <f t="shared" si="19"/>
        <v>-11414.829065889598</v>
      </c>
      <c r="O77" s="86">
        <f t="shared" si="13"/>
        <v>1633489.3494387052</v>
      </c>
    </row>
    <row r="78" spans="1:15" x14ac:dyDescent="0.25">
      <c r="A78" s="76"/>
      <c r="B78" s="81"/>
      <c r="C78" s="76">
        <f t="shared" si="14"/>
        <v>73</v>
      </c>
      <c r="D78" s="85">
        <f t="shared" si="15"/>
        <v>-13856.084583702321</v>
      </c>
      <c r="E78" s="85">
        <f t="shared" si="10"/>
        <v>-3347.316945478784</v>
      </c>
      <c r="F78" s="85">
        <f t="shared" si="11"/>
        <v>-10508.767638223537</v>
      </c>
      <c r="G78" s="86">
        <f t="shared" si="12"/>
        <v>1678055.505170289</v>
      </c>
      <c r="H78" s="80"/>
      <c r="I78" s="76"/>
      <c r="J78" s="81"/>
      <c r="K78" s="76">
        <f t="shared" si="16"/>
        <v>73</v>
      </c>
      <c r="L78" s="85">
        <f t="shared" si="17"/>
        <v>-15508.466160639337</v>
      </c>
      <c r="M78" s="85">
        <f t="shared" si="18"/>
        <v>-4117.5166444691113</v>
      </c>
      <c r="N78" s="85">
        <f t="shared" si="19"/>
        <v>-11390.949516170225</v>
      </c>
      <c r="O78" s="86">
        <f t="shared" si="13"/>
        <v>1629371.8327942363</v>
      </c>
    </row>
    <row r="79" spans="1:15" x14ac:dyDescent="0.25">
      <c r="A79" s="76"/>
      <c r="B79" s="81"/>
      <c r="C79" s="76">
        <f t="shared" si="14"/>
        <v>74</v>
      </c>
      <c r="D79" s="85">
        <f t="shared" si="15"/>
        <v>-13856.084583702321</v>
      </c>
      <c r="E79" s="85">
        <f t="shared" si="10"/>
        <v>-3368.2376763880275</v>
      </c>
      <c r="F79" s="85">
        <f t="shared" si="11"/>
        <v>-10487.846907314293</v>
      </c>
      <c r="G79" s="86">
        <f t="shared" si="12"/>
        <v>1674687.2674939008</v>
      </c>
      <c r="H79" s="80"/>
      <c r="I79" s="76"/>
      <c r="J79" s="81"/>
      <c r="K79" s="76">
        <f t="shared" si="16"/>
        <v>74</v>
      </c>
      <c r="L79" s="85">
        <f t="shared" si="17"/>
        <v>-15508.466160639337</v>
      </c>
      <c r="M79" s="85">
        <f t="shared" si="18"/>
        <v>-4141.5354915618482</v>
      </c>
      <c r="N79" s="85">
        <f t="shared" si="19"/>
        <v>-11366.930669077488</v>
      </c>
      <c r="O79" s="86">
        <f t="shared" si="13"/>
        <v>1625230.2973026745</v>
      </c>
    </row>
    <row r="80" spans="1:15" x14ac:dyDescent="0.25">
      <c r="A80" s="76"/>
      <c r="B80" s="81"/>
      <c r="C80" s="76">
        <f t="shared" si="14"/>
        <v>75</v>
      </c>
      <c r="D80" s="85">
        <f t="shared" si="15"/>
        <v>-13856.084583702321</v>
      </c>
      <c r="E80" s="85">
        <f t="shared" si="10"/>
        <v>-3389.2891618654521</v>
      </c>
      <c r="F80" s="85">
        <f t="shared" si="11"/>
        <v>-10466.795421836869</v>
      </c>
      <c r="G80" s="86">
        <f t="shared" si="12"/>
        <v>1671297.9783320355</v>
      </c>
      <c r="H80" s="80"/>
      <c r="I80" s="76"/>
      <c r="J80" s="81"/>
      <c r="K80" s="76">
        <f t="shared" si="16"/>
        <v>75</v>
      </c>
      <c r="L80" s="85">
        <f t="shared" si="17"/>
        <v>-15508.466160639337</v>
      </c>
      <c r="M80" s="85">
        <f t="shared" si="18"/>
        <v>-4165.6944485959593</v>
      </c>
      <c r="N80" s="85">
        <f t="shared" si="19"/>
        <v>-11342.771712043377</v>
      </c>
      <c r="O80" s="86">
        <f t="shared" si="13"/>
        <v>1621064.6028540786</v>
      </c>
    </row>
    <row r="81" spans="1:15" x14ac:dyDescent="0.25">
      <c r="A81" s="76"/>
      <c r="B81" s="81"/>
      <c r="C81" s="76">
        <f t="shared" si="14"/>
        <v>76</v>
      </c>
      <c r="D81" s="85">
        <f t="shared" si="15"/>
        <v>-13856.084583702321</v>
      </c>
      <c r="E81" s="85">
        <f t="shared" si="10"/>
        <v>-3410.4722191271121</v>
      </c>
      <c r="F81" s="85">
        <f t="shared" si="11"/>
        <v>-10445.612364575209</v>
      </c>
      <c r="G81" s="86">
        <f t="shared" si="12"/>
        <v>1667887.5061129085</v>
      </c>
      <c r="H81" s="80"/>
      <c r="I81" s="76"/>
      <c r="J81" s="81"/>
      <c r="K81" s="76">
        <f t="shared" si="16"/>
        <v>76</v>
      </c>
      <c r="L81" s="85">
        <f t="shared" si="17"/>
        <v>-15508.466160639337</v>
      </c>
      <c r="M81" s="85">
        <f t="shared" si="18"/>
        <v>-4189.9943328794361</v>
      </c>
      <c r="N81" s="85">
        <f t="shared" si="19"/>
        <v>-11318.4718277599</v>
      </c>
      <c r="O81" s="86">
        <f t="shared" si="13"/>
        <v>1616874.6085211991</v>
      </c>
    </row>
    <row r="82" spans="1:15" x14ac:dyDescent="0.25">
      <c r="A82" s="76"/>
      <c r="B82" s="81"/>
      <c r="C82" s="76">
        <f t="shared" si="14"/>
        <v>77</v>
      </c>
      <c r="D82" s="85">
        <f t="shared" si="15"/>
        <v>-13856.084583702321</v>
      </c>
      <c r="E82" s="85">
        <f t="shared" si="10"/>
        <v>-3431.7876704966566</v>
      </c>
      <c r="F82" s="85">
        <f t="shared" si="11"/>
        <v>-10424.296913205664</v>
      </c>
      <c r="G82" s="86">
        <f t="shared" si="12"/>
        <v>1664455.7184424119</v>
      </c>
      <c r="H82" s="80"/>
      <c r="I82" s="76"/>
      <c r="J82" s="81"/>
      <c r="K82" s="76">
        <f t="shared" si="16"/>
        <v>77</v>
      </c>
      <c r="L82" s="85">
        <f t="shared" si="17"/>
        <v>-15508.466160639337</v>
      </c>
      <c r="M82" s="85">
        <f t="shared" si="18"/>
        <v>-4214.4359664878993</v>
      </c>
      <c r="N82" s="85">
        <f t="shared" si="19"/>
        <v>-11294.030194151437</v>
      </c>
      <c r="O82" s="86">
        <f t="shared" si="13"/>
        <v>1612660.1725547111</v>
      </c>
    </row>
    <row r="83" spans="1:15" x14ac:dyDescent="0.25">
      <c r="A83" s="76"/>
      <c r="B83" s="81"/>
      <c r="C83" s="76">
        <f t="shared" si="14"/>
        <v>78</v>
      </c>
      <c r="D83" s="85">
        <f t="shared" si="15"/>
        <v>-13856.084583702321</v>
      </c>
      <c r="E83" s="85">
        <f t="shared" si="10"/>
        <v>-3453.2363434372583</v>
      </c>
      <c r="F83" s="85">
        <f t="shared" si="11"/>
        <v>-10402.848240265062</v>
      </c>
      <c r="G83" s="86">
        <f t="shared" si="12"/>
        <v>1661002.4820989745</v>
      </c>
      <c r="H83" s="80"/>
      <c r="I83" s="76"/>
      <c r="J83" s="81"/>
      <c r="K83" s="76">
        <f t="shared" si="16"/>
        <v>78</v>
      </c>
      <c r="L83" s="85">
        <f t="shared" si="17"/>
        <v>-15508.466160639337</v>
      </c>
      <c r="M83" s="85">
        <f t="shared" si="18"/>
        <v>-4239.0201762924153</v>
      </c>
      <c r="N83" s="85">
        <f t="shared" si="19"/>
        <v>-11269.445984346921</v>
      </c>
      <c r="O83" s="86">
        <f t="shared" si="13"/>
        <v>1608421.1523784187</v>
      </c>
    </row>
    <row r="84" spans="1:15" x14ac:dyDescent="0.25">
      <c r="A84" s="76"/>
      <c r="B84" s="81"/>
      <c r="C84" s="76">
        <f t="shared" si="14"/>
        <v>79</v>
      </c>
      <c r="D84" s="85">
        <f t="shared" si="15"/>
        <v>-13856.084583702321</v>
      </c>
      <c r="E84" s="85">
        <f t="shared" si="10"/>
        <v>-3474.8190705837442</v>
      </c>
      <c r="F84" s="85">
        <f t="shared" si="11"/>
        <v>-10381.265513118577</v>
      </c>
      <c r="G84" s="86">
        <f t="shared" si="12"/>
        <v>1657527.6630283908</v>
      </c>
      <c r="H84" s="80"/>
      <c r="I84" s="76"/>
      <c r="J84" s="81"/>
      <c r="K84" s="76">
        <f t="shared" si="16"/>
        <v>79</v>
      </c>
      <c r="L84" s="85">
        <f t="shared" si="17"/>
        <v>-15508.466160639337</v>
      </c>
      <c r="M84" s="85">
        <f t="shared" si="18"/>
        <v>-4263.7477939874534</v>
      </c>
      <c r="N84" s="85">
        <f t="shared" si="19"/>
        <v>-11244.718366651883</v>
      </c>
      <c r="O84" s="86">
        <f t="shared" si="13"/>
        <v>1604157.4045844313</v>
      </c>
    </row>
    <row r="85" spans="1:15" x14ac:dyDescent="0.25">
      <c r="A85" s="76"/>
      <c r="B85" s="81"/>
      <c r="C85" s="76">
        <f t="shared" si="14"/>
        <v>80</v>
      </c>
      <c r="D85" s="85">
        <f t="shared" si="15"/>
        <v>-13856.084583702321</v>
      </c>
      <c r="E85" s="85">
        <f t="shared" si="10"/>
        <v>-3496.5366897748918</v>
      </c>
      <c r="F85" s="85">
        <f t="shared" si="11"/>
        <v>-10359.547893927429</v>
      </c>
      <c r="G85" s="86">
        <f t="shared" si="12"/>
        <v>1654031.126338616</v>
      </c>
      <c r="H85" s="80"/>
      <c r="I85" s="76"/>
      <c r="J85" s="81"/>
      <c r="K85" s="76">
        <f t="shared" si="16"/>
        <v>80</v>
      </c>
      <c r="L85" s="85">
        <f t="shared" si="17"/>
        <v>-15508.466160639337</v>
      </c>
      <c r="M85" s="85">
        <f t="shared" si="18"/>
        <v>-4288.6196561190445</v>
      </c>
      <c r="N85" s="85">
        <f t="shared" si="19"/>
        <v>-11219.846504520292</v>
      </c>
      <c r="O85" s="86">
        <f t="shared" si="13"/>
        <v>1599868.7849283123</v>
      </c>
    </row>
    <row r="86" spans="1:15" x14ac:dyDescent="0.25">
      <c r="A86" s="76"/>
      <c r="B86" s="81"/>
      <c r="C86" s="76">
        <f t="shared" si="14"/>
        <v>81</v>
      </c>
      <c r="D86" s="85">
        <f t="shared" si="15"/>
        <v>-13856.084583702321</v>
      </c>
      <c r="E86" s="85">
        <f t="shared" si="10"/>
        <v>-3518.3900440859852</v>
      </c>
      <c r="F86" s="85">
        <f t="shared" si="11"/>
        <v>-10337.694539616336</v>
      </c>
      <c r="G86" s="86">
        <f t="shared" si="12"/>
        <v>1650512.7362945301</v>
      </c>
      <c r="H86" s="80"/>
      <c r="I86" s="76"/>
      <c r="J86" s="81"/>
      <c r="K86" s="76">
        <f t="shared" si="16"/>
        <v>81</v>
      </c>
      <c r="L86" s="85">
        <f t="shared" si="17"/>
        <v>-15508.466160639337</v>
      </c>
      <c r="M86" s="85">
        <f t="shared" si="18"/>
        <v>-4313.636604113075</v>
      </c>
      <c r="N86" s="85">
        <f t="shared" si="19"/>
        <v>-11194.829556526262</v>
      </c>
      <c r="O86" s="86">
        <f t="shared" si="13"/>
        <v>1595555.1483241993</v>
      </c>
    </row>
    <row r="87" spans="1:15" x14ac:dyDescent="0.25">
      <c r="A87" s="76"/>
      <c r="B87" s="81"/>
      <c r="C87" s="76">
        <f t="shared" si="14"/>
        <v>82</v>
      </c>
      <c r="D87" s="85">
        <f t="shared" si="15"/>
        <v>-13856.084583702321</v>
      </c>
      <c r="E87" s="85">
        <f t="shared" si="10"/>
        <v>-3540.3799818615244</v>
      </c>
      <c r="F87" s="85">
        <f t="shared" si="11"/>
        <v>-10315.704601840796</v>
      </c>
      <c r="G87" s="86">
        <f t="shared" si="12"/>
        <v>1646972.3563126686</v>
      </c>
      <c r="H87" s="80"/>
      <c r="I87" s="76"/>
      <c r="J87" s="81"/>
      <c r="K87" s="76">
        <f t="shared" si="16"/>
        <v>82</v>
      </c>
      <c r="L87" s="85">
        <f t="shared" si="17"/>
        <v>-15508.466160639337</v>
      </c>
      <c r="M87" s="85">
        <f t="shared" si="18"/>
        <v>-4338.7994843037322</v>
      </c>
      <c r="N87" s="85">
        <f t="shared" si="19"/>
        <v>-11169.666676335604</v>
      </c>
      <c r="O87" s="86">
        <f t="shared" si="13"/>
        <v>1591216.3488398956</v>
      </c>
    </row>
    <row r="88" spans="1:15" x14ac:dyDescent="0.25">
      <c r="A88" s="76"/>
      <c r="B88" s="81"/>
      <c r="C88" s="76">
        <f t="shared" si="14"/>
        <v>83</v>
      </c>
      <c r="D88" s="85">
        <f t="shared" si="15"/>
        <v>-13856.084583702321</v>
      </c>
      <c r="E88" s="85">
        <f t="shared" si="10"/>
        <v>-3562.5073567481577</v>
      </c>
      <c r="F88" s="85">
        <f t="shared" si="11"/>
        <v>-10293.577226954163</v>
      </c>
      <c r="G88" s="86">
        <f t="shared" si="12"/>
        <v>1643409.8489559204</v>
      </c>
      <c r="H88" s="80"/>
      <c r="I88" s="76"/>
      <c r="J88" s="81"/>
      <c r="K88" s="76">
        <f t="shared" si="16"/>
        <v>83</v>
      </c>
      <c r="L88" s="85">
        <f t="shared" si="17"/>
        <v>-15508.466160639337</v>
      </c>
      <c r="M88" s="85">
        <f t="shared" si="18"/>
        <v>-4364.1091479621718</v>
      </c>
      <c r="N88" s="85">
        <f t="shared" si="19"/>
        <v>-11144.357012677165</v>
      </c>
      <c r="O88" s="86">
        <f t="shared" si="13"/>
        <v>1586852.2396919334</v>
      </c>
    </row>
    <row r="89" spans="1:15" x14ac:dyDescent="0.25">
      <c r="A89" s="76"/>
      <c r="B89" s="81">
        <f>SUM(D78:D89)</f>
        <v>-166273.01500442784</v>
      </c>
      <c r="C89" s="76">
        <f t="shared" si="14"/>
        <v>84</v>
      </c>
      <c r="D89" s="85">
        <f t="shared" si="15"/>
        <v>-13856.084583702321</v>
      </c>
      <c r="E89" s="85">
        <f t="shared" si="10"/>
        <v>-3584.7730277278333</v>
      </c>
      <c r="F89" s="85">
        <f t="shared" si="11"/>
        <v>-10271.311555974487</v>
      </c>
      <c r="G89" s="86">
        <f t="shared" si="12"/>
        <v>1639825.0759281926</v>
      </c>
      <c r="H89" s="80"/>
      <c r="I89" s="76"/>
      <c r="J89" s="81">
        <f>SUM(L78:L89)</f>
        <v>-186101.59392767205</v>
      </c>
      <c r="K89" s="76">
        <f t="shared" si="16"/>
        <v>84</v>
      </c>
      <c r="L89" s="85">
        <f t="shared" si="17"/>
        <v>-15508.466160639337</v>
      </c>
      <c r="M89" s="85">
        <f t="shared" si="18"/>
        <v>-4389.5664513252868</v>
      </c>
      <c r="N89" s="85">
        <f t="shared" si="19"/>
        <v>-11118.89970931405</v>
      </c>
      <c r="O89" s="86">
        <f t="shared" si="13"/>
        <v>1582462.6732406081</v>
      </c>
    </row>
    <row r="90" spans="1:15" x14ac:dyDescent="0.25">
      <c r="A90" s="76"/>
      <c r="B90" s="81"/>
      <c r="C90" s="76">
        <f t="shared" si="14"/>
        <v>85</v>
      </c>
      <c r="D90" s="85">
        <f t="shared" si="15"/>
        <v>-13856.084583702321</v>
      </c>
      <c r="E90" s="85">
        <f t="shared" si="10"/>
        <v>-3607.177859151132</v>
      </c>
      <c r="F90" s="85">
        <f t="shared" si="11"/>
        <v>-10248.906724551189</v>
      </c>
      <c r="G90" s="86">
        <f t="shared" si="12"/>
        <v>1636217.8980690415</v>
      </c>
      <c r="H90" s="80"/>
      <c r="I90" s="76"/>
      <c r="J90" s="81"/>
      <c r="K90" s="76">
        <f t="shared" si="16"/>
        <v>85</v>
      </c>
      <c r="L90" s="85">
        <f t="shared" si="17"/>
        <v>-15508.466160639337</v>
      </c>
      <c r="M90" s="85">
        <f t="shared" si="18"/>
        <v>-4415.1722556246823</v>
      </c>
      <c r="N90" s="85">
        <f t="shared" si="19"/>
        <v>-11093.293905014654</v>
      </c>
      <c r="O90" s="86">
        <f t="shared" si="13"/>
        <v>1578047.5009849833</v>
      </c>
    </row>
    <row r="91" spans="1:15" x14ac:dyDescent="0.25">
      <c r="A91" s="76"/>
      <c r="B91" s="81"/>
      <c r="C91" s="76">
        <f t="shared" si="14"/>
        <v>86</v>
      </c>
      <c r="D91" s="85">
        <f t="shared" si="15"/>
        <v>-13856.084583702321</v>
      </c>
      <c r="E91" s="85">
        <f t="shared" si="10"/>
        <v>-3629.7227207708274</v>
      </c>
      <c r="F91" s="85">
        <f t="shared" si="11"/>
        <v>-10226.361862931493</v>
      </c>
      <c r="G91" s="86">
        <f t="shared" si="12"/>
        <v>1632588.1753482707</v>
      </c>
      <c r="H91" s="80"/>
      <c r="I91" s="76"/>
      <c r="J91" s="81"/>
      <c r="K91" s="76">
        <f t="shared" si="16"/>
        <v>86</v>
      </c>
      <c r="L91" s="85">
        <f t="shared" si="17"/>
        <v>-15508.466160639337</v>
      </c>
      <c r="M91" s="85">
        <f t="shared" si="18"/>
        <v>-4440.9274271158265</v>
      </c>
      <c r="N91" s="85">
        <f t="shared" si="19"/>
        <v>-11067.53873352351</v>
      </c>
      <c r="O91" s="86">
        <f t="shared" si="13"/>
        <v>1573606.5735578674</v>
      </c>
    </row>
    <row r="92" spans="1:15" x14ac:dyDescent="0.25">
      <c r="A92" s="76"/>
      <c r="B92" s="81"/>
      <c r="C92" s="76">
        <f t="shared" si="14"/>
        <v>87</v>
      </c>
      <c r="D92" s="85">
        <f t="shared" si="15"/>
        <v>-13856.084583702321</v>
      </c>
      <c r="E92" s="85">
        <f t="shared" si="10"/>
        <v>-3652.408487775645</v>
      </c>
      <c r="F92" s="85">
        <f t="shared" si="11"/>
        <v>-10203.676095926676</v>
      </c>
      <c r="G92" s="86">
        <f t="shared" si="12"/>
        <v>1628935.7668604951</v>
      </c>
      <c r="H92" s="80"/>
      <c r="I92" s="76"/>
      <c r="J92" s="81"/>
      <c r="K92" s="76">
        <f t="shared" si="16"/>
        <v>87</v>
      </c>
      <c r="L92" s="85">
        <f t="shared" si="17"/>
        <v>-15508.466160639337</v>
      </c>
      <c r="M92" s="85">
        <f t="shared" si="18"/>
        <v>-4466.8328371073349</v>
      </c>
      <c r="N92" s="85">
        <f t="shared" si="19"/>
        <v>-11041.633323532002</v>
      </c>
      <c r="O92" s="86">
        <f t="shared" si="13"/>
        <v>1569139.7407207601</v>
      </c>
    </row>
    <row r="93" spans="1:15" x14ac:dyDescent="0.25">
      <c r="A93" s="76"/>
      <c r="B93" s="81"/>
      <c r="C93" s="76">
        <f t="shared" si="14"/>
        <v>88</v>
      </c>
      <c r="D93" s="85">
        <f t="shared" si="15"/>
        <v>-13856.084583702321</v>
      </c>
      <c r="E93" s="85">
        <f t="shared" si="10"/>
        <v>-3675.2360408242439</v>
      </c>
      <c r="F93" s="85">
        <f t="shared" si="11"/>
        <v>-10180.848542878077</v>
      </c>
      <c r="G93" s="86">
        <f t="shared" si="12"/>
        <v>1625260.5308196708</v>
      </c>
      <c r="H93" s="80"/>
      <c r="I93" s="76"/>
      <c r="J93" s="81"/>
      <c r="K93" s="76">
        <f t="shared" si="16"/>
        <v>88</v>
      </c>
      <c r="L93" s="85">
        <f t="shared" si="17"/>
        <v>-15508.466160639337</v>
      </c>
      <c r="M93" s="85">
        <f t="shared" si="18"/>
        <v>-4492.8893619904593</v>
      </c>
      <c r="N93" s="85">
        <f t="shared" si="19"/>
        <v>-11015.576798648877</v>
      </c>
      <c r="O93" s="86">
        <f t="shared" si="13"/>
        <v>1564646.8513587697</v>
      </c>
    </row>
    <row r="94" spans="1:15" x14ac:dyDescent="0.25">
      <c r="A94" s="76"/>
      <c r="B94" s="81"/>
      <c r="C94" s="76">
        <f t="shared" si="14"/>
        <v>89</v>
      </c>
      <c r="D94" s="85">
        <f t="shared" si="15"/>
        <v>-13856.084583702321</v>
      </c>
      <c r="E94" s="85">
        <f t="shared" si="10"/>
        <v>-3698.2062660793963</v>
      </c>
      <c r="F94" s="85">
        <f t="shared" si="11"/>
        <v>-10157.878317622924</v>
      </c>
      <c r="G94" s="86">
        <f t="shared" si="12"/>
        <v>1621562.3245535914</v>
      </c>
      <c r="H94" s="80"/>
      <c r="I94" s="76"/>
      <c r="J94" s="81"/>
      <c r="K94" s="76">
        <f t="shared" si="16"/>
        <v>89</v>
      </c>
      <c r="L94" s="85">
        <f t="shared" si="17"/>
        <v>-15508.466160639337</v>
      </c>
      <c r="M94" s="85">
        <f t="shared" si="18"/>
        <v>-4519.0978832687415</v>
      </c>
      <c r="N94" s="85">
        <f t="shared" si="19"/>
        <v>-10989.368277370595</v>
      </c>
      <c r="O94" s="86">
        <f t="shared" si="13"/>
        <v>1560127.753475501</v>
      </c>
    </row>
    <row r="95" spans="1:15" x14ac:dyDescent="0.25">
      <c r="A95" s="76"/>
      <c r="B95" s="81"/>
      <c r="C95" s="76">
        <f t="shared" si="14"/>
        <v>90</v>
      </c>
      <c r="D95" s="85">
        <f t="shared" si="15"/>
        <v>-13856.084583702321</v>
      </c>
      <c r="E95" s="85">
        <f t="shared" si="10"/>
        <v>-3721.3200552423914</v>
      </c>
      <c r="F95" s="85">
        <f t="shared" si="11"/>
        <v>-10134.764528459929</v>
      </c>
      <c r="G95" s="86">
        <f t="shared" si="12"/>
        <v>1617841.004498349</v>
      </c>
      <c r="H95" s="80"/>
      <c r="I95" s="76"/>
      <c r="J95" s="81"/>
      <c r="K95" s="76">
        <f t="shared" si="16"/>
        <v>90</v>
      </c>
      <c r="L95" s="85">
        <f t="shared" si="17"/>
        <v>-15508.466160639337</v>
      </c>
      <c r="M95" s="85">
        <f t="shared" si="18"/>
        <v>-4545.4592875878061</v>
      </c>
      <c r="N95" s="85">
        <f t="shared" si="19"/>
        <v>-10963.00687305153</v>
      </c>
      <c r="O95" s="86">
        <f t="shared" si="13"/>
        <v>1555582.2941879132</v>
      </c>
    </row>
    <row r="96" spans="1:15" x14ac:dyDescent="0.25">
      <c r="A96" s="76"/>
      <c r="B96" s="81"/>
      <c r="C96" s="76">
        <f t="shared" si="14"/>
        <v>91</v>
      </c>
      <c r="D96" s="85">
        <f t="shared" si="15"/>
        <v>-13856.084583702321</v>
      </c>
      <c r="E96" s="85">
        <f t="shared" si="10"/>
        <v>-3744.5783055876564</v>
      </c>
      <c r="F96" s="85">
        <f t="shared" si="11"/>
        <v>-10111.506278114664</v>
      </c>
      <c r="G96" s="86">
        <f t="shared" si="12"/>
        <v>1614096.4261927614</v>
      </c>
      <c r="H96" s="80"/>
      <c r="I96" s="76"/>
      <c r="J96" s="81"/>
      <c r="K96" s="76">
        <f t="shared" si="16"/>
        <v>91</v>
      </c>
      <c r="L96" s="85">
        <f t="shared" si="17"/>
        <v>-15508.466160639337</v>
      </c>
      <c r="M96" s="85">
        <f t="shared" si="18"/>
        <v>-4571.9744667654031</v>
      </c>
      <c r="N96" s="85">
        <f t="shared" si="19"/>
        <v>-10936.491693873933</v>
      </c>
      <c r="O96" s="86">
        <f t="shared" si="13"/>
        <v>1551010.3197211479</v>
      </c>
    </row>
    <row r="97" spans="1:15" x14ac:dyDescent="0.25">
      <c r="A97" s="76"/>
      <c r="B97" s="81"/>
      <c r="C97" s="76">
        <f t="shared" si="14"/>
        <v>92</v>
      </c>
      <c r="D97" s="85">
        <f t="shared" si="15"/>
        <v>-13856.084583702321</v>
      </c>
      <c r="E97" s="85">
        <f t="shared" si="10"/>
        <v>-3767.9819199975809</v>
      </c>
      <c r="F97" s="85">
        <f t="shared" si="11"/>
        <v>-10088.10266370474</v>
      </c>
      <c r="G97" s="86">
        <f t="shared" si="12"/>
        <v>1610328.4442727638</v>
      </c>
      <c r="H97" s="80"/>
      <c r="I97" s="76"/>
      <c r="J97" s="81"/>
      <c r="K97" s="76">
        <f t="shared" si="16"/>
        <v>92</v>
      </c>
      <c r="L97" s="85">
        <f t="shared" si="17"/>
        <v>-15508.466160639337</v>
      </c>
      <c r="M97" s="85">
        <f t="shared" si="18"/>
        <v>-4598.6443178215341</v>
      </c>
      <c r="N97" s="85">
        <f t="shared" si="19"/>
        <v>-10909.821842817802</v>
      </c>
      <c r="O97" s="86">
        <f t="shared" si="13"/>
        <v>1546411.6754033263</v>
      </c>
    </row>
    <row r="98" spans="1:15" x14ac:dyDescent="0.25">
      <c r="A98" s="76"/>
      <c r="B98" s="81"/>
      <c r="C98" s="76">
        <f t="shared" si="14"/>
        <v>93</v>
      </c>
      <c r="D98" s="85">
        <f t="shared" si="15"/>
        <v>-13856.084583702321</v>
      </c>
      <c r="E98" s="85">
        <f t="shared" si="10"/>
        <v>-3791.5318069975656</v>
      </c>
      <c r="F98" s="85">
        <f t="shared" si="11"/>
        <v>-10064.552776704755</v>
      </c>
      <c r="G98" s="86">
        <f t="shared" si="12"/>
        <v>1606536.9124657663</v>
      </c>
      <c r="H98" s="80"/>
      <c r="I98" s="76"/>
      <c r="J98" s="81"/>
      <c r="K98" s="76">
        <f t="shared" si="16"/>
        <v>93</v>
      </c>
      <c r="L98" s="85">
        <f t="shared" si="17"/>
        <v>-15508.466160639337</v>
      </c>
      <c r="M98" s="85">
        <f t="shared" si="18"/>
        <v>-4625.4697430088254</v>
      </c>
      <c r="N98" s="85">
        <f t="shared" si="19"/>
        <v>-10882.996417630511</v>
      </c>
      <c r="O98" s="86">
        <f t="shared" si="13"/>
        <v>1541786.2056603176</v>
      </c>
    </row>
    <row r="99" spans="1:15" x14ac:dyDescent="0.25">
      <c r="A99" s="76"/>
      <c r="B99" s="81"/>
      <c r="C99" s="76">
        <f t="shared" si="14"/>
        <v>94</v>
      </c>
      <c r="D99" s="85">
        <f t="shared" si="15"/>
        <v>-13856.084583702321</v>
      </c>
      <c r="E99" s="85">
        <f t="shared" si="10"/>
        <v>-3815.2288807912973</v>
      </c>
      <c r="F99" s="85">
        <f t="shared" si="11"/>
        <v>-10040.855702911023</v>
      </c>
      <c r="G99" s="86">
        <f t="shared" si="12"/>
        <v>1602721.6835849751</v>
      </c>
      <c r="H99" s="80"/>
      <c r="I99" s="76"/>
      <c r="J99" s="81"/>
      <c r="K99" s="76">
        <f t="shared" si="16"/>
        <v>94</v>
      </c>
      <c r="L99" s="85">
        <f t="shared" si="17"/>
        <v>-15508.466160639337</v>
      </c>
      <c r="M99" s="85">
        <f t="shared" si="18"/>
        <v>-4652.4516498430457</v>
      </c>
      <c r="N99" s="85">
        <f t="shared" si="19"/>
        <v>-10856.014510796291</v>
      </c>
      <c r="O99" s="86">
        <f t="shared" si="13"/>
        <v>1537133.7540104745</v>
      </c>
    </row>
    <row r="100" spans="1:15" x14ac:dyDescent="0.25">
      <c r="A100" s="76"/>
      <c r="B100" s="81"/>
      <c r="C100" s="76">
        <f t="shared" si="14"/>
        <v>95</v>
      </c>
      <c r="D100" s="85">
        <f t="shared" si="15"/>
        <v>-13856.084583702321</v>
      </c>
      <c r="E100" s="85">
        <f t="shared" si="10"/>
        <v>-3839.0740612962454</v>
      </c>
      <c r="F100" s="85">
        <f t="shared" si="11"/>
        <v>-10017.010522406075</v>
      </c>
      <c r="G100" s="86">
        <f t="shared" si="12"/>
        <v>1598882.6095236789</v>
      </c>
      <c r="H100" s="80"/>
      <c r="I100" s="76"/>
      <c r="J100" s="81"/>
      <c r="K100" s="76">
        <f t="shared" si="16"/>
        <v>95</v>
      </c>
      <c r="L100" s="85">
        <f t="shared" si="17"/>
        <v>-15508.466160639337</v>
      </c>
      <c r="M100" s="85">
        <f t="shared" si="18"/>
        <v>-4679.5909511337959</v>
      </c>
      <c r="N100" s="85">
        <f t="shared" si="19"/>
        <v>-10828.875209505541</v>
      </c>
      <c r="O100" s="86">
        <f t="shared" si="13"/>
        <v>1532454.1630593408</v>
      </c>
    </row>
    <row r="101" spans="1:15" x14ac:dyDescent="0.25">
      <c r="A101" s="76"/>
      <c r="B101" s="81">
        <f>SUM(D90:D101)</f>
        <v>-166273.01500442784</v>
      </c>
      <c r="C101" s="76">
        <f t="shared" si="14"/>
        <v>96</v>
      </c>
      <c r="D101" s="85">
        <f t="shared" si="15"/>
        <v>-13856.084583702321</v>
      </c>
      <c r="E101" s="85">
        <f t="shared" si="10"/>
        <v>-3863.068274179348</v>
      </c>
      <c r="F101" s="85">
        <f t="shared" si="11"/>
        <v>-9993.0163095229727</v>
      </c>
      <c r="G101" s="86">
        <f t="shared" si="12"/>
        <v>1595019.5412494997</v>
      </c>
      <c r="H101" s="80"/>
      <c r="I101" s="76"/>
      <c r="J101" s="81">
        <f>SUM(L90:L101)</f>
        <v>-186101.59392767205</v>
      </c>
      <c r="K101" s="76">
        <f t="shared" si="16"/>
        <v>96</v>
      </c>
      <c r="L101" s="85">
        <f t="shared" si="17"/>
        <v>-15508.466160639337</v>
      </c>
      <c r="M101" s="85">
        <f t="shared" si="18"/>
        <v>-4706.8885650154098</v>
      </c>
      <c r="N101" s="85">
        <f t="shared" si="19"/>
        <v>-10801.577595623927</v>
      </c>
      <c r="O101" s="86">
        <f t="shared" si="13"/>
        <v>1527747.2744943253</v>
      </c>
    </row>
    <row r="102" spans="1:15" x14ac:dyDescent="0.25">
      <c r="A102" s="76"/>
      <c r="B102" s="81"/>
      <c r="C102" s="76">
        <f t="shared" si="14"/>
        <v>97</v>
      </c>
      <c r="D102" s="85">
        <f t="shared" si="15"/>
        <v>-13856.084583702321</v>
      </c>
      <c r="E102" s="85">
        <f t="shared" si="10"/>
        <v>-3887.2124508929683</v>
      </c>
      <c r="F102" s="85">
        <f t="shared" si="11"/>
        <v>-9968.8721328093525</v>
      </c>
      <c r="G102" s="86">
        <f t="shared" si="12"/>
        <v>1591132.3287986068</v>
      </c>
      <c r="H102" s="80"/>
      <c r="I102" s="76"/>
      <c r="J102" s="81"/>
      <c r="K102" s="76">
        <f t="shared" si="16"/>
        <v>97</v>
      </c>
      <c r="L102" s="85">
        <f t="shared" si="17"/>
        <v>-15508.466160639337</v>
      </c>
      <c r="M102" s="85">
        <f t="shared" si="18"/>
        <v>-4734.3454149779973</v>
      </c>
      <c r="N102" s="85">
        <f t="shared" si="19"/>
        <v>-10774.120745661339</v>
      </c>
      <c r="O102" s="86">
        <f t="shared" si="13"/>
        <v>1523012.9290793473</v>
      </c>
    </row>
    <row r="103" spans="1:15" x14ac:dyDescent="0.25">
      <c r="A103" s="76"/>
      <c r="B103" s="81"/>
      <c r="C103" s="76">
        <f t="shared" si="14"/>
        <v>98</v>
      </c>
      <c r="D103" s="85">
        <f t="shared" si="15"/>
        <v>-13856.084583702321</v>
      </c>
      <c r="E103" s="85">
        <f t="shared" si="10"/>
        <v>-3911.5075287110485</v>
      </c>
      <c r="F103" s="85">
        <f t="shared" si="11"/>
        <v>-9944.5770549912722</v>
      </c>
      <c r="G103" s="86">
        <f t="shared" si="12"/>
        <v>1587220.8212698956</v>
      </c>
      <c r="H103" s="80"/>
      <c r="I103" s="76"/>
      <c r="J103" s="81"/>
      <c r="K103" s="76">
        <f t="shared" si="16"/>
        <v>98</v>
      </c>
      <c r="L103" s="85">
        <f t="shared" si="17"/>
        <v>-15508.466160639337</v>
      </c>
      <c r="M103" s="85">
        <f t="shared" si="18"/>
        <v>-4761.9624298987037</v>
      </c>
      <c r="N103" s="85">
        <f t="shared" si="19"/>
        <v>-10746.503730740633</v>
      </c>
      <c r="O103" s="86">
        <f t="shared" si="13"/>
        <v>1518250.9666494485</v>
      </c>
    </row>
    <row r="104" spans="1:15" x14ac:dyDescent="0.25">
      <c r="A104" s="76"/>
      <c r="B104" s="81"/>
      <c r="C104" s="76">
        <f t="shared" si="14"/>
        <v>99</v>
      </c>
      <c r="D104" s="85">
        <f t="shared" si="15"/>
        <v>-13856.084583702321</v>
      </c>
      <c r="E104" s="85">
        <f t="shared" si="10"/>
        <v>-3935.9544507654937</v>
      </c>
      <c r="F104" s="85">
        <f t="shared" si="11"/>
        <v>-9920.1301329368271</v>
      </c>
      <c r="G104" s="86">
        <f t="shared" si="12"/>
        <v>1583284.8668191303</v>
      </c>
      <c r="H104" s="80"/>
      <c r="I104" s="76"/>
      <c r="J104" s="81"/>
      <c r="K104" s="76">
        <f t="shared" si="16"/>
        <v>99</v>
      </c>
      <c r="L104" s="85">
        <f t="shared" si="17"/>
        <v>-15508.466160639337</v>
      </c>
      <c r="M104" s="85">
        <f t="shared" si="18"/>
        <v>-4789.7405440731145</v>
      </c>
      <c r="N104" s="85">
        <f t="shared" si="19"/>
        <v>-10718.725616566222</v>
      </c>
      <c r="O104" s="86">
        <f t="shared" si="13"/>
        <v>1513461.2261053754</v>
      </c>
    </row>
    <row r="105" spans="1:15" x14ac:dyDescent="0.25">
      <c r="A105" s="76"/>
      <c r="B105" s="81"/>
      <c r="C105" s="76">
        <f t="shared" si="14"/>
        <v>100</v>
      </c>
      <c r="D105" s="85">
        <f t="shared" si="15"/>
        <v>-13856.084583702321</v>
      </c>
      <c r="E105" s="85">
        <f t="shared" si="10"/>
        <v>-3960.5541660827785</v>
      </c>
      <c r="F105" s="85">
        <f t="shared" si="11"/>
        <v>-9895.5304176195423</v>
      </c>
      <c r="G105" s="86">
        <f t="shared" si="12"/>
        <v>1579324.3126530475</v>
      </c>
      <c r="H105" s="80"/>
      <c r="I105" s="76"/>
      <c r="J105" s="81"/>
      <c r="K105" s="76">
        <f t="shared" si="16"/>
        <v>100</v>
      </c>
      <c r="L105" s="85">
        <f t="shared" si="17"/>
        <v>-15508.466160639337</v>
      </c>
      <c r="M105" s="85">
        <f t="shared" si="18"/>
        <v>-4817.6806972468748</v>
      </c>
      <c r="N105" s="85">
        <f t="shared" si="19"/>
        <v>-10690.785463392462</v>
      </c>
      <c r="O105" s="86">
        <f t="shared" si="13"/>
        <v>1508643.5454081285</v>
      </c>
    </row>
    <row r="106" spans="1:15" x14ac:dyDescent="0.25">
      <c r="A106" s="76"/>
      <c r="B106" s="81"/>
      <c r="C106" s="76">
        <f t="shared" si="14"/>
        <v>101</v>
      </c>
      <c r="D106" s="85">
        <f t="shared" si="15"/>
        <v>-13856.084583702321</v>
      </c>
      <c r="E106" s="85">
        <f t="shared" ref="E106:E169" si="20">PPMT($B$3/12,C106,$B$2,$B$1)</f>
        <v>-3985.3076296207983</v>
      </c>
      <c r="F106" s="85">
        <f t="shared" ref="F106:F169" si="21">SUM(D106-E106)</f>
        <v>-9870.7769540815225</v>
      </c>
      <c r="G106" s="86">
        <f t="shared" ref="G106:G169" si="22">SUM(G105+E106)</f>
        <v>1575339.0050234266</v>
      </c>
      <c r="H106" s="80"/>
      <c r="I106" s="76"/>
      <c r="J106" s="81"/>
      <c r="K106" s="76">
        <f t="shared" si="16"/>
        <v>101</v>
      </c>
      <c r="L106" s="85">
        <f t="shared" si="17"/>
        <v>-15508.466160639337</v>
      </c>
      <c r="M106" s="85">
        <f t="shared" si="18"/>
        <v>-4845.7838346474782</v>
      </c>
      <c r="N106" s="85">
        <f t="shared" si="19"/>
        <v>-10662.682325991858</v>
      </c>
      <c r="O106" s="86">
        <f t="shared" ref="O106:O169" si="23">SUM(O105+M106)</f>
        <v>1503797.7615734811</v>
      </c>
    </row>
    <row r="107" spans="1:15" x14ac:dyDescent="0.25">
      <c r="A107" s="76"/>
      <c r="B107" s="81"/>
      <c r="C107" s="76">
        <f t="shared" si="14"/>
        <v>102</v>
      </c>
      <c r="D107" s="85">
        <f t="shared" si="15"/>
        <v>-13856.084583702321</v>
      </c>
      <c r="E107" s="85">
        <f t="shared" si="20"/>
        <v>-4010.2158023059255</v>
      </c>
      <c r="F107" s="85">
        <f t="shared" si="21"/>
        <v>-9845.8687813963952</v>
      </c>
      <c r="G107" s="86">
        <f t="shared" si="22"/>
        <v>1571328.7892211208</v>
      </c>
      <c r="H107" s="80"/>
      <c r="I107" s="76"/>
      <c r="J107" s="81"/>
      <c r="K107" s="76">
        <f t="shared" si="16"/>
        <v>102</v>
      </c>
      <c r="L107" s="85">
        <f t="shared" si="17"/>
        <v>-15508.466160639337</v>
      </c>
      <c r="M107" s="85">
        <f t="shared" si="18"/>
        <v>-4874.050907016257</v>
      </c>
      <c r="N107" s="85">
        <f t="shared" si="19"/>
        <v>-10634.415253623079</v>
      </c>
      <c r="O107" s="86">
        <f t="shared" si="23"/>
        <v>1498923.7106664649</v>
      </c>
    </row>
    <row r="108" spans="1:15" x14ac:dyDescent="0.25">
      <c r="A108" s="76"/>
      <c r="B108" s="81"/>
      <c r="C108" s="76">
        <f t="shared" si="14"/>
        <v>103</v>
      </c>
      <c r="D108" s="85">
        <f t="shared" si="15"/>
        <v>-13856.084583702321</v>
      </c>
      <c r="E108" s="85">
        <f t="shared" si="20"/>
        <v>-4035.2796510703392</v>
      </c>
      <c r="F108" s="85">
        <f t="shared" si="21"/>
        <v>-9820.8049326319815</v>
      </c>
      <c r="G108" s="86">
        <f t="shared" si="22"/>
        <v>1567293.5095700505</v>
      </c>
      <c r="H108" s="80"/>
      <c r="I108" s="76"/>
      <c r="J108" s="81"/>
      <c r="K108" s="76">
        <f t="shared" si="16"/>
        <v>103</v>
      </c>
      <c r="L108" s="85">
        <f t="shared" si="17"/>
        <v>-15508.466160639337</v>
      </c>
      <c r="M108" s="85">
        <f t="shared" si="18"/>
        <v>-4902.4828706405187</v>
      </c>
      <c r="N108" s="85">
        <f t="shared" si="19"/>
        <v>-10605.983289998818</v>
      </c>
      <c r="O108" s="86">
        <f t="shared" si="23"/>
        <v>1494021.2277958244</v>
      </c>
    </row>
    <row r="109" spans="1:15" x14ac:dyDescent="0.25">
      <c r="A109" s="76"/>
      <c r="B109" s="81"/>
      <c r="C109" s="76">
        <f t="shared" si="14"/>
        <v>104</v>
      </c>
      <c r="D109" s="85">
        <f t="shared" si="15"/>
        <v>-13856.084583702321</v>
      </c>
      <c r="E109" s="85">
        <f t="shared" si="20"/>
        <v>-4060.5001488895305</v>
      </c>
      <c r="F109" s="85">
        <f t="shared" si="21"/>
        <v>-9795.5844348127903</v>
      </c>
      <c r="G109" s="86">
        <f t="shared" si="22"/>
        <v>1563233.0094211609</v>
      </c>
      <c r="H109" s="80"/>
      <c r="I109" s="76"/>
      <c r="J109" s="81"/>
      <c r="K109" s="76">
        <f t="shared" si="16"/>
        <v>104</v>
      </c>
      <c r="L109" s="85">
        <f t="shared" si="17"/>
        <v>-15508.466160639337</v>
      </c>
      <c r="M109" s="85">
        <f t="shared" si="18"/>
        <v>-4931.0806873859237</v>
      </c>
      <c r="N109" s="85">
        <f t="shared" si="19"/>
        <v>-10577.385473253413</v>
      </c>
      <c r="O109" s="86">
        <f t="shared" si="23"/>
        <v>1489090.1471084384</v>
      </c>
    </row>
    <row r="110" spans="1:15" x14ac:dyDescent="0.25">
      <c r="A110" s="76"/>
      <c r="B110" s="81"/>
      <c r="C110" s="76">
        <f t="shared" si="14"/>
        <v>105</v>
      </c>
      <c r="D110" s="85">
        <f t="shared" si="15"/>
        <v>-13856.084583702321</v>
      </c>
      <c r="E110" s="85">
        <f t="shared" si="20"/>
        <v>-4085.8782748200883</v>
      </c>
      <c r="F110" s="85">
        <f t="shared" si="21"/>
        <v>-9770.2063088822324</v>
      </c>
      <c r="G110" s="86">
        <f t="shared" si="22"/>
        <v>1559147.1311463409</v>
      </c>
      <c r="H110" s="80"/>
      <c r="I110" s="76"/>
      <c r="J110" s="81"/>
      <c r="K110" s="76">
        <f t="shared" si="16"/>
        <v>105</v>
      </c>
      <c r="L110" s="85">
        <f t="shared" si="17"/>
        <v>-15508.466160639337</v>
      </c>
      <c r="M110" s="85">
        <f t="shared" si="18"/>
        <v>-4959.8453247290054</v>
      </c>
      <c r="N110" s="85">
        <f t="shared" si="19"/>
        <v>-10548.620835910331</v>
      </c>
      <c r="O110" s="86">
        <f t="shared" si="23"/>
        <v>1484130.3017837093</v>
      </c>
    </row>
    <row r="111" spans="1:15" x14ac:dyDescent="0.25">
      <c r="A111" s="76"/>
      <c r="B111" s="81"/>
      <c r="C111" s="76">
        <f t="shared" si="14"/>
        <v>106</v>
      </c>
      <c r="D111" s="85">
        <f t="shared" si="15"/>
        <v>-13856.084583702321</v>
      </c>
      <c r="E111" s="85">
        <f t="shared" si="20"/>
        <v>-4111.4150140377151</v>
      </c>
      <c r="F111" s="85">
        <f t="shared" si="21"/>
        <v>-9744.6695696646057</v>
      </c>
      <c r="G111" s="86">
        <f t="shared" si="22"/>
        <v>1555035.7161323032</v>
      </c>
      <c r="H111" s="80"/>
      <c r="I111" s="76"/>
      <c r="J111" s="81"/>
      <c r="K111" s="76">
        <f t="shared" si="16"/>
        <v>106</v>
      </c>
      <c r="L111" s="85">
        <f t="shared" si="17"/>
        <v>-15508.466160639337</v>
      </c>
      <c r="M111" s="85">
        <f t="shared" si="18"/>
        <v>-4988.7777557899281</v>
      </c>
      <c r="N111" s="85">
        <f t="shared" si="19"/>
        <v>-10519.688404849408</v>
      </c>
      <c r="O111" s="86">
        <f t="shared" si="23"/>
        <v>1479141.5240279194</v>
      </c>
    </row>
    <row r="112" spans="1:15" x14ac:dyDescent="0.25">
      <c r="A112" s="76"/>
      <c r="B112" s="81"/>
      <c r="C112" s="76">
        <f t="shared" si="14"/>
        <v>107</v>
      </c>
      <c r="D112" s="85">
        <f t="shared" si="15"/>
        <v>-13856.084583702321</v>
      </c>
      <c r="E112" s="85">
        <f t="shared" si="20"/>
        <v>-4137.1113578754503</v>
      </c>
      <c r="F112" s="85">
        <f t="shared" si="21"/>
        <v>-9718.9732258268705</v>
      </c>
      <c r="G112" s="86">
        <f t="shared" si="22"/>
        <v>1550898.6047744278</v>
      </c>
      <c r="H112" s="80"/>
      <c r="I112" s="76"/>
      <c r="J112" s="81"/>
      <c r="K112" s="76">
        <f t="shared" si="16"/>
        <v>107</v>
      </c>
      <c r="L112" s="85">
        <f t="shared" si="17"/>
        <v>-15508.466160639337</v>
      </c>
      <c r="M112" s="85">
        <f t="shared" si="18"/>
        <v>-5017.8789593653655</v>
      </c>
      <c r="N112" s="85">
        <f t="shared" si="19"/>
        <v>-10490.587201273971</v>
      </c>
      <c r="O112" s="86">
        <f t="shared" si="23"/>
        <v>1474123.645068554</v>
      </c>
    </row>
    <row r="113" spans="1:15" x14ac:dyDescent="0.25">
      <c r="A113" s="76"/>
      <c r="B113" s="81">
        <f>SUM(D102:D113)</f>
        <v>-166273.01500442784</v>
      </c>
      <c r="C113" s="76">
        <f t="shared" si="14"/>
        <v>108</v>
      </c>
      <c r="D113" s="85">
        <f t="shared" si="15"/>
        <v>-13856.084583702321</v>
      </c>
      <c r="E113" s="85">
        <f t="shared" si="20"/>
        <v>-4162.9683038621715</v>
      </c>
      <c r="F113" s="85">
        <f t="shared" si="21"/>
        <v>-9693.1162798401492</v>
      </c>
      <c r="G113" s="86">
        <f t="shared" si="22"/>
        <v>1546735.6364705656</v>
      </c>
      <c r="H113" s="80"/>
      <c r="I113" s="76"/>
      <c r="J113" s="81">
        <f>SUM(L102:L113)</f>
        <v>-186101.59392767205</v>
      </c>
      <c r="K113" s="76">
        <f t="shared" si="16"/>
        <v>108</v>
      </c>
      <c r="L113" s="85">
        <f t="shared" si="17"/>
        <v>-15508.466160639337</v>
      </c>
      <c r="M113" s="85">
        <f t="shared" si="18"/>
        <v>-5047.1499199616665</v>
      </c>
      <c r="N113" s="85">
        <f t="shared" si="19"/>
        <v>-10461.31624067767</v>
      </c>
      <c r="O113" s="86">
        <f t="shared" si="23"/>
        <v>1469076.4951485924</v>
      </c>
    </row>
    <row r="114" spans="1:15" x14ac:dyDescent="0.25">
      <c r="A114" s="76"/>
      <c r="B114" s="81"/>
      <c r="C114" s="76">
        <f t="shared" si="14"/>
        <v>109</v>
      </c>
      <c r="D114" s="85">
        <f t="shared" si="15"/>
        <v>-13856.084583702321</v>
      </c>
      <c r="E114" s="85">
        <f t="shared" si="20"/>
        <v>-4188.9868557613099</v>
      </c>
      <c r="F114" s="85">
        <f t="shared" si="21"/>
        <v>-9667.0977279410108</v>
      </c>
      <c r="G114" s="86">
        <f t="shared" si="22"/>
        <v>1542546.6496148042</v>
      </c>
      <c r="H114" s="80"/>
      <c r="I114" s="76"/>
      <c r="J114" s="81"/>
      <c r="K114" s="76">
        <f t="shared" si="16"/>
        <v>109</v>
      </c>
      <c r="L114" s="85">
        <f t="shared" si="17"/>
        <v>-15508.466160639337</v>
      </c>
      <c r="M114" s="85">
        <f t="shared" si="18"/>
        <v>-5076.5916278281093</v>
      </c>
      <c r="N114" s="85">
        <f t="shared" si="19"/>
        <v>-10431.874532811227</v>
      </c>
      <c r="O114" s="86">
        <f t="shared" si="23"/>
        <v>1463999.9035207643</v>
      </c>
    </row>
    <row r="115" spans="1:15" x14ac:dyDescent="0.25">
      <c r="A115" s="76"/>
      <c r="B115" s="81"/>
      <c r="C115" s="76">
        <f t="shared" si="14"/>
        <v>110</v>
      </c>
      <c r="D115" s="85">
        <f t="shared" si="15"/>
        <v>-13856.084583702321</v>
      </c>
      <c r="E115" s="85">
        <f t="shared" si="20"/>
        <v>-4215.16802360982</v>
      </c>
      <c r="F115" s="85">
        <f t="shared" si="21"/>
        <v>-9640.9165600925007</v>
      </c>
      <c r="G115" s="86">
        <f t="shared" si="22"/>
        <v>1538331.4815911944</v>
      </c>
      <c r="H115" s="80"/>
      <c r="I115" s="76"/>
      <c r="J115" s="81"/>
      <c r="K115" s="76">
        <f t="shared" si="16"/>
        <v>110</v>
      </c>
      <c r="L115" s="85">
        <f t="shared" si="17"/>
        <v>-15508.466160639337</v>
      </c>
      <c r="M115" s="85">
        <f t="shared" si="18"/>
        <v>-5106.2050789904406</v>
      </c>
      <c r="N115" s="85">
        <f t="shared" si="19"/>
        <v>-10402.261081648896</v>
      </c>
      <c r="O115" s="86">
        <f t="shared" si="23"/>
        <v>1458893.6984417739</v>
      </c>
    </row>
    <row r="116" spans="1:15" x14ac:dyDescent="0.25">
      <c r="A116" s="76"/>
      <c r="B116" s="81"/>
      <c r="C116" s="76">
        <f t="shared" si="14"/>
        <v>111</v>
      </c>
      <c r="D116" s="85">
        <f t="shared" si="15"/>
        <v>-13856.084583702321</v>
      </c>
      <c r="E116" s="85">
        <f t="shared" si="20"/>
        <v>-4241.512823757379</v>
      </c>
      <c r="F116" s="85">
        <f t="shared" si="21"/>
        <v>-9614.5717599449417</v>
      </c>
      <c r="G116" s="86">
        <f t="shared" si="22"/>
        <v>1534089.9687674369</v>
      </c>
      <c r="H116" s="80"/>
      <c r="I116" s="76"/>
      <c r="J116" s="81"/>
      <c r="K116" s="76">
        <f t="shared" si="16"/>
        <v>111</v>
      </c>
      <c r="L116" s="85">
        <f t="shared" si="17"/>
        <v>-15508.466160639337</v>
      </c>
      <c r="M116" s="85">
        <f t="shared" si="18"/>
        <v>-5135.9912752845521</v>
      </c>
      <c r="N116" s="85">
        <f t="shared" si="19"/>
        <v>-10372.474885354784</v>
      </c>
      <c r="O116" s="86">
        <f t="shared" si="23"/>
        <v>1453757.7071664894</v>
      </c>
    </row>
    <row r="117" spans="1:15" x14ac:dyDescent="0.25">
      <c r="A117" s="76"/>
      <c r="B117" s="81"/>
      <c r="C117" s="76">
        <f t="shared" si="14"/>
        <v>112</v>
      </c>
      <c r="D117" s="85">
        <f t="shared" si="15"/>
        <v>-13856.084583702321</v>
      </c>
      <c r="E117" s="85">
        <f t="shared" si="20"/>
        <v>-4268.0222789058625</v>
      </c>
      <c r="F117" s="85">
        <f t="shared" si="21"/>
        <v>-9588.0623047964582</v>
      </c>
      <c r="G117" s="86">
        <f t="shared" si="22"/>
        <v>1529821.9464885311</v>
      </c>
      <c r="H117" s="80"/>
      <c r="I117" s="76"/>
      <c r="J117" s="81"/>
      <c r="K117" s="76">
        <f t="shared" si="16"/>
        <v>112</v>
      </c>
      <c r="L117" s="85">
        <f t="shared" si="17"/>
        <v>-15508.466160639337</v>
      </c>
      <c r="M117" s="85">
        <f t="shared" si="18"/>
        <v>-5165.9512243903791</v>
      </c>
      <c r="N117" s="85">
        <f t="shared" si="19"/>
        <v>-10342.514936248957</v>
      </c>
      <c r="O117" s="86">
        <f t="shared" si="23"/>
        <v>1448591.755942099</v>
      </c>
    </row>
    <row r="118" spans="1:15" x14ac:dyDescent="0.25">
      <c r="A118" s="76"/>
      <c r="B118" s="81"/>
      <c r="C118" s="76">
        <f t="shared" si="14"/>
        <v>113</v>
      </c>
      <c r="D118" s="85">
        <f t="shared" si="15"/>
        <v>-13856.084583702321</v>
      </c>
      <c r="E118" s="85">
        <f t="shared" si="20"/>
        <v>-4294.6974181490241</v>
      </c>
      <c r="F118" s="85">
        <f t="shared" si="21"/>
        <v>-9561.3871655532967</v>
      </c>
      <c r="G118" s="86">
        <f t="shared" si="22"/>
        <v>1525527.249070382</v>
      </c>
      <c r="H118" s="80"/>
      <c r="I118" s="76"/>
      <c r="J118" s="81"/>
      <c r="K118" s="76">
        <f t="shared" si="16"/>
        <v>113</v>
      </c>
      <c r="L118" s="85">
        <f t="shared" si="17"/>
        <v>-15508.466160639337</v>
      </c>
      <c r="M118" s="85">
        <f t="shared" si="18"/>
        <v>-5196.0859398659868</v>
      </c>
      <c r="N118" s="85">
        <f t="shared" si="19"/>
        <v>-10312.38022077335</v>
      </c>
      <c r="O118" s="86">
        <f t="shared" si="23"/>
        <v>1443395.670002233</v>
      </c>
    </row>
    <row r="119" spans="1:15" x14ac:dyDescent="0.25">
      <c r="A119" s="76"/>
      <c r="B119" s="81"/>
      <c r="C119" s="76">
        <f t="shared" si="14"/>
        <v>114</v>
      </c>
      <c r="D119" s="85">
        <f t="shared" si="15"/>
        <v>-13856.084583702321</v>
      </c>
      <c r="E119" s="85">
        <f t="shared" si="20"/>
        <v>-4321.5392770124563</v>
      </c>
      <c r="F119" s="85">
        <f t="shared" si="21"/>
        <v>-9534.5453066898644</v>
      </c>
      <c r="G119" s="86">
        <f t="shared" si="22"/>
        <v>1521205.7097933695</v>
      </c>
      <c r="H119" s="80"/>
      <c r="I119" s="76"/>
      <c r="J119" s="81"/>
      <c r="K119" s="76">
        <f t="shared" si="16"/>
        <v>114</v>
      </c>
      <c r="L119" s="85">
        <f t="shared" si="17"/>
        <v>-15508.466160639337</v>
      </c>
      <c r="M119" s="85">
        <f t="shared" si="18"/>
        <v>-5226.3964411818743</v>
      </c>
      <c r="N119" s="85">
        <f t="shared" si="19"/>
        <v>-10282.069719457462</v>
      </c>
      <c r="O119" s="86">
        <f t="shared" si="23"/>
        <v>1438169.2735610511</v>
      </c>
    </row>
    <row r="120" spans="1:15" x14ac:dyDescent="0.25">
      <c r="A120" s="76"/>
      <c r="B120" s="81"/>
      <c r="C120" s="76">
        <f t="shared" si="14"/>
        <v>115</v>
      </c>
      <c r="D120" s="85">
        <f t="shared" si="15"/>
        <v>-13856.084583702321</v>
      </c>
      <c r="E120" s="85">
        <f t="shared" si="20"/>
        <v>-4348.5488974937871</v>
      </c>
      <c r="F120" s="85">
        <f t="shared" si="21"/>
        <v>-9507.5356862085337</v>
      </c>
      <c r="G120" s="86">
        <f t="shared" si="22"/>
        <v>1516857.1608958757</v>
      </c>
      <c r="H120" s="80"/>
      <c r="I120" s="76"/>
      <c r="J120" s="81"/>
      <c r="K120" s="76">
        <f t="shared" si="16"/>
        <v>115</v>
      </c>
      <c r="L120" s="85">
        <f t="shared" si="17"/>
        <v>-15508.466160639337</v>
      </c>
      <c r="M120" s="85">
        <f t="shared" si="18"/>
        <v>-5256.8837537554336</v>
      </c>
      <c r="N120" s="85">
        <f t="shared" si="19"/>
        <v>-10251.582406883903</v>
      </c>
      <c r="O120" s="86">
        <f t="shared" si="23"/>
        <v>1432912.3898072958</v>
      </c>
    </row>
    <row r="121" spans="1:15" x14ac:dyDescent="0.25">
      <c r="A121" s="76"/>
      <c r="B121" s="81"/>
      <c r="C121" s="76">
        <f t="shared" si="14"/>
        <v>116</v>
      </c>
      <c r="D121" s="85">
        <f t="shared" si="15"/>
        <v>-13856.084583702321</v>
      </c>
      <c r="E121" s="85">
        <f t="shared" si="20"/>
        <v>-4375.7273281031212</v>
      </c>
      <c r="F121" s="85">
        <f t="shared" si="21"/>
        <v>-9480.3572555991996</v>
      </c>
      <c r="G121" s="86">
        <f t="shared" si="22"/>
        <v>1512481.4335677726</v>
      </c>
      <c r="H121" s="80"/>
      <c r="I121" s="76"/>
      <c r="J121" s="81"/>
      <c r="K121" s="76">
        <f t="shared" si="16"/>
        <v>116</v>
      </c>
      <c r="L121" s="85">
        <f t="shared" si="17"/>
        <v>-15508.466160639337</v>
      </c>
      <c r="M121" s="85">
        <f t="shared" si="18"/>
        <v>-5287.5489089856728</v>
      </c>
      <c r="N121" s="85">
        <f t="shared" si="19"/>
        <v>-10220.917251653664</v>
      </c>
      <c r="O121" s="86">
        <f t="shared" si="23"/>
        <v>1427624.8408983101</v>
      </c>
    </row>
    <row r="122" spans="1:15" x14ac:dyDescent="0.25">
      <c r="A122" s="76"/>
      <c r="B122" s="81"/>
      <c r="C122" s="76">
        <f t="shared" si="14"/>
        <v>117</v>
      </c>
      <c r="D122" s="85">
        <f t="shared" si="15"/>
        <v>-13856.084583702321</v>
      </c>
      <c r="E122" s="85">
        <f t="shared" si="20"/>
        <v>-4403.0756239037655</v>
      </c>
      <c r="F122" s="85">
        <f t="shared" si="21"/>
        <v>-9453.0089597985552</v>
      </c>
      <c r="G122" s="86">
        <f t="shared" si="22"/>
        <v>1508078.357943869</v>
      </c>
      <c r="H122" s="80"/>
      <c r="I122" s="76"/>
      <c r="J122" s="81"/>
      <c r="K122" s="76">
        <f t="shared" si="16"/>
        <v>117</v>
      </c>
      <c r="L122" s="85">
        <f t="shared" si="17"/>
        <v>-15508.466160639337</v>
      </c>
      <c r="M122" s="85">
        <f t="shared" si="18"/>
        <v>-5318.392944288089</v>
      </c>
      <c r="N122" s="85">
        <f t="shared" si="19"/>
        <v>-10190.073216351248</v>
      </c>
      <c r="O122" s="86">
        <f t="shared" si="23"/>
        <v>1422306.4479540221</v>
      </c>
    </row>
    <row r="123" spans="1:15" x14ac:dyDescent="0.25">
      <c r="A123" s="76"/>
      <c r="B123" s="81"/>
      <c r="C123" s="76">
        <f t="shared" si="14"/>
        <v>118</v>
      </c>
      <c r="D123" s="85">
        <f t="shared" si="15"/>
        <v>-13856.084583702321</v>
      </c>
      <c r="E123" s="85">
        <f t="shared" si="20"/>
        <v>-4430.5948465531674</v>
      </c>
      <c r="F123" s="85">
        <f t="shared" si="21"/>
        <v>-9425.4897371491534</v>
      </c>
      <c r="G123" s="86">
        <f t="shared" si="22"/>
        <v>1503647.7630973158</v>
      </c>
      <c r="H123" s="80"/>
      <c r="I123" s="76"/>
      <c r="J123" s="81"/>
      <c r="K123" s="76">
        <f t="shared" si="16"/>
        <v>118</v>
      </c>
      <c r="L123" s="85">
        <f t="shared" si="17"/>
        <v>-15508.466160639337</v>
      </c>
      <c r="M123" s="85">
        <f t="shared" si="18"/>
        <v>-5349.4169031297733</v>
      </c>
      <c r="N123" s="85">
        <f t="shared" si="19"/>
        <v>-10159.049257509563</v>
      </c>
      <c r="O123" s="86">
        <f t="shared" si="23"/>
        <v>1416957.0310508923</v>
      </c>
    </row>
    <row r="124" spans="1:15" x14ac:dyDescent="0.25">
      <c r="A124" s="76"/>
      <c r="B124" s="81"/>
      <c r="C124" s="76">
        <f t="shared" si="14"/>
        <v>119</v>
      </c>
      <c r="D124" s="85">
        <f t="shared" si="15"/>
        <v>-13856.084583702321</v>
      </c>
      <c r="E124" s="85">
        <f t="shared" si="20"/>
        <v>-4458.2860643441254</v>
      </c>
      <c r="F124" s="85">
        <f t="shared" si="21"/>
        <v>-9397.7985193581953</v>
      </c>
      <c r="G124" s="86">
        <f t="shared" si="22"/>
        <v>1499189.4770329716</v>
      </c>
      <c r="H124" s="80"/>
      <c r="I124" s="76"/>
      <c r="J124" s="81"/>
      <c r="K124" s="76">
        <f t="shared" si="16"/>
        <v>119</v>
      </c>
      <c r="L124" s="85">
        <f t="shared" si="17"/>
        <v>-15508.466160639337</v>
      </c>
      <c r="M124" s="85">
        <f t="shared" si="18"/>
        <v>-5380.6218350646941</v>
      </c>
      <c r="N124" s="85">
        <f t="shared" si="19"/>
        <v>-10127.844325574642</v>
      </c>
      <c r="O124" s="86">
        <f t="shared" si="23"/>
        <v>1411576.4092158277</v>
      </c>
    </row>
    <row r="125" spans="1:15" x14ac:dyDescent="0.25">
      <c r="A125" s="76"/>
      <c r="B125" s="81">
        <f>SUM(D114:D125)</f>
        <v>-166273.01500442784</v>
      </c>
      <c r="C125" s="76">
        <f t="shared" si="14"/>
        <v>120</v>
      </c>
      <c r="D125" s="85">
        <f t="shared" si="15"/>
        <v>-13856.084583702321</v>
      </c>
      <c r="E125" s="85">
        <f t="shared" si="20"/>
        <v>-4486.150352246279</v>
      </c>
      <c r="F125" s="85">
        <f t="shared" si="21"/>
        <v>-9369.9342314560417</v>
      </c>
      <c r="G125" s="86">
        <f t="shared" si="22"/>
        <v>1494703.3266807252</v>
      </c>
      <c r="H125" s="80"/>
      <c r="I125" s="76"/>
      <c r="J125" s="81">
        <f>SUM(L114:L125)</f>
        <v>-186101.59392767205</v>
      </c>
      <c r="K125" s="76">
        <f t="shared" si="16"/>
        <v>120</v>
      </c>
      <c r="L125" s="85">
        <f t="shared" si="17"/>
        <v>-15508.466160639337</v>
      </c>
      <c r="M125" s="85">
        <f t="shared" si="18"/>
        <v>-5412.0087957692376</v>
      </c>
      <c r="N125" s="85">
        <f t="shared" si="19"/>
        <v>-10096.457364870099</v>
      </c>
      <c r="O125" s="86">
        <f t="shared" si="23"/>
        <v>1406164.4004200585</v>
      </c>
    </row>
    <row r="126" spans="1:15" x14ac:dyDescent="0.25">
      <c r="A126" s="76"/>
      <c r="B126" s="81"/>
      <c r="C126" s="76">
        <f t="shared" si="14"/>
        <v>121</v>
      </c>
      <c r="D126" s="85">
        <f t="shared" si="15"/>
        <v>-13856.084583702321</v>
      </c>
      <c r="E126" s="85">
        <f t="shared" si="20"/>
        <v>-4514.1887919478158</v>
      </c>
      <c r="F126" s="85">
        <f t="shared" si="21"/>
        <v>-9341.8957917545049</v>
      </c>
      <c r="G126" s="86">
        <f t="shared" si="22"/>
        <v>1490189.1378887773</v>
      </c>
      <c r="H126" s="80"/>
      <c r="I126" s="76"/>
      <c r="J126" s="81"/>
      <c r="K126" s="76">
        <f t="shared" si="16"/>
        <v>121</v>
      </c>
      <c r="L126" s="85">
        <f t="shared" si="17"/>
        <v>-15508.466160639337</v>
      </c>
      <c r="M126" s="85">
        <f t="shared" si="18"/>
        <v>-5443.5788470778916</v>
      </c>
      <c r="N126" s="85">
        <f t="shared" si="19"/>
        <v>-10064.887313561445</v>
      </c>
      <c r="O126" s="86">
        <f t="shared" si="23"/>
        <v>1400720.8215729806</v>
      </c>
    </row>
    <row r="127" spans="1:15" x14ac:dyDescent="0.25">
      <c r="A127" s="76"/>
      <c r="B127" s="81"/>
      <c r="C127" s="76">
        <f t="shared" si="14"/>
        <v>122</v>
      </c>
      <c r="D127" s="85">
        <f t="shared" si="15"/>
        <v>-13856.084583702321</v>
      </c>
      <c r="E127" s="85">
        <f t="shared" si="20"/>
        <v>-4542.4024718974888</v>
      </c>
      <c r="F127" s="85">
        <f t="shared" si="21"/>
        <v>-9313.6821118048319</v>
      </c>
      <c r="G127" s="86">
        <f t="shared" si="22"/>
        <v>1485646.7354168799</v>
      </c>
      <c r="H127" s="80"/>
      <c r="I127" s="76"/>
      <c r="J127" s="81"/>
      <c r="K127" s="76">
        <f t="shared" si="16"/>
        <v>122</v>
      </c>
      <c r="L127" s="85">
        <f t="shared" si="17"/>
        <v>-15508.466160639337</v>
      </c>
      <c r="M127" s="85">
        <f t="shared" si="18"/>
        <v>-5475.3330570191793</v>
      </c>
      <c r="N127" s="85">
        <f t="shared" si="19"/>
        <v>-10033.133103620157</v>
      </c>
      <c r="O127" s="86">
        <f t="shared" si="23"/>
        <v>1395245.4885159614</v>
      </c>
    </row>
    <row r="128" spans="1:15" x14ac:dyDescent="0.25">
      <c r="A128" s="76"/>
      <c r="B128" s="81"/>
      <c r="C128" s="76">
        <f t="shared" si="14"/>
        <v>123</v>
      </c>
      <c r="D128" s="85">
        <f t="shared" si="15"/>
        <v>-13856.084583702321</v>
      </c>
      <c r="E128" s="85">
        <f t="shared" si="20"/>
        <v>-4570.7924873468455</v>
      </c>
      <c r="F128" s="85">
        <f t="shared" si="21"/>
        <v>-9285.2920963554752</v>
      </c>
      <c r="G128" s="86">
        <f t="shared" si="22"/>
        <v>1481075.9429295331</v>
      </c>
      <c r="H128" s="80"/>
      <c r="I128" s="76"/>
      <c r="J128" s="81"/>
      <c r="K128" s="76">
        <f t="shared" si="16"/>
        <v>123</v>
      </c>
      <c r="L128" s="85">
        <f t="shared" si="17"/>
        <v>-15508.466160639337</v>
      </c>
      <c r="M128" s="85">
        <f t="shared" si="18"/>
        <v>-5507.2724998517933</v>
      </c>
      <c r="N128" s="85">
        <f t="shared" si="19"/>
        <v>-10001.193660787543</v>
      </c>
      <c r="O128" s="86">
        <f t="shared" si="23"/>
        <v>1389738.2160161096</v>
      </c>
    </row>
    <row r="129" spans="1:15" x14ac:dyDescent="0.25">
      <c r="A129" s="76"/>
      <c r="B129" s="81"/>
      <c r="C129" s="76">
        <f t="shared" si="14"/>
        <v>124</v>
      </c>
      <c r="D129" s="85">
        <f t="shared" si="15"/>
        <v>-13856.084583702321</v>
      </c>
      <c r="E129" s="85">
        <f t="shared" si="20"/>
        <v>-4599.3599403927674</v>
      </c>
      <c r="F129" s="85">
        <f t="shared" si="21"/>
        <v>-9256.7246433095534</v>
      </c>
      <c r="G129" s="86">
        <f t="shared" si="22"/>
        <v>1476476.5829891404</v>
      </c>
      <c r="H129" s="80"/>
      <c r="I129" s="76"/>
      <c r="J129" s="81"/>
      <c r="K129" s="76">
        <f t="shared" si="16"/>
        <v>124</v>
      </c>
      <c r="L129" s="85">
        <f t="shared" si="17"/>
        <v>-15508.466160639337</v>
      </c>
      <c r="M129" s="85">
        <f t="shared" si="18"/>
        <v>-5539.3982561009288</v>
      </c>
      <c r="N129" s="85">
        <f t="shared" si="19"/>
        <v>-9969.0679045384077</v>
      </c>
      <c r="O129" s="86">
        <f t="shared" si="23"/>
        <v>1384198.8177600086</v>
      </c>
    </row>
    <row r="130" spans="1:15" x14ac:dyDescent="0.25">
      <c r="A130" s="76"/>
      <c r="B130" s="81"/>
      <c r="C130" s="76">
        <f t="shared" si="14"/>
        <v>125</v>
      </c>
      <c r="D130" s="85">
        <f t="shared" si="15"/>
        <v>-13856.084583702321</v>
      </c>
      <c r="E130" s="85">
        <f t="shared" si="20"/>
        <v>-4628.105940020223</v>
      </c>
      <c r="F130" s="85">
        <f t="shared" si="21"/>
        <v>-9227.9786436820978</v>
      </c>
      <c r="G130" s="86">
        <f t="shared" si="22"/>
        <v>1471848.4770491202</v>
      </c>
      <c r="H130" s="80"/>
      <c r="I130" s="76"/>
      <c r="J130" s="81"/>
      <c r="K130" s="76">
        <f t="shared" si="16"/>
        <v>125</v>
      </c>
      <c r="L130" s="85">
        <f t="shared" si="17"/>
        <v>-15508.466160639337</v>
      </c>
      <c r="M130" s="85">
        <f t="shared" si="18"/>
        <v>-5571.7114125948501</v>
      </c>
      <c r="N130" s="85">
        <f t="shared" si="19"/>
        <v>-9936.7547480444864</v>
      </c>
      <c r="O130" s="86">
        <f t="shared" si="23"/>
        <v>1378627.1063474137</v>
      </c>
    </row>
    <row r="131" spans="1:15" x14ac:dyDescent="0.25">
      <c r="A131" s="76"/>
      <c r="B131" s="81"/>
      <c r="C131" s="76">
        <f t="shared" si="14"/>
        <v>126</v>
      </c>
      <c r="D131" s="85">
        <f t="shared" si="15"/>
        <v>-13856.084583702321</v>
      </c>
      <c r="E131" s="85">
        <f t="shared" si="20"/>
        <v>-4657.0316021453491</v>
      </c>
      <c r="F131" s="85">
        <f t="shared" si="21"/>
        <v>-9199.0529815569716</v>
      </c>
      <c r="G131" s="86">
        <f t="shared" si="22"/>
        <v>1467191.4454469748</v>
      </c>
      <c r="H131" s="80"/>
      <c r="I131" s="76"/>
      <c r="J131" s="81"/>
      <c r="K131" s="76">
        <f t="shared" si="16"/>
        <v>126</v>
      </c>
      <c r="L131" s="85">
        <f t="shared" si="17"/>
        <v>-15508.466160639337</v>
      </c>
      <c r="M131" s="85">
        <f t="shared" si="18"/>
        <v>-5604.2130625016525</v>
      </c>
      <c r="N131" s="85">
        <f t="shared" si="19"/>
        <v>-9904.253098137684</v>
      </c>
      <c r="O131" s="86">
        <f t="shared" si="23"/>
        <v>1373022.893284912</v>
      </c>
    </row>
    <row r="132" spans="1:15" x14ac:dyDescent="0.25">
      <c r="A132" s="76"/>
      <c r="B132" s="81"/>
      <c r="C132" s="76">
        <f t="shared" si="14"/>
        <v>127</v>
      </c>
      <c r="D132" s="85">
        <f t="shared" si="15"/>
        <v>-13856.084583702321</v>
      </c>
      <c r="E132" s="85">
        <f t="shared" si="20"/>
        <v>-4686.1380496587572</v>
      </c>
      <c r="F132" s="85">
        <f t="shared" si="21"/>
        <v>-9169.9465340435636</v>
      </c>
      <c r="G132" s="86">
        <f t="shared" si="22"/>
        <v>1462505.307397316</v>
      </c>
      <c r="H132" s="80"/>
      <c r="I132" s="76"/>
      <c r="J132" s="81"/>
      <c r="K132" s="76">
        <f t="shared" si="16"/>
        <v>127</v>
      </c>
      <c r="L132" s="85">
        <f t="shared" si="17"/>
        <v>-15508.466160639337</v>
      </c>
      <c r="M132" s="85">
        <f t="shared" si="18"/>
        <v>-5636.9043053662463</v>
      </c>
      <c r="N132" s="85">
        <f t="shared" si="19"/>
        <v>-9871.5618552730903</v>
      </c>
      <c r="O132" s="86">
        <f t="shared" si="23"/>
        <v>1367385.9889795457</v>
      </c>
    </row>
    <row r="133" spans="1:15" x14ac:dyDescent="0.25">
      <c r="A133" s="76"/>
      <c r="B133" s="81"/>
      <c r="C133" s="76">
        <f t="shared" si="14"/>
        <v>128</v>
      </c>
      <c r="D133" s="85">
        <f t="shared" si="15"/>
        <v>-13856.084583702321</v>
      </c>
      <c r="E133" s="85">
        <f t="shared" si="20"/>
        <v>-4715.4264124691235</v>
      </c>
      <c r="F133" s="85">
        <f t="shared" si="21"/>
        <v>-9140.6581712331972</v>
      </c>
      <c r="G133" s="86">
        <f t="shared" si="22"/>
        <v>1457789.880984847</v>
      </c>
      <c r="H133" s="80"/>
      <c r="I133" s="76"/>
      <c r="J133" s="81"/>
      <c r="K133" s="76">
        <f t="shared" si="16"/>
        <v>128</v>
      </c>
      <c r="L133" s="85">
        <f t="shared" si="17"/>
        <v>-15508.466160639337</v>
      </c>
      <c r="M133" s="85">
        <f t="shared" si="18"/>
        <v>-5669.786247147551</v>
      </c>
      <c r="N133" s="85">
        <f t="shared" si="19"/>
        <v>-9838.6799134917856</v>
      </c>
      <c r="O133" s="86">
        <f t="shared" si="23"/>
        <v>1361716.2027323982</v>
      </c>
    </row>
    <row r="134" spans="1:15" x14ac:dyDescent="0.25">
      <c r="A134" s="76"/>
      <c r="B134" s="81"/>
      <c r="C134" s="76">
        <f t="shared" si="14"/>
        <v>129</v>
      </c>
      <c r="D134" s="85">
        <f t="shared" si="15"/>
        <v>-13856.084583702321</v>
      </c>
      <c r="E134" s="85">
        <f t="shared" si="20"/>
        <v>-4744.8978275470563</v>
      </c>
      <c r="F134" s="85">
        <f t="shared" si="21"/>
        <v>-9111.1867561552644</v>
      </c>
      <c r="G134" s="86">
        <f t="shared" si="22"/>
        <v>1453044.9831572999</v>
      </c>
      <c r="H134" s="80"/>
      <c r="I134" s="76"/>
      <c r="J134" s="81"/>
      <c r="K134" s="76">
        <f t="shared" si="16"/>
        <v>129</v>
      </c>
      <c r="L134" s="85">
        <f t="shared" si="17"/>
        <v>-15508.466160639337</v>
      </c>
      <c r="M134" s="85">
        <f t="shared" si="18"/>
        <v>-5702.8600002559087</v>
      </c>
      <c r="N134" s="85">
        <f t="shared" si="19"/>
        <v>-9805.6061603834278</v>
      </c>
      <c r="O134" s="86">
        <f t="shared" si="23"/>
        <v>1356013.3427321422</v>
      </c>
    </row>
    <row r="135" spans="1:15" x14ac:dyDescent="0.25">
      <c r="A135" s="76"/>
      <c r="B135" s="81"/>
      <c r="C135" s="76">
        <f t="shared" si="14"/>
        <v>130</v>
      </c>
      <c r="D135" s="85">
        <f t="shared" si="15"/>
        <v>-13856.084583702321</v>
      </c>
      <c r="E135" s="85">
        <f t="shared" si="20"/>
        <v>-4774.5534389692239</v>
      </c>
      <c r="F135" s="85">
        <f t="shared" si="21"/>
        <v>-9081.5311447330969</v>
      </c>
      <c r="G135" s="86">
        <f t="shared" si="22"/>
        <v>1448270.4297183307</v>
      </c>
      <c r="H135" s="80"/>
      <c r="I135" s="76"/>
      <c r="J135" s="81"/>
      <c r="K135" s="76">
        <f t="shared" si="16"/>
        <v>130</v>
      </c>
      <c r="L135" s="85">
        <f t="shared" si="17"/>
        <v>-15508.466160639337</v>
      </c>
      <c r="M135" s="85">
        <f t="shared" si="18"/>
        <v>-5736.1266835907354</v>
      </c>
      <c r="N135" s="85">
        <f t="shared" si="19"/>
        <v>-9772.3394770486011</v>
      </c>
      <c r="O135" s="86">
        <f t="shared" si="23"/>
        <v>1350277.2160485515</v>
      </c>
    </row>
    <row r="136" spans="1:15" x14ac:dyDescent="0.25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-13856.084583702321</v>
      </c>
      <c r="E136" s="85">
        <f t="shared" si="20"/>
        <v>-4804.394397962782</v>
      </c>
      <c r="F136" s="85">
        <f t="shared" si="21"/>
        <v>-9051.6901857395387</v>
      </c>
      <c r="G136" s="86">
        <f t="shared" si="22"/>
        <v>1443466.0353203679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-15508.466160639337</v>
      </c>
      <c r="M136" s="85">
        <f t="shared" ref="M136:M199" si="28">PPMT($J$3/12,K136,$J$2,$J$1)</f>
        <v>-5769.5874225783518</v>
      </c>
      <c r="N136" s="85">
        <f t="shared" ref="N136:N199" si="29">SUM(L136-M136)</f>
        <v>-9738.8787380609847</v>
      </c>
      <c r="O136" s="86">
        <f t="shared" si="23"/>
        <v>1344507.6286259731</v>
      </c>
    </row>
    <row r="137" spans="1:15" x14ac:dyDescent="0.25">
      <c r="A137" s="76"/>
      <c r="B137" s="81">
        <f>SUM(D126:D137)</f>
        <v>-166273.01500442784</v>
      </c>
      <c r="C137" s="76">
        <f t="shared" si="24"/>
        <v>132</v>
      </c>
      <c r="D137" s="85">
        <f t="shared" si="25"/>
        <v>-13856.084583702321</v>
      </c>
      <c r="E137" s="85">
        <f t="shared" si="20"/>
        <v>-4834.4218629500519</v>
      </c>
      <c r="F137" s="85">
        <f t="shared" si="21"/>
        <v>-9021.6627207522688</v>
      </c>
      <c r="G137" s="86">
        <f t="shared" si="22"/>
        <v>1438631.6134574178</v>
      </c>
      <c r="H137" s="80"/>
      <c r="I137" s="76"/>
      <c r="J137" s="81">
        <f>SUM(L126:L137)</f>
        <v>-186101.59392767205</v>
      </c>
      <c r="K137" s="76">
        <f t="shared" si="26"/>
        <v>132</v>
      </c>
      <c r="L137" s="85">
        <f t="shared" si="27"/>
        <v>-15508.466160639337</v>
      </c>
      <c r="M137" s="85">
        <f t="shared" si="28"/>
        <v>-5803.2433492100554</v>
      </c>
      <c r="N137" s="85">
        <f t="shared" si="29"/>
        <v>-9705.2228114292811</v>
      </c>
      <c r="O137" s="86">
        <f t="shared" si="23"/>
        <v>1338704.385276763</v>
      </c>
    </row>
    <row r="138" spans="1:15" x14ac:dyDescent="0.25">
      <c r="A138" s="76"/>
      <c r="B138" s="81"/>
      <c r="C138" s="76">
        <f t="shared" si="24"/>
        <v>133</v>
      </c>
      <c r="D138" s="85">
        <f t="shared" si="25"/>
        <v>-13856.084583702321</v>
      </c>
      <c r="E138" s="85">
        <f t="shared" si="20"/>
        <v>-4864.6369995934911</v>
      </c>
      <c r="F138" s="85">
        <f t="shared" si="21"/>
        <v>-8991.4475841088297</v>
      </c>
      <c r="G138" s="86">
        <f t="shared" si="22"/>
        <v>1433766.9764578242</v>
      </c>
      <c r="H138" s="80"/>
      <c r="I138" s="76"/>
      <c r="J138" s="81"/>
      <c r="K138" s="76">
        <f t="shared" si="26"/>
        <v>133</v>
      </c>
      <c r="L138" s="85">
        <f t="shared" si="27"/>
        <v>-15508.466160639337</v>
      </c>
      <c r="M138" s="85">
        <f t="shared" si="28"/>
        <v>-5837.095602080446</v>
      </c>
      <c r="N138" s="85">
        <f t="shared" si="29"/>
        <v>-9671.3705585588905</v>
      </c>
      <c r="O138" s="86">
        <f t="shared" si="23"/>
        <v>1332867.2896746825</v>
      </c>
    </row>
    <row r="139" spans="1:15" x14ac:dyDescent="0.25">
      <c r="A139" s="76"/>
      <c r="B139" s="81"/>
      <c r="C139" s="76">
        <f t="shared" si="24"/>
        <v>134</v>
      </c>
      <c r="D139" s="85">
        <f t="shared" si="25"/>
        <v>-13856.084583702321</v>
      </c>
      <c r="E139" s="85">
        <f t="shared" si="20"/>
        <v>-4895.0409808409513</v>
      </c>
      <c r="F139" s="85">
        <f t="shared" si="21"/>
        <v>-8961.0436028613694</v>
      </c>
      <c r="G139" s="86">
        <f t="shared" si="22"/>
        <v>1428871.9354769832</v>
      </c>
      <c r="H139" s="80"/>
      <c r="I139" s="76"/>
      <c r="J139" s="81"/>
      <c r="K139" s="76">
        <f t="shared" si="26"/>
        <v>134</v>
      </c>
      <c r="L139" s="85">
        <f t="shared" si="27"/>
        <v>-15508.466160639337</v>
      </c>
      <c r="M139" s="85">
        <f t="shared" si="28"/>
        <v>-5871.145326425918</v>
      </c>
      <c r="N139" s="85">
        <f t="shared" si="29"/>
        <v>-9637.3208342134185</v>
      </c>
      <c r="O139" s="86">
        <f t="shared" si="23"/>
        <v>1326996.1443482565</v>
      </c>
    </row>
    <row r="140" spans="1:15" x14ac:dyDescent="0.25">
      <c r="A140" s="76"/>
      <c r="B140" s="81"/>
      <c r="C140" s="76">
        <f t="shared" si="24"/>
        <v>135</v>
      </c>
      <c r="D140" s="85">
        <f t="shared" si="25"/>
        <v>-13856.084583702321</v>
      </c>
      <c r="E140" s="85">
        <f t="shared" si="20"/>
        <v>-4925.6349869712049</v>
      </c>
      <c r="F140" s="85">
        <f t="shared" si="21"/>
        <v>-8930.4495967311159</v>
      </c>
      <c r="G140" s="86">
        <f t="shared" si="22"/>
        <v>1423946.3004900119</v>
      </c>
      <c r="H140" s="80"/>
      <c r="I140" s="76"/>
      <c r="J140" s="81"/>
      <c r="K140" s="76">
        <f t="shared" si="26"/>
        <v>135</v>
      </c>
      <c r="L140" s="85">
        <f t="shared" si="27"/>
        <v>-15508.466160639337</v>
      </c>
      <c r="M140" s="85">
        <f t="shared" si="28"/>
        <v>-5905.3936741634006</v>
      </c>
      <c r="N140" s="85">
        <f t="shared" si="29"/>
        <v>-9603.0724864759359</v>
      </c>
      <c r="O140" s="86">
        <f t="shared" si="23"/>
        <v>1321090.7506740931</v>
      </c>
    </row>
    <row r="141" spans="1:15" x14ac:dyDescent="0.25">
      <c r="A141" s="76"/>
      <c r="B141" s="81"/>
      <c r="C141" s="76">
        <f t="shared" si="24"/>
        <v>136</v>
      </c>
      <c r="D141" s="85">
        <f t="shared" si="25"/>
        <v>-13856.084583702321</v>
      </c>
      <c r="E141" s="85">
        <f t="shared" si="20"/>
        <v>-4956.4202056397789</v>
      </c>
      <c r="F141" s="85">
        <f t="shared" si="21"/>
        <v>-8899.6643780625418</v>
      </c>
      <c r="G141" s="86">
        <f t="shared" si="22"/>
        <v>1418989.8802843723</v>
      </c>
      <c r="H141" s="80"/>
      <c r="I141" s="76"/>
      <c r="J141" s="81"/>
      <c r="K141" s="76">
        <f t="shared" si="26"/>
        <v>136</v>
      </c>
      <c r="L141" s="85">
        <f t="shared" si="27"/>
        <v>-15508.466160639337</v>
      </c>
      <c r="M141" s="85">
        <f t="shared" si="28"/>
        <v>-5939.8418039293574</v>
      </c>
      <c r="N141" s="85">
        <f t="shared" si="29"/>
        <v>-9568.6243567099791</v>
      </c>
      <c r="O141" s="86">
        <f t="shared" si="23"/>
        <v>1315150.9088701638</v>
      </c>
    </row>
    <row r="142" spans="1:15" x14ac:dyDescent="0.25">
      <c r="A142" s="76"/>
      <c r="B142" s="81"/>
      <c r="C142" s="76">
        <f t="shared" si="24"/>
        <v>137</v>
      </c>
      <c r="D142" s="85">
        <f t="shared" si="25"/>
        <v>-13856.084583702321</v>
      </c>
      <c r="E142" s="85">
        <f t="shared" si="20"/>
        <v>-4987.3978319250273</v>
      </c>
      <c r="F142" s="85">
        <f t="shared" si="21"/>
        <v>-8868.6867517772935</v>
      </c>
      <c r="G142" s="86">
        <f t="shared" si="22"/>
        <v>1414002.4824524473</v>
      </c>
      <c r="H142" s="80"/>
      <c r="I142" s="76"/>
      <c r="J142" s="81"/>
      <c r="K142" s="76">
        <f t="shared" si="26"/>
        <v>137</v>
      </c>
      <c r="L142" s="85">
        <f t="shared" si="27"/>
        <v>-15508.466160639337</v>
      </c>
      <c r="M142" s="85">
        <f t="shared" si="28"/>
        <v>-5974.4908811189434</v>
      </c>
      <c r="N142" s="85">
        <f t="shared" si="29"/>
        <v>-9533.9752795203931</v>
      </c>
      <c r="O142" s="86">
        <f t="shared" si="23"/>
        <v>1309176.4179890449</v>
      </c>
    </row>
    <row r="143" spans="1:15" x14ac:dyDescent="0.25">
      <c r="A143" s="76"/>
      <c r="B143" s="81"/>
      <c r="C143" s="76">
        <f t="shared" si="24"/>
        <v>138</v>
      </c>
      <c r="D143" s="85">
        <f t="shared" si="25"/>
        <v>-13856.084583702321</v>
      </c>
      <c r="E143" s="85">
        <f t="shared" si="20"/>
        <v>-5018.5690683745561</v>
      </c>
      <c r="F143" s="85">
        <f t="shared" si="21"/>
        <v>-8837.5155153277647</v>
      </c>
      <c r="G143" s="86">
        <f t="shared" si="22"/>
        <v>1408983.9133840727</v>
      </c>
      <c r="H143" s="80"/>
      <c r="I143" s="76"/>
      <c r="J143" s="81"/>
      <c r="K143" s="76">
        <f t="shared" si="26"/>
        <v>138</v>
      </c>
      <c r="L143" s="85">
        <f t="shared" si="27"/>
        <v>-15508.466160639337</v>
      </c>
      <c r="M143" s="85">
        <f t="shared" si="28"/>
        <v>-6009.342077925472</v>
      </c>
      <c r="N143" s="85">
        <f t="shared" si="29"/>
        <v>-9499.1240827138645</v>
      </c>
      <c r="O143" s="86">
        <f t="shared" si="23"/>
        <v>1303167.0759111193</v>
      </c>
    </row>
    <row r="144" spans="1:15" x14ac:dyDescent="0.25">
      <c r="A144" s="76"/>
      <c r="B144" s="81"/>
      <c r="C144" s="76">
        <f t="shared" si="24"/>
        <v>139</v>
      </c>
      <c r="D144" s="85">
        <f t="shared" si="25"/>
        <v>-13856.084583702321</v>
      </c>
      <c r="E144" s="85">
        <f t="shared" si="20"/>
        <v>-5049.9351250518939</v>
      </c>
      <c r="F144" s="85">
        <f t="shared" si="21"/>
        <v>-8806.1494586504268</v>
      </c>
      <c r="G144" s="86">
        <f t="shared" si="22"/>
        <v>1403933.9782590207</v>
      </c>
      <c r="H144" s="80"/>
      <c r="I144" s="76"/>
      <c r="J144" s="81"/>
      <c r="K144" s="76">
        <f t="shared" si="26"/>
        <v>139</v>
      </c>
      <c r="L144" s="85">
        <f t="shared" si="27"/>
        <v>-15508.466160639337</v>
      </c>
      <c r="M144" s="85">
        <f t="shared" si="28"/>
        <v>-6044.3965733800342</v>
      </c>
      <c r="N144" s="85">
        <f t="shared" si="29"/>
        <v>-9464.0695872593024</v>
      </c>
      <c r="O144" s="86">
        <f t="shared" si="23"/>
        <v>1297122.6793377392</v>
      </c>
    </row>
    <row r="145" spans="1:15" x14ac:dyDescent="0.25">
      <c r="A145" s="76"/>
      <c r="B145" s="81"/>
      <c r="C145" s="76">
        <f t="shared" si="24"/>
        <v>140</v>
      </c>
      <c r="D145" s="85">
        <f t="shared" si="25"/>
        <v>-13856.084583702321</v>
      </c>
      <c r="E145" s="85">
        <f t="shared" si="20"/>
        <v>-5081.4972195834762</v>
      </c>
      <c r="F145" s="85">
        <f t="shared" si="21"/>
        <v>-8774.5873641188446</v>
      </c>
      <c r="G145" s="86">
        <f t="shared" si="22"/>
        <v>1398852.4810394372</v>
      </c>
      <c r="H145" s="80"/>
      <c r="I145" s="76"/>
      <c r="J145" s="81"/>
      <c r="K145" s="76">
        <f t="shared" si="26"/>
        <v>140</v>
      </c>
      <c r="L145" s="85">
        <f t="shared" si="27"/>
        <v>-15508.466160639337</v>
      </c>
      <c r="M145" s="85">
        <f t="shared" si="28"/>
        <v>-6079.6555533914234</v>
      </c>
      <c r="N145" s="85">
        <f t="shared" si="29"/>
        <v>-9428.8106072479131</v>
      </c>
      <c r="O145" s="86">
        <f t="shared" si="23"/>
        <v>1291043.0237843478</v>
      </c>
    </row>
    <row r="146" spans="1:15" x14ac:dyDescent="0.25">
      <c r="A146" s="76"/>
      <c r="B146" s="81"/>
      <c r="C146" s="76">
        <f t="shared" si="24"/>
        <v>141</v>
      </c>
      <c r="D146" s="85">
        <f t="shared" si="25"/>
        <v>-13856.084583702321</v>
      </c>
      <c r="E146" s="85">
        <f t="shared" si="20"/>
        <v>-5113.2565772058697</v>
      </c>
      <c r="F146" s="85">
        <f t="shared" si="21"/>
        <v>-8742.8280064964511</v>
      </c>
      <c r="G146" s="86">
        <f t="shared" si="22"/>
        <v>1393739.2244622314</v>
      </c>
      <c r="H146" s="80"/>
      <c r="I146" s="76"/>
      <c r="J146" s="81"/>
      <c r="K146" s="76">
        <f t="shared" si="26"/>
        <v>141</v>
      </c>
      <c r="L146" s="85">
        <f t="shared" si="27"/>
        <v>-15508.466160639337</v>
      </c>
      <c r="M146" s="85">
        <f t="shared" si="28"/>
        <v>-6115.1202107862064</v>
      </c>
      <c r="N146" s="85">
        <f t="shared" si="29"/>
        <v>-9393.3459498531302</v>
      </c>
      <c r="O146" s="86">
        <f t="shared" si="23"/>
        <v>1284927.9035735617</v>
      </c>
    </row>
    <row r="147" spans="1:15" x14ac:dyDescent="0.25">
      <c r="A147" s="76"/>
      <c r="B147" s="81"/>
      <c r="C147" s="76">
        <f t="shared" si="24"/>
        <v>142</v>
      </c>
      <c r="D147" s="85">
        <f t="shared" si="25"/>
        <v>-13856.084583702321</v>
      </c>
      <c r="E147" s="85">
        <f t="shared" si="20"/>
        <v>-5145.2144308134066</v>
      </c>
      <c r="F147" s="85">
        <f t="shared" si="21"/>
        <v>-8710.8701528889142</v>
      </c>
      <c r="G147" s="86">
        <f t="shared" si="22"/>
        <v>1388594.0100314179</v>
      </c>
      <c r="H147" s="80"/>
      <c r="I147" s="76"/>
      <c r="J147" s="81"/>
      <c r="K147" s="76">
        <f t="shared" si="26"/>
        <v>142</v>
      </c>
      <c r="L147" s="85">
        <f t="shared" si="27"/>
        <v>-15508.466160639337</v>
      </c>
      <c r="M147" s="85">
        <f t="shared" si="28"/>
        <v>-6150.7917453491264</v>
      </c>
      <c r="N147" s="85">
        <f t="shared" si="29"/>
        <v>-9357.6744152902102</v>
      </c>
      <c r="O147" s="86">
        <f t="shared" si="23"/>
        <v>1278777.1118282126</v>
      </c>
    </row>
    <row r="148" spans="1:15" x14ac:dyDescent="0.25">
      <c r="A148" s="76"/>
      <c r="B148" s="81"/>
      <c r="C148" s="76">
        <f t="shared" si="24"/>
        <v>143</v>
      </c>
      <c r="D148" s="85">
        <f t="shared" si="25"/>
        <v>-13856.084583702321</v>
      </c>
      <c r="E148" s="85">
        <f t="shared" si="20"/>
        <v>-5177.3720210059946</v>
      </c>
      <c r="F148" s="85">
        <f t="shared" si="21"/>
        <v>-8678.7125626963261</v>
      </c>
      <c r="G148" s="86">
        <f t="shared" si="22"/>
        <v>1383416.638010412</v>
      </c>
      <c r="H148" s="80"/>
      <c r="I148" s="76"/>
      <c r="J148" s="81"/>
      <c r="K148" s="76">
        <f t="shared" si="26"/>
        <v>143</v>
      </c>
      <c r="L148" s="85">
        <f t="shared" si="27"/>
        <v>-15508.466160639337</v>
      </c>
      <c r="M148" s="85">
        <f t="shared" si="28"/>
        <v>-6186.6713638636647</v>
      </c>
      <c r="N148" s="85">
        <f t="shared" si="29"/>
        <v>-9321.7947967756718</v>
      </c>
      <c r="O148" s="86">
        <f t="shared" si="23"/>
        <v>1272590.440464349</v>
      </c>
    </row>
    <row r="149" spans="1:15" x14ac:dyDescent="0.25">
      <c r="A149" s="76"/>
      <c r="B149" s="81">
        <f>SUM(D138:D149)</f>
        <v>-166273.01500442784</v>
      </c>
      <c r="C149" s="76">
        <f t="shared" si="24"/>
        <v>144</v>
      </c>
      <c r="D149" s="85">
        <f t="shared" si="25"/>
        <v>-13856.084583702321</v>
      </c>
      <c r="E149" s="85">
        <f t="shared" si="20"/>
        <v>-5209.7305961372822</v>
      </c>
      <c r="F149" s="85">
        <f t="shared" si="21"/>
        <v>-8646.3539875650386</v>
      </c>
      <c r="G149" s="86">
        <f t="shared" si="22"/>
        <v>1378206.9074142748</v>
      </c>
      <c r="H149" s="80"/>
      <c r="I149" s="76"/>
      <c r="J149" s="81">
        <f>SUM(L138:L149)</f>
        <v>-186101.59392767205</v>
      </c>
      <c r="K149" s="76">
        <f t="shared" si="26"/>
        <v>144</v>
      </c>
      <c r="L149" s="85">
        <f t="shared" si="27"/>
        <v>-15508.466160639337</v>
      </c>
      <c r="M149" s="85">
        <f t="shared" si="28"/>
        <v>-6222.7602801528683</v>
      </c>
      <c r="N149" s="85">
        <f t="shared" si="29"/>
        <v>-9285.7058804864682</v>
      </c>
      <c r="O149" s="86">
        <f t="shared" si="23"/>
        <v>1266367.6801841962</v>
      </c>
    </row>
    <row r="150" spans="1:15" x14ac:dyDescent="0.25">
      <c r="A150" s="76"/>
      <c r="B150" s="81"/>
      <c r="C150" s="76">
        <f t="shared" si="24"/>
        <v>145</v>
      </c>
      <c r="D150" s="85">
        <f t="shared" si="25"/>
        <v>-13856.084583702321</v>
      </c>
      <c r="E150" s="85">
        <f t="shared" si="20"/>
        <v>-5242.2914123631363</v>
      </c>
      <c r="F150" s="85">
        <f t="shared" si="21"/>
        <v>-8613.7931713391845</v>
      </c>
      <c r="G150" s="86">
        <f t="shared" si="22"/>
        <v>1372964.6160019117</v>
      </c>
      <c r="H150" s="80"/>
      <c r="I150" s="76"/>
      <c r="J150" s="81"/>
      <c r="K150" s="76">
        <f t="shared" si="26"/>
        <v>145</v>
      </c>
      <c r="L150" s="85">
        <f t="shared" si="27"/>
        <v>-15508.466160639337</v>
      </c>
      <c r="M150" s="85">
        <f t="shared" si="28"/>
        <v>-6259.0597151204238</v>
      </c>
      <c r="N150" s="85">
        <f t="shared" si="29"/>
        <v>-9249.4064455189127</v>
      </c>
      <c r="O150" s="86">
        <f t="shared" si="23"/>
        <v>1260108.6204690759</v>
      </c>
    </row>
    <row r="151" spans="1:15" x14ac:dyDescent="0.25">
      <c r="A151" s="76"/>
      <c r="B151" s="81"/>
      <c r="C151" s="76">
        <f t="shared" si="24"/>
        <v>146</v>
      </c>
      <c r="D151" s="85">
        <f t="shared" si="25"/>
        <v>-13856.084583702321</v>
      </c>
      <c r="E151" s="85">
        <f t="shared" si="20"/>
        <v>-5275.0557336904076</v>
      </c>
      <c r="F151" s="85">
        <f t="shared" si="21"/>
        <v>-8581.0288500119132</v>
      </c>
      <c r="G151" s="86">
        <f t="shared" si="22"/>
        <v>1367689.5602682212</v>
      </c>
      <c r="H151" s="80"/>
      <c r="I151" s="76"/>
      <c r="J151" s="81"/>
      <c r="K151" s="76">
        <f t="shared" si="26"/>
        <v>146</v>
      </c>
      <c r="L151" s="85">
        <f t="shared" si="27"/>
        <v>-15508.466160639337</v>
      </c>
      <c r="M151" s="85">
        <f t="shared" si="28"/>
        <v>-6295.57089679196</v>
      </c>
      <c r="N151" s="85">
        <f t="shared" si="29"/>
        <v>-9212.8952638473766</v>
      </c>
      <c r="O151" s="86">
        <f t="shared" si="23"/>
        <v>1253813.0495722839</v>
      </c>
    </row>
    <row r="152" spans="1:15" x14ac:dyDescent="0.25">
      <c r="A152" s="76"/>
      <c r="B152" s="81"/>
      <c r="C152" s="76">
        <f t="shared" si="24"/>
        <v>147</v>
      </c>
      <c r="D152" s="85">
        <f t="shared" si="25"/>
        <v>-13856.084583702321</v>
      </c>
      <c r="E152" s="85">
        <f t="shared" si="20"/>
        <v>-5308.0248320259689</v>
      </c>
      <c r="F152" s="85">
        <f t="shared" si="21"/>
        <v>-8548.0597516763519</v>
      </c>
      <c r="G152" s="86">
        <f t="shared" si="22"/>
        <v>1362381.5354361953</v>
      </c>
      <c r="H152" s="80"/>
      <c r="I152" s="76"/>
      <c r="J152" s="81"/>
      <c r="K152" s="76">
        <f t="shared" si="26"/>
        <v>147</v>
      </c>
      <c r="L152" s="85">
        <f t="shared" si="27"/>
        <v>-15508.466160639337</v>
      </c>
      <c r="M152" s="85">
        <f t="shared" si="28"/>
        <v>-6332.2950603565823</v>
      </c>
      <c r="N152" s="85">
        <f t="shared" si="29"/>
        <v>-9176.1711002827542</v>
      </c>
      <c r="O152" s="86">
        <f t="shared" si="23"/>
        <v>1247480.7545119273</v>
      </c>
    </row>
    <row r="153" spans="1:15" x14ac:dyDescent="0.25">
      <c r="A153" s="76"/>
      <c r="B153" s="81"/>
      <c r="C153" s="76">
        <f t="shared" si="24"/>
        <v>148</v>
      </c>
      <c r="D153" s="85">
        <f t="shared" si="25"/>
        <v>-13856.084583702321</v>
      </c>
      <c r="E153" s="85">
        <f t="shared" si="20"/>
        <v>-5341.1999872261385</v>
      </c>
      <c r="F153" s="85">
        <f t="shared" si="21"/>
        <v>-8514.8845964761822</v>
      </c>
      <c r="G153" s="86">
        <f t="shared" si="22"/>
        <v>1357040.3354489692</v>
      </c>
      <c r="H153" s="80"/>
      <c r="I153" s="76"/>
      <c r="J153" s="81"/>
      <c r="K153" s="76">
        <f t="shared" si="26"/>
        <v>148</v>
      </c>
      <c r="L153" s="85">
        <f t="shared" si="27"/>
        <v>-15508.466160639337</v>
      </c>
      <c r="M153" s="85">
        <f t="shared" si="28"/>
        <v>-6369.2334482086626</v>
      </c>
      <c r="N153" s="85">
        <f t="shared" si="29"/>
        <v>-9139.2327124306739</v>
      </c>
      <c r="O153" s="86">
        <f t="shared" si="23"/>
        <v>1241111.5210637185</v>
      </c>
    </row>
    <row r="154" spans="1:15" x14ac:dyDescent="0.25">
      <c r="A154" s="76"/>
      <c r="B154" s="81"/>
      <c r="C154" s="76">
        <f t="shared" si="24"/>
        <v>149</v>
      </c>
      <c r="D154" s="85">
        <f t="shared" si="25"/>
        <v>-13856.084583702321</v>
      </c>
      <c r="E154" s="85">
        <f t="shared" si="20"/>
        <v>-5374.5824871462955</v>
      </c>
      <c r="F154" s="85">
        <f t="shared" si="21"/>
        <v>-8481.5020965560252</v>
      </c>
      <c r="G154" s="86">
        <f t="shared" si="22"/>
        <v>1351665.7529618228</v>
      </c>
      <c r="H154" s="80"/>
      <c r="I154" s="76"/>
      <c r="J154" s="81"/>
      <c r="K154" s="76">
        <f t="shared" si="26"/>
        <v>149</v>
      </c>
      <c r="L154" s="85">
        <f t="shared" si="27"/>
        <v>-15508.466160639337</v>
      </c>
      <c r="M154" s="85">
        <f t="shared" si="28"/>
        <v>-6406.3873099898792</v>
      </c>
      <c r="N154" s="85">
        <f t="shared" si="29"/>
        <v>-9102.0788506494573</v>
      </c>
      <c r="O154" s="86">
        <f t="shared" si="23"/>
        <v>1234705.1337537286</v>
      </c>
    </row>
    <row r="155" spans="1:15" x14ac:dyDescent="0.25">
      <c r="A155" s="76"/>
      <c r="B155" s="81"/>
      <c r="C155" s="76">
        <f t="shared" si="24"/>
        <v>150</v>
      </c>
      <c r="D155" s="85">
        <f t="shared" si="25"/>
        <v>-13856.084583702321</v>
      </c>
      <c r="E155" s="85">
        <f t="shared" si="20"/>
        <v>-5408.1736276909633</v>
      </c>
      <c r="F155" s="85">
        <f t="shared" si="21"/>
        <v>-8447.9109560113575</v>
      </c>
      <c r="G155" s="86">
        <f t="shared" si="22"/>
        <v>1346257.5793341319</v>
      </c>
      <c r="H155" s="80"/>
      <c r="I155" s="76"/>
      <c r="J155" s="81"/>
      <c r="K155" s="76">
        <f t="shared" si="26"/>
        <v>150</v>
      </c>
      <c r="L155" s="85">
        <f t="shared" si="27"/>
        <v>-15508.466160639337</v>
      </c>
      <c r="M155" s="85">
        <f t="shared" si="28"/>
        <v>-6443.757902631487</v>
      </c>
      <c r="N155" s="85">
        <f t="shared" si="29"/>
        <v>-9064.7082580078495</v>
      </c>
      <c r="O155" s="86">
        <f t="shared" si="23"/>
        <v>1228261.3758510971</v>
      </c>
    </row>
    <row r="156" spans="1:15" x14ac:dyDescent="0.25">
      <c r="A156" s="76"/>
      <c r="B156" s="81"/>
      <c r="C156" s="76">
        <f t="shared" si="24"/>
        <v>151</v>
      </c>
      <c r="D156" s="85">
        <f t="shared" si="25"/>
        <v>-13856.084583702321</v>
      </c>
      <c r="E156" s="85">
        <f t="shared" si="20"/>
        <v>-5441.9747128640283</v>
      </c>
      <c r="F156" s="85">
        <f t="shared" si="21"/>
        <v>-8414.1098708382924</v>
      </c>
      <c r="G156" s="86">
        <f t="shared" si="22"/>
        <v>1340815.6046212679</v>
      </c>
      <c r="H156" s="80"/>
      <c r="I156" s="76"/>
      <c r="J156" s="81"/>
      <c r="K156" s="76">
        <f t="shared" si="26"/>
        <v>151</v>
      </c>
      <c r="L156" s="85">
        <f t="shared" si="27"/>
        <v>-15508.466160639337</v>
      </c>
      <c r="M156" s="85">
        <f t="shared" si="28"/>
        <v>-6481.3464903968379</v>
      </c>
      <c r="N156" s="85">
        <f t="shared" si="29"/>
        <v>-9027.1196702424986</v>
      </c>
      <c r="O156" s="86">
        <f t="shared" si="23"/>
        <v>1221780.0293607002</v>
      </c>
    </row>
    <row r="157" spans="1:15" x14ac:dyDescent="0.25">
      <c r="A157" s="76"/>
      <c r="B157" s="81"/>
      <c r="C157" s="76">
        <f t="shared" si="24"/>
        <v>152</v>
      </c>
      <c r="D157" s="85">
        <f t="shared" si="25"/>
        <v>-13856.084583702321</v>
      </c>
      <c r="E157" s="85">
        <f t="shared" si="20"/>
        <v>-5475.9870548194322</v>
      </c>
      <c r="F157" s="85">
        <f t="shared" si="21"/>
        <v>-8380.0975288828886</v>
      </c>
      <c r="G157" s="86">
        <f t="shared" si="22"/>
        <v>1335339.6175664484</v>
      </c>
      <c r="H157" s="80"/>
      <c r="I157" s="76"/>
      <c r="J157" s="81"/>
      <c r="K157" s="76">
        <f t="shared" si="26"/>
        <v>152</v>
      </c>
      <c r="L157" s="85">
        <f t="shared" si="27"/>
        <v>-15508.466160639337</v>
      </c>
      <c r="M157" s="85">
        <f t="shared" si="28"/>
        <v>-6519.154344924149</v>
      </c>
      <c r="N157" s="85">
        <f t="shared" si="29"/>
        <v>-8989.3118157151875</v>
      </c>
      <c r="O157" s="86">
        <f t="shared" si="23"/>
        <v>1215260.8750157759</v>
      </c>
    </row>
    <row r="158" spans="1:15" x14ac:dyDescent="0.25">
      <c r="A158" s="76"/>
      <c r="B158" s="81"/>
      <c r="C158" s="76">
        <f t="shared" si="24"/>
        <v>153</v>
      </c>
      <c r="D158" s="85">
        <f t="shared" si="25"/>
        <v>-13856.084583702321</v>
      </c>
      <c r="E158" s="85">
        <f t="shared" si="20"/>
        <v>-5510.2119739120553</v>
      </c>
      <c r="F158" s="85">
        <f t="shared" si="21"/>
        <v>-8345.8726097902654</v>
      </c>
      <c r="G158" s="86">
        <f t="shared" si="22"/>
        <v>1329829.4055925363</v>
      </c>
      <c r="H158" s="80"/>
      <c r="I158" s="76"/>
      <c r="J158" s="81"/>
      <c r="K158" s="76">
        <f t="shared" si="26"/>
        <v>153</v>
      </c>
      <c r="L158" s="85">
        <f t="shared" si="27"/>
        <v>-15508.466160639337</v>
      </c>
      <c r="M158" s="85">
        <f t="shared" si="28"/>
        <v>-6557.1827452695434</v>
      </c>
      <c r="N158" s="85">
        <f t="shared" si="29"/>
        <v>-8951.2834153697931</v>
      </c>
      <c r="O158" s="86">
        <f t="shared" si="23"/>
        <v>1208703.6922705064</v>
      </c>
    </row>
    <row r="159" spans="1:15" x14ac:dyDescent="0.25">
      <c r="A159" s="76"/>
      <c r="B159" s="81"/>
      <c r="C159" s="76">
        <f t="shared" si="24"/>
        <v>154</v>
      </c>
      <c r="D159" s="85">
        <f t="shared" si="25"/>
        <v>-13856.084583702321</v>
      </c>
      <c r="E159" s="85">
        <f t="shared" si="20"/>
        <v>-5544.6507987490022</v>
      </c>
      <c r="F159" s="85">
        <f t="shared" si="21"/>
        <v>-8311.4337849533185</v>
      </c>
      <c r="G159" s="86">
        <f t="shared" si="22"/>
        <v>1324284.7547937874</v>
      </c>
      <c r="H159" s="80"/>
      <c r="I159" s="76"/>
      <c r="J159" s="81"/>
      <c r="K159" s="76">
        <f t="shared" si="26"/>
        <v>154</v>
      </c>
      <c r="L159" s="85">
        <f t="shared" si="27"/>
        <v>-15508.466160639337</v>
      </c>
      <c r="M159" s="85">
        <f t="shared" si="28"/>
        <v>-6595.4329779502823</v>
      </c>
      <c r="N159" s="85">
        <f t="shared" si="29"/>
        <v>-8913.0331826890542</v>
      </c>
      <c r="O159" s="86">
        <f t="shared" si="23"/>
        <v>1202108.2592925562</v>
      </c>
    </row>
    <row r="160" spans="1:15" x14ac:dyDescent="0.25">
      <c r="A160" s="76"/>
      <c r="B160" s="81"/>
      <c r="C160" s="76">
        <f t="shared" si="24"/>
        <v>155</v>
      </c>
      <c r="D160" s="85">
        <f t="shared" si="25"/>
        <v>-13856.084583702321</v>
      </c>
      <c r="E160" s="85">
        <f t="shared" si="20"/>
        <v>-5579.3048662411857</v>
      </c>
      <c r="F160" s="85">
        <f t="shared" si="21"/>
        <v>-8276.7797174611351</v>
      </c>
      <c r="G160" s="86">
        <f t="shared" si="22"/>
        <v>1318705.4499275461</v>
      </c>
      <c r="H160" s="80"/>
      <c r="I160" s="76"/>
      <c r="J160" s="81"/>
      <c r="K160" s="76">
        <f t="shared" si="26"/>
        <v>155</v>
      </c>
      <c r="L160" s="85">
        <f t="shared" si="27"/>
        <v>-15508.466160639337</v>
      </c>
      <c r="M160" s="85">
        <f t="shared" si="28"/>
        <v>-6633.9063369883224</v>
      </c>
      <c r="N160" s="85">
        <f t="shared" si="29"/>
        <v>-8874.5598236510141</v>
      </c>
      <c r="O160" s="86">
        <f t="shared" si="23"/>
        <v>1195474.3529555679</v>
      </c>
    </row>
    <row r="161" spans="1:15" x14ac:dyDescent="0.25">
      <c r="A161" s="76"/>
      <c r="B161" s="81">
        <f>SUM(D150:D161)</f>
        <v>-166273.01500442784</v>
      </c>
      <c r="C161" s="76">
        <f t="shared" si="24"/>
        <v>156</v>
      </c>
      <c r="D161" s="85">
        <f t="shared" si="25"/>
        <v>-13856.084583702321</v>
      </c>
      <c r="E161" s="85">
        <f t="shared" si="20"/>
        <v>-5614.1755216551901</v>
      </c>
      <c r="F161" s="85">
        <f t="shared" si="21"/>
        <v>-8241.9090620471306</v>
      </c>
      <c r="G161" s="86">
        <f t="shared" si="22"/>
        <v>1313091.2744058908</v>
      </c>
      <c r="H161" s="80"/>
      <c r="I161" s="76"/>
      <c r="J161" s="81">
        <f>SUM(L150:L161)</f>
        <v>-186101.59392767205</v>
      </c>
      <c r="K161" s="76">
        <f t="shared" si="26"/>
        <v>156</v>
      </c>
      <c r="L161" s="85">
        <f t="shared" si="27"/>
        <v>-15508.466160639337</v>
      </c>
      <c r="M161" s="85">
        <f t="shared" si="28"/>
        <v>-6672.6041239540882</v>
      </c>
      <c r="N161" s="85">
        <f t="shared" si="29"/>
        <v>-8835.8620366852483</v>
      </c>
      <c r="O161" s="86">
        <f t="shared" si="23"/>
        <v>1188801.7488316137</v>
      </c>
    </row>
    <row r="162" spans="1:15" x14ac:dyDescent="0.25">
      <c r="A162" s="76"/>
      <c r="B162" s="81"/>
      <c r="C162" s="76">
        <f t="shared" si="24"/>
        <v>157</v>
      </c>
      <c r="D162" s="85">
        <f t="shared" si="25"/>
        <v>-13856.084583702321</v>
      </c>
      <c r="E162" s="85">
        <f t="shared" si="20"/>
        <v>-5649.2641186655364</v>
      </c>
      <c r="F162" s="85">
        <f t="shared" si="21"/>
        <v>-8206.8204650367843</v>
      </c>
      <c r="G162" s="86">
        <f t="shared" si="22"/>
        <v>1307442.0102872252</v>
      </c>
      <c r="H162" s="80"/>
      <c r="I162" s="76"/>
      <c r="J162" s="81"/>
      <c r="K162" s="76">
        <f t="shared" si="26"/>
        <v>157</v>
      </c>
      <c r="L162" s="85">
        <f t="shared" si="27"/>
        <v>-15508.466160639337</v>
      </c>
      <c r="M162" s="85">
        <f t="shared" si="28"/>
        <v>-6711.5276480104894</v>
      </c>
      <c r="N162" s="85">
        <f t="shared" si="29"/>
        <v>-8796.9385126288471</v>
      </c>
      <c r="O162" s="86">
        <f t="shared" si="23"/>
        <v>1182090.2211836032</v>
      </c>
    </row>
    <row r="163" spans="1:15" x14ac:dyDescent="0.25">
      <c r="A163" s="76"/>
      <c r="B163" s="81"/>
      <c r="C163" s="76">
        <f t="shared" si="24"/>
        <v>158</v>
      </c>
      <c r="D163" s="85">
        <f t="shared" si="25"/>
        <v>-13856.084583702321</v>
      </c>
      <c r="E163" s="85">
        <f t="shared" si="20"/>
        <v>-5684.5720194071955</v>
      </c>
      <c r="F163" s="85">
        <f t="shared" si="21"/>
        <v>-8171.5125642951252</v>
      </c>
      <c r="G163" s="86">
        <f t="shared" si="22"/>
        <v>1301757.438267818</v>
      </c>
      <c r="H163" s="80"/>
      <c r="I163" s="76"/>
      <c r="J163" s="81"/>
      <c r="K163" s="76">
        <f t="shared" si="26"/>
        <v>158</v>
      </c>
      <c r="L163" s="85">
        <f t="shared" si="27"/>
        <v>-15508.466160639337</v>
      </c>
      <c r="M163" s="85">
        <f t="shared" si="28"/>
        <v>-6750.678225957221</v>
      </c>
      <c r="N163" s="85">
        <f t="shared" si="29"/>
        <v>-8757.7879346821155</v>
      </c>
      <c r="O163" s="86">
        <f t="shared" si="23"/>
        <v>1175339.5429576458</v>
      </c>
    </row>
    <row r="164" spans="1:15" x14ac:dyDescent="0.25">
      <c r="A164" s="76"/>
      <c r="B164" s="81"/>
      <c r="C164" s="76">
        <f t="shared" si="24"/>
        <v>159</v>
      </c>
      <c r="D164" s="85">
        <f t="shared" si="25"/>
        <v>-13856.084583702321</v>
      </c>
      <c r="E164" s="85">
        <f t="shared" si="20"/>
        <v>-5720.1005945284924</v>
      </c>
      <c r="F164" s="85">
        <f t="shared" si="21"/>
        <v>-8135.9839891738284</v>
      </c>
      <c r="G164" s="86">
        <f t="shared" si="22"/>
        <v>1296037.3376732895</v>
      </c>
      <c r="H164" s="80"/>
      <c r="I164" s="76"/>
      <c r="J164" s="81"/>
      <c r="K164" s="76">
        <f t="shared" si="26"/>
        <v>159</v>
      </c>
      <c r="L164" s="85">
        <f t="shared" si="27"/>
        <v>-15508.466160639337</v>
      </c>
      <c r="M164" s="85">
        <f t="shared" si="28"/>
        <v>-6790.0571822753009</v>
      </c>
      <c r="N164" s="85">
        <f t="shared" si="29"/>
        <v>-8718.4089783640356</v>
      </c>
      <c r="O164" s="86">
        <f t="shared" si="23"/>
        <v>1168549.4857753706</v>
      </c>
    </row>
    <row r="165" spans="1:15" x14ac:dyDescent="0.25">
      <c r="A165" s="76"/>
      <c r="B165" s="81"/>
      <c r="C165" s="76">
        <f t="shared" si="24"/>
        <v>160</v>
      </c>
      <c r="D165" s="85">
        <f t="shared" si="25"/>
        <v>-13856.084583702321</v>
      </c>
      <c r="E165" s="85">
        <f t="shared" si="20"/>
        <v>-5755.8512232442954</v>
      </c>
      <c r="F165" s="85">
        <f t="shared" si="21"/>
        <v>-8100.2333604580253</v>
      </c>
      <c r="G165" s="86">
        <f t="shared" si="22"/>
        <v>1290281.4864500451</v>
      </c>
      <c r="H165" s="80"/>
      <c r="I165" s="76"/>
      <c r="J165" s="81"/>
      <c r="K165" s="76">
        <f t="shared" si="26"/>
        <v>160</v>
      </c>
      <c r="L165" s="85">
        <f t="shared" si="27"/>
        <v>-15508.466160639337</v>
      </c>
      <c r="M165" s="85">
        <f t="shared" si="28"/>
        <v>-6829.6658491719063</v>
      </c>
      <c r="N165" s="85">
        <f t="shared" si="29"/>
        <v>-8678.8003114674302</v>
      </c>
      <c r="O165" s="86">
        <f t="shared" si="23"/>
        <v>1161719.8199261988</v>
      </c>
    </row>
    <row r="166" spans="1:15" x14ac:dyDescent="0.25">
      <c r="A166" s="76"/>
      <c r="B166" s="81"/>
      <c r="C166" s="76">
        <f t="shared" si="24"/>
        <v>161</v>
      </c>
      <c r="D166" s="85">
        <f t="shared" si="25"/>
        <v>-13856.084583702321</v>
      </c>
      <c r="E166" s="85">
        <f t="shared" si="20"/>
        <v>-5791.8252933895756</v>
      </c>
      <c r="F166" s="85">
        <f t="shared" si="21"/>
        <v>-8064.2592903127452</v>
      </c>
      <c r="G166" s="86">
        <f t="shared" si="22"/>
        <v>1284489.6611566555</v>
      </c>
      <c r="H166" s="80"/>
      <c r="I166" s="76"/>
      <c r="J166" s="81"/>
      <c r="K166" s="76">
        <f t="shared" si="26"/>
        <v>161</v>
      </c>
      <c r="L166" s="85">
        <f t="shared" si="27"/>
        <v>-15508.466160639337</v>
      </c>
      <c r="M166" s="85">
        <f t="shared" si="28"/>
        <v>-6869.5055666254102</v>
      </c>
      <c r="N166" s="85">
        <f t="shared" si="29"/>
        <v>-8638.9605940139263</v>
      </c>
      <c r="O166" s="86">
        <f t="shared" si="23"/>
        <v>1154850.3143595734</v>
      </c>
    </row>
    <row r="167" spans="1:15" x14ac:dyDescent="0.25">
      <c r="A167" s="76"/>
      <c r="B167" s="81"/>
      <c r="C167" s="76">
        <f t="shared" si="24"/>
        <v>162</v>
      </c>
      <c r="D167" s="85">
        <f t="shared" si="25"/>
        <v>-13856.084583702321</v>
      </c>
      <c r="E167" s="85">
        <f t="shared" si="20"/>
        <v>-5828.0242014732612</v>
      </c>
      <c r="F167" s="85">
        <f t="shared" si="21"/>
        <v>-8028.0603822290595</v>
      </c>
      <c r="G167" s="86">
        <f t="shared" si="22"/>
        <v>1278661.6369551823</v>
      </c>
      <c r="H167" s="80"/>
      <c r="I167" s="76"/>
      <c r="J167" s="81"/>
      <c r="K167" s="76">
        <f t="shared" si="26"/>
        <v>162</v>
      </c>
      <c r="L167" s="85">
        <f t="shared" si="27"/>
        <v>-15508.466160639337</v>
      </c>
      <c r="M167" s="85">
        <f t="shared" si="28"/>
        <v>-6909.5776824307213</v>
      </c>
      <c r="N167" s="85">
        <f t="shared" si="29"/>
        <v>-8598.8884782086152</v>
      </c>
      <c r="O167" s="86">
        <f t="shared" si="23"/>
        <v>1147940.7366771428</v>
      </c>
    </row>
    <row r="168" spans="1:15" x14ac:dyDescent="0.25">
      <c r="A168" s="76"/>
      <c r="B168" s="81"/>
      <c r="C168" s="76">
        <f t="shared" si="24"/>
        <v>163</v>
      </c>
      <c r="D168" s="85">
        <f t="shared" si="25"/>
        <v>-13856.084583702321</v>
      </c>
      <c r="E168" s="85">
        <f t="shared" si="20"/>
        <v>-5864.4493527324685</v>
      </c>
      <c r="F168" s="85">
        <f t="shared" si="21"/>
        <v>-7991.6352309698523</v>
      </c>
      <c r="G168" s="86">
        <f t="shared" si="22"/>
        <v>1272797.1876024499</v>
      </c>
      <c r="H168" s="80"/>
      <c r="I168" s="76"/>
      <c r="J168" s="81"/>
      <c r="K168" s="76">
        <f t="shared" si="26"/>
        <v>163</v>
      </c>
      <c r="L168" s="85">
        <f t="shared" si="27"/>
        <v>-15508.466160639337</v>
      </c>
      <c r="M168" s="85">
        <f t="shared" si="28"/>
        <v>-6949.8835522449044</v>
      </c>
      <c r="N168" s="85">
        <f t="shared" si="29"/>
        <v>-8558.5826083944321</v>
      </c>
      <c r="O168" s="86">
        <f t="shared" si="23"/>
        <v>1140990.8531248979</v>
      </c>
    </row>
    <row r="169" spans="1:15" x14ac:dyDescent="0.25">
      <c r="A169" s="76"/>
      <c r="B169" s="81"/>
      <c r="C169" s="76">
        <f t="shared" si="24"/>
        <v>164</v>
      </c>
      <c r="D169" s="85">
        <f t="shared" si="25"/>
        <v>-13856.084583702321</v>
      </c>
      <c r="E169" s="85">
        <f t="shared" si="20"/>
        <v>-5901.1021611870492</v>
      </c>
      <c r="F169" s="85">
        <f t="shared" si="21"/>
        <v>-7954.9824225152715</v>
      </c>
      <c r="G169" s="86">
        <f t="shared" si="22"/>
        <v>1266896.0854412629</v>
      </c>
      <c r="H169" s="80"/>
      <c r="I169" s="76"/>
      <c r="J169" s="81"/>
      <c r="K169" s="76">
        <f t="shared" si="26"/>
        <v>164</v>
      </c>
      <c r="L169" s="85">
        <f t="shared" si="27"/>
        <v>-15508.466160639337</v>
      </c>
      <c r="M169" s="85">
        <f t="shared" si="28"/>
        <v>-6990.4245396330025</v>
      </c>
      <c r="N169" s="85">
        <f t="shared" si="29"/>
        <v>-8518.041621006334</v>
      </c>
      <c r="O169" s="86">
        <f t="shared" si="23"/>
        <v>1134000.4285852648</v>
      </c>
    </row>
    <row r="170" spans="1:15" x14ac:dyDescent="0.25">
      <c r="A170" s="76"/>
      <c r="B170" s="81"/>
      <c r="C170" s="76">
        <f t="shared" si="24"/>
        <v>165</v>
      </c>
      <c r="D170" s="85">
        <f t="shared" si="25"/>
        <v>-13856.084583702321</v>
      </c>
      <c r="E170" s="85">
        <f t="shared" ref="E170:E233" si="30">PPMT($B$3/12,C170,$B$2,$B$1)</f>
        <v>-5937.9840496944635</v>
      </c>
      <c r="F170" s="85">
        <f t="shared" ref="F170:F233" si="31">SUM(D170-E170)</f>
        <v>-7918.1005340078573</v>
      </c>
      <c r="G170" s="86">
        <f t="shared" ref="G170:G233" si="32">SUM(G169+E170)</f>
        <v>1260958.1013915685</v>
      </c>
      <c r="H170" s="80"/>
      <c r="I170" s="76"/>
      <c r="J170" s="81"/>
      <c r="K170" s="76">
        <f t="shared" si="26"/>
        <v>165</v>
      </c>
      <c r="L170" s="85">
        <f t="shared" si="27"/>
        <v>-15508.466160639337</v>
      </c>
      <c r="M170" s="85">
        <f t="shared" si="28"/>
        <v>-7031.20201611419</v>
      </c>
      <c r="N170" s="85">
        <f t="shared" si="29"/>
        <v>-8477.2641445251465</v>
      </c>
      <c r="O170" s="86">
        <f t="shared" ref="O170:O233" si="33">SUM(O169+M170)</f>
        <v>1126969.2265691506</v>
      </c>
    </row>
    <row r="171" spans="1:15" x14ac:dyDescent="0.25">
      <c r="A171" s="76"/>
      <c r="B171" s="81"/>
      <c r="C171" s="76">
        <f t="shared" si="24"/>
        <v>166</v>
      </c>
      <c r="D171" s="85">
        <f t="shared" si="25"/>
        <v>-13856.084583702321</v>
      </c>
      <c r="E171" s="85">
        <f t="shared" si="30"/>
        <v>-5975.0964500050541</v>
      </c>
      <c r="F171" s="85">
        <f t="shared" si="31"/>
        <v>-7880.9881336972667</v>
      </c>
      <c r="G171" s="86">
        <f t="shared" si="32"/>
        <v>1254983.0049415636</v>
      </c>
      <c r="H171" s="80"/>
      <c r="I171" s="76"/>
      <c r="J171" s="81"/>
      <c r="K171" s="76">
        <f t="shared" si="26"/>
        <v>166</v>
      </c>
      <c r="L171" s="85">
        <f t="shared" si="27"/>
        <v>-15508.466160639337</v>
      </c>
      <c r="M171" s="85">
        <f t="shared" si="28"/>
        <v>-7072.2173612081897</v>
      </c>
      <c r="N171" s="85">
        <f t="shared" si="29"/>
        <v>-8436.2487994311468</v>
      </c>
      <c r="O171" s="86">
        <f t="shared" si="33"/>
        <v>1119897.0092079423</v>
      </c>
    </row>
    <row r="172" spans="1:15" x14ac:dyDescent="0.25">
      <c r="A172" s="76"/>
      <c r="B172" s="81"/>
      <c r="C172" s="76">
        <f t="shared" si="24"/>
        <v>167</v>
      </c>
      <c r="D172" s="85">
        <f t="shared" si="25"/>
        <v>-13856.084583702321</v>
      </c>
      <c r="E172" s="85">
        <f t="shared" si="30"/>
        <v>-6012.4408028175894</v>
      </c>
      <c r="F172" s="85">
        <f t="shared" si="31"/>
        <v>-7843.6437808847313</v>
      </c>
      <c r="G172" s="86">
        <f t="shared" si="32"/>
        <v>1248970.5641387459</v>
      </c>
      <c r="H172" s="80"/>
      <c r="I172" s="76"/>
      <c r="J172" s="81"/>
      <c r="K172" s="76">
        <f t="shared" si="26"/>
        <v>167</v>
      </c>
      <c r="L172" s="85">
        <f t="shared" si="27"/>
        <v>-15508.466160639337</v>
      </c>
      <c r="M172" s="85">
        <f t="shared" si="28"/>
        <v>-7113.4719624819027</v>
      </c>
      <c r="N172" s="85">
        <f t="shared" si="29"/>
        <v>-8394.9941981574339</v>
      </c>
      <c r="O172" s="86">
        <f t="shared" si="33"/>
        <v>1112783.5372454603</v>
      </c>
    </row>
    <row r="173" spans="1:15" x14ac:dyDescent="0.25">
      <c r="A173" s="76"/>
      <c r="B173" s="81">
        <f>SUM(D162:D173)</f>
        <v>-166273.01500442784</v>
      </c>
      <c r="C173" s="76">
        <f t="shared" si="24"/>
        <v>168</v>
      </c>
      <c r="D173" s="85">
        <f t="shared" si="25"/>
        <v>-13856.084583702321</v>
      </c>
      <c r="E173" s="85">
        <f t="shared" si="30"/>
        <v>-6050.0185578351948</v>
      </c>
      <c r="F173" s="85">
        <f t="shared" si="31"/>
        <v>-7806.066025867126</v>
      </c>
      <c r="G173" s="86">
        <f t="shared" si="32"/>
        <v>1242920.5455809108</v>
      </c>
      <c r="H173" s="80"/>
      <c r="I173" s="76"/>
      <c r="J173" s="81">
        <f>SUM(L162:L173)</f>
        <v>-186101.59392767205</v>
      </c>
      <c r="K173" s="76">
        <f t="shared" si="26"/>
        <v>168</v>
      </c>
      <c r="L173" s="85">
        <f t="shared" si="27"/>
        <v>-15508.466160639337</v>
      </c>
      <c r="M173" s="85">
        <f t="shared" si="28"/>
        <v>-7154.9672155963854</v>
      </c>
      <c r="N173" s="85">
        <f t="shared" si="29"/>
        <v>-8353.4989450429512</v>
      </c>
      <c r="O173" s="86">
        <f t="shared" si="33"/>
        <v>1105628.5700298639</v>
      </c>
    </row>
    <row r="174" spans="1:15" x14ac:dyDescent="0.25">
      <c r="A174" s="76"/>
      <c r="B174" s="81"/>
      <c r="C174" s="76">
        <f t="shared" si="24"/>
        <v>169</v>
      </c>
      <c r="D174" s="85">
        <f t="shared" si="25"/>
        <v>-13856.084583702321</v>
      </c>
      <c r="E174" s="85">
        <f t="shared" si="30"/>
        <v>-6087.8311738216653</v>
      </c>
      <c r="F174" s="85">
        <f t="shared" si="31"/>
        <v>-7768.2534098806555</v>
      </c>
      <c r="G174" s="86">
        <f t="shared" si="32"/>
        <v>1236832.7144070892</v>
      </c>
      <c r="H174" s="80"/>
      <c r="I174" s="76"/>
      <c r="J174" s="81"/>
      <c r="K174" s="76">
        <f t="shared" si="26"/>
        <v>169</v>
      </c>
      <c r="L174" s="85">
        <f t="shared" si="27"/>
        <v>-15508.466160639337</v>
      </c>
      <c r="M174" s="85">
        <f t="shared" si="28"/>
        <v>-7196.7045243540324</v>
      </c>
      <c r="N174" s="85">
        <f t="shared" si="29"/>
        <v>-8311.7616362853041</v>
      </c>
      <c r="O174" s="86">
        <f t="shared" si="33"/>
        <v>1098431.8655055098</v>
      </c>
    </row>
    <row r="175" spans="1:15" x14ac:dyDescent="0.25">
      <c r="A175" s="76"/>
      <c r="B175" s="81"/>
      <c r="C175" s="76">
        <f t="shared" si="24"/>
        <v>170</v>
      </c>
      <c r="D175" s="85">
        <f t="shared" si="25"/>
        <v>-13856.084583702321</v>
      </c>
      <c r="E175" s="85">
        <f t="shared" si="30"/>
        <v>-6125.8801186580522</v>
      </c>
      <c r="F175" s="85">
        <f t="shared" si="31"/>
        <v>-7730.2044650442685</v>
      </c>
      <c r="G175" s="86">
        <f t="shared" si="32"/>
        <v>1230706.8342884311</v>
      </c>
      <c r="H175" s="80"/>
      <c r="I175" s="76"/>
      <c r="J175" s="81"/>
      <c r="K175" s="76">
        <f t="shared" si="26"/>
        <v>170</v>
      </c>
      <c r="L175" s="85">
        <f t="shared" si="27"/>
        <v>-15508.466160639337</v>
      </c>
      <c r="M175" s="85">
        <f t="shared" si="28"/>
        <v>-7238.6853007460977</v>
      </c>
      <c r="N175" s="85">
        <f t="shared" si="29"/>
        <v>-8269.7808598932388</v>
      </c>
      <c r="O175" s="86">
        <f t="shared" si="33"/>
        <v>1091193.1802047638</v>
      </c>
    </row>
    <row r="176" spans="1:15" x14ac:dyDescent="0.25">
      <c r="A176" s="76"/>
      <c r="B176" s="81"/>
      <c r="C176" s="76">
        <f t="shared" si="24"/>
        <v>171</v>
      </c>
      <c r="D176" s="85">
        <f t="shared" si="25"/>
        <v>-13856.084583702321</v>
      </c>
      <c r="E176" s="85">
        <f t="shared" si="30"/>
        <v>-6164.1668693996662</v>
      </c>
      <c r="F176" s="85">
        <f t="shared" si="31"/>
        <v>-7691.9177143026545</v>
      </c>
      <c r="G176" s="86">
        <f t="shared" si="32"/>
        <v>1224542.6674190315</v>
      </c>
      <c r="H176" s="80"/>
      <c r="I176" s="76"/>
      <c r="J176" s="81"/>
      <c r="K176" s="76">
        <f t="shared" si="26"/>
        <v>171</v>
      </c>
      <c r="L176" s="85">
        <f t="shared" si="27"/>
        <v>-15508.466160639337</v>
      </c>
      <c r="M176" s="85">
        <f t="shared" si="28"/>
        <v>-7280.9109650004448</v>
      </c>
      <c r="N176" s="85">
        <f t="shared" si="29"/>
        <v>-8227.5551956388917</v>
      </c>
      <c r="O176" s="86">
        <f t="shared" si="33"/>
        <v>1083912.2692397633</v>
      </c>
    </row>
    <row r="177" spans="1:15" x14ac:dyDescent="0.25">
      <c r="A177" s="76"/>
      <c r="B177" s="81"/>
      <c r="C177" s="76">
        <f t="shared" si="24"/>
        <v>172</v>
      </c>
      <c r="D177" s="85">
        <f t="shared" si="25"/>
        <v>-13856.084583702321</v>
      </c>
      <c r="E177" s="85">
        <f t="shared" si="30"/>
        <v>-6202.6929123334166</v>
      </c>
      <c r="F177" s="85">
        <f t="shared" si="31"/>
        <v>-7653.3916713689041</v>
      </c>
      <c r="G177" s="86">
        <f t="shared" si="32"/>
        <v>1218339.9745066981</v>
      </c>
      <c r="H177" s="80"/>
      <c r="I177" s="76"/>
      <c r="J177" s="81"/>
      <c r="K177" s="76">
        <f t="shared" si="26"/>
        <v>172</v>
      </c>
      <c r="L177" s="85">
        <f t="shared" si="27"/>
        <v>-15508.466160639337</v>
      </c>
      <c r="M177" s="85">
        <f t="shared" si="28"/>
        <v>-7323.3829456296189</v>
      </c>
      <c r="N177" s="85">
        <f t="shared" si="29"/>
        <v>-8185.0832150097176</v>
      </c>
      <c r="O177" s="86">
        <f t="shared" si="33"/>
        <v>1076588.8862941337</v>
      </c>
    </row>
    <row r="178" spans="1:15" x14ac:dyDescent="0.25">
      <c r="A178" s="76"/>
      <c r="B178" s="81"/>
      <c r="C178" s="76">
        <f t="shared" si="24"/>
        <v>173</v>
      </c>
      <c r="D178" s="85">
        <f t="shared" si="25"/>
        <v>-13856.084583702321</v>
      </c>
      <c r="E178" s="85">
        <f t="shared" si="30"/>
        <v>-6241.4597430354961</v>
      </c>
      <c r="F178" s="85">
        <f t="shared" si="31"/>
        <v>-7614.6248406668246</v>
      </c>
      <c r="G178" s="86">
        <f t="shared" si="32"/>
        <v>1212098.5147636626</v>
      </c>
      <c r="H178" s="80"/>
      <c r="I178" s="76"/>
      <c r="J178" s="81"/>
      <c r="K178" s="76">
        <f t="shared" si="26"/>
        <v>173</v>
      </c>
      <c r="L178" s="85">
        <f t="shared" si="27"/>
        <v>-15508.466160639337</v>
      </c>
      <c r="M178" s="85">
        <f t="shared" si="28"/>
        <v>-7366.1026794791205</v>
      </c>
      <c r="N178" s="85">
        <f t="shared" si="29"/>
        <v>-8142.363481160216</v>
      </c>
      <c r="O178" s="86">
        <f t="shared" si="33"/>
        <v>1069222.7836146546</v>
      </c>
    </row>
    <row r="179" spans="1:15" x14ac:dyDescent="0.25">
      <c r="A179" s="76"/>
      <c r="B179" s="81"/>
      <c r="C179" s="76">
        <f t="shared" si="24"/>
        <v>174</v>
      </c>
      <c r="D179" s="85">
        <f t="shared" si="25"/>
        <v>-13856.084583702321</v>
      </c>
      <c r="E179" s="85">
        <f t="shared" si="30"/>
        <v>-6280.4688664294708</v>
      </c>
      <c r="F179" s="85">
        <f t="shared" si="31"/>
        <v>-7575.6157172728499</v>
      </c>
      <c r="G179" s="86">
        <f t="shared" si="32"/>
        <v>1205818.0458972331</v>
      </c>
      <c r="H179" s="80"/>
      <c r="I179" s="76"/>
      <c r="J179" s="81"/>
      <c r="K179" s="76">
        <f t="shared" si="26"/>
        <v>174</v>
      </c>
      <c r="L179" s="85">
        <f t="shared" si="27"/>
        <v>-15508.466160639337</v>
      </c>
      <c r="M179" s="85">
        <f t="shared" si="28"/>
        <v>-7409.0716117760858</v>
      </c>
      <c r="N179" s="85">
        <f t="shared" si="29"/>
        <v>-8099.3945488632507</v>
      </c>
      <c r="O179" s="86">
        <f t="shared" si="33"/>
        <v>1061813.7120028785</v>
      </c>
    </row>
    <row r="180" spans="1:15" x14ac:dyDescent="0.25">
      <c r="A180" s="76"/>
      <c r="B180" s="81"/>
      <c r="C180" s="76">
        <f t="shared" si="24"/>
        <v>175</v>
      </c>
      <c r="D180" s="85">
        <f t="shared" si="25"/>
        <v>-13856.084583702321</v>
      </c>
      <c r="E180" s="85">
        <f t="shared" si="30"/>
        <v>-6319.7217968446594</v>
      </c>
      <c r="F180" s="85">
        <f t="shared" si="31"/>
        <v>-7536.3627868576614</v>
      </c>
      <c r="G180" s="86">
        <f t="shared" si="32"/>
        <v>1199498.3241003884</v>
      </c>
      <c r="H180" s="80"/>
      <c r="I180" s="76"/>
      <c r="J180" s="81"/>
      <c r="K180" s="76">
        <f t="shared" si="26"/>
        <v>175</v>
      </c>
      <c r="L180" s="85">
        <f t="shared" si="27"/>
        <v>-15508.466160639337</v>
      </c>
      <c r="M180" s="85">
        <f t="shared" si="28"/>
        <v>-7452.2911961781183</v>
      </c>
      <c r="N180" s="85">
        <f t="shared" si="29"/>
        <v>-8056.1749644612182</v>
      </c>
      <c r="O180" s="86">
        <f t="shared" si="33"/>
        <v>1054361.4208067004</v>
      </c>
    </row>
    <row r="181" spans="1:15" x14ac:dyDescent="0.25">
      <c r="A181" s="76"/>
      <c r="B181" s="81"/>
      <c r="C181" s="76">
        <f t="shared" si="24"/>
        <v>176</v>
      </c>
      <c r="D181" s="85">
        <f t="shared" si="25"/>
        <v>-13856.084583702321</v>
      </c>
      <c r="E181" s="85">
        <f t="shared" si="30"/>
        <v>-6359.2200580749359</v>
      </c>
      <c r="F181" s="85">
        <f t="shared" si="31"/>
        <v>-7496.8645256273849</v>
      </c>
      <c r="G181" s="86">
        <f t="shared" si="32"/>
        <v>1193139.1040423135</v>
      </c>
      <c r="H181" s="80"/>
      <c r="I181" s="76"/>
      <c r="J181" s="81"/>
      <c r="K181" s="76">
        <f t="shared" si="26"/>
        <v>176</v>
      </c>
      <c r="L181" s="85">
        <f t="shared" si="27"/>
        <v>-15508.466160639337</v>
      </c>
      <c r="M181" s="85">
        <f t="shared" si="28"/>
        <v>-7495.7628948224828</v>
      </c>
      <c r="N181" s="85">
        <f t="shared" si="29"/>
        <v>-8012.7032658168537</v>
      </c>
      <c r="O181" s="86">
        <f t="shared" si="33"/>
        <v>1046865.6579118778</v>
      </c>
    </row>
    <row r="182" spans="1:15" x14ac:dyDescent="0.25">
      <c r="A182" s="76"/>
      <c r="B182" s="81"/>
      <c r="C182" s="76">
        <f t="shared" si="24"/>
        <v>177</v>
      </c>
      <c r="D182" s="85">
        <f t="shared" si="25"/>
        <v>-13856.084583702321</v>
      </c>
      <c r="E182" s="85">
        <f t="shared" si="30"/>
        <v>-6398.965183437911</v>
      </c>
      <c r="F182" s="85">
        <f t="shared" si="31"/>
        <v>-7457.1194002644097</v>
      </c>
      <c r="G182" s="86">
        <f t="shared" si="32"/>
        <v>1186740.1388588757</v>
      </c>
      <c r="H182" s="80"/>
      <c r="I182" s="76"/>
      <c r="J182" s="81"/>
      <c r="K182" s="76">
        <f t="shared" si="26"/>
        <v>177</v>
      </c>
      <c r="L182" s="85">
        <f t="shared" si="27"/>
        <v>-15508.466160639337</v>
      </c>
      <c r="M182" s="85">
        <f t="shared" si="28"/>
        <v>-7539.4881783756182</v>
      </c>
      <c r="N182" s="85">
        <f t="shared" si="29"/>
        <v>-7968.9779822637183</v>
      </c>
      <c r="O182" s="86">
        <f t="shared" si="33"/>
        <v>1039326.1697335022</v>
      </c>
    </row>
    <row r="183" spans="1:15" x14ac:dyDescent="0.25">
      <c r="A183" s="76"/>
      <c r="B183" s="81"/>
      <c r="C183" s="76">
        <f t="shared" si="24"/>
        <v>178</v>
      </c>
      <c r="D183" s="85">
        <f t="shared" si="25"/>
        <v>-13856.084583702321</v>
      </c>
      <c r="E183" s="85">
        <f t="shared" si="30"/>
        <v>-6438.958715834392</v>
      </c>
      <c r="F183" s="85">
        <f t="shared" si="31"/>
        <v>-7417.1258678679287</v>
      </c>
      <c r="G183" s="86">
        <f t="shared" si="32"/>
        <v>1180301.1801430413</v>
      </c>
      <c r="H183" s="80"/>
      <c r="I183" s="76"/>
      <c r="J183" s="81"/>
      <c r="K183" s="76">
        <f t="shared" si="26"/>
        <v>178</v>
      </c>
      <c r="L183" s="85">
        <f t="shared" si="27"/>
        <v>-15508.466160639337</v>
      </c>
      <c r="M183" s="85">
        <f t="shared" si="28"/>
        <v>-7583.4685260828064</v>
      </c>
      <c r="N183" s="85">
        <f t="shared" si="29"/>
        <v>-7924.9976345565301</v>
      </c>
      <c r="O183" s="86">
        <f t="shared" si="33"/>
        <v>1031742.7012074194</v>
      </c>
    </row>
    <row r="184" spans="1:15" x14ac:dyDescent="0.25">
      <c r="A184" s="76"/>
      <c r="B184" s="81"/>
      <c r="C184" s="76">
        <f t="shared" si="24"/>
        <v>179</v>
      </c>
      <c r="D184" s="85">
        <f t="shared" si="25"/>
        <v>-13856.084583702321</v>
      </c>
      <c r="E184" s="85">
        <f t="shared" si="30"/>
        <v>-6479.2022078083583</v>
      </c>
      <c r="F184" s="85">
        <f t="shared" si="31"/>
        <v>-7376.8823758939625</v>
      </c>
      <c r="G184" s="86">
        <f t="shared" si="32"/>
        <v>1173821.9779352329</v>
      </c>
      <c r="H184" s="80"/>
      <c r="I184" s="76"/>
      <c r="J184" s="81"/>
      <c r="K184" s="76">
        <f t="shared" si="26"/>
        <v>179</v>
      </c>
      <c r="L184" s="85">
        <f t="shared" si="27"/>
        <v>-15508.466160639337</v>
      </c>
      <c r="M184" s="85">
        <f t="shared" si="28"/>
        <v>-7627.7054258182916</v>
      </c>
      <c r="N184" s="85">
        <f t="shared" si="29"/>
        <v>-7880.7607348210449</v>
      </c>
      <c r="O184" s="86">
        <f t="shared" si="33"/>
        <v>1024114.9957816011</v>
      </c>
    </row>
    <row r="185" spans="1:15" x14ac:dyDescent="0.25">
      <c r="A185" s="76"/>
      <c r="B185" s="81">
        <f>SUM(D174:D185)</f>
        <v>-166273.01500442784</v>
      </c>
      <c r="C185" s="76">
        <f t="shared" si="24"/>
        <v>180</v>
      </c>
      <c r="D185" s="85">
        <f t="shared" si="25"/>
        <v>-13856.084583702321</v>
      </c>
      <c r="E185" s="85">
        <f t="shared" si="30"/>
        <v>-6519.6972216071608</v>
      </c>
      <c r="F185" s="85">
        <f t="shared" si="31"/>
        <v>-7336.3873620951599</v>
      </c>
      <c r="G185" s="86">
        <f t="shared" si="32"/>
        <v>1167302.2807136257</v>
      </c>
      <c r="H185" s="80"/>
      <c r="I185" s="76"/>
      <c r="J185" s="81">
        <f>SUM(L174:L185)</f>
        <v>-186101.59392767205</v>
      </c>
      <c r="K185" s="76">
        <f t="shared" si="26"/>
        <v>180</v>
      </c>
      <c r="L185" s="85">
        <f t="shared" si="27"/>
        <v>-15508.466160639337</v>
      </c>
      <c r="M185" s="85">
        <f t="shared" si="28"/>
        <v>-7672.2003741355711</v>
      </c>
      <c r="N185" s="85">
        <f t="shared" si="29"/>
        <v>-7836.2657865037654</v>
      </c>
      <c r="O185" s="86">
        <f t="shared" si="33"/>
        <v>1016442.7954074655</v>
      </c>
    </row>
    <row r="186" spans="1:15" x14ac:dyDescent="0.25">
      <c r="A186" s="76"/>
      <c r="B186" s="81"/>
      <c r="C186" s="76">
        <f t="shared" si="24"/>
        <v>181</v>
      </c>
      <c r="D186" s="85">
        <f t="shared" si="25"/>
        <v>-13856.084583702321</v>
      </c>
      <c r="E186" s="85">
        <f t="shared" si="30"/>
        <v>-6560.4453292421986</v>
      </c>
      <c r="F186" s="85">
        <f t="shared" si="31"/>
        <v>-7295.6392544601222</v>
      </c>
      <c r="G186" s="86">
        <f t="shared" si="32"/>
        <v>1160741.8353843836</v>
      </c>
      <c r="H186" s="80"/>
      <c r="I186" s="76"/>
      <c r="J186" s="81"/>
      <c r="K186" s="76">
        <f t="shared" si="26"/>
        <v>181</v>
      </c>
      <c r="L186" s="85">
        <f t="shared" si="27"/>
        <v>-15508.466160639337</v>
      </c>
      <c r="M186" s="85">
        <f t="shared" si="28"/>
        <v>-7716.9548763180237</v>
      </c>
      <c r="N186" s="85">
        <f t="shared" si="29"/>
        <v>-7791.5112843213128</v>
      </c>
      <c r="O186" s="86">
        <f t="shared" si="33"/>
        <v>1008725.8405311476</v>
      </c>
    </row>
    <row r="187" spans="1:15" x14ac:dyDescent="0.25">
      <c r="A187" s="76"/>
      <c r="B187" s="81"/>
      <c r="C187" s="76">
        <f t="shared" si="24"/>
        <v>182</v>
      </c>
      <c r="D187" s="85">
        <f t="shared" si="25"/>
        <v>-13856.084583702321</v>
      </c>
      <c r="E187" s="85">
        <f t="shared" si="30"/>
        <v>-6601.4481125499688</v>
      </c>
      <c r="F187" s="85">
        <f t="shared" si="31"/>
        <v>-7254.636471152352</v>
      </c>
      <c r="G187" s="86">
        <f t="shared" si="32"/>
        <v>1154140.3872718336</v>
      </c>
      <c r="H187" s="80"/>
      <c r="I187" s="76"/>
      <c r="J187" s="81"/>
      <c r="K187" s="76">
        <f t="shared" si="26"/>
        <v>182</v>
      </c>
      <c r="L187" s="85">
        <f t="shared" si="27"/>
        <v>-15508.466160639337</v>
      </c>
      <c r="M187" s="85">
        <f t="shared" si="28"/>
        <v>-7761.9704464298766</v>
      </c>
      <c r="N187" s="85">
        <f t="shared" si="29"/>
        <v>-7746.4957142094599</v>
      </c>
      <c r="O187" s="86">
        <f t="shared" si="33"/>
        <v>1000963.8700847176</v>
      </c>
    </row>
    <row r="188" spans="1:15" x14ac:dyDescent="0.25">
      <c r="A188" s="76"/>
      <c r="B188" s="81"/>
      <c r="C188" s="76">
        <f t="shared" si="24"/>
        <v>183</v>
      </c>
      <c r="D188" s="85">
        <f t="shared" si="25"/>
        <v>-13856.084583702321</v>
      </c>
      <c r="E188" s="85">
        <f t="shared" si="30"/>
        <v>-6642.7071632534016</v>
      </c>
      <c r="F188" s="85">
        <f t="shared" si="31"/>
        <v>-7213.3774204489191</v>
      </c>
      <c r="G188" s="86">
        <f t="shared" si="32"/>
        <v>1147497.6801085803</v>
      </c>
      <c r="H188" s="80"/>
      <c r="I188" s="76"/>
      <c r="J188" s="81"/>
      <c r="K188" s="76">
        <f t="shared" si="26"/>
        <v>183</v>
      </c>
      <c r="L188" s="85">
        <f t="shared" si="27"/>
        <v>-15508.466160639337</v>
      </c>
      <c r="M188" s="85">
        <f t="shared" si="28"/>
        <v>-7807.2486073673863</v>
      </c>
      <c r="N188" s="85">
        <f t="shared" si="29"/>
        <v>-7701.2175532719502</v>
      </c>
      <c r="O188" s="86">
        <f t="shared" si="33"/>
        <v>993156.62147735024</v>
      </c>
    </row>
    <row r="189" spans="1:15" x14ac:dyDescent="0.25">
      <c r="A189" s="76"/>
      <c r="B189" s="81"/>
      <c r="C189" s="76">
        <f t="shared" si="24"/>
        <v>184</v>
      </c>
      <c r="D189" s="85">
        <f t="shared" si="25"/>
        <v>-13856.084583702321</v>
      </c>
      <c r="E189" s="85">
        <f t="shared" si="30"/>
        <v>-6684.2240830237442</v>
      </c>
      <c r="F189" s="85">
        <f t="shared" si="31"/>
        <v>-7171.8605006785765</v>
      </c>
      <c r="G189" s="86">
        <f t="shared" si="32"/>
        <v>1140813.4560255564</v>
      </c>
      <c r="H189" s="80"/>
      <c r="I189" s="76"/>
      <c r="J189" s="81"/>
      <c r="K189" s="76">
        <f t="shared" si="26"/>
        <v>184</v>
      </c>
      <c r="L189" s="85">
        <f t="shared" si="27"/>
        <v>-15508.466160639337</v>
      </c>
      <c r="M189" s="85">
        <f t="shared" si="28"/>
        <v>-7852.7908909103562</v>
      </c>
      <c r="N189" s="85">
        <f t="shared" si="29"/>
        <v>-7655.6752697289803</v>
      </c>
      <c r="O189" s="86">
        <f t="shared" si="33"/>
        <v>985303.83058643993</v>
      </c>
    </row>
    <row r="190" spans="1:15" x14ac:dyDescent="0.25">
      <c r="A190" s="76"/>
      <c r="B190" s="81"/>
      <c r="C190" s="76">
        <f t="shared" si="24"/>
        <v>185</v>
      </c>
      <c r="D190" s="85">
        <f t="shared" si="25"/>
        <v>-13856.084583702321</v>
      </c>
      <c r="E190" s="85">
        <f t="shared" si="30"/>
        <v>-6726.0004835426389</v>
      </c>
      <c r="F190" s="85">
        <f t="shared" si="31"/>
        <v>-7130.0841001596818</v>
      </c>
      <c r="G190" s="86">
        <f t="shared" si="32"/>
        <v>1134087.4555420137</v>
      </c>
      <c r="H190" s="80"/>
      <c r="I190" s="76"/>
      <c r="J190" s="81"/>
      <c r="K190" s="76">
        <f t="shared" si="26"/>
        <v>185</v>
      </c>
      <c r="L190" s="85">
        <f t="shared" si="27"/>
        <v>-15508.466160639337</v>
      </c>
      <c r="M190" s="85">
        <f t="shared" si="28"/>
        <v>-7898.5988377740077</v>
      </c>
      <c r="N190" s="85">
        <f t="shared" si="29"/>
        <v>-7609.8673228653288</v>
      </c>
      <c r="O190" s="86">
        <f t="shared" si="33"/>
        <v>977405.23174866592</v>
      </c>
    </row>
    <row r="191" spans="1:15" x14ac:dyDescent="0.25">
      <c r="A191" s="76"/>
      <c r="B191" s="81"/>
      <c r="C191" s="76">
        <f t="shared" si="24"/>
        <v>186</v>
      </c>
      <c r="D191" s="85">
        <f t="shared" si="25"/>
        <v>-13856.084583702321</v>
      </c>
      <c r="E191" s="85">
        <f t="shared" si="30"/>
        <v>-6768.0379865647801</v>
      </c>
      <c r="F191" s="85">
        <f t="shared" si="31"/>
        <v>-7088.0465971375406</v>
      </c>
      <c r="G191" s="86">
        <f t="shared" si="32"/>
        <v>1127319.4175554491</v>
      </c>
      <c r="H191" s="80"/>
      <c r="I191" s="76"/>
      <c r="J191" s="81"/>
      <c r="K191" s="76">
        <f t="shared" si="26"/>
        <v>186</v>
      </c>
      <c r="L191" s="85">
        <f t="shared" si="27"/>
        <v>-15508.466160639337</v>
      </c>
      <c r="M191" s="85">
        <f t="shared" si="28"/>
        <v>-7944.6739976610243</v>
      </c>
      <c r="N191" s="85">
        <f t="shared" si="29"/>
        <v>-7563.7921629783123</v>
      </c>
      <c r="O191" s="86">
        <f t="shared" si="33"/>
        <v>969460.55775100493</v>
      </c>
    </row>
    <row r="192" spans="1:15" x14ac:dyDescent="0.25">
      <c r="A192" s="76"/>
      <c r="B192" s="81"/>
      <c r="C192" s="76">
        <f t="shared" si="24"/>
        <v>187</v>
      </c>
      <c r="D192" s="85">
        <f t="shared" si="25"/>
        <v>-13856.084583702321</v>
      </c>
      <c r="E192" s="85">
        <f t="shared" si="30"/>
        <v>-6810.3382239808143</v>
      </c>
      <c r="F192" s="85">
        <f t="shared" si="31"/>
        <v>-7045.7463597215065</v>
      </c>
      <c r="G192" s="86">
        <f t="shared" si="32"/>
        <v>1120509.0793314683</v>
      </c>
      <c r="H192" s="80"/>
      <c r="I192" s="76"/>
      <c r="J192" s="81"/>
      <c r="K192" s="76">
        <f t="shared" si="26"/>
        <v>187</v>
      </c>
      <c r="L192" s="85">
        <f t="shared" si="27"/>
        <v>-15508.466160639337</v>
      </c>
      <c r="M192" s="85">
        <f t="shared" si="28"/>
        <v>-7991.0179293140418</v>
      </c>
      <c r="N192" s="85">
        <f t="shared" si="29"/>
        <v>-7517.4482313252947</v>
      </c>
      <c r="O192" s="86">
        <f t="shared" si="33"/>
        <v>961469.53982169088</v>
      </c>
    </row>
    <row r="193" spans="1:15" x14ac:dyDescent="0.25">
      <c r="A193" s="76"/>
      <c r="B193" s="81"/>
      <c r="C193" s="76">
        <f t="shared" si="24"/>
        <v>188</v>
      </c>
      <c r="D193" s="85">
        <f t="shared" si="25"/>
        <v>-13856.084583702321</v>
      </c>
      <c r="E193" s="85">
        <f t="shared" si="30"/>
        <v>-6852.9028378806934</v>
      </c>
      <c r="F193" s="85">
        <f t="shared" si="31"/>
        <v>-7003.1817458216274</v>
      </c>
      <c r="G193" s="86">
        <f t="shared" si="32"/>
        <v>1113656.1764935877</v>
      </c>
      <c r="H193" s="80"/>
      <c r="I193" s="76"/>
      <c r="J193" s="81"/>
      <c r="K193" s="76">
        <f t="shared" si="26"/>
        <v>188</v>
      </c>
      <c r="L193" s="85">
        <f t="shared" si="27"/>
        <v>-15508.466160639337</v>
      </c>
      <c r="M193" s="85">
        <f t="shared" si="28"/>
        <v>-8037.6322005683714</v>
      </c>
      <c r="N193" s="85">
        <f t="shared" si="29"/>
        <v>-7470.8339600709651</v>
      </c>
      <c r="O193" s="86">
        <f t="shared" si="33"/>
        <v>953431.90762112255</v>
      </c>
    </row>
    <row r="194" spans="1:15" x14ac:dyDescent="0.25">
      <c r="A194" s="76"/>
      <c r="B194" s="81"/>
      <c r="C194" s="76">
        <f t="shared" si="24"/>
        <v>189</v>
      </c>
      <c r="D194" s="85">
        <f t="shared" si="25"/>
        <v>-13856.084583702321</v>
      </c>
      <c r="E194" s="85">
        <f t="shared" si="30"/>
        <v>-6895.7334806174495</v>
      </c>
      <c r="F194" s="85">
        <f t="shared" si="31"/>
        <v>-6960.3511030848713</v>
      </c>
      <c r="G194" s="86">
        <f t="shared" si="32"/>
        <v>1106760.4430129703</v>
      </c>
      <c r="H194" s="80"/>
      <c r="I194" s="76"/>
      <c r="J194" s="81"/>
      <c r="K194" s="76">
        <f t="shared" si="26"/>
        <v>189</v>
      </c>
      <c r="L194" s="85">
        <f t="shared" si="27"/>
        <v>-15508.466160639337</v>
      </c>
      <c r="M194" s="85">
        <f t="shared" si="28"/>
        <v>-8084.5183884050239</v>
      </c>
      <c r="N194" s="85">
        <f t="shared" si="29"/>
        <v>-7423.9477722343127</v>
      </c>
      <c r="O194" s="86">
        <f t="shared" si="33"/>
        <v>945347.38923271757</v>
      </c>
    </row>
    <row r="195" spans="1:15" x14ac:dyDescent="0.25">
      <c r="A195" s="76"/>
      <c r="B195" s="81"/>
      <c r="C195" s="76">
        <f t="shared" si="24"/>
        <v>190</v>
      </c>
      <c r="D195" s="85">
        <f t="shared" si="25"/>
        <v>-13856.084583702321</v>
      </c>
      <c r="E195" s="85">
        <f t="shared" si="30"/>
        <v>-6938.8318148713079</v>
      </c>
      <c r="F195" s="85">
        <f t="shared" si="31"/>
        <v>-6917.2527688310129</v>
      </c>
      <c r="G195" s="86">
        <f t="shared" si="32"/>
        <v>1099821.6111980989</v>
      </c>
      <c r="H195" s="80"/>
      <c r="I195" s="76"/>
      <c r="J195" s="81"/>
      <c r="K195" s="76">
        <f t="shared" si="26"/>
        <v>190</v>
      </c>
      <c r="L195" s="85">
        <f t="shared" si="27"/>
        <v>-15508.466160639337</v>
      </c>
      <c r="M195" s="85">
        <f t="shared" si="28"/>
        <v>-8131.6780790040548</v>
      </c>
      <c r="N195" s="85">
        <f t="shared" si="29"/>
        <v>-7376.7880816352817</v>
      </c>
      <c r="O195" s="86">
        <f t="shared" si="33"/>
        <v>937215.71115371352</v>
      </c>
    </row>
    <row r="196" spans="1:15" x14ac:dyDescent="0.25">
      <c r="A196" s="76"/>
      <c r="B196" s="81"/>
      <c r="C196" s="76">
        <f t="shared" si="24"/>
        <v>191</v>
      </c>
      <c r="D196" s="85">
        <f t="shared" si="25"/>
        <v>-13856.084583702321</v>
      </c>
      <c r="E196" s="85">
        <f t="shared" si="30"/>
        <v>-6982.199513714253</v>
      </c>
      <c r="F196" s="85">
        <f t="shared" si="31"/>
        <v>-6873.8850699880677</v>
      </c>
      <c r="G196" s="86">
        <f t="shared" si="32"/>
        <v>1092839.4116843846</v>
      </c>
      <c r="H196" s="80"/>
      <c r="I196" s="76"/>
      <c r="J196" s="81"/>
      <c r="K196" s="76">
        <f t="shared" si="26"/>
        <v>191</v>
      </c>
      <c r="L196" s="85">
        <f t="shared" si="27"/>
        <v>-15508.466160639337</v>
      </c>
      <c r="M196" s="85">
        <f t="shared" si="28"/>
        <v>-8179.1128677982424</v>
      </c>
      <c r="N196" s="85">
        <f t="shared" si="29"/>
        <v>-7329.3532928410941</v>
      </c>
      <c r="O196" s="86">
        <f t="shared" si="33"/>
        <v>929036.59828591533</v>
      </c>
    </row>
    <row r="197" spans="1:15" x14ac:dyDescent="0.25">
      <c r="A197" s="85">
        <f>SUM(F186:F197)</f>
        <v>-84784.30771451164</v>
      </c>
      <c r="B197" s="81">
        <f>SUM(D186:D197)</f>
        <v>-166273.01500442784</v>
      </c>
      <c r="C197" s="76">
        <f t="shared" si="24"/>
        <v>192</v>
      </c>
      <c r="D197" s="85">
        <f t="shared" si="25"/>
        <v>-13856.084583702321</v>
      </c>
      <c r="E197" s="85">
        <f t="shared" si="30"/>
        <v>-7025.8382606749701</v>
      </c>
      <c r="F197" s="85">
        <f t="shared" si="31"/>
        <v>-6830.2463230273506</v>
      </c>
      <c r="G197" s="86">
        <f t="shared" si="32"/>
        <v>1085813.5734237095</v>
      </c>
      <c r="H197" s="80"/>
      <c r="I197" s="76"/>
      <c r="J197" s="81">
        <f>SUM(L186:L197)</f>
        <v>-186101.59392767205</v>
      </c>
      <c r="K197" s="76">
        <f t="shared" si="26"/>
        <v>192</v>
      </c>
      <c r="L197" s="85">
        <f t="shared" si="27"/>
        <v>-15508.466160639337</v>
      </c>
      <c r="M197" s="85">
        <f t="shared" si="28"/>
        <v>-8226.8243595270687</v>
      </c>
      <c r="N197" s="85">
        <f t="shared" si="29"/>
        <v>-7281.6418011122678</v>
      </c>
      <c r="O197" s="86">
        <f t="shared" si="33"/>
        <v>920809.77392638824</v>
      </c>
    </row>
    <row r="198" spans="1:15" x14ac:dyDescent="0.25">
      <c r="A198" s="85">
        <f>SUM(E186:E197)</f>
        <v>-81488.707289916201</v>
      </c>
      <c r="B198" s="81"/>
      <c r="C198" s="76">
        <f t="shared" si="24"/>
        <v>193</v>
      </c>
      <c r="D198" s="85">
        <f t="shared" si="25"/>
        <v>-13856.084583702321</v>
      </c>
      <c r="E198" s="85">
        <f t="shared" si="30"/>
        <v>-7069.7497498041876</v>
      </c>
      <c r="F198" s="85">
        <f t="shared" si="31"/>
        <v>-6786.3348338981332</v>
      </c>
      <c r="G198" s="86">
        <f t="shared" si="32"/>
        <v>1078743.8236739053</v>
      </c>
      <c r="H198" s="80"/>
      <c r="I198" s="76"/>
      <c r="J198" s="81"/>
      <c r="K198" s="76">
        <f t="shared" si="26"/>
        <v>193</v>
      </c>
      <c r="L198" s="85">
        <f t="shared" si="27"/>
        <v>-15508.466160639337</v>
      </c>
      <c r="M198" s="85">
        <f t="shared" si="28"/>
        <v>-8274.8141682909736</v>
      </c>
      <c r="N198" s="85">
        <f t="shared" si="29"/>
        <v>-7233.6519923483629</v>
      </c>
      <c r="O198" s="86">
        <f t="shared" si="33"/>
        <v>912534.95975809731</v>
      </c>
    </row>
    <row r="199" spans="1:15" x14ac:dyDescent="0.25">
      <c r="A199" s="76"/>
      <c r="B199" s="81"/>
      <c r="C199" s="76">
        <f t="shared" si="24"/>
        <v>194</v>
      </c>
      <c r="D199" s="85">
        <f t="shared" si="25"/>
        <v>-13856.084583702321</v>
      </c>
      <c r="E199" s="85">
        <f t="shared" si="30"/>
        <v>-7113.9356857404628</v>
      </c>
      <c r="F199" s="85">
        <f t="shared" si="31"/>
        <v>-6742.148897961858</v>
      </c>
      <c r="G199" s="86">
        <f t="shared" si="32"/>
        <v>1071629.8879881648</v>
      </c>
      <c r="H199" s="80"/>
      <c r="I199" s="76"/>
      <c r="J199" s="81"/>
      <c r="K199" s="76">
        <f t="shared" si="26"/>
        <v>194</v>
      </c>
      <c r="L199" s="85">
        <f t="shared" si="27"/>
        <v>-15508.466160639337</v>
      </c>
      <c r="M199" s="85">
        <f t="shared" si="28"/>
        <v>-8323.0839176060072</v>
      </c>
      <c r="N199" s="85">
        <f t="shared" si="29"/>
        <v>-7185.3822430333294</v>
      </c>
      <c r="O199" s="86">
        <f t="shared" si="33"/>
        <v>904211.87584049127</v>
      </c>
    </row>
    <row r="200" spans="1:15" x14ac:dyDescent="0.25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-13856.084583702321</v>
      </c>
      <c r="E200" s="85">
        <f t="shared" si="30"/>
        <v>-7158.3977837763423</v>
      </c>
      <c r="F200" s="85">
        <f t="shared" si="31"/>
        <v>-6697.6867999259784</v>
      </c>
      <c r="G200" s="86">
        <f t="shared" si="32"/>
        <v>1064471.4902043885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-15508.466160639337</v>
      </c>
      <c r="M200" s="85">
        <f t="shared" ref="M200:M263" si="38">PPMT($J$3/12,K200,$J$2,$J$1)</f>
        <v>-8371.6352404587051</v>
      </c>
      <c r="N200" s="85">
        <f t="shared" ref="N200:N263" si="39">SUM(L200-M200)</f>
        <v>-7136.8309201806314</v>
      </c>
      <c r="O200" s="86">
        <f t="shared" si="33"/>
        <v>895840.24060003262</v>
      </c>
    </row>
    <row r="201" spans="1:15" x14ac:dyDescent="0.25">
      <c r="A201" s="76"/>
      <c r="B201" s="81"/>
      <c r="C201" s="76">
        <f t="shared" si="34"/>
        <v>196</v>
      </c>
      <c r="D201" s="85">
        <f t="shared" si="35"/>
        <v>-13856.084583702321</v>
      </c>
      <c r="E201" s="85">
        <f t="shared" si="30"/>
        <v>-7203.1377699249415</v>
      </c>
      <c r="F201" s="85">
        <f t="shared" si="31"/>
        <v>-6652.9468137773792</v>
      </c>
      <c r="G201" s="86">
        <f t="shared" si="32"/>
        <v>1057268.3524344636</v>
      </c>
      <c r="H201" s="80"/>
      <c r="I201" s="76"/>
      <c r="J201" s="81"/>
      <c r="K201" s="76">
        <f t="shared" si="36"/>
        <v>196</v>
      </c>
      <c r="L201" s="85">
        <f t="shared" si="37"/>
        <v>-15508.466160639337</v>
      </c>
      <c r="M201" s="85">
        <f t="shared" si="38"/>
        <v>-8420.4697793613832</v>
      </c>
      <c r="N201" s="85">
        <f t="shared" si="39"/>
        <v>-7087.9963812779533</v>
      </c>
      <c r="O201" s="86">
        <f t="shared" si="33"/>
        <v>887419.77082067123</v>
      </c>
    </row>
    <row r="202" spans="1:15" x14ac:dyDescent="0.25">
      <c r="A202" s="76"/>
      <c r="B202" s="81"/>
      <c r="C202" s="76">
        <f t="shared" si="34"/>
        <v>197</v>
      </c>
      <c r="D202" s="85">
        <f t="shared" si="35"/>
        <v>-13856.084583702321</v>
      </c>
      <c r="E202" s="85">
        <f t="shared" si="30"/>
        <v>-7248.1573809869751</v>
      </c>
      <c r="F202" s="85">
        <f t="shared" si="31"/>
        <v>-6607.9272027153456</v>
      </c>
      <c r="G202" s="86">
        <f t="shared" si="32"/>
        <v>1050020.1950534766</v>
      </c>
      <c r="H202" s="80"/>
      <c r="I202" s="76"/>
      <c r="J202" s="81"/>
      <c r="K202" s="76">
        <f t="shared" si="36"/>
        <v>197</v>
      </c>
      <c r="L202" s="85">
        <f t="shared" si="37"/>
        <v>-15508.466160639337</v>
      </c>
      <c r="M202" s="85">
        <f t="shared" si="38"/>
        <v>-8469.5891864076548</v>
      </c>
      <c r="N202" s="85">
        <f t="shared" si="39"/>
        <v>-7038.8769742316817</v>
      </c>
      <c r="O202" s="86">
        <f t="shared" si="33"/>
        <v>878950.1816342636</v>
      </c>
    </row>
    <row r="203" spans="1:15" x14ac:dyDescent="0.25">
      <c r="A203" s="76"/>
      <c r="B203" s="81"/>
      <c r="C203" s="76">
        <f t="shared" si="34"/>
        <v>198</v>
      </c>
      <c r="D203" s="85">
        <f t="shared" si="35"/>
        <v>-13856.084583702321</v>
      </c>
      <c r="E203" s="85">
        <f t="shared" si="30"/>
        <v>-7293.4583646181436</v>
      </c>
      <c r="F203" s="85">
        <f t="shared" si="31"/>
        <v>-6562.6262190841771</v>
      </c>
      <c r="G203" s="86">
        <f t="shared" si="32"/>
        <v>1042726.7366888585</v>
      </c>
      <c r="H203" s="80"/>
      <c r="I203" s="76"/>
      <c r="J203" s="81"/>
      <c r="K203" s="76">
        <f t="shared" si="36"/>
        <v>198</v>
      </c>
      <c r="L203" s="85">
        <f t="shared" si="37"/>
        <v>-15508.466160639337</v>
      </c>
      <c r="M203" s="85">
        <f t="shared" si="38"/>
        <v>-8518.9951233283664</v>
      </c>
      <c r="N203" s="85">
        <f t="shared" si="39"/>
        <v>-6989.4710373109701</v>
      </c>
      <c r="O203" s="86">
        <f t="shared" si="33"/>
        <v>870431.18651093519</v>
      </c>
    </row>
    <row r="204" spans="1:15" x14ac:dyDescent="0.25">
      <c r="A204" s="76"/>
      <c r="B204" s="81"/>
      <c r="C204" s="76">
        <f t="shared" si="34"/>
        <v>199</v>
      </c>
      <c r="D204" s="85">
        <f t="shared" si="35"/>
        <v>-13856.084583702321</v>
      </c>
      <c r="E204" s="85">
        <f t="shared" si="30"/>
        <v>-7339.042479397006</v>
      </c>
      <c r="F204" s="85">
        <f t="shared" si="31"/>
        <v>-6517.0421043053148</v>
      </c>
      <c r="G204" s="86">
        <f t="shared" si="32"/>
        <v>1035387.6942094614</v>
      </c>
      <c r="H204" s="80"/>
      <c r="I204" s="76"/>
      <c r="J204" s="81"/>
      <c r="K204" s="76">
        <f t="shared" si="36"/>
        <v>199</v>
      </c>
      <c r="L204" s="85">
        <f t="shared" si="37"/>
        <v>-15508.466160639337</v>
      </c>
      <c r="M204" s="85">
        <f t="shared" si="38"/>
        <v>-8568.6892615477882</v>
      </c>
      <c r="N204" s="85">
        <f t="shared" si="39"/>
        <v>-6939.7768990915483</v>
      </c>
      <c r="O204" s="86">
        <f t="shared" si="33"/>
        <v>861862.49724938744</v>
      </c>
    </row>
    <row r="205" spans="1:15" x14ac:dyDescent="0.25">
      <c r="A205" s="76"/>
      <c r="B205" s="81"/>
      <c r="C205" s="76">
        <f t="shared" si="34"/>
        <v>200</v>
      </c>
      <c r="D205" s="85">
        <f t="shared" si="35"/>
        <v>-13856.084583702321</v>
      </c>
      <c r="E205" s="85">
        <f t="shared" si="30"/>
        <v>-7384.911494893242</v>
      </c>
      <c r="F205" s="85">
        <f t="shared" si="31"/>
        <v>-6471.1730888090788</v>
      </c>
      <c r="G205" s="86">
        <f t="shared" si="32"/>
        <v>1028002.7827145682</v>
      </c>
      <c r="H205" s="80"/>
      <c r="I205" s="76"/>
      <c r="J205" s="81"/>
      <c r="K205" s="76">
        <f t="shared" si="36"/>
        <v>200</v>
      </c>
      <c r="L205" s="85">
        <f t="shared" si="37"/>
        <v>-15508.466160639337</v>
      </c>
      <c r="M205" s="85">
        <f t="shared" si="38"/>
        <v>-8618.6732822401427</v>
      </c>
      <c r="N205" s="85">
        <f t="shared" si="39"/>
        <v>-6889.7928783991938</v>
      </c>
      <c r="O205" s="86">
        <f t="shared" si="33"/>
        <v>853243.82396714727</v>
      </c>
    </row>
    <row r="206" spans="1:15" x14ac:dyDescent="0.25">
      <c r="A206" s="76"/>
      <c r="B206" s="81"/>
      <c r="C206" s="76">
        <f t="shared" si="34"/>
        <v>201</v>
      </c>
      <c r="D206" s="85">
        <f t="shared" si="35"/>
        <v>-13856.084583702321</v>
      </c>
      <c r="E206" s="85">
        <f t="shared" si="30"/>
        <v>-7431.0671917363234</v>
      </c>
      <c r="F206" s="85">
        <f t="shared" si="31"/>
        <v>-6425.0173919659974</v>
      </c>
      <c r="G206" s="86">
        <f t="shared" si="32"/>
        <v>1020571.7155228319</v>
      </c>
      <c r="H206" s="80"/>
      <c r="I206" s="76"/>
      <c r="J206" s="81"/>
      <c r="K206" s="76">
        <f t="shared" si="36"/>
        <v>201</v>
      </c>
      <c r="L206" s="85">
        <f t="shared" si="37"/>
        <v>-15508.466160639337</v>
      </c>
      <c r="M206" s="85">
        <f t="shared" si="38"/>
        <v>-8668.948876386552</v>
      </c>
      <c r="N206" s="85">
        <f t="shared" si="39"/>
        <v>-6839.5172842527845</v>
      </c>
      <c r="O206" s="86">
        <f t="shared" si="33"/>
        <v>844574.87509076076</v>
      </c>
    </row>
    <row r="207" spans="1:15" x14ac:dyDescent="0.25">
      <c r="A207" s="76"/>
      <c r="B207" s="81"/>
      <c r="C207" s="76">
        <f t="shared" si="34"/>
        <v>202</v>
      </c>
      <c r="D207" s="85">
        <f t="shared" si="35"/>
        <v>-13856.084583702321</v>
      </c>
      <c r="E207" s="85">
        <f t="shared" si="30"/>
        <v>-7477.5113616846784</v>
      </c>
      <c r="F207" s="85">
        <f t="shared" si="31"/>
        <v>-6378.5732220176424</v>
      </c>
      <c r="G207" s="86">
        <f t="shared" si="32"/>
        <v>1013094.2041611472</v>
      </c>
      <c r="H207" s="80"/>
      <c r="I207" s="76"/>
      <c r="J207" s="81"/>
      <c r="K207" s="76">
        <f t="shared" si="36"/>
        <v>202</v>
      </c>
      <c r="L207" s="85">
        <f t="shared" si="37"/>
        <v>-15508.466160639337</v>
      </c>
      <c r="M207" s="85">
        <f t="shared" si="38"/>
        <v>-8719.5177448321392</v>
      </c>
      <c r="N207" s="85">
        <f t="shared" si="39"/>
        <v>-6788.9484158071973</v>
      </c>
      <c r="O207" s="86">
        <f t="shared" si="33"/>
        <v>835855.35734592867</v>
      </c>
    </row>
    <row r="208" spans="1:15" x14ac:dyDescent="0.25">
      <c r="A208" s="76"/>
      <c r="B208" s="81"/>
      <c r="C208" s="76">
        <f t="shared" si="34"/>
        <v>203</v>
      </c>
      <c r="D208" s="85">
        <f t="shared" si="35"/>
        <v>-13856.084583702321</v>
      </c>
      <c r="E208" s="85">
        <f t="shared" si="30"/>
        <v>-7524.2458076952016</v>
      </c>
      <c r="F208" s="85">
        <f t="shared" si="31"/>
        <v>-6331.8387760071191</v>
      </c>
      <c r="G208" s="86">
        <f t="shared" si="32"/>
        <v>1005569.958353452</v>
      </c>
      <c r="H208" s="80"/>
      <c r="I208" s="76"/>
      <c r="J208" s="81"/>
      <c r="K208" s="76">
        <f t="shared" si="36"/>
        <v>203</v>
      </c>
      <c r="L208" s="85">
        <f t="shared" si="37"/>
        <v>-15508.466160639337</v>
      </c>
      <c r="M208" s="85">
        <f t="shared" si="38"/>
        <v>-8770.381598343658</v>
      </c>
      <c r="N208" s="85">
        <f t="shared" si="39"/>
        <v>-6738.0845622956786</v>
      </c>
      <c r="O208" s="86">
        <f t="shared" si="33"/>
        <v>827084.97574758506</v>
      </c>
    </row>
    <row r="209" spans="1:15" x14ac:dyDescent="0.25">
      <c r="A209" s="76"/>
      <c r="B209" s="81">
        <f>SUM(D198:D209)</f>
        <v>-166273.01500442784</v>
      </c>
      <c r="C209" s="76">
        <f t="shared" si="34"/>
        <v>204</v>
      </c>
      <c r="D209" s="85">
        <f t="shared" si="35"/>
        <v>-13856.084583702321</v>
      </c>
      <c r="E209" s="85">
        <f t="shared" si="30"/>
        <v>-7571.2723439933025</v>
      </c>
      <c r="F209" s="85">
        <f t="shared" si="31"/>
        <v>-6284.8122397090183</v>
      </c>
      <c r="G209" s="86">
        <f t="shared" si="32"/>
        <v>997998.68600945873</v>
      </c>
      <c r="H209" s="80"/>
      <c r="I209" s="76"/>
      <c r="J209" s="81">
        <f>SUM(L198:L209)</f>
        <v>-186101.59392767205</v>
      </c>
      <c r="K209" s="76">
        <f t="shared" si="36"/>
        <v>204</v>
      </c>
      <c r="L209" s="85">
        <f t="shared" si="37"/>
        <v>-15508.466160639337</v>
      </c>
      <c r="M209" s="85">
        <f t="shared" si="38"/>
        <v>-8821.5421576673325</v>
      </c>
      <c r="N209" s="85">
        <f t="shared" si="39"/>
        <v>-6686.924002972004</v>
      </c>
      <c r="O209" s="86">
        <f t="shared" si="33"/>
        <v>818263.43358991772</v>
      </c>
    </row>
    <row r="210" spans="1:15" x14ac:dyDescent="0.25">
      <c r="A210" s="76"/>
      <c r="B210" s="81"/>
      <c r="C210" s="76">
        <f t="shared" si="34"/>
        <v>205</v>
      </c>
      <c r="D210" s="85">
        <f t="shared" si="35"/>
        <v>-13856.084583702321</v>
      </c>
      <c r="E210" s="85">
        <f t="shared" si="30"/>
        <v>-7618.5927961432599</v>
      </c>
      <c r="F210" s="85">
        <f t="shared" si="31"/>
        <v>-6237.4917875590609</v>
      </c>
      <c r="G210" s="86">
        <f t="shared" si="32"/>
        <v>990380.09321331547</v>
      </c>
      <c r="H210" s="80"/>
      <c r="I210" s="76"/>
      <c r="J210" s="81"/>
      <c r="K210" s="76">
        <f t="shared" si="36"/>
        <v>205</v>
      </c>
      <c r="L210" s="85">
        <f t="shared" si="37"/>
        <v>-15508.466160639337</v>
      </c>
      <c r="M210" s="85">
        <f t="shared" si="38"/>
        <v>-8873.0011535870544</v>
      </c>
      <c r="N210" s="85">
        <f t="shared" si="39"/>
        <v>-6635.4650070522821</v>
      </c>
      <c r="O210" s="86">
        <f t="shared" si="33"/>
        <v>809390.43243633071</v>
      </c>
    </row>
    <row r="211" spans="1:15" x14ac:dyDescent="0.25">
      <c r="A211" s="76"/>
      <c r="B211" s="81"/>
      <c r="C211" s="76">
        <f t="shared" si="34"/>
        <v>206</v>
      </c>
      <c r="D211" s="85">
        <f t="shared" si="35"/>
        <v>-13856.084583702321</v>
      </c>
      <c r="E211" s="85">
        <f t="shared" si="30"/>
        <v>-7666.209001119154</v>
      </c>
      <c r="F211" s="85">
        <f t="shared" si="31"/>
        <v>-6189.8755825831668</v>
      </c>
      <c r="G211" s="86">
        <f t="shared" si="32"/>
        <v>982713.88421219634</v>
      </c>
      <c r="H211" s="80"/>
      <c r="I211" s="76"/>
      <c r="J211" s="81"/>
      <c r="K211" s="76">
        <f t="shared" si="36"/>
        <v>206</v>
      </c>
      <c r="L211" s="85">
        <f t="shared" si="37"/>
        <v>-15508.466160639337</v>
      </c>
      <c r="M211" s="85">
        <f t="shared" si="38"/>
        <v>-8924.7603269829815</v>
      </c>
      <c r="N211" s="85">
        <f t="shared" si="39"/>
        <v>-6583.705833656355</v>
      </c>
      <c r="O211" s="86">
        <f t="shared" si="33"/>
        <v>800465.67210934777</v>
      </c>
    </row>
    <row r="212" spans="1:15" x14ac:dyDescent="0.25">
      <c r="A212" s="76"/>
      <c r="B212" s="81"/>
      <c r="C212" s="76">
        <f t="shared" si="34"/>
        <v>207</v>
      </c>
      <c r="D212" s="85">
        <f t="shared" si="35"/>
        <v>-13856.084583702321</v>
      </c>
      <c r="E212" s="85">
        <f t="shared" si="30"/>
        <v>-7714.1228073761549</v>
      </c>
      <c r="F212" s="85">
        <f t="shared" si="31"/>
        <v>-6141.9617763261658</v>
      </c>
      <c r="G212" s="86">
        <f t="shared" si="32"/>
        <v>974999.76140482014</v>
      </c>
      <c r="H212" s="80"/>
      <c r="I212" s="76"/>
      <c r="J212" s="81"/>
      <c r="K212" s="76">
        <f t="shared" si="36"/>
        <v>207</v>
      </c>
      <c r="L212" s="85">
        <f t="shared" si="37"/>
        <v>-15508.466160639337</v>
      </c>
      <c r="M212" s="85">
        <f t="shared" si="38"/>
        <v>-8976.8214288903837</v>
      </c>
      <c r="N212" s="85">
        <f t="shared" si="39"/>
        <v>-6531.6447317489528</v>
      </c>
      <c r="O212" s="86">
        <f t="shared" si="33"/>
        <v>791488.85068045743</v>
      </c>
    </row>
    <row r="213" spans="1:15" x14ac:dyDescent="0.25">
      <c r="A213" s="76"/>
      <c r="B213" s="81"/>
      <c r="C213" s="76">
        <f t="shared" si="34"/>
        <v>208</v>
      </c>
      <c r="D213" s="85">
        <f t="shared" si="35"/>
        <v>-13856.084583702321</v>
      </c>
      <c r="E213" s="85">
        <f t="shared" si="30"/>
        <v>-7762.3360749222438</v>
      </c>
      <c r="F213" s="85">
        <f t="shared" si="31"/>
        <v>-6093.7485087800769</v>
      </c>
      <c r="G213" s="86">
        <f t="shared" si="32"/>
        <v>967237.4253298979</v>
      </c>
      <c r="H213" s="80"/>
      <c r="I213" s="76"/>
      <c r="J213" s="81"/>
      <c r="K213" s="76">
        <f t="shared" si="36"/>
        <v>208</v>
      </c>
      <c r="L213" s="85">
        <f t="shared" si="37"/>
        <v>-15508.466160639337</v>
      </c>
      <c r="M213" s="85">
        <f t="shared" si="38"/>
        <v>-9029.1862205589059</v>
      </c>
      <c r="N213" s="85">
        <f t="shared" si="39"/>
        <v>-6479.2799400804306</v>
      </c>
      <c r="O213" s="86">
        <f t="shared" si="33"/>
        <v>782459.66445989849</v>
      </c>
    </row>
    <row r="214" spans="1:15" x14ac:dyDescent="0.25">
      <c r="A214" s="76"/>
      <c r="B214" s="81"/>
      <c r="C214" s="76">
        <f t="shared" si="34"/>
        <v>209</v>
      </c>
      <c r="D214" s="85">
        <f t="shared" si="35"/>
        <v>-13856.084583702321</v>
      </c>
      <c r="E214" s="85">
        <f t="shared" si="30"/>
        <v>-7810.850675390514</v>
      </c>
      <c r="F214" s="85">
        <f t="shared" si="31"/>
        <v>-6045.2339083118068</v>
      </c>
      <c r="G214" s="86">
        <f t="shared" si="32"/>
        <v>959426.57465450733</v>
      </c>
      <c r="H214" s="80"/>
      <c r="I214" s="76"/>
      <c r="J214" s="81"/>
      <c r="K214" s="76">
        <f t="shared" si="36"/>
        <v>209</v>
      </c>
      <c r="L214" s="85">
        <f t="shared" si="37"/>
        <v>-15508.466160639337</v>
      </c>
      <c r="M214" s="85">
        <f t="shared" si="38"/>
        <v>-9081.856473512169</v>
      </c>
      <c r="N214" s="85">
        <f t="shared" si="39"/>
        <v>-6426.6096871271675</v>
      </c>
      <c r="O214" s="86">
        <f t="shared" si="33"/>
        <v>773377.80798638635</v>
      </c>
    </row>
    <row r="215" spans="1:15" x14ac:dyDescent="0.25">
      <c r="A215" s="76"/>
      <c r="B215" s="81"/>
      <c r="C215" s="76">
        <f t="shared" si="34"/>
        <v>210</v>
      </c>
      <c r="D215" s="85">
        <f t="shared" si="35"/>
        <v>-13856.084583702321</v>
      </c>
      <c r="E215" s="85">
        <f t="shared" si="30"/>
        <v>-7859.6684921117076</v>
      </c>
      <c r="F215" s="85">
        <f t="shared" si="31"/>
        <v>-5996.4160915906132</v>
      </c>
      <c r="G215" s="86">
        <f t="shared" si="32"/>
        <v>951566.90616239561</v>
      </c>
      <c r="H215" s="80"/>
      <c r="I215" s="76"/>
      <c r="J215" s="81"/>
      <c r="K215" s="76">
        <f t="shared" si="36"/>
        <v>210</v>
      </c>
      <c r="L215" s="85">
        <f t="shared" si="37"/>
        <v>-15508.466160639337</v>
      </c>
      <c r="M215" s="85">
        <f t="shared" si="38"/>
        <v>-9134.8339696076546</v>
      </c>
      <c r="N215" s="85">
        <f t="shared" si="39"/>
        <v>-6373.6321910316819</v>
      </c>
      <c r="O215" s="86">
        <f t="shared" si="33"/>
        <v>764242.97401677875</v>
      </c>
    </row>
    <row r="216" spans="1:15" x14ac:dyDescent="0.25">
      <c r="A216" s="76"/>
      <c r="B216" s="81"/>
      <c r="C216" s="76">
        <f t="shared" si="34"/>
        <v>211</v>
      </c>
      <c r="D216" s="85">
        <f t="shared" si="35"/>
        <v>-13856.084583702321</v>
      </c>
      <c r="E216" s="85">
        <f t="shared" si="30"/>
        <v>-7908.7914201874037</v>
      </c>
      <c r="F216" s="85">
        <f t="shared" si="31"/>
        <v>-5947.2931635149171</v>
      </c>
      <c r="G216" s="86">
        <f t="shared" si="32"/>
        <v>943658.11474220816</v>
      </c>
      <c r="H216" s="80"/>
      <c r="I216" s="76"/>
      <c r="J216" s="81"/>
      <c r="K216" s="76">
        <f t="shared" si="36"/>
        <v>211</v>
      </c>
      <c r="L216" s="85">
        <f t="shared" si="37"/>
        <v>-15508.466160639337</v>
      </c>
      <c r="M216" s="85">
        <f t="shared" si="38"/>
        <v>-9188.1205010970334</v>
      </c>
      <c r="N216" s="85">
        <f t="shared" si="39"/>
        <v>-6320.3456595423031</v>
      </c>
      <c r="O216" s="86">
        <f t="shared" si="33"/>
        <v>755054.85351568169</v>
      </c>
    </row>
    <row r="217" spans="1:15" x14ac:dyDescent="0.25">
      <c r="A217" s="76"/>
      <c r="B217" s="81"/>
      <c r="C217" s="76">
        <f t="shared" si="34"/>
        <v>212</v>
      </c>
      <c r="D217" s="85">
        <f t="shared" si="35"/>
        <v>-13856.084583702321</v>
      </c>
      <c r="E217" s="85">
        <f t="shared" si="30"/>
        <v>-7958.2213665635718</v>
      </c>
      <c r="F217" s="85">
        <f t="shared" si="31"/>
        <v>-5897.863217138749</v>
      </c>
      <c r="G217" s="86">
        <f t="shared" si="32"/>
        <v>935699.89337564458</v>
      </c>
      <c r="H217" s="80"/>
      <c r="I217" s="76"/>
      <c r="J217" s="81"/>
      <c r="K217" s="76">
        <f t="shared" si="36"/>
        <v>212</v>
      </c>
      <c r="L217" s="85">
        <f t="shared" si="37"/>
        <v>-15508.466160639337</v>
      </c>
      <c r="M217" s="85">
        <f t="shared" si="38"/>
        <v>-9241.7178706867689</v>
      </c>
      <c r="N217" s="85">
        <f t="shared" si="39"/>
        <v>-6266.7482899525676</v>
      </c>
      <c r="O217" s="86">
        <f t="shared" si="33"/>
        <v>745813.13564499491</v>
      </c>
    </row>
    <row r="218" spans="1:15" x14ac:dyDescent="0.25">
      <c r="A218" s="76"/>
      <c r="B218" s="81"/>
      <c r="C218" s="76">
        <f t="shared" si="34"/>
        <v>213</v>
      </c>
      <c r="D218" s="85">
        <f t="shared" si="35"/>
        <v>-13856.084583702321</v>
      </c>
      <c r="E218" s="85">
        <f t="shared" si="30"/>
        <v>-8007.9602501045956</v>
      </c>
      <c r="F218" s="85">
        <f t="shared" si="31"/>
        <v>-5848.1243335977251</v>
      </c>
      <c r="G218" s="86">
        <f t="shared" si="32"/>
        <v>927691.93312554003</v>
      </c>
      <c r="H218" s="80"/>
      <c r="I218" s="76"/>
      <c r="J218" s="81"/>
      <c r="K218" s="76">
        <f t="shared" si="36"/>
        <v>213</v>
      </c>
      <c r="L218" s="85">
        <f t="shared" si="37"/>
        <v>-15508.466160639337</v>
      </c>
      <c r="M218" s="85">
        <f t="shared" si="38"/>
        <v>-9295.6278915991061</v>
      </c>
      <c r="N218" s="85">
        <f t="shared" si="39"/>
        <v>-6212.8382690402304</v>
      </c>
      <c r="O218" s="86">
        <f t="shared" si="33"/>
        <v>736517.50775339582</v>
      </c>
    </row>
    <row r="219" spans="1:15" x14ac:dyDescent="0.25">
      <c r="A219" s="76"/>
      <c r="B219" s="81"/>
      <c r="C219" s="76">
        <f t="shared" si="34"/>
        <v>214</v>
      </c>
      <c r="D219" s="85">
        <f t="shared" si="35"/>
        <v>-13856.084583702321</v>
      </c>
      <c r="E219" s="85">
        <f t="shared" si="30"/>
        <v>-8058.0100016677507</v>
      </c>
      <c r="F219" s="85">
        <f t="shared" si="31"/>
        <v>-5798.0745820345701</v>
      </c>
      <c r="G219" s="86">
        <f t="shared" si="32"/>
        <v>919633.92312387226</v>
      </c>
      <c r="H219" s="80"/>
      <c r="I219" s="76"/>
      <c r="J219" s="81"/>
      <c r="K219" s="76">
        <f t="shared" si="36"/>
        <v>214</v>
      </c>
      <c r="L219" s="85">
        <f t="shared" si="37"/>
        <v>-15508.466160639337</v>
      </c>
      <c r="M219" s="85">
        <f t="shared" si="38"/>
        <v>-9349.8523876334402</v>
      </c>
      <c r="N219" s="85">
        <f t="shared" si="39"/>
        <v>-6158.6137730058963</v>
      </c>
      <c r="O219" s="86">
        <f t="shared" si="33"/>
        <v>727167.65536576242</v>
      </c>
    </row>
    <row r="220" spans="1:15" x14ac:dyDescent="0.25">
      <c r="A220" s="76"/>
      <c r="B220" s="81"/>
      <c r="C220" s="76">
        <f t="shared" si="34"/>
        <v>215</v>
      </c>
      <c r="D220" s="85">
        <f t="shared" si="35"/>
        <v>-13856.084583702321</v>
      </c>
      <c r="E220" s="85">
        <f t="shared" si="30"/>
        <v>-8108.3725641781803</v>
      </c>
      <c r="F220" s="85">
        <f t="shared" si="31"/>
        <v>-5747.7120195241405</v>
      </c>
      <c r="G220" s="86">
        <f t="shared" si="32"/>
        <v>911525.55055969406</v>
      </c>
      <c r="H220" s="80"/>
      <c r="I220" s="76"/>
      <c r="J220" s="81"/>
      <c r="K220" s="76">
        <f t="shared" si="36"/>
        <v>215</v>
      </c>
      <c r="L220" s="85">
        <f t="shared" si="37"/>
        <v>-15508.466160639337</v>
      </c>
      <c r="M220" s="85">
        <f t="shared" si="38"/>
        <v>-9404.3931932279665</v>
      </c>
      <c r="N220" s="85">
        <f t="shared" si="39"/>
        <v>-6104.07296741137</v>
      </c>
      <c r="O220" s="86">
        <f t="shared" si="33"/>
        <v>717763.26217253448</v>
      </c>
    </row>
    <row r="221" spans="1:15" x14ac:dyDescent="0.25">
      <c r="A221" s="76"/>
      <c r="B221" s="81">
        <f>SUM(D210:D221)</f>
        <v>-166273.01500442784</v>
      </c>
      <c r="C221" s="76">
        <f t="shared" si="34"/>
        <v>216</v>
      </c>
      <c r="D221" s="85">
        <f t="shared" si="35"/>
        <v>-13856.084583702321</v>
      </c>
      <c r="E221" s="85">
        <f t="shared" si="30"/>
        <v>-8159.0498927042863</v>
      </c>
      <c r="F221" s="85">
        <f t="shared" si="31"/>
        <v>-5697.0346909980344</v>
      </c>
      <c r="G221" s="86">
        <f t="shared" si="32"/>
        <v>903366.50066698983</v>
      </c>
      <c r="H221" s="80"/>
      <c r="I221" s="76"/>
      <c r="J221" s="81">
        <f>SUM(L210:L221)</f>
        <v>-186101.59392767205</v>
      </c>
      <c r="K221" s="76">
        <f t="shared" si="36"/>
        <v>216</v>
      </c>
      <c r="L221" s="85">
        <f t="shared" si="37"/>
        <v>-15508.466160639337</v>
      </c>
      <c r="M221" s="85">
        <f t="shared" si="38"/>
        <v>-9459.2521535217911</v>
      </c>
      <c r="N221" s="85">
        <f t="shared" si="39"/>
        <v>-6049.2140071175454</v>
      </c>
      <c r="O221" s="86">
        <f t="shared" si="33"/>
        <v>708304.01001901273</v>
      </c>
    </row>
    <row r="222" spans="1:15" x14ac:dyDescent="0.25">
      <c r="A222" s="76"/>
      <c r="B222" s="81"/>
      <c r="C222" s="76">
        <f t="shared" si="34"/>
        <v>217</v>
      </c>
      <c r="D222" s="85">
        <f t="shared" si="35"/>
        <v>-13856.084583702321</v>
      </c>
      <c r="E222" s="85">
        <f t="shared" si="30"/>
        <v>-8210.0439545336994</v>
      </c>
      <c r="F222" s="85">
        <f t="shared" si="31"/>
        <v>-5646.0406291686213</v>
      </c>
      <c r="G222" s="86">
        <f t="shared" si="32"/>
        <v>895156.45671245619</v>
      </c>
      <c r="H222" s="80"/>
      <c r="I222" s="76"/>
      <c r="J222" s="81"/>
      <c r="K222" s="76">
        <f t="shared" si="36"/>
        <v>217</v>
      </c>
      <c r="L222" s="85">
        <f t="shared" si="37"/>
        <v>-15508.466160639337</v>
      </c>
      <c r="M222" s="85">
        <f t="shared" si="38"/>
        <v>-9514.4311244173332</v>
      </c>
      <c r="N222" s="85">
        <f t="shared" si="39"/>
        <v>-5994.0350362220033</v>
      </c>
      <c r="O222" s="86">
        <f t="shared" si="33"/>
        <v>698789.57889459538</v>
      </c>
    </row>
    <row r="223" spans="1:15" x14ac:dyDescent="0.25">
      <c r="A223" s="76"/>
      <c r="B223" s="81"/>
      <c r="C223" s="76">
        <f t="shared" si="34"/>
        <v>218</v>
      </c>
      <c r="D223" s="85">
        <f t="shared" si="35"/>
        <v>-13856.084583702321</v>
      </c>
      <c r="E223" s="85">
        <f t="shared" si="30"/>
        <v>-8261.3567292495281</v>
      </c>
      <c r="F223" s="85">
        <f t="shared" si="31"/>
        <v>-5594.7278544527926</v>
      </c>
      <c r="G223" s="86">
        <f t="shared" si="32"/>
        <v>886895.09998320672</v>
      </c>
      <c r="H223" s="80"/>
      <c r="I223" s="76"/>
      <c r="J223" s="81"/>
      <c r="K223" s="76">
        <f t="shared" si="36"/>
        <v>218</v>
      </c>
      <c r="L223" s="85">
        <f t="shared" si="37"/>
        <v>-15508.466160639337</v>
      </c>
      <c r="M223" s="85">
        <f t="shared" si="38"/>
        <v>-9569.9319726431058</v>
      </c>
      <c r="N223" s="85">
        <f t="shared" si="39"/>
        <v>-5938.5341879962307</v>
      </c>
      <c r="O223" s="86">
        <f t="shared" si="33"/>
        <v>689219.64692195226</v>
      </c>
    </row>
    <row r="224" spans="1:15" x14ac:dyDescent="0.25">
      <c r="A224" s="76"/>
      <c r="B224" s="81"/>
      <c r="C224" s="76">
        <f t="shared" si="34"/>
        <v>219</v>
      </c>
      <c r="D224" s="85">
        <f t="shared" si="35"/>
        <v>-13856.084583702321</v>
      </c>
      <c r="E224" s="85">
        <f t="shared" si="30"/>
        <v>-8312.9902088073432</v>
      </c>
      <c r="F224" s="85">
        <f t="shared" si="31"/>
        <v>-5543.0943748949776</v>
      </c>
      <c r="G224" s="86">
        <f t="shared" si="32"/>
        <v>878582.10977439932</v>
      </c>
      <c r="H224" s="80"/>
      <c r="I224" s="76"/>
      <c r="J224" s="81"/>
      <c r="K224" s="76">
        <f t="shared" si="36"/>
        <v>219</v>
      </c>
      <c r="L224" s="85">
        <f t="shared" si="37"/>
        <v>-15508.466160639337</v>
      </c>
      <c r="M224" s="85">
        <f t="shared" si="38"/>
        <v>-9625.7565758168566</v>
      </c>
      <c r="N224" s="85">
        <f t="shared" si="39"/>
        <v>-5882.7095848224799</v>
      </c>
      <c r="O224" s="86">
        <f t="shared" si="33"/>
        <v>679593.89034613536</v>
      </c>
    </row>
    <row r="225" spans="1:15" x14ac:dyDescent="0.25">
      <c r="A225" s="76"/>
      <c r="B225" s="81"/>
      <c r="C225" s="76">
        <f t="shared" si="34"/>
        <v>220</v>
      </c>
      <c r="D225" s="85">
        <f t="shared" si="35"/>
        <v>-13856.084583702321</v>
      </c>
      <c r="E225" s="85">
        <f t="shared" si="30"/>
        <v>-8364.946397612388</v>
      </c>
      <c r="F225" s="85">
        <f t="shared" si="31"/>
        <v>-5491.1381860899328</v>
      </c>
      <c r="G225" s="86">
        <f t="shared" si="32"/>
        <v>870217.16337678698</v>
      </c>
      <c r="H225" s="80"/>
      <c r="I225" s="76"/>
      <c r="J225" s="81"/>
      <c r="K225" s="76">
        <f t="shared" si="36"/>
        <v>220</v>
      </c>
      <c r="L225" s="85">
        <f t="shared" si="37"/>
        <v>-15508.466160639337</v>
      </c>
      <c r="M225" s="85">
        <f t="shared" si="38"/>
        <v>-9681.906822509125</v>
      </c>
      <c r="N225" s="85">
        <f t="shared" si="39"/>
        <v>-5826.5593381302115</v>
      </c>
      <c r="O225" s="86">
        <f t="shared" si="33"/>
        <v>669911.98352362623</v>
      </c>
    </row>
    <row r="226" spans="1:15" x14ac:dyDescent="0.25">
      <c r="A226" s="76"/>
      <c r="B226" s="81"/>
      <c r="C226" s="76">
        <f t="shared" si="34"/>
        <v>221</v>
      </c>
      <c r="D226" s="85">
        <f t="shared" si="35"/>
        <v>-13856.084583702321</v>
      </c>
      <c r="E226" s="85">
        <f t="shared" si="30"/>
        <v>-8417.2273125974625</v>
      </c>
      <c r="F226" s="85">
        <f t="shared" si="31"/>
        <v>-5438.8572711048582</v>
      </c>
      <c r="G226" s="86">
        <f t="shared" si="32"/>
        <v>861799.93606418953</v>
      </c>
      <c r="H226" s="80"/>
      <c r="I226" s="76"/>
      <c r="J226" s="81"/>
      <c r="K226" s="76">
        <f t="shared" si="36"/>
        <v>221</v>
      </c>
      <c r="L226" s="85">
        <f t="shared" si="37"/>
        <v>-15508.466160639337</v>
      </c>
      <c r="M226" s="85">
        <f t="shared" si="38"/>
        <v>-9738.3846123070944</v>
      </c>
      <c r="N226" s="85">
        <f t="shared" si="39"/>
        <v>-5770.0815483322422</v>
      </c>
      <c r="O226" s="86">
        <f t="shared" si="33"/>
        <v>660173.59891131916</v>
      </c>
    </row>
    <row r="227" spans="1:15" x14ac:dyDescent="0.25">
      <c r="A227" s="76"/>
      <c r="B227" s="81"/>
      <c r="C227" s="76">
        <f t="shared" si="34"/>
        <v>222</v>
      </c>
      <c r="D227" s="85">
        <f t="shared" si="35"/>
        <v>-13856.084583702321</v>
      </c>
      <c r="E227" s="85">
        <f t="shared" si="30"/>
        <v>-8469.8349833011962</v>
      </c>
      <c r="F227" s="85">
        <f t="shared" si="31"/>
        <v>-5386.2496004011246</v>
      </c>
      <c r="G227" s="86">
        <f t="shared" si="32"/>
        <v>853330.1010808883</v>
      </c>
      <c r="H227" s="80"/>
      <c r="I227" s="76"/>
      <c r="J227" s="81"/>
      <c r="K227" s="76">
        <f t="shared" si="36"/>
        <v>222</v>
      </c>
      <c r="L227" s="85">
        <f t="shared" si="37"/>
        <v>-15508.466160639337</v>
      </c>
      <c r="M227" s="85">
        <f t="shared" si="38"/>
        <v>-9795.1918558788802</v>
      </c>
      <c r="N227" s="85">
        <f t="shared" si="39"/>
        <v>-5713.2743047604563</v>
      </c>
      <c r="O227" s="86">
        <f t="shared" si="33"/>
        <v>650378.40705544024</v>
      </c>
    </row>
    <row r="228" spans="1:15" x14ac:dyDescent="0.25">
      <c r="A228" s="76"/>
      <c r="B228" s="81"/>
      <c r="C228" s="76">
        <f t="shared" si="34"/>
        <v>223</v>
      </c>
      <c r="D228" s="85">
        <f t="shared" si="35"/>
        <v>-13856.084583702321</v>
      </c>
      <c r="E228" s="85">
        <f t="shared" si="30"/>
        <v>-8522.77145194683</v>
      </c>
      <c r="F228" s="85">
        <f t="shared" si="31"/>
        <v>-5333.3131317554908</v>
      </c>
      <c r="G228" s="86">
        <f t="shared" si="32"/>
        <v>844807.32962894149</v>
      </c>
      <c r="H228" s="80"/>
      <c r="I228" s="76"/>
      <c r="J228" s="81"/>
      <c r="K228" s="76">
        <f t="shared" si="36"/>
        <v>223</v>
      </c>
      <c r="L228" s="85">
        <f t="shared" si="37"/>
        <v>-15508.466160639337</v>
      </c>
      <c r="M228" s="85">
        <f t="shared" si="38"/>
        <v>-9852.3304750381831</v>
      </c>
      <c r="N228" s="85">
        <f t="shared" si="39"/>
        <v>-5656.1356856011535</v>
      </c>
      <c r="O228" s="86">
        <f t="shared" si="33"/>
        <v>640526.07658040209</v>
      </c>
    </row>
    <row r="229" spans="1:15" x14ac:dyDescent="0.25">
      <c r="A229" s="76"/>
      <c r="B229" s="81"/>
      <c r="C229" s="76">
        <f t="shared" si="34"/>
        <v>224</v>
      </c>
      <c r="D229" s="85">
        <f t="shared" si="35"/>
        <v>-13856.084583702321</v>
      </c>
      <c r="E229" s="85">
        <f t="shared" si="30"/>
        <v>-8576.0387735215008</v>
      </c>
      <c r="F229" s="85">
        <f t="shared" si="31"/>
        <v>-5280.0458101808199</v>
      </c>
      <c r="G229" s="86">
        <f t="shared" si="32"/>
        <v>836231.29085541994</v>
      </c>
      <c r="H229" s="80"/>
      <c r="I229" s="76"/>
      <c r="J229" s="81"/>
      <c r="K229" s="76">
        <f t="shared" si="36"/>
        <v>224</v>
      </c>
      <c r="L229" s="85">
        <f t="shared" si="37"/>
        <v>-15508.466160639337</v>
      </c>
      <c r="M229" s="85">
        <f t="shared" si="38"/>
        <v>-9909.8024028092314</v>
      </c>
      <c r="N229" s="85">
        <f t="shared" si="39"/>
        <v>-5598.6637578301052</v>
      </c>
      <c r="O229" s="86">
        <f t="shared" si="33"/>
        <v>630616.27417759283</v>
      </c>
    </row>
    <row r="230" spans="1:15" x14ac:dyDescent="0.25">
      <c r="A230" s="76"/>
      <c r="B230" s="81"/>
      <c r="C230" s="76">
        <f t="shared" si="34"/>
        <v>225</v>
      </c>
      <c r="D230" s="85">
        <f t="shared" si="35"/>
        <v>-13856.084583702321</v>
      </c>
      <c r="E230" s="85">
        <f t="shared" si="30"/>
        <v>-8629.6390158560116</v>
      </c>
      <c r="F230" s="85">
        <f t="shared" si="31"/>
        <v>-5226.4455678463091</v>
      </c>
      <c r="G230" s="86">
        <f t="shared" si="32"/>
        <v>827601.65183956397</v>
      </c>
      <c r="H230" s="80"/>
      <c r="I230" s="76"/>
      <c r="J230" s="81"/>
      <c r="K230" s="76">
        <f t="shared" si="36"/>
        <v>225</v>
      </c>
      <c r="L230" s="85">
        <f t="shared" si="37"/>
        <v>-15508.466160639337</v>
      </c>
      <c r="M230" s="85">
        <f t="shared" si="38"/>
        <v>-9967.6095834922908</v>
      </c>
      <c r="N230" s="85">
        <f t="shared" si="39"/>
        <v>-5540.8565771470458</v>
      </c>
      <c r="O230" s="86">
        <f t="shared" si="33"/>
        <v>620648.66459410056</v>
      </c>
    </row>
    <row r="231" spans="1:15" x14ac:dyDescent="0.25">
      <c r="A231" s="76"/>
      <c r="B231" s="81"/>
      <c r="C231" s="76">
        <f t="shared" si="34"/>
        <v>226</v>
      </c>
      <c r="D231" s="85">
        <f t="shared" si="35"/>
        <v>-13856.084583702321</v>
      </c>
      <c r="E231" s="85">
        <f t="shared" si="30"/>
        <v>-8683.5742597051121</v>
      </c>
      <c r="F231" s="85">
        <f t="shared" si="31"/>
        <v>-5172.5103239972086</v>
      </c>
      <c r="G231" s="86">
        <f t="shared" si="32"/>
        <v>818918.07757985883</v>
      </c>
      <c r="H231" s="80"/>
      <c r="I231" s="76"/>
      <c r="J231" s="81"/>
      <c r="K231" s="76">
        <f t="shared" si="36"/>
        <v>226</v>
      </c>
      <c r="L231" s="85">
        <f t="shared" si="37"/>
        <v>-15508.466160639337</v>
      </c>
      <c r="M231" s="85">
        <f t="shared" si="38"/>
        <v>-10025.75397272933</v>
      </c>
      <c r="N231" s="85">
        <f t="shared" si="39"/>
        <v>-5482.7121879100068</v>
      </c>
      <c r="O231" s="86">
        <f t="shared" si="33"/>
        <v>610622.91062137124</v>
      </c>
    </row>
    <row r="232" spans="1:15" x14ac:dyDescent="0.25">
      <c r="A232" s="76"/>
      <c r="B232" s="81"/>
      <c r="C232" s="76">
        <f t="shared" si="34"/>
        <v>227</v>
      </c>
      <c r="D232" s="85">
        <f t="shared" si="35"/>
        <v>-13856.084583702321</v>
      </c>
      <c r="E232" s="85">
        <f t="shared" si="30"/>
        <v>-8737.8465988282678</v>
      </c>
      <c r="F232" s="85">
        <f t="shared" si="31"/>
        <v>-5118.2379848740529</v>
      </c>
      <c r="G232" s="86">
        <f t="shared" si="32"/>
        <v>810180.23098103062</v>
      </c>
      <c r="H232" s="80"/>
      <c r="I232" s="76"/>
      <c r="J232" s="81"/>
      <c r="K232" s="76">
        <f t="shared" si="36"/>
        <v>227</v>
      </c>
      <c r="L232" s="85">
        <f t="shared" si="37"/>
        <v>-15508.466160639337</v>
      </c>
      <c r="M232" s="85">
        <f t="shared" si="38"/>
        <v>-10084.237537570254</v>
      </c>
      <c r="N232" s="85">
        <f t="shared" si="39"/>
        <v>-5424.2286230690825</v>
      </c>
      <c r="O232" s="86">
        <f t="shared" si="33"/>
        <v>600538.67308380094</v>
      </c>
    </row>
    <row r="233" spans="1:15" x14ac:dyDescent="0.25">
      <c r="A233" s="76"/>
      <c r="B233" s="81">
        <f>SUM(D222:D233)</f>
        <v>-166273.01500442784</v>
      </c>
      <c r="C233" s="76">
        <f t="shared" si="34"/>
        <v>228</v>
      </c>
      <c r="D233" s="85">
        <f t="shared" si="35"/>
        <v>-13856.084583702321</v>
      </c>
      <c r="E233" s="85">
        <f t="shared" si="30"/>
        <v>-8792.4581400709503</v>
      </c>
      <c r="F233" s="85">
        <f t="shared" si="31"/>
        <v>-5063.6264436313704</v>
      </c>
      <c r="G233" s="86">
        <f t="shared" si="32"/>
        <v>801387.77284095972</v>
      </c>
      <c r="H233" s="80"/>
      <c r="I233" s="76"/>
      <c r="J233" s="81">
        <f>SUM(L222:L233)</f>
        <v>-186101.59392767205</v>
      </c>
      <c r="K233" s="76">
        <f t="shared" si="36"/>
        <v>228</v>
      </c>
      <c r="L233" s="85">
        <f t="shared" si="37"/>
        <v>-15508.466160639337</v>
      </c>
      <c r="M233" s="85">
        <f t="shared" si="38"/>
        <v>-10143.062256539408</v>
      </c>
      <c r="N233" s="85">
        <f t="shared" si="39"/>
        <v>-5365.4039040999287</v>
      </c>
      <c r="O233" s="86">
        <f t="shared" si="33"/>
        <v>590395.61082726158</v>
      </c>
    </row>
    <row r="234" spans="1:15" x14ac:dyDescent="0.25">
      <c r="A234" s="76"/>
      <c r="B234" s="81"/>
      <c r="C234" s="76">
        <f t="shared" si="34"/>
        <v>229</v>
      </c>
      <c r="D234" s="85">
        <f t="shared" si="35"/>
        <v>-13856.084583702321</v>
      </c>
      <c r="E234" s="85">
        <f t="shared" ref="E234:E297" si="40">PPMT($B$3/12,C234,$B$2,$B$1)</f>
        <v>-8847.411003446392</v>
      </c>
      <c r="F234" s="85">
        <f t="shared" ref="F234:F297" si="41">SUM(D234-E234)</f>
        <v>-5008.6735802559288</v>
      </c>
      <c r="G234" s="86">
        <f t="shared" ref="G234:G297" si="42">SUM(G233+E234)</f>
        <v>792540.36183751328</v>
      </c>
      <c r="H234" s="80"/>
      <c r="I234" s="76"/>
      <c r="J234" s="81"/>
      <c r="K234" s="76">
        <f t="shared" si="36"/>
        <v>229</v>
      </c>
      <c r="L234" s="85">
        <f t="shared" si="37"/>
        <v>-15508.466160639337</v>
      </c>
      <c r="M234" s="85">
        <f t="shared" si="38"/>
        <v>-10202.230119702559</v>
      </c>
      <c r="N234" s="85">
        <f t="shared" si="39"/>
        <v>-5306.2360409367775</v>
      </c>
      <c r="O234" s="86">
        <f t="shared" ref="O234:O297" si="43">SUM(O233+M234)</f>
        <v>580193.38070755906</v>
      </c>
    </row>
    <row r="235" spans="1:15" x14ac:dyDescent="0.25">
      <c r="A235" s="76"/>
      <c r="B235" s="81"/>
      <c r="C235" s="76">
        <f t="shared" si="34"/>
        <v>230</v>
      </c>
      <c r="D235" s="85">
        <f t="shared" si="35"/>
        <v>-13856.084583702321</v>
      </c>
      <c r="E235" s="85">
        <f t="shared" si="40"/>
        <v>-8902.7073222179297</v>
      </c>
      <c r="F235" s="85">
        <f t="shared" si="41"/>
        <v>-4953.3772614843911</v>
      </c>
      <c r="G235" s="86">
        <f t="shared" si="42"/>
        <v>783637.65451529541</v>
      </c>
      <c r="H235" s="80"/>
      <c r="I235" s="76"/>
      <c r="J235" s="81"/>
      <c r="K235" s="76">
        <f t="shared" si="36"/>
        <v>230</v>
      </c>
      <c r="L235" s="85">
        <f t="shared" si="37"/>
        <v>-15508.466160639337</v>
      </c>
      <c r="M235" s="85">
        <f t="shared" si="38"/>
        <v>-10261.743128734157</v>
      </c>
      <c r="N235" s="85">
        <f t="shared" si="39"/>
        <v>-5246.7230319051796</v>
      </c>
      <c r="O235" s="86">
        <f t="shared" si="43"/>
        <v>569931.63757882488</v>
      </c>
    </row>
    <row r="236" spans="1:15" x14ac:dyDescent="0.25">
      <c r="A236" s="76"/>
      <c r="B236" s="81"/>
      <c r="C236" s="76">
        <f t="shared" si="34"/>
        <v>231</v>
      </c>
      <c r="D236" s="85">
        <f t="shared" si="35"/>
        <v>-13856.084583702321</v>
      </c>
      <c r="E236" s="85">
        <f t="shared" si="40"/>
        <v>-8958.3492429817961</v>
      </c>
      <c r="F236" s="85">
        <f t="shared" si="41"/>
        <v>-4897.7353407205246</v>
      </c>
      <c r="G236" s="86">
        <f t="shared" si="42"/>
        <v>774679.30527231365</v>
      </c>
      <c r="H236" s="80"/>
      <c r="I236" s="76"/>
      <c r="J236" s="81"/>
      <c r="K236" s="76">
        <f t="shared" si="36"/>
        <v>231</v>
      </c>
      <c r="L236" s="85">
        <f t="shared" si="37"/>
        <v>-15508.466160639337</v>
      </c>
      <c r="M236" s="85">
        <f t="shared" si="38"/>
        <v>-10321.603296985104</v>
      </c>
      <c r="N236" s="85">
        <f t="shared" si="39"/>
        <v>-5186.8628636542326</v>
      </c>
      <c r="O236" s="86">
        <f t="shared" si="43"/>
        <v>559610.03428183973</v>
      </c>
    </row>
    <row r="237" spans="1:15" x14ac:dyDescent="0.25">
      <c r="A237" s="76"/>
      <c r="B237" s="81"/>
      <c r="C237" s="76">
        <f t="shared" si="34"/>
        <v>232</v>
      </c>
      <c r="D237" s="85">
        <f t="shared" si="35"/>
        <v>-13856.084583702321</v>
      </c>
      <c r="E237" s="85">
        <f t="shared" si="40"/>
        <v>-9014.3389257504241</v>
      </c>
      <c r="F237" s="85">
        <f t="shared" si="41"/>
        <v>-4841.7456579518966</v>
      </c>
      <c r="G237" s="86">
        <f t="shared" si="42"/>
        <v>765664.96634656319</v>
      </c>
      <c r="H237" s="80"/>
      <c r="I237" s="76"/>
      <c r="J237" s="81"/>
      <c r="K237" s="76">
        <f t="shared" si="36"/>
        <v>232</v>
      </c>
      <c r="L237" s="85">
        <f t="shared" si="37"/>
        <v>-15508.466160639337</v>
      </c>
      <c r="M237" s="85">
        <f t="shared" si="38"/>
        <v>-10381.812649550848</v>
      </c>
      <c r="N237" s="85">
        <f t="shared" si="39"/>
        <v>-5126.6535110884888</v>
      </c>
      <c r="O237" s="86">
        <f t="shared" si="43"/>
        <v>549228.22163228889</v>
      </c>
    </row>
    <row r="238" spans="1:15" x14ac:dyDescent="0.25">
      <c r="A238" s="76"/>
      <c r="B238" s="81"/>
      <c r="C238" s="76">
        <f t="shared" si="34"/>
        <v>233</v>
      </c>
      <c r="D238" s="85">
        <f t="shared" si="35"/>
        <v>-13856.084583702321</v>
      </c>
      <c r="E238" s="85">
        <f t="shared" si="40"/>
        <v>-9070.6785440363728</v>
      </c>
      <c r="F238" s="85">
        <f t="shared" si="41"/>
        <v>-4785.4060396659479</v>
      </c>
      <c r="G238" s="86">
        <f t="shared" si="42"/>
        <v>756594.28780252684</v>
      </c>
      <c r="H238" s="80"/>
      <c r="I238" s="76"/>
      <c r="J238" s="81"/>
      <c r="K238" s="76">
        <f t="shared" si="36"/>
        <v>233</v>
      </c>
      <c r="L238" s="85">
        <f t="shared" si="37"/>
        <v>-15508.466160639337</v>
      </c>
      <c r="M238" s="85">
        <f t="shared" si="38"/>
        <v>-10442.373223339901</v>
      </c>
      <c r="N238" s="85">
        <f t="shared" si="39"/>
        <v>-5066.092937299436</v>
      </c>
      <c r="O238" s="86">
        <f t="shared" si="43"/>
        <v>538785.84840894898</v>
      </c>
    </row>
    <row r="239" spans="1:15" x14ac:dyDescent="0.25">
      <c r="A239" s="76"/>
      <c r="B239" s="81"/>
      <c r="C239" s="76">
        <f t="shared" si="34"/>
        <v>234</v>
      </c>
      <c r="D239" s="85">
        <f t="shared" si="35"/>
        <v>-13856.084583702321</v>
      </c>
      <c r="E239" s="85">
        <f t="shared" si="40"/>
        <v>-9127.3702849365982</v>
      </c>
      <c r="F239" s="85">
        <f t="shared" si="41"/>
        <v>-4728.7142987657226</v>
      </c>
      <c r="G239" s="86">
        <f t="shared" si="42"/>
        <v>747466.91751759022</v>
      </c>
      <c r="H239" s="80"/>
      <c r="I239" s="76"/>
      <c r="J239" s="81"/>
      <c r="K239" s="76">
        <f t="shared" si="36"/>
        <v>234</v>
      </c>
      <c r="L239" s="85">
        <f t="shared" si="37"/>
        <v>-15508.466160639337</v>
      </c>
      <c r="M239" s="85">
        <f t="shared" si="38"/>
        <v>-10503.287067142717</v>
      </c>
      <c r="N239" s="85">
        <f t="shared" si="39"/>
        <v>-5005.1790934966193</v>
      </c>
      <c r="O239" s="86">
        <f t="shared" si="43"/>
        <v>528282.56134180631</v>
      </c>
    </row>
    <row r="240" spans="1:15" x14ac:dyDescent="0.25">
      <c r="A240" s="76"/>
      <c r="B240" s="81"/>
      <c r="C240" s="76">
        <f t="shared" si="34"/>
        <v>235</v>
      </c>
      <c r="D240" s="85">
        <f t="shared" si="35"/>
        <v>-13856.084583702321</v>
      </c>
      <c r="E240" s="85">
        <f t="shared" si="40"/>
        <v>-9184.4163492174575</v>
      </c>
      <c r="F240" s="85">
        <f t="shared" si="41"/>
        <v>-4671.6682344848632</v>
      </c>
      <c r="G240" s="86">
        <f t="shared" si="42"/>
        <v>738282.50116837281</v>
      </c>
      <c r="H240" s="80"/>
      <c r="I240" s="76"/>
      <c r="J240" s="81"/>
      <c r="K240" s="76">
        <f t="shared" si="36"/>
        <v>235</v>
      </c>
      <c r="L240" s="85">
        <f t="shared" si="37"/>
        <v>-15508.466160639337</v>
      </c>
      <c r="M240" s="85">
        <f t="shared" si="38"/>
        <v>-10564.556241701048</v>
      </c>
      <c r="N240" s="85">
        <f t="shared" si="39"/>
        <v>-4943.9099189382887</v>
      </c>
      <c r="O240" s="86">
        <f t="shared" si="43"/>
        <v>517718.00510010525</v>
      </c>
    </row>
    <row r="241" spans="1:15" x14ac:dyDescent="0.25">
      <c r="A241" s="76"/>
      <c r="B241" s="81"/>
      <c r="C241" s="76">
        <f t="shared" si="34"/>
        <v>236</v>
      </c>
      <c r="D241" s="85">
        <f t="shared" si="35"/>
        <v>-13856.084583702321</v>
      </c>
      <c r="E241" s="85">
        <f t="shared" si="40"/>
        <v>-9241.8189514000587</v>
      </c>
      <c r="F241" s="85">
        <f t="shared" si="41"/>
        <v>-4614.265632302262</v>
      </c>
      <c r="G241" s="86">
        <f t="shared" si="42"/>
        <v>729040.68221697269</v>
      </c>
      <c r="H241" s="80"/>
      <c r="I241" s="76"/>
      <c r="J241" s="81"/>
      <c r="K241" s="76">
        <f t="shared" si="36"/>
        <v>236</v>
      </c>
      <c r="L241" s="85">
        <f t="shared" si="37"/>
        <v>-15508.466160639337</v>
      </c>
      <c r="M241" s="85">
        <f t="shared" si="38"/>
        <v>-10626.182819777639</v>
      </c>
      <c r="N241" s="85">
        <f t="shared" si="39"/>
        <v>-4882.2833408616971</v>
      </c>
      <c r="O241" s="86">
        <f t="shared" si="43"/>
        <v>507091.82228032761</v>
      </c>
    </row>
    <row r="242" spans="1:15" x14ac:dyDescent="0.25">
      <c r="A242" s="76"/>
      <c r="B242" s="81"/>
      <c r="C242" s="76">
        <f t="shared" si="34"/>
        <v>237</v>
      </c>
      <c r="D242" s="85">
        <f t="shared" si="35"/>
        <v>-13856.084583702321</v>
      </c>
      <c r="E242" s="85">
        <f t="shared" si="40"/>
        <v>-9299.5803198463091</v>
      </c>
      <c r="F242" s="85">
        <f t="shared" si="41"/>
        <v>-4556.5042638560117</v>
      </c>
      <c r="G242" s="86">
        <f t="shared" si="42"/>
        <v>719741.10189712641</v>
      </c>
      <c r="H242" s="80"/>
      <c r="I242" s="76"/>
      <c r="J242" s="81"/>
      <c r="K242" s="76">
        <f t="shared" si="36"/>
        <v>237</v>
      </c>
      <c r="L242" s="85">
        <f t="shared" si="37"/>
        <v>-15508.466160639337</v>
      </c>
      <c r="M242" s="85">
        <f t="shared" si="38"/>
        <v>-10688.16888622634</v>
      </c>
      <c r="N242" s="85">
        <f t="shared" si="39"/>
        <v>-4820.2972744129966</v>
      </c>
      <c r="O242" s="86">
        <f t="shared" si="43"/>
        <v>496403.6533941013</v>
      </c>
    </row>
    <row r="243" spans="1:15" x14ac:dyDescent="0.25">
      <c r="A243" s="76"/>
      <c r="B243" s="81"/>
      <c r="C243" s="76">
        <f t="shared" si="34"/>
        <v>238</v>
      </c>
      <c r="D243" s="85">
        <f t="shared" si="35"/>
        <v>-13856.084583702321</v>
      </c>
      <c r="E243" s="85">
        <f t="shared" si="40"/>
        <v>-9357.7026968453411</v>
      </c>
      <c r="F243" s="85">
        <f t="shared" si="41"/>
        <v>-4498.3818868569797</v>
      </c>
      <c r="G243" s="86">
        <f t="shared" si="42"/>
        <v>710383.39920028113</v>
      </c>
      <c r="H243" s="80"/>
      <c r="I243" s="76"/>
      <c r="J243" s="81"/>
      <c r="K243" s="76">
        <f t="shared" si="36"/>
        <v>238</v>
      </c>
      <c r="L243" s="85">
        <f t="shared" si="37"/>
        <v>-15508.466160639337</v>
      </c>
      <c r="M243" s="85">
        <f t="shared" si="38"/>
        <v>-10750.51653806266</v>
      </c>
      <c r="N243" s="85">
        <f t="shared" si="39"/>
        <v>-4757.9496225766761</v>
      </c>
      <c r="O243" s="86">
        <f t="shared" si="43"/>
        <v>485653.13685603865</v>
      </c>
    </row>
    <row r="244" spans="1:15" x14ac:dyDescent="0.25">
      <c r="A244" s="76"/>
      <c r="B244" s="81"/>
      <c r="C244" s="76">
        <f t="shared" si="34"/>
        <v>239</v>
      </c>
      <c r="D244" s="85">
        <f t="shared" si="35"/>
        <v>-13856.084583702321</v>
      </c>
      <c r="E244" s="85">
        <f t="shared" si="40"/>
        <v>-9416.1883387006274</v>
      </c>
      <c r="F244" s="85">
        <f t="shared" si="41"/>
        <v>-4439.8962450016934</v>
      </c>
      <c r="G244" s="86">
        <f t="shared" si="42"/>
        <v>700967.21086158045</v>
      </c>
      <c r="H244" s="80"/>
      <c r="I244" s="76"/>
      <c r="J244" s="81"/>
      <c r="K244" s="76">
        <f t="shared" si="36"/>
        <v>239</v>
      </c>
      <c r="L244" s="85">
        <f t="shared" si="37"/>
        <v>-15508.466160639337</v>
      </c>
      <c r="M244" s="85">
        <f t="shared" si="38"/>
        <v>-10813.22788453469</v>
      </c>
      <c r="N244" s="85">
        <f t="shared" si="39"/>
        <v>-4695.2382761046465</v>
      </c>
      <c r="O244" s="86">
        <f t="shared" si="43"/>
        <v>474839.90897150396</v>
      </c>
    </row>
    <row r="245" spans="1:15" x14ac:dyDescent="0.25">
      <c r="A245" s="76"/>
      <c r="B245" s="81">
        <f>SUM(D234:D245)</f>
        <v>-166273.01500442784</v>
      </c>
      <c r="C245" s="76">
        <f t="shared" si="34"/>
        <v>240</v>
      </c>
      <c r="D245" s="85">
        <f t="shared" si="35"/>
        <v>-13856.084583702321</v>
      </c>
      <c r="E245" s="85">
        <f t="shared" si="40"/>
        <v>-9475.0395158175124</v>
      </c>
      <c r="F245" s="85">
        <f t="shared" si="41"/>
        <v>-4381.0450678848083</v>
      </c>
      <c r="G245" s="86">
        <f t="shared" si="42"/>
        <v>691492.17134576291</v>
      </c>
      <c r="H245" s="80"/>
      <c r="I245" s="76"/>
      <c r="J245" s="81">
        <f>SUM(L234:L245)</f>
        <v>-186101.59392767205</v>
      </c>
      <c r="K245" s="76">
        <f t="shared" si="36"/>
        <v>240</v>
      </c>
      <c r="L245" s="85">
        <f t="shared" si="37"/>
        <v>-15508.466160639337</v>
      </c>
      <c r="M245" s="85">
        <f t="shared" si="38"/>
        <v>-10876.305047194481</v>
      </c>
      <c r="N245" s="85">
        <f t="shared" si="39"/>
        <v>-4632.1611134448558</v>
      </c>
      <c r="O245" s="86">
        <f t="shared" si="43"/>
        <v>463963.60392430949</v>
      </c>
    </row>
    <row r="246" spans="1:15" x14ac:dyDescent="0.25">
      <c r="A246" s="76"/>
      <c r="B246" s="81"/>
      <c r="C246" s="76">
        <f t="shared" si="34"/>
        <v>241</v>
      </c>
      <c r="D246" s="85">
        <f t="shared" si="35"/>
        <v>-13856.084583702321</v>
      </c>
      <c r="E246" s="85">
        <f t="shared" si="40"/>
        <v>-9534.2585127913735</v>
      </c>
      <c r="F246" s="85">
        <f t="shared" si="41"/>
        <v>-4321.8260709109472</v>
      </c>
      <c r="G246" s="86">
        <f t="shared" si="42"/>
        <v>681957.91283297155</v>
      </c>
      <c r="H246" s="80"/>
      <c r="I246" s="76"/>
      <c r="J246" s="81"/>
      <c r="K246" s="76">
        <f t="shared" si="36"/>
        <v>241</v>
      </c>
      <c r="L246" s="85">
        <f t="shared" si="37"/>
        <v>-15508.466160639337</v>
      </c>
      <c r="M246" s="85">
        <f t="shared" si="38"/>
        <v>-10939.750159969783</v>
      </c>
      <c r="N246" s="85">
        <f t="shared" si="39"/>
        <v>-4568.716000669554</v>
      </c>
      <c r="O246" s="86">
        <f t="shared" si="43"/>
        <v>453023.8537643397</v>
      </c>
    </row>
    <row r="247" spans="1:15" x14ac:dyDescent="0.25">
      <c r="A247" s="76"/>
      <c r="B247" s="81"/>
      <c r="C247" s="76">
        <f t="shared" si="34"/>
        <v>242</v>
      </c>
      <c r="D247" s="85">
        <f t="shared" si="35"/>
        <v>-13856.084583702321</v>
      </c>
      <c r="E247" s="85">
        <f t="shared" si="40"/>
        <v>-9593.8476284963181</v>
      </c>
      <c r="F247" s="85">
        <f t="shared" si="41"/>
        <v>-4262.2369552060027</v>
      </c>
      <c r="G247" s="86">
        <f t="shared" si="42"/>
        <v>672364.06520447519</v>
      </c>
      <c r="H247" s="80"/>
      <c r="I247" s="76"/>
      <c r="J247" s="81"/>
      <c r="K247" s="76">
        <f t="shared" si="36"/>
        <v>242</v>
      </c>
      <c r="L247" s="85">
        <f t="shared" si="37"/>
        <v>-15508.466160639337</v>
      </c>
      <c r="M247" s="85">
        <f t="shared" si="38"/>
        <v>-11003.565369236278</v>
      </c>
      <c r="N247" s="85">
        <f t="shared" si="39"/>
        <v>-4504.900791403059</v>
      </c>
      <c r="O247" s="86">
        <f t="shared" si="43"/>
        <v>442020.28839510342</v>
      </c>
    </row>
    <row r="248" spans="1:15" x14ac:dyDescent="0.25">
      <c r="A248" s="76"/>
      <c r="B248" s="81"/>
      <c r="C248" s="76">
        <f t="shared" si="34"/>
        <v>243</v>
      </c>
      <c r="D248" s="85">
        <f t="shared" si="35"/>
        <v>-13856.084583702321</v>
      </c>
      <c r="E248" s="85">
        <f t="shared" si="40"/>
        <v>-9653.8091761744272</v>
      </c>
      <c r="F248" s="85">
        <f t="shared" si="41"/>
        <v>-4202.2754075278935</v>
      </c>
      <c r="G248" s="86">
        <f t="shared" si="42"/>
        <v>662710.25602830073</v>
      </c>
      <c r="H248" s="80"/>
      <c r="I248" s="76"/>
      <c r="J248" s="81"/>
      <c r="K248" s="76">
        <f t="shared" si="36"/>
        <v>243</v>
      </c>
      <c r="L248" s="85">
        <f t="shared" si="37"/>
        <v>-15508.466160639337</v>
      </c>
      <c r="M248" s="85">
        <f t="shared" si="38"/>
        <v>-11067.752833890139</v>
      </c>
      <c r="N248" s="85">
        <f t="shared" si="39"/>
        <v>-4440.7133267491972</v>
      </c>
      <c r="O248" s="86">
        <f t="shared" si="43"/>
        <v>430952.53556121327</v>
      </c>
    </row>
    <row r="249" spans="1:15" x14ac:dyDescent="0.25">
      <c r="A249" s="76"/>
      <c r="B249" s="81"/>
      <c r="C249" s="76">
        <f t="shared" si="34"/>
        <v>244</v>
      </c>
      <c r="D249" s="85">
        <f t="shared" si="35"/>
        <v>-13856.084583702321</v>
      </c>
      <c r="E249" s="85">
        <f t="shared" si="40"/>
        <v>-9714.1454835255099</v>
      </c>
      <c r="F249" s="85">
        <f t="shared" si="41"/>
        <v>-4141.9391001768108</v>
      </c>
      <c r="G249" s="86">
        <f t="shared" si="42"/>
        <v>652996.11054477526</v>
      </c>
      <c r="H249" s="80"/>
      <c r="I249" s="76"/>
      <c r="J249" s="81"/>
      <c r="K249" s="76">
        <f t="shared" si="36"/>
        <v>244</v>
      </c>
      <c r="L249" s="85">
        <f t="shared" si="37"/>
        <v>-15508.466160639337</v>
      </c>
      <c r="M249" s="85">
        <f t="shared" si="38"/>
        <v>-11132.314725421173</v>
      </c>
      <c r="N249" s="85">
        <f t="shared" si="39"/>
        <v>-4376.1514352181639</v>
      </c>
      <c r="O249" s="86">
        <f t="shared" si="43"/>
        <v>419820.22083579208</v>
      </c>
    </row>
    <row r="250" spans="1:15" x14ac:dyDescent="0.25">
      <c r="A250" s="76"/>
      <c r="B250" s="81"/>
      <c r="C250" s="76">
        <f t="shared" si="34"/>
        <v>245</v>
      </c>
      <c r="D250" s="85">
        <f t="shared" si="35"/>
        <v>-13856.084583702321</v>
      </c>
      <c r="E250" s="85">
        <f t="shared" si="40"/>
        <v>-9774.8588927975488</v>
      </c>
      <c r="F250" s="85">
        <f t="shared" si="41"/>
        <v>-4081.2256909047719</v>
      </c>
      <c r="G250" s="86">
        <f t="shared" si="42"/>
        <v>643221.25165197777</v>
      </c>
      <c r="H250" s="80"/>
      <c r="I250" s="76"/>
      <c r="J250" s="81"/>
      <c r="K250" s="76">
        <f t="shared" si="36"/>
        <v>245</v>
      </c>
      <c r="L250" s="85">
        <f t="shared" si="37"/>
        <v>-15508.466160639337</v>
      </c>
      <c r="M250" s="85">
        <f t="shared" si="38"/>
        <v>-11197.253227986126</v>
      </c>
      <c r="N250" s="85">
        <f t="shared" si="39"/>
        <v>-4311.2129326532104</v>
      </c>
      <c r="O250" s="86">
        <f t="shared" si="43"/>
        <v>408622.96760780597</v>
      </c>
    </row>
    <row r="251" spans="1:15" x14ac:dyDescent="0.25">
      <c r="A251" s="76"/>
      <c r="B251" s="81"/>
      <c r="C251" s="76">
        <f t="shared" si="34"/>
        <v>246</v>
      </c>
      <c r="D251" s="85">
        <f t="shared" si="35"/>
        <v>-13856.084583702321</v>
      </c>
      <c r="E251" s="85">
        <f t="shared" si="40"/>
        <v>-9835.9517608775332</v>
      </c>
      <c r="F251" s="85">
        <f t="shared" si="41"/>
        <v>-4020.1328228247876</v>
      </c>
      <c r="G251" s="86">
        <f t="shared" si="42"/>
        <v>633385.29989110027</v>
      </c>
      <c r="H251" s="80"/>
      <c r="I251" s="76"/>
      <c r="J251" s="81"/>
      <c r="K251" s="76">
        <f t="shared" si="36"/>
        <v>246</v>
      </c>
      <c r="L251" s="85">
        <f t="shared" si="37"/>
        <v>-15508.466160639337</v>
      </c>
      <c r="M251" s="85">
        <f t="shared" si="38"/>
        <v>-11262.570538482714</v>
      </c>
      <c r="N251" s="85">
        <f t="shared" si="39"/>
        <v>-4245.8956221566223</v>
      </c>
      <c r="O251" s="86">
        <f t="shared" si="43"/>
        <v>397360.39706932328</v>
      </c>
    </row>
    <row r="252" spans="1:15" x14ac:dyDescent="0.25">
      <c r="A252" s="76"/>
      <c r="B252" s="81"/>
      <c r="C252" s="76">
        <f t="shared" si="34"/>
        <v>247</v>
      </c>
      <c r="D252" s="85">
        <f t="shared" si="35"/>
        <v>-13856.084583702321</v>
      </c>
      <c r="E252" s="85">
        <f t="shared" si="40"/>
        <v>-9897.4264593830139</v>
      </c>
      <c r="F252" s="85">
        <f t="shared" si="41"/>
        <v>-3958.6581243193068</v>
      </c>
      <c r="G252" s="86">
        <f t="shared" si="42"/>
        <v>623487.87343171728</v>
      </c>
      <c r="H252" s="80"/>
      <c r="I252" s="76"/>
      <c r="J252" s="81"/>
      <c r="K252" s="76">
        <f t="shared" si="36"/>
        <v>247</v>
      </c>
      <c r="L252" s="85">
        <f t="shared" si="37"/>
        <v>-15508.466160639337</v>
      </c>
      <c r="M252" s="85">
        <f t="shared" si="38"/>
        <v>-11328.268866623868</v>
      </c>
      <c r="N252" s="85">
        <f t="shared" si="39"/>
        <v>-4180.1972940154683</v>
      </c>
      <c r="O252" s="86">
        <f t="shared" si="43"/>
        <v>386032.12820269942</v>
      </c>
    </row>
    <row r="253" spans="1:15" x14ac:dyDescent="0.25">
      <c r="A253" s="76"/>
      <c r="B253" s="81"/>
      <c r="C253" s="76">
        <f t="shared" si="34"/>
        <v>248</v>
      </c>
      <c r="D253" s="85">
        <f t="shared" si="35"/>
        <v>-13856.084583702321</v>
      </c>
      <c r="E253" s="85">
        <f t="shared" si="40"/>
        <v>-9959.2853747541649</v>
      </c>
      <c r="F253" s="85">
        <f t="shared" si="41"/>
        <v>-3896.7992089481559</v>
      </c>
      <c r="G253" s="86">
        <f t="shared" si="42"/>
        <v>613528.58805696317</v>
      </c>
      <c r="H253" s="80"/>
      <c r="I253" s="76"/>
      <c r="J253" s="81"/>
      <c r="K253" s="76">
        <f t="shared" si="36"/>
        <v>248</v>
      </c>
      <c r="L253" s="85">
        <f t="shared" si="37"/>
        <v>-15508.466160639337</v>
      </c>
      <c r="M253" s="85">
        <f t="shared" si="38"/>
        <v>-11394.3504350125</v>
      </c>
      <c r="N253" s="85">
        <f t="shared" si="39"/>
        <v>-4114.1157256268361</v>
      </c>
      <c r="O253" s="86">
        <f t="shared" si="43"/>
        <v>374637.77776768693</v>
      </c>
    </row>
    <row r="254" spans="1:15" x14ac:dyDescent="0.25">
      <c r="A254" s="76"/>
      <c r="B254" s="81"/>
      <c r="C254" s="76">
        <f t="shared" si="34"/>
        <v>249</v>
      </c>
      <c r="D254" s="85">
        <f t="shared" si="35"/>
        <v>-13856.084583702321</v>
      </c>
      <c r="E254" s="85">
        <f t="shared" si="40"/>
        <v>-10021.530908346378</v>
      </c>
      <c r="F254" s="85">
        <f t="shared" si="41"/>
        <v>-3834.5536753559427</v>
      </c>
      <c r="G254" s="86">
        <f t="shared" si="42"/>
        <v>603507.05714861676</v>
      </c>
      <c r="H254" s="80"/>
      <c r="I254" s="76"/>
      <c r="J254" s="81"/>
      <c r="K254" s="76">
        <f t="shared" si="36"/>
        <v>249</v>
      </c>
      <c r="L254" s="85">
        <f t="shared" si="37"/>
        <v>-15508.466160639337</v>
      </c>
      <c r="M254" s="85">
        <f t="shared" si="38"/>
        <v>-11460.817479216743</v>
      </c>
      <c r="N254" s="85">
        <f t="shared" si="39"/>
        <v>-4047.6486814225937</v>
      </c>
      <c r="O254" s="86">
        <f t="shared" si="43"/>
        <v>363176.9602884702</v>
      </c>
    </row>
    <row r="255" spans="1:15" x14ac:dyDescent="0.25">
      <c r="A255" s="76"/>
      <c r="B255" s="81"/>
      <c r="C255" s="76">
        <f t="shared" si="34"/>
        <v>250</v>
      </c>
      <c r="D255" s="85">
        <f t="shared" si="35"/>
        <v>-13856.084583702321</v>
      </c>
      <c r="E255" s="85">
        <f t="shared" si="40"/>
        <v>-10084.165476523542</v>
      </c>
      <c r="F255" s="85">
        <f t="shared" si="41"/>
        <v>-3771.9191071787791</v>
      </c>
      <c r="G255" s="86">
        <f t="shared" si="42"/>
        <v>593422.89167209319</v>
      </c>
      <c r="H255" s="80"/>
      <c r="I255" s="76"/>
      <c r="J255" s="81"/>
      <c r="K255" s="76">
        <f t="shared" si="36"/>
        <v>250</v>
      </c>
      <c r="L255" s="85">
        <f t="shared" si="37"/>
        <v>-15508.466160639337</v>
      </c>
      <c r="M255" s="85">
        <f t="shared" si="38"/>
        <v>-11527.672247845523</v>
      </c>
      <c r="N255" s="85">
        <f t="shared" si="39"/>
        <v>-3980.7939127938134</v>
      </c>
      <c r="O255" s="86">
        <f t="shared" si="43"/>
        <v>351649.2880406247</v>
      </c>
    </row>
    <row r="256" spans="1:15" x14ac:dyDescent="0.25">
      <c r="A256" s="76"/>
      <c r="B256" s="81"/>
      <c r="C256" s="76">
        <f t="shared" si="34"/>
        <v>251</v>
      </c>
      <c r="D256" s="85">
        <f t="shared" si="35"/>
        <v>-13856.084583702321</v>
      </c>
      <c r="E256" s="85">
        <f t="shared" si="40"/>
        <v>-10147.191510751825</v>
      </c>
      <c r="F256" s="85">
        <f t="shared" si="41"/>
        <v>-3708.8930729504955</v>
      </c>
      <c r="G256" s="86">
        <f t="shared" si="42"/>
        <v>583275.70016134134</v>
      </c>
      <c r="H256" s="80"/>
      <c r="I256" s="76"/>
      <c r="J256" s="81"/>
      <c r="K256" s="76">
        <f t="shared" si="36"/>
        <v>251</v>
      </c>
      <c r="L256" s="85">
        <f t="shared" si="37"/>
        <v>-15508.466160639337</v>
      </c>
      <c r="M256" s="85">
        <f t="shared" si="38"/>
        <v>-11594.917002624612</v>
      </c>
      <c r="N256" s="85">
        <f t="shared" si="39"/>
        <v>-3913.5491580147245</v>
      </c>
      <c r="O256" s="86">
        <f t="shared" si="43"/>
        <v>340054.3710380001</v>
      </c>
    </row>
    <row r="257" spans="1:15" x14ac:dyDescent="0.25">
      <c r="A257" s="76"/>
      <c r="B257" s="81">
        <f>SUM(D246:D257)</f>
        <v>-166273.01500442784</v>
      </c>
      <c r="C257" s="76">
        <f t="shared" si="34"/>
        <v>252</v>
      </c>
      <c r="D257" s="85">
        <f t="shared" si="35"/>
        <v>-13856.084583702321</v>
      </c>
      <c r="E257" s="85">
        <f t="shared" si="40"/>
        <v>-10210.611457694018</v>
      </c>
      <c r="F257" s="85">
        <f t="shared" si="41"/>
        <v>-3645.4731260083026</v>
      </c>
      <c r="G257" s="86">
        <f t="shared" si="42"/>
        <v>573065.08870364737</v>
      </c>
      <c r="H257" s="80"/>
      <c r="I257" s="76"/>
      <c r="J257" s="81">
        <f>SUM(L246:L257)</f>
        <v>-186101.59392767205</v>
      </c>
      <c r="K257" s="76">
        <f t="shared" si="36"/>
        <v>252</v>
      </c>
      <c r="L257" s="85">
        <f t="shared" si="37"/>
        <v>-15508.466160639337</v>
      </c>
      <c r="M257" s="85">
        <f t="shared" si="38"/>
        <v>-11662.55401847324</v>
      </c>
      <c r="N257" s="85">
        <f t="shared" si="39"/>
        <v>-3845.9121421660966</v>
      </c>
      <c r="O257" s="86">
        <f t="shared" si="43"/>
        <v>328391.81701952685</v>
      </c>
    </row>
    <row r="258" spans="1:15" x14ac:dyDescent="0.25">
      <c r="A258" s="76"/>
      <c r="B258" s="81"/>
      <c r="C258" s="76">
        <f t="shared" si="34"/>
        <v>253</v>
      </c>
      <c r="D258" s="85">
        <f t="shared" si="35"/>
        <v>-13856.084583702321</v>
      </c>
      <c r="E258" s="85">
        <f t="shared" si="40"/>
        <v>-10274.427779304608</v>
      </c>
      <c r="F258" s="85">
        <f t="shared" si="41"/>
        <v>-3581.6568043977131</v>
      </c>
      <c r="G258" s="86">
        <f t="shared" si="42"/>
        <v>562790.66092434281</v>
      </c>
      <c r="H258" s="80"/>
      <c r="I258" s="76"/>
      <c r="J258" s="81"/>
      <c r="K258" s="76">
        <f t="shared" si="36"/>
        <v>253</v>
      </c>
      <c r="L258" s="85">
        <f t="shared" si="37"/>
        <v>-15508.466160639337</v>
      </c>
      <c r="M258" s="85">
        <f t="shared" si="38"/>
        <v>-11730.585583581011</v>
      </c>
      <c r="N258" s="85">
        <f t="shared" si="39"/>
        <v>-3777.8805770583258</v>
      </c>
      <c r="O258" s="86">
        <f t="shared" si="43"/>
        <v>316661.23143594584</v>
      </c>
    </row>
    <row r="259" spans="1:15" x14ac:dyDescent="0.25">
      <c r="A259" s="76"/>
      <c r="B259" s="81"/>
      <c r="C259" s="76">
        <f t="shared" si="34"/>
        <v>254</v>
      </c>
      <c r="D259" s="85">
        <f t="shared" si="35"/>
        <v>-13856.084583702321</v>
      </c>
      <c r="E259" s="85">
        <f t="shared" si="40"/>
        <v>-10338.642952925267</v>
      </c>
      <c r="F259" s="85">
        <f t="shared" si="41"/>
        <v>-3517.4416307770534</v>
      </c>
      <c r="G259" s="86">
        <f t="shared" si="42"/>
        <v>552452.01797141752</v>
      </c>
      <c r="H259" s="80"/>
      <c r="I259" s="76"/>
      <c r="J259" s="81"/>
      <c r="K259" s="76">
        <f t="shared" si="36"/>
        <v>254</v>
      </c>
      <c r="L259" s="85">
        <f t="shared" si="37"/>
        <v>-15508.466160639337</v>
      </c>
      <c r="M259" s="85">
        <f t="shared" si="38"/>
        <v>-11799.013999485232</v>
      </c>
      <c r="N259" s="85">
        <f t="shared" si="39"/>
        <v>-3709.452161154104</v>
      </c>
      <c r="O259" s="86">
        <f t="shared" si="43"/>
        <v>304862.2174364606</v>
      </c>
    </row>
    <row r="260" spans="1:15" x14ac:dyDescent="0.25">
      <c r="A260" s="76"/>
      <c r="B260" s="81"/>
      <c r="C260" s="76">
        <f t="shared" si="34"/>
        <v>255</v>
      </c>
      <c r="D260" s="85">
        <f t="shared" si="35"/>
        <v>-13856.084583702321</v>
      </c>
      <c r="E260" s="85">
        <f t="shared" si="40"/>
        <v>-10403.259471381047</v>
      </c>
      <c r="F260" s="85">
        <f t="shared" si="41"/>
        <v>-3452.825112321274</v>
      </c>
      <c r="G260" s="86">
        <f t="shared" si="42"/>
        <v>542048.75850003643</v>
      </c>
      <c r="H260" s="80"/>
      <c r="I260" s="76"/>
      <c r="J260" s="81"/>
      <c r="K260" s="76">
        <f t="shared" si="36"/>
        <v>255</v>
      </c>
      <c r="L260" s="85">
        <f t="shared" si="37"/>
        <v>-15508.466160639337</v>
      </c>
      <c r="M260" s="85">
        <f t="shared" si="38"/>
        <v>-11867.841581148903</v>
      </c>
      <c r="N260" s="85">
        <f t="shared" si="39"/>
        <v>-3640.6245794904335</v>
      </c>
      <c r="O260" s="86">
        <f t="shared" si="43"/>
        <v>292994.37585531169</v>
      </c>
    </row>
    <row r="261" spans="1:15" x14ac:dyDescent="0.25">
      <c r="A261" s="76"/>
      <c r="B261" s="81"/>
      <c r="C261" s="76">
        <f t="shared" si="34"/>
        <v>256</v>
      </c>
      <c r="D261" s="85">
        <f t="shared" si="35"/>
        <v>-13856.084583702321</v>
      </c>
      <c r="E261" s="85">
        <f t="shared" si="40"/>
        <v>-10468.279843077167</v>
      </c>
      <c r="F261" s="85">
        <f t="shared" si="41"/>
        <v>-3387.8047406251535</v>
      </c>
      <c r="G261" s="86">
        <f t="shared" si="42"/>
        <v>531580.47865695925</v>
      </c>
      <c r="H261" s="80"/>
      <c r="I261" s="76"/>
      <c r="J261" s="81"/>
      <c r="K261" s="76">
        <f t="shared" si="36"/>
        <v>256</v>
      </c>
      <c r="L261" s="85">
        <f t="shared" si="37"/>
        <v>-15508.466160639337</v>
      </c>
      <c r="M261" s="85">
        <f t="shared" si="38"/>
        <v>-11937.070657038937</v>
      </c>
      <c r="N261" s="85">
        <f t="shared" si="39"/>
        <v>-3571.395503600399</v>
      </c>
      <c r="O261" s="86">
        <f t="shared" si="43"/>
        <v>281057.30519827275</v>
      </c>
    </row>
    <row r="262" spans="1:15" x14ac:dyDescent="0.25">
      <c r="A262" s="76"/>
      <c r="B262" s="81"/>
      <c r="C262" s="76">
        <f t="shared" si="34"/>
        <v>257</v>
      </c>
      <c r="D262" s="85">
        <f t="shared" si="35"/>
        <v>-13856.084583702321</v>
      </c>
      <c r="E262" s="85">
        <f t="shared" si="40"/>
        <v>-10533.706592096411</v>
      </c>
      <c r="F262" s="85">
        <f t="shared" si="41"/>
        <v>-3322.3779916059102</v>
      </c>
      <c r="G262" s="86">
        <f t="shared" si="42"/>
        <v>521046.77206486283</v>
      </c>
      <c r="H262" s="80"/>
      <c r="I262" s="76"/>
      <c r="J262" s="81"/>
      <c r="K262" s="76">
        <f t="shared" si="36"/>
        <v>257</v>
      </c>
      <c r="L262" s="85">
        <f t="shared" si="37"/>
        <v>-15508.466160639337</v>
      </c>
      <c r="M262" s="85">
        <f t="shared" si="38"/>
        <v>-12006.703569204999</v>
      </c>
      <c r="N262" s="85">
        <f t="shared" si="39"/>
        <v>-3501.7625914343371</v>
      </c>
      <c r="O262" s="86">
        <f t="shared" si="43"/>
        <v>269050.60162906774</v>
      </c>
    </row>
    <row r="263" spans="1:15" x14ac:dyDescent="0.25">
      <c r="A263" s="76"/>
      <c r="B263" s="81"/>
      <c r="C263" s="76">
        <f t="shared" si="34"/>
        <v>258</v>
      </c>
      <c r="D263" s="85">
        <f t="shared" si="35"/>
        <v>-13856.084583702321</v>
      </c>
      <c r="E263" s="85">
        <f t="shared" si="40"/>
        <v>-10599.54225829701</v>
      </c>
      <c r="F263" s="85">
        <f t="shared" si="41"/>
        <v>-3256.5423254053112</v>
      </c>
      <c r="G263" s="86">
        <f t="shared" si="42"/>
        <v>510447.2298065658</v>
      </c>
      <c r="H263" s="80"/>
      <c r="I263" s="76"/>
      <c r="J263" s="81"/>
      <c r="K263" s="76">
        <f t="shared" si="36"/>
        <v>258</v>
      </c>
      <c r="L263" s="85">
        <f t="shared" si="37"/>
        <v>-15508.466160639337</v>
      </c>
      <c r="M263" s="85">
        <f t="shared" si="38"/>
        <v>-12076.742673358698</v>
      </c>
      <c r="N263" s="85">
        <f t="shared" si="39"/>
        <v>-3431.7234872806384</v>
      </c>
      <c r="O263" s="86">
        <f t="shared" si="43"/>
        <v>256973.85895570903</v>
      </c>
    </row>
    <row r="264" spans="1:15" x14ac:dyDescent="0.25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-13856.084583702321</v>
      </c>
      <c r="E264" s="85">
        <f t="shared" si="40"/>
        <v>-10665.789397411372</v>
      </c>
      <c r="F264" s="85">
        <f t="shared" si="41"/>
        <v>-3190.2951862909485</v>
      </c>
      <c r="G264" s="86">
        <f t="shared" si="42"/>
        <v>499781.4404091544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-15508.466160639337</v>
      </c>
      <c r="M264" s="85">
        <f t="shared" ref="M264:M327" si="48">PPMT($J$3/12,K264,$J$2,$J$1)</f>
        <v>-12147.190338953285</v>
      </c>
      <c r="N264" s="85">
        <f t="shared" ref="N264:N327" si="49">SUM(L264-M264)</f>
        <v>-3361.2758216860511</v>
      </c>
      <c r="O264" s="86">
        <f t="shared" si="43"/>
        <v>244826.66861675575</v>
      </c>
    </row>
    <row r="265" spans="1:15" x14ac:dyDescent="0.25">
      <c r="A265" s="76"/>
      <c r="B265" s="81"/>
      <c r="C265" s="76">
        <f t="shared" si="44"/>
        <v>260</v>
      </c>
      <c r="D265" s="85">
        <f t="shared" si="45"/>
        <v>-13856.084583702321</v>
      </c>
      <c r="E265" s="85">
        <f t="shared" si="40"/>
        <v>-10732.450581145193</v>
      </c>
      <c r="F265" s="85">
        <f t="shared" si="41"/>
        <v>-3123.634002557128</v>
      </c>
      <c r="G265" s="86">
        <f t="shared" si="42"/>
        <v>489048.98982800922</v>
      </c>
      <c r="H265" s="80"/>
      <c r="I265" s="76"/>
      <c r="J265" s="81"/>
      <c r="K265" s="76">
        <f t="shared" si="46"/>
        <v>260</v>
      </c>
      <c r="L265" s="85">
        <f t="shared" si="47"/>
        <v>-15508.466160639337</v>
      </c>
      <c r="M265" s="85">
        <f t="shared" si="48"/>
        <v>-12218.048949263843</v>
      </c>
      <c r="N265" s="85">
        <f t="shared" si="49"/>
        <v>-3290.4172113754939</v>
      </c>
      <c r="O265" s="86">
        <f t="shared" si="43"/>
        <v>232608.6196674919</v>
      </c>
    </row>
    <row r="266" spans="1:15" x14ac:dyDescent="0.25">
      <c r="A266" s="76"/>
      <c r="B266" s="81"/>
      <c r="C266" s="76">
        <f t="shared" si="44"/>
        <v>261</v>
      </c>
      <c r="D266" s="85">
        <f t="shared" si="45"/>
        <v>-13856.084583702321</v>
      </c>
      <c r="E266" s="85">
        <f t="shared" si="40"/>
        <v>-10799.528397277345</v>
      </c>
      <c r="F266" s="85">
        <f t="shared" si="41"/>
        <v>-3056.5561864249757</v>
      </c>
      <c r="G266" s="86">
        <f t="shared" si="42"/>
        <v>478249.46143073187</v>
      </c>
      <c r="H266" s="80"/>
      <c r="I266" s="76"/>
      <c r="J266" s="81"/>
      <c r="K266" s="76">
        <f t="shared" si="46"/>
        <v>261</v>
      </c>
      <c r="L266" s="85">
        <f t="shared" si="47"/>
        <v>-15508.466160639337</v>
      </c>
      <c r="M266" s="85">
        <f t="shared" si="48"/>
        <v>-12289.320901467883</v>
      </c>
      <c r="N266" s="85">
        <f t="shared" si="49"/>
        <v>-3219.1452591714533</v>
      </c>
      <c r="O266" s="86">
        <f t="shared" si="43"/>
        <v>220319.29876602403</v>
      </c>
    </row>
    <row r="267" spans="1:15" x14ac:dyDescent="0.25">
      <c r="A267" s="76"/>
      <c r="B267" s="81"/>
      <c r="C267" s="76">
        <f t="shared" si="44"/>
        <v>262</v>
      </c>
      <c r="D267" s="85">
        <f t="shared" si="45"/>
        <v>-13856.084583702321</v>
      </c>
      <c r="E267" s="85">
        <f t="shared" si="40"/>
        <v>-10867.025449760327</v>
      </c>
      <c r="F267" s="85">
        <f t="shared" si="41"/>
        <v>-2989.0591339419934</v>
      </c>
      <c r="G267" s="86">
        <f t="shared" si="42"/>
        <v>467382.43598097155</v>
      </c>
      <c r="H267" s="80"/>
      <c r="I267" s="76"/>
      <c r="J267" s="81"/>
      <c r="K267" s="76">
        <f t="shared" si="46"/>
        <v>262</v>
      </c>
      <c r="L267" s="85">
        <f t="shared" si="47"/>
        <v>-15508.466160639337</v>
      </c>
      <c r="M267" s="85">
        <f t="shared" si="48"/>
        <v>-12361.008606726436</v>
      </c>
      <c r="N267" s="85">
        <f t="shared" si="49"/>
        <v>-3147.4575539129</v>
      </c>
      <c r="O267" s="86">
        <f t="shared" si="43"/>
        <v>207958.29015929758</v>
      </c>
    </row>
    <row r="268" spans="1:15" x14ac:dyDescent="0.25">
      <c r="A268" s="76"/>
      <c r="B268" s="81"/>
      <c r="C268" s="76">
        <f t="shared" si="44"/>
        <v>263</v>
      </c>
      <c r="D268" s="85">
        <f t="shared" si="45"/>
        <v>-13856.084583702321</v>
      </c>
      <c r="E268" s="85">
        <f t="shared" si="40"/>
        <v>-10934.944358821329</v>
      </c>
      <c r="F268" s="85">
        <f t="shared" si="41"/>
        <v>-2921.1402248809918</v>
      </c>
      <c r="G268" s="86">
        <f t="shared" si="42"/>
        <v>456447.49162215024</v>
      </c>
      <c r="H268" s="80"/>
      <c r="I268" s="76"/>
      <c r="J268" s="81"/>
      <c r="K268" s="76">
        <f t="shared" si="46"/>
        <v>263</v>
      </c>
      <c r="L268" s="85">
        <f t="shared" si="47"/>
        <v>-15508.466160639337</v>
      </c>
      <c r="M268" s="85">
        <f t="shared" si="48"/>
        <v>-12433.114490265685</v>
      </c>
      <c r="N268" s="85">
        <f t="shared" si="49"/>
        <v>-3075.3516703736514</v>
      </c>
      <c r="O268" s="86">
        <f t="shared" si="43"/>
        <v>195525.17566903189</v>
      </c>
    </row>
    <row r="269" spans="1:15" x14ac:dyDescent="0.25">
      <c r="A269" s="76"/>
      <c r="B269" s="81">
        <f>SUM(D258:D269)</f>
        <v>-166273.01500442784</v>
      </c>
      <c r="C269" s="76">
        <f t="shared" si="44"/>
        <v>264</v>
      </c>
      <c r="D269" s="85">
        <f t="shared" si="45"/>
        <v>-13856.084583702321</v>
      </c>
      <c r="E269" s="85">
        <f t="shared" si="40"/>
        <v>-11003.287761063966</v>
      </c>
      <c r="F269" s="85">
        <f t="shared" si="41"/>
        <v>-2852.7968226383546</v>
      </c>
      <c r="G269" s="86">
        <f t="shared" si="42"/>
        <v>445444.20386108628</v>
      </c>
      <c r="H269" s="80"/>
      <c r="I269" s="76"/>
      <c r="J269" s="81">
        <f>SUM(L258:L269)</f>
        <v>-186101.59392767205</v>
      </c>
      <c r="K269" s="76">
        <f t="shared" si="46"/>
        <v>264</v>
      </c>
      <c r="L269" s="85">
        <f t="shared" si="47"/>
        <v>-15508.466160639337</v>
      </c>
      <c r="M269" s="85">
        <f t="shared" si="48"/>
        <v>-12505.640991458897</v>
      </c>
      <c r="N269" s="85">
        <f t="shared" si="49"/>
        <v>-3002.8251691804398</v>
      </c>
      <c r="O269" s="86">
        <f t="shared" si="43"/>
        <v>183019.53467757298</v>
      </c>
    </row>
    <row r="270" spans="1:15" x14ac:dyDescent="0.25">
      <c r="A270" s="76"/>
      <c r="B270" s="81"/>
      <c r="C270" s="76">
        <f t="shared" si="44"/>
        <v>265</v>
      </c>
      <c r="D270" s="85">
        <f t="shared" si="45"/>
        <v>-13856.084583702321</v>
      </c>
      <c r="E270" s="85">
        <f t="shared" si="40"/>
        <v>-11072.058309570617</v>
      </c>
      <c r="F270" s="85">
        <f t="shared" si="41"/>
        <v>-2784.0262741317038</v>
      </c>
      <c r="G270" s="86">
        <f t="shared" si="42"/>
        <v>434372.14555151568</v>
      </c>
      <c r="H270" s="80"/>
      <c r="I270" s="76"/>
      <c r="J270" s="81"/>
      <c r="K270" s="76">
        <f t="shared" si="46"/>
        <v>265</v>
      </c>
      <c r="L270" s="85">
        <f t="shared" si="47"/>
        <v>-15508.466160639337</v>
      </c>
      <c r="M270" s="85">
        <f t="shared" si="48"/>
        <v>-12578.590563909083</v>
      </c>
      <c r="N270" s="85">
        <f t="shared" si="49"/>
        <v>-2929.8755967302532</v>
      </c>
      <c r="O270" s="86">
        <f t="shared" si="43"/>
        <v>170440.94411366389</v>
      </c>
    </row>
    <row r="271" spans="1:15" x14ac:dyDescent="0.25">
      <c r="A271" s="76"/>
      <c r="B271" s="81"/>
      <c r="C271" s="76">
        <f t="shared" si="44"/>
        <v>266</v>
      </c>
      <c r="D271" s="85">
        <f t="shared" si="45"/>
        <v>-13856.084583702321</v>
      </c>
      <c r="E271" s="85">
        <f t="shared" si="40"/>
        <v>-11141.258674005428</v>
      </c>
      <c r="F271" s="85">
        <f t="shared" si="41"/>
        <v>-2714.8259096968923</v>
      </c>
      <c r="G271" s="86">
        <f t="shared" si="42"/>
        <v>423230.88687751023</v>
      </c>
      <c r="H271" s="80"/>
      <c r="I271" s="76"/>
      <c r="J271" s="81"/>
      <c r="K271" s="76">
        <f t="shared" si="46"/>
        <v>266</v>
      </c>
      <c r="L271" s="85">
        <f t="shared" si="47"/>
        <v>-15508.466160639337</v>
      </c>
      <c r="M271" s="85">
        <f t="shared" si="48"/>
        <v>-12651.965675531881</v>
      </c>
      <c r="N271" s="85">
        <f t="shared" si="49"/>
        <v>-2856.5004851074555</v>
      </c>
      <c r="O271" s="86">
        <f t="shared" si="43"/>
        <v>157788.97843813201</v>
      </c>
    </row>
    <row r="272" spans="1:15" x14ac:dyDescent="0.25">
      <c r="A272" s="76"/>
      <c r="B272" s="81"/>
      <c r="C272" s="76">
        <f t="shared" si="44"/>
        <v>267</v>
      </c>
      <c r="D272" s="85">
        <f t="shared" si="45"/>
        <v>-13856.084583702321</v>
      </c>
      <c r="E272" s="85">
        <f t="shared" si="40"/>
        <v>-11210.891540717961</v>
      </c>
      <c r="F272" s="85">
        <f t="shared" si="41"/>
        <v>-2645.1930429843596</v>
      </c>
      <c r="G272" s="86">
        <f t="shared" si="42"/>
        <v>412019.99533679226</v>
      </c>
      <c r="H272" s="80"/>
      <c r="I272" s="76"/>
      <c r="J272" s="81"/>
      <c r="K272" s="76">
        <f t="shared" si="46"/>
        <v>267</v>
      </c>
      <c r="L272" s="85">
        <f t="shared" si="47"/>
        <v>-15508.466160639337</v>
      </c>
      <c r="M272" s="85">
        <f t="shared" si="48"/>
        <v>-12725.768808639146</v>
      </c>
      <c r="N272" s="85">
        <f t="shared" si="49"/>
        <v>-2782.6973520001902</v>
      </c>
      <c r="O272" s="86">
        <f t="shared" si="43"/>
        <v>145063.20962949286</v>
      </c>
    </row>
    <row r="273" spans="1:15" x14ac:dyDescent="0.25">
      <c r="A273" s="76"/>
      <c r="B273" s="81"/>
      <c r="C273" s="76">
        <f t="shared" si="44"/>
        <v>268</v>
      </c>
      <c r="D273" s="85">
        <f t="shared" si="45"/>
        <v>-13856.084583702321</v>
      </c>
      <c r="E273" s="85">
        <f t="shared" si="40"/>
        <v>-11280.959612847468</v>
      </c>
      <c r="F273" s="85">
        <f t="shared" si="41"/>
        <v>-2575.124970854853</v>
      </c>
      <c r="G273" s="86">
        <f t="shared" si="42"/>
        <v>400739.03572394478</v>
      </c>
      <c r="H273" s="80"/>
      <c r="I273" s="76"/>
      <c r="J273" s="81"/>
      <c r="K273" s="76">
        <f t="shared" si="46"/>
        <v>268</v>
      </c>
      <c r="L273" s="85">
        <f t="shared" si="47"/>
        <v>-15508.466160639337</v>
      </c>
      <c r="M273" s="85">
        <f t="shared" si="48"/>
        <v>-12800.002460022883</v>
      </c>
      <c r="N273" s="85">
        <f t="shared" si="49"/>
        <v>-2708.4637006164539</v>
      </c>
      <c r="O273" s="86">
        <f t="shared" si="43"/>
        <v>132263.20716946997</v>
      </c>
    </row>
    <row r="274" spans="1:15" x14ac:dyDescent="0.25">
      <c r="A274" s="76"/>
      <c r="B274" s="81"/>
      <c r="C274" s="76">
        <f t="shared" si="44"/>
        <v>269</v>
      </c>
      <c r="D274" s="85">
        <f t="shared" si="45"/>
        <v>-13856.084583702321</v>
      </c>
      <c r="E274" s="85">
        <f t="shared" si="40"/>
        <v>-11351.465610427756</v>
      </c>
      <c r="F274" s="85">
        <f t="shared" si="41"/>
        <v>-2504.6189732745643</v>
      </c>
      <c r="G274" s="86">
        <f t="shared" si="42"/>
        <v>389387.57011351699</v>
      </c>
      <c r="H274" s="80"/>
      <c r="I274" s="76"/>
      <c r="J274" s="81"/>
      <c r="K274" s="76">
        <f t="shared" si="46"/>
        <v>269</v>
      </c>
      <c r="L274" s="85">
        <f t="shared" si="47"/>
        <v>-15508.466160639337</v>
      </c>
      <c r="M274" s="85">
        <f t="shared" si="48"/>
        <v>-12874.669141039674</v>
      </c>
      <c r="N274" s="85">
        <f t="shared" si="49"/>
        <v>-2633.7970195996622</v>
      </c>
      <c r="O274" s="86">
        <f t="shared" si="43"/>
        <v>119388.5380284303</v>
      </c>
    </row>
    <row r="275" spans="1:15" x14ac:dyDescent="0.25">
      <c r="A275" s="76"/>
      <c r="B275" s="81"/>
      <c r="C275" s="76">
        <f t="shared" si="44"/>
        <v>270</v>
      </c>
      <c r="D275" s="85">
        <f t="shared" si="45"/>
        <v>-13856.084583702321</v>
      </c>
      <c r="E275" s="85">
        <f t="shared" si="40"/>
        <v>-11422.41227049292</v>
      </c>
      <c r="F275" s="85">
        <f t="shared" si="41"/>
        <v>-2433.6723132094012</v>
      </c>
      <c r="G275" s="86">
        <f t="shared" si="42"/>
        <v>377965.15784302406</v>
      </c>
      <c r="H275" s="80"/>
      <c r="I275" s="76"/>
      <c r="J275" s="81"/>
      <c r="K275" s="76">
        <f t="shared" si="46"/>
        <v>270</v>
      </c>
      <c r="L275" s="85">
        <f t="shared" si="47"/>
        <v>-15508.466160639337</v>
      </c>
      <c r="M275" s="85">
        <f t="shared" si="48"/>
        <v>-12949.771377695759</v>
      </c>
      <c r="N275" s="85">
        <f t="shared" si="49"/>
        <v>-2558.6947829435776</v>
      </c>
      <c r="O275" s="86">
        <f t="shared" si="43"/>
        <v>106438.76665073454</v>
      </c>
    </row>
    <row r="276" spans="1:15" x14ac:dyDescent="0.25">
      <c r="A276" s="76"/>
      <c r="B276" s="81"/>
      <c r="C276" s="76">
        <f t="shared" si="44"/>
        <v>271</v>
      </c>
      <c r="D276" s="85">
        <f t="shared" si="45"/>
        <v>-13856.084583702321</v>
      </c>
      <c r="E276" s="85">
        <f t="shared" si="40"/>
        <v>-11493.802347183517</v>
      </c>
      <c r="F276" s="85">
        <f t="shared" si="41"/>
        <v>-2362.282236518804</v>
      </c>
      <c r="G276" s="86">
        <f t="shared" si="42"/>
        <v>366471.35549584054</v>
      </c>
      <c r="H276" s="80"/>
      <c r="I276" s="76"/>
      <c r="J276" s="81"/>
      <c r="K276" s="76">
        <f t="shared" si="46"/>
        <v>271</v>
      </c>
      <c r="L276" s="85">
        <f t="shared" si="47"/>
        <v>-15508.466160639337</v>
      </c>
      <c r="M276" s="85">
        <f t="shared" si="48"/>
        <v>-13025.311710732305</v>
      </c>
      <c r="N276" s="85">
        <f t="shared" si="49"/>
        <v>-2483.1544499070314</v>
      </c>
      <c r="O276" s="86">
        <f t="shared" si="43"/>
        <v>93413.454940002237</v>
      </c>
    </row>
    <row r="277" spans="1:15" x14ac:dyDescent="0.25">
      <c r="A277" s="76"/>
      <c r="B277" s="81"/>
      <c r="C277" s="76">
        <f t="shared" si="44"/>
        <v>272</v>
      </c>
      <c r="D277" s="85">
        <f t="shared" si="45"/>
        <v>-13856.084583702321</v>
      </c>
      <c r="E277" s="85">
        <f t="shared" si="40"/>
        <v>-11565.638611853401</v>
      </c>
      <c r="F277" s="85">
        <f t="shared" si="41"/>
        <v>-2290.4459718489197</v>
      </c>
      <c r="G277" s="86">
        <f t="shared" si="42"/>
        <v>354905.71688398713</v>
      </c>
      <c r="H277" s="80"/>
      <c r="I277" s="76"/>
      <c r="J277" s="81"/>
      <c r="K277" s="76">
        <f t="shared" si="46"/>
        <v>272</v>
      </c>
      <c r="L277" s="85">
        <f t="shared" si="47"/>
        <v>-15508.466160639337</v>
      </c>
      <c r="M277" s="85">
        <f t="shared" si="48"/>
        <v>-13101.292695711565</v>
      </c>
      <c r="N277" s="85">
        <f t="shared" si="49"/>
        <v>-2407.1734649277714</v>
      </c>
      <c r="O277" s="86">
        <f t="shared" si="43"/>
        <v>80312.162244290666</v>
      </c>
    </row>
    <row r="278" spans="1:15" x14ac:dyDescent="0.25">
      <c r="A278" s="76"/>
      <c r="B278" s="81"/>
      <c r="C278" s="76">
        <f t="shared" si="44"/>
        <v>273</v>
      </c>
      <c r="D278" s="85">
        <f t="shared" si="45"/>
        <v>-13856.084583702321</v>
      </c>
      <c r="E278" s="85">
        <f t="shared" si="40"/>
        <v>-11637.923853177494</v>
      </c>
      <c r="F278" s="85">
        <f t="shared" si="41"/>
        <v>-2218.1607305248272</v>
      </c>
      <c r="G278" s="86">
        <f t="shared" si="42"/>
        <v>343267.79303080961</v>
      </c>
      <c r="H278" s="80"/>
      <c r="I278" s="76"/>
      <c r="J278" s="81"/>
      <c r="K278" s="76">
        <f t="shared" si="46"/>
        <v>273</v>
      </c>
      <c r="L278" s="85">
        <f t="shared" si="47"/>
        <v>-15508.466160639337</v>
      </c>
      <c r="M278" s="85">
        <f t="shared" si="48"/>
        <v>-13177.716903103221</v>
      </c>
      <c r="N278" s="85">
        <f t="shared" si="49"/>
        <v>-2330.7492575361157</v>
      </c>
      <c r="O278" s="86">
        <f t="shared" si="43"/>
        <v>67134.445341187442</v>
      </c>
    </row>
    <row r="279" spans="1:15" x14ac:dyDescent="0.25">
      <c r="A279" s="76"/>
      <c r="B279" s="81"/>
      <c r="C279" s="76">
        <f t="shared" si="44"/>
        <v>274</v>
      </c>
      <c r="D279" s="85">
        <f t="shared" si="45"/>
        <v>-13856.084583702321</v>
      </c>
      <c r="E279" s="85">
        <f t="shared" si="40"/>
        <v>-11710.660877259867</v>
      </c>
      <c r="F279" s="85">
        <f t="shared" si="41"/>
        <v>-2145.4237064424542</v>
      </c>
      <c r="G279" s="86">
        <f t="shared" si="42"/>
        <v>331557.13215354976</v>
      </c>
      <c r="H279" s="80"/>
      <c r="I279" s="76"/>
      <c r="J279" s="81"/>
      <c r="K279" s="76">
        <f t="shared" si="46"/>
        <v>274</v>
      </c>
      <c r="L279" s="85">
        <f t="shared" si="47"/>
        <v>-15508.466160639337</v>
      </c>
      <c r="M279" s="85">
        <f t="shared" si="48"/>
        <v>-13254.586918371324</v>
      </c>
      <c r="N279" s="85">
        <f t="shared" si="49"/>
        <v>-2253.8792422680126</v>
      </c>
      <c r="O279" s="86">
        <f t="shared" si="43"/>
        <v>53879.85842281612</v>
      </c>
    </row>
    <row r="280" spans="1:15" x14ac:dyDescent="0.25">
      <c r="A280" s="76"/>
      <c r="B280" s="81"/>
      <c r="C280" s="76">
        <f t="shared" si="44"/>
        <v>275</v>
      </c>
      <c r="D280" s="85">
        <f t="shared" si="45"/>
        <v>-13856.084583702321</v>
      </c>
      <c r="E280" s="85">
        <f t="shared" si="40"/>
        <v>-11783.852507742737</v>
      </c>
      <c r="F280" s="85">
        <f t="shared" si="41"/>
        <v>-2072.2320759595841</v>
      </c>
      <c r="G280" s="86">
        <f t="shared" si="42"/>
        <v>319773.27964580699</v>
      </c>
      <c r="H280" s="80"/>
      <c r="I280" s="76"/>
      <c r="J280" s="81"/>
      <c r="K280" s="76">
        <f t="shared" si="46"/>
        <v>275</v>
      </c>
      <c r="L280" s="85">
        <f t="shared" si="47"/>
        <v>-15508.466160639337</v>
      </c>
      <c r="M280" s="85">
        <f t="shared" si="48"/>
        <v>-13331.90534206182</v>
      </c>
      <c r="N280" s="85">
        <f t="shared" si="49"/>
        <v>-2176.5608185775163</v>
      </c>
      <c r="O280" s="86">
        <f t="shared" si="43"/>
        <v>40547.953080754298</v>
      </c>
    </row>
    <row r="281" spans="1:15" x14ac:dyDescent="0.25">
      <c r="A281" s="76"/>
      <c r="B281" s="81">
        <f>SUM(D270:D281)</f>
        <v>-166273.01500442784</v>
      </c>
      <c r="C281" s="76">
        <f t="shared" si="44"/>
        <v>276</v>
      </c>
      <c r="D281" s="85">
        <f t="shared" si="45"/>
        <v>-13856.084583702321</v>
      </c>
      <c r="E281" s="85">
        <f t="shared" si="40"/>
        <v>-11857.501585916125</v>
      </c>
      <c r="F281" s="85">
        <f t="shared" si="41"/>
        <v>-1998.5829977861958</v>
      </c>
      <c r="G281" s="86">
        <f t="shared" si="42"/>
        <v>307915.77805989084</v>
      </c>
      <c r="H281" s="80"/>
      <c r="I281" s="76"/>
      <c r="J281" s="81">
        <f>SUM(L270:L281)</f>
        <v>-186101.59392767205</v>
      </c>
      <c r="K281" s="76">
        <f t="shared" si="46"/>
        <v>276</v>
      </c>
      <c r="L281" s="85">
        <f t="shared" si="47"/>
        <v>-15508.466160639337</v>
      </c>
      <c r="M281" s="85">
        <f t="shared" si="48"/>
        <v>-13409.674789890532</v>
      </c>
      <c r="N281" s="85">
        <f t="shared" si="49"/>
        <v>-2098.7913707488042</v>
      </c>
      <c r="O281" s="86">
        <f t="shared" si="43"/>
        <v>27138.278290863767</v>
      </c>
    </row>
    <row r="282" spans="1:15" x14ac:dyDescent="0.25">
      <c r="A282" s="76"/>
      <c r="B282" s="81"/>
      <c r="C282" s="76">
        <f t="shared" si="44"/>
        <v>277</v>
      </c>
      <c r="D282" s="85">
        <f t="shared" si="45"/>
        <v>-13856.084583702321</v>
      </c>
      <c r="E282" s="85">
        <f t="shared" si="40"/>
        <v>-11931.610970828098</v>
      </c>
      <c r="F282" s="85">
        <f t="shared" si="41"/>
        <v>-1924.4736128742225</v>
      </c>
      <c r="G282" s="86">
        <f t="shared" si="42"/>
        <v>295984.16708906274</v>
      </c>
      <c r="H282" s="80"/>
      <c r="I282" s="76"/>
      <c r="J282" s="81"/>
      <c r="K282" s="76">
        <f t="shared" si="46"/>
        <v>277</v>
      </c>
      <c r="L282" s="85">
        <f t="shared" si="47"/>
        <v>-15508.466160639337</v>
      </c>
      <c r="M282" s="85">
        <f t="shared" si="48"/>
        <v>-13487.897892831561</v>
      </c>
      <c r="N282" s="85">
        <f t="shared" si="49"/>
        <v>-2020.5682678077756</v>
      </c>
      <c r="O282" s="86">
        <f t="shared" si="43"/>
        <v>13650.380398032206</v>
      </c>
    </row>
    <row r="283" spans="1:15" x14ac:dyDescent="0.25">
      <c r="A283" s="76"/>
      <c r="B283" s="81"/>
      <c r="C283" s="76">
        <f t="shared" si="44"/>
        <v>278</v>
      </c>
      <c r="D283" s="85">
        <f t="shared" si="45"/>
        <v>-13856.084583702321</v>
      </c>
      <c r="E283" s="85">
        <f t="shared" si="40"/>
        <v>-12006.183539395777</v>
      </c>
      <c r="F283" s="85">
        <f t="shared" si="41"/>
        <v>-1849.9010443065436</v>
      </c>
      <c r="G283" s="86">
        <f t="shared" si="42"/>
        <v>283977.98354966694</v>
      </c>
      <c r="H283" s="80"/>
      <c r="I283" s="76"/>
      <c r="J283" s="81"/>
      <c r="K283" s="76">
        <f t="shared" si="46"/>
        <v>278</v>
      </c>
      <c r="L283" s="85">
        <f t="shared" si="47"/>
        <v>-15508.466160639337</v>
      </c>
      <c r="M283" s="85">
        <f t="shared" si="48"/>
        <v>-13566.577297206397</v>
      </c>
      <c r="N283" s="85">
        <f t="shared" si="49"/>
        <v>-1941.8888634329396</v>
      </c>
      <c r="O283" s="86">
        <f t="shared" si="43"/>
        <v>83.803100825809452</v>
      </c>
    </row>
    <row r="284" spans="1:15" x14ac:dyDescent="0.25">
      <c r="A284" s="76"/>
      <c r="B284" s="81"/>
      <c r="C284" s="76">
        <f t="shared" si="44"/>
        <v>279</v>
      </c>
      <c r="D284" s="85">
        <f t="shared" si="45"/>
        <v>-13856.084583702321</v>
      </c>
      <c r="E284" s="85">
        <f t="shared" si="40"/>
        <v>-12081.222186516992</v>
      </c>
      <c r="F284" s="85">
        <f t="shared" si="41"/>
        <v>-1774.8623971853285</v>
      </c>
      <c r="G284" s="86">
        <f t="shared" si="42"/>
        <v>271896.76136314997</v>
      </c>
      <c r="H284" s="80"/>
      <c r="I284" s="76"/>
      <c r="J284" s="81"/>
      <c r="K284" s="76">
        <f t="shared" si="46"/>
        <v>279</v>
      </c>
      <c r="L284" s="85">
        <f t="shared" si="47"/>
        <v>-15508.466160639337</v>
      </c>
      <c r="M284" s="85">
        <f t="shared" si="48"/>
        <v>-13645.715664773448</v>
      </c>
      <c r="N284" s="85">
        <f t="shared" si="49"/>
        <v>-1862.7504958658883</v>
      </c>
      <c r="O284" s="86">
        <f t="shared" si="43"/>
        <v>-13561.912563947639</v>
      </c>
    </row>
    <row r="285" spans="1:15" x14ac:dyDescent="0.25">
      <c r="A285" s="76"/>
      <c r="B285" s="81"/>
      <c r="C285" s="76">
        <f t="shared" si="44"/>
        <v>280</v>
      </c>
      <c r="D285" s="85">
        <f t="shared" si="45"/>
        <v>-13856.084583702321</v>
      </c>
      <c r="E285" s="85">
        <f t="shared" si="40"/>
        <v>-12156.729825182734</v>
      </c>
      <c r="F285" s="85">
        <f t="shared" si="41"/>
        <v>-1699.3547585195865</v>
      </c>
      <c r="G285" s="86">
        <f t="shared" si="42"/>
        <v>259740.03153796724</v>
      </c>
      <c r="H285" s="80"/>
      <c r="I285" s="76"/>
      <c r="J285" s="81"/>
      <c r="K285" s="76">
        <f t="shared" si="46"/>
        <v>280</v>
      </c>
      <c r="L285" s="85">
        <f t="shared" si="47"/>
        <v>-15508.466160639337</v>
      </c>
      <c r="M285" s="85">
        <f t="shared" si="48"/>
        <v>-13725.315672817953</v>
      </c>
      <c r="N285" s="85">
        <f t="shared" si="49"/>
        <v>-1783.1504878213836</v>
      </c>
      <c r="O285" s="86">
        <f t="shared" si="43"/>
        <v>-27287.228236765593</v>
      </c>
    </row>
    <row r="286" spans="1:15" x14ac:dyDescent="0.25">
      <c r="A286" s="76"/>
      <c r="B286" s="81"/>
      <c r="C286" s="76">
        <f t="shared" si="44"/>
        <v>281</v>
      </c>
      <c r="D286" s="85">
        <f t="shared" si="45"/>
        <v>-13856.084583702321</v>
      </c>
      <c r="E286" s="85">
        <f t="shared" si="40"/>
        <v>-12232.709386590122</v>
      </c>
      <c r="F286" s="85">
        <f t="shared" si="41"/>
        <v>-1623.3751971121983</v>
      </c>
      <c r="G286" s="86">
        <f t="shared" si="42"/>
        <v>247507.32215137713</v>
      </c>
      <c r="H286" s="80"/>
      <c r="I286" s="76"/>
      <c r="J286" s="81"/>
      <c r="K286" s="76">
        <f t="shared" si="46"/>
        <v>281</v>
      </c>
      <c r="L286" s="85">
        <f t="shared" si="47"/>
        <v>-15508.466160639337</v>
      </c>
      <c r="M286" s="85">
        <f t="shared" si="48"/>
        <v>-13805.380014242717</v>
      </c>
      <c r="N286" s="85">
        <f t="shared" si="49"/>
        <v>-1703.0861463966194</v>
      </c>
      <c r="O286" s="86">
        <f t="shared" si="43"/>
        <v>-41092.608251008307</v>
      </c>
    </row>
    <row r="287" spans="1:15" x14ac:dyDescent="0.25">
      <c r="A287" s="76"/>
      <c r="B287" s="81"/>
      <c r="C287" s="76">
        <f t="shared" si="44"/>
        <v>282</v>
      </c>
      <c r="D287" s="85">
        <f t="shared" si="45"/>
        <v>-13856.084583702321</v>
      </c>
      <c r="E287" s="85">
        <f t="shared" si="40"/>
        <v>-12309.163820256315</v>
      </c>
      <c r="F287" s="85">
        <f t="shared" si="41"/>
        <v>-1546.9207634460054</v>
      </c>
      <c r="G287" s="86">
        <f t="shared" si="42"/>
        <v>235198.15833112082</v>
      </c>
      <c r="H287" s="80"/>
      <c r="I287" s="76"/>
      <c r="J287" s="81"/>
      <c r="K287" s="76">
        <f t="shared" si="46"/>
        <v>282</v>
      </c>
      <c r="L287" s="85">
        <f t="shared" si="47"/>
        <v>-15508.466160639337</v>
      </c>
      <c r="M287" s="85">
        <f t="shared" si="48"/>
        <v>-13885.911397659143</v>
      </c>
      <c r="N287" s="85">
        <f t="shared" si="49"/>
        <v>-1622.5547629801931</v>
      </c>
      <c r="O287" s="86">
        <f t="shared" si="43"/>
        <v>-54978.519648667454</v>
      </c>
    </row>
    <row r="288" spans="1:15" x14ac:dyDescent="0.25">
      <c r="A288" s="76"/>
      <c r="B288" s="81"/>
      <c r="C288" s="76">
        <f t="shared" si="44"/>
        <v>283</v>
      </c>
      <c r="D288" s="85">
        <f t="shared" si="45"/>
        <v>-13856.084583702321</v>
      </c>
      <c r="E288" s="85">
        <f t="shared" si="40"/>
        <v>-12386.096094132923</v>
      </c>
      <c r="F288" s="85">
        <f t="shared" si="41"/>
        <v>-1469.9884895693976</v>
      </c>
      <c r="G288" s="86">
        <f t="shared" si="42"/>
        <v>222812.0622369879</v>
      </c>
      <c r="H288" s="80"/>
      <c r="I288" s="76"/>
      <c r="J288" s="81"/>
      <c r="K288" s="76">
        <f t="shared" si="46"/>
        <v>283</v>
      </c>
      <c r="L288" s="85">
        <f t="shared" si="47"/>
        <v>-15508.466160639337</v>
      </c>
      <c r="M288" s="85">
        <f t="shared" si="48"/>
        <v>-13966.912547478827</v>
      </c>
      <c r="N288" s="85">
        <f t="shared" si="49"/>
        <v>-1541.5536131605095</v>
      </c>
      <c r="O288" s="86">
        <f t="shared" si="43"/>
        <v>-68945.432196146285</v>
      </c>
    </row>
    <row r="289" spans="1:15" x14ac:dyDescent="0.25">
      <c r="A289" s="76"/>
      <c r="B289" s="81"/>
      <c r="C289" s="76">
        <f t="shared" si="44"/>
        <v>284</v>
      </c>
      <c r="D289" s="85">
        <f t="shared" si="45"/>
        <v>-13856.084583702321</v>
      </c>
      <c r="E289" s="85">
        <f t="shared" si="40"/>
        <v>-12463.509194721246</v>
      </c>
      <c r="F289" s="85">
        <f t="shared" si="41"/>
        <v>-1392.5753889810749</v>
      </c>
      <c r="G289" s="86">
        <f t="shared" si="42"/>
        <v>210348.55304226666</v>
      </c>
      <c r="H289" s="80"/>
      <c r="I289" s="76"/>
      <c r="J289" s="81"/>
      <c r="K289" s="76">
        <f t="shared" si="46"/>
        <v>284</v>
      </c>
      <c r="L289" s="85">
        <f t="shared" si="47"/>
        <v>-15508.466160639337</v>
      </c>
      <c r="M289" s="85">
        <f t="shared" si="48"/>
        <v>-14048.386204005785</v>
      </c>
      <c r="N289" s="85">
        <f t="shared" si="49"/>
        <v>-1460.0799566335518</v>
      </c>
      <c r="O289" s="86">
        <f t="shared" si="43"/>
        <v>-82993.818400152071</v>
      </c>
    </row>
    <row r="290" spans="1:15" x14ac:dyDescent="0.25">
      <c r="A290" s="76"/>
      <c r="B290" s="81"/>
      <c r="C290" s="76">
        <f t="shared" si="44"/>
        <v>285</v>
      </c>
      <c r="D290" s="85">
        <f t="shared" si="45"/>
        <v>-13856.084583702321</v>
      </c>
      <c r="E290" s="85">
        <f t="shared" si="40"/>
        <v>-12541.40612718826</v>
      </c>
      <c r="F290" s="85">
        <f t="shared" si="41"/>
        <v>-1314.6784565140606</v>
      </c>
      <c r="G290" s="86">
        <f t="shared" si="42"/>
        <v>197807.1469150784</v>
      </c>
      <c r="H290" s="80"/>
      <c r="I290" s="76"/>
      <c r="J290" s="81"/>
      <c r="K290" s="76">
        <f t="shared" si="46"/>
        <v>285</v>
      </c>
      <c r="L290" s="85">
        <f t="shared" si="47"/>
        <v>-15508.466160639337</v>
      </c>
      <c r="M290" s="85">
        <f t="shared" si="48"/>
        <v>-14130.335123529145</v>
      </c>
      <c r="N290" s="85">
        <f t="shared" si="49"/>
        <v>-1378.1310371101918</v>
      </c>
      <c r="O290" s="86">
        <f t="shared" si="43"/>
        <v>-97124.15352368122</v>
      </c>
    </row>
    <row r="291" spans="1:15" x14ac:dyDescent="0.25">
      <c r="A291" s="76"/>
      <c r="B291" s="81"/>
      <c r="C291" s="76">
        <f t="shared" si="44"/>
        <v>286</v>
      </c>
      <c r="D291" s="85">
        <f t="shared" si="45"/>
        <v>-13856.084583702321</v>
      </c>
      <c r="E291" s="85">
        <f t="shared" si="40"/>
        <v>-12619.789915483176</v>
      </c>
      <c r="F291" s="85">
        <f t="shared" si="41"/>
        <v>-1236.294668219145</v>
      </c>
      <c r="G291" s="86">
        <f t="shared" si="42"/>
        <v>185187.35699959521</v>
      </c>
      <c r="H291" s="80"/>
      <c r="I291" s="76"/>
      <c r="J291" s="81"/>
      <c r="K291" s="76">
        <f t="shared" si="46"/>
        <v>286</v>
      </c>
      <c r="L291" s="85">
        <f t="shared" si="47"/>
        <v>-15508.466160639337</v>
      </c>
      <c r="M291" s="85">
        <f t="shared" si="48"/>
        <v>-14212.762078416399</v>
      </c>
      <c r="N291" s="85">
        <f t="shared" si="49"/>
        <v>-1295.7040822229374</v>
      </c>
      <c r="O291" s="86">
        <f t="shared" si="43"/>
        <v>-111336.91560209762</v>
      </c>
    </row>
    <row r="292" spans="1:15" x14ac:dyDescent="0.25">
      <c r="A292" s="76"/>
      <c r="B292" s="81"/>
      <c r="C292" s="76">
        <f t="shared" si="44"/>
        <v>287</v>
      </c>
      <c r="D292" s="85">
        <f t="shared" si="45"/>
        <v>-13856.084583702321</v>
      </c>
      <c r="E292" s="85">
        <f t="shared" si="40"/>
        <v>-12698.663602454948</v>
      </c>
      <c r="F292" s="85">
        <f t="shared" si="41"/>
        <v>-1157.4209812473728</v>
      </c>
      <c r="G292" s="86">
        <f t="shared" si="42"/>
        <v>172488.69339714028</v>
      </c>
      <c r="H292" s="80"/>
      <c r="I292" s="76"/>
      <c r="J292" s="81"/>
      <c r="K292" s="76">
        <f t="shared" si="46"/>
        <v>287</v>
      </c>
      <c r="L292" s="85">
        <f t="shared" si="47"/>
        <v>-15508.466160639337</v>
      </c>
      <c r="M292" s="85">
        <f t="shared" si="48"/>
        <v>-14295.669857207158</v>
      </c>
      <c r="N292" s="85">
        <f t="shared" si="49"/>
        <v>-1212.7963034321783</v>
      </c>
      <c r="O292" s="86">
        <f t="shared" si="43"/>
        <v>-125632.58545930478</v>
      </c>
    </row>
    <row r="293" spans="1:15" x14ac:dyDescent="0.25">
      <c r="A293" s="76"/>
      <c r="B293" s="81">
        <f>SUM(D282:D293)</f>
        <v>-166273.01500442784</v>
      </c>
      <c r="C293" s="76">
        <f t="shared" si="44"/>
        <v>288</v>
      </c>
      <c r="D293" s="85">
        <f t="shared" si="45"/>
        <v>-13856.084583702321</v>
      </c>
      <c r="E293" s="85">
        <f t="shared" si="40"/>
        <v>-12778.030249970299</v>
      </c>
      <c r="F293" s="85">
        <f t="shared" si="41"/>
        <v>-1078.0543337320214</v>
      </c>
      <c r="G293" s="86">
        <f t="shared" si="42"/>
        <v>159710.66314716998</v>
      </c>
      <c r="H293" s="80"/>
      <c r="I293" s="76"/>
      <c r="J293" s="81">
        <f>SUM(L282:L293)</f>
        <v>-186101.59392767205</v>
      </c>
      <c r="K293" s="76">
        <f t="shared" si="46"/>
        <v>288</v>
      </c>
      <c r="L293" s="85">
        <f t="shared" si="47"/>
        <v>-15508.466160639337</v>
      </c>
      <c r="M293" s="85">
        <f t="shared" si="48"/>
        <v>-14379.061264707536</v>
      </c>
      <c r="N293" s="85">
        <f t="shared" si="49"/>
        <v>-1129.4048959318006</v>
      </c>
      <c r="O293" s="86">
        <f t="shared" si="43"/>
        <v>-140011.64672401233</v>
      </c>
    </row>
    <row r="294" spans="1:15" x14ac:dyDescent="0.25">
      <c r="A294" s="76"/>
      <c r="B294" s="81"/>
      <c r="C294" s="76">
        <f t="shared" si="44"/>
        <v>289</v>
      </c>
      <c r="D294" s="85">
        <f t="shared" si="45"/>
        <v>-13856.084583702321</v>
      </c>
      <c r="E294" s="85">
        <f t="shared" si="40"/>
        <v>-12857.892939032601</v>
      </c>
      <c r="F294" s="85">
        <f t="shared" si="41"/>
        <v>-998.19164466971961</v>
      </c>
      <c r="G294" s="86">
        <f t="shared" si="42"/>
        <v>146852.77020813737</v>
      </c>
      <c r="H294" s="80"/>
      <c r="I294" s="76"/>
      <c r="J294" s="81"/>
      <c r="K294" s="76">
        <f t="shared" si="46"/>
        <v>289</v>
      </c>
      <c r="L294" s="85">
        <f t="shared" si="47"/>
        <v>-15508.466160639337</v>
      </c>
      <c r="M294" s="85">
        <f t="shared" si="48"/>
        <v>-14462.939122085003</v>
      </c>
      <c r="N294" s="85">
        <f t="shared" si="49"/>
        <v>-1045.5270385543336</v>
      </c>
      <c r="O294" s="86">
        <f t="shared" si="43"/>
        <v>-154474.58584609732</v>
      </c>
    </row>
    <row r="295" spans="1:15" x14ac:dyDescent="0.25">
      <c r="A295" s="76"/>
      <c r="B295" s="81"/>
      <c r="C295" s="76">
        <f t="shared" si="44"/>
        <v>290</v>
      </c>
      <c r="D295" s="85">
        <f t="shared" si="45"/>
        <v>-13856.084583702321</v>
      </c>
      <c r="E295" s="85">
        <f t="shared" si="40"/>
        <v>-12938.254769901569</v>
      </c>
      <c r="F295" s="85">
        <f t="shared" si="41"/>
        <v>-917.82981380075216</v>
      </c>
      <c r="G295" s="86">
        <f t="shared" si="42"/>
        <v>133914.5154382358</v>
      </c>
      <c r="H295" s="80"/>
      <c r="I295" s="76"/>
      <c r="J295" s="81"/>
      <c r="K295" s="76">
        <f t="shared" si="46"/>
        <v>290</v>
      </c>
      <c r="L295" s="85">
        <f t="shared" si="47"/>
        <v>-15508.466160639337</v>
      </c>
      <c r="M295" s="85">
        <f t="shared" si="48"/>
        <v>-14547.30626696384</v>
      </c>
      <c r="N295" s="85">
        <f t="shared" si="49"/>
        <v>-961.15989367549628</v>
      </c>
      <c r="O295" s="86">
        <f t="shared" si="43"/>
        <v>-169021.89211306116</v>
      </c>
    </row>
    <row r="296" spans="1:15" x14ac:dyDescent="0.25">
      <c r="A296" s="76"/>
      <c r="B296" s="81"/>
      <c r="C296" s="76">
        <f t="shared" si="44"/>
        <v>291</v>
      </c>
      <c r="D296" s="85">
        <f t="shared" si="45"/>
        <v>-13856.084583702321</v>
      </c>
      <c r="E296" s="85">
        <f t="shared" si="40"/>
        <v>-13019.11886221346</v>
      </c>
      <c r="F296" s="85">
        <f t="shared" si="41"/>
        <v>-836.96572148886116</v>
      </c>
      <c r="G296" s="86">
        <f t="shared" si="42"/>
        <v>120895.39657602234</v>
      </c>
      <c r="H296" s="80"/>
      <c r="I296" s="76"/>
      <c r="J296" s="81"/>
      <c r="K296" s="76">
        <f t="shared" si="46"/>
        <v>291</v>
      </c>
      <c r="L296" s="85">
        <f t="shared" si="47"/>
        <v>-15508.466160639337</v>
      </c>
      <c r="M296" s="85">
        <f t="shared" si="48"/>
        <v>-14632.165553521116</v>
      </c>
      <c r="N296" s="85">
        <f t="shared" si="49"/>
        <v>-876.3006071182208</v>
      </c>
      <c r="O296" s="86">
        <f t="shared" si="43"/>
        <v>-183654.05766658226</v>
      </c>
    </row>
    <row r="297" spans="1:15" x14ac:dyDescent="0.25">
      <c r="A297" s="76"/>
      <c r="B297" s="81"/>
      <c r="C297" s="76">
        <f t="shared" si="44"/>
        <v>292</v>
      </c>
      <c r="D297" s="85">
        <f t="shared" si="45"/>
        <v>-13856.084583702321</v>
      </c>
      <c r="E297" s="85">
        <f t="shared" si="40"/>
        <v>-13100.488355102296</v>
      </c>
      <c r="F297" s="85">
        <f t="shared" si="41"/>
        <v>-755.59622860002492</v>
      </c>
      <c r="G297" s="86">
        <f t="shared" si="42"/>
        <v>107794.90822092004</v>
      </c>
      <c r="H297" s="80"/>
      <c r="I297" s="76"/>
      <c r="J297" s="81"/>
      <c r="K297" s="76">
        <f t="shared" si="46"/>
        <v>292</v>
      </c>
      <c r="L297" s="85">
        <f t="shared" si="47"/>
        <v>-15508.466160639337</v>
      </c>
      <c r="M297" s="85">
        <f t="shared" si="48"/>
        <v>-14717.519852583324</v>
      </c>
      <c r="N297" s="85">
        <f t="shared" si="49"/>
        <v>-790.94630805601264</v>
      </c>
      <c r="O297" s="86">
        <f t="shared" si="43"/>
        <v>-198371.57751916558</v>
      </c>
    </row>
    <row r="298" spans="1:15" x14ac:dyDescent="0.25">
      <c r="A298" s="76"/>
      <c r="B298" s="81"/>
      <c r="C298" s="76">
        <f t="shared" si="44"/>
        <v>293</v>
      </c>
      <c r="D298" s="85">
        <f t="shared" si="45"/>
        <v>-13856.084583702321</v>
      </c>
      <c r="E298" s="85">
        <f t="shared" ref="E298:E341" si="50">PPMT($B$3/12,C298,$B$2,$B$1)</f>
        <v>-13182.366407321682</v>
      </c>
      <c r="F298" s="85">
        <f t="shared" ref="F298:F341" si="51">SUM(D298-E298)</f>
        <v>-673.7181763806384</v>
      </c>
      <c r="G298" s="86">
        <f t="shared" ref="G298:G341" si="52">SUM(G297+E298)</f>
        <v>94612.541813598364</v>
      </c>
      <c r="H298" s="80"/>
      <c r="I298" s="76"/>
      <c r="J298" s="81"/>
      <c r="K298" s="76">
        <f t="shared" si="46"/>
        <v>293</v>
      </c>
      <c r="L298" s="85">
        <f t="shared" si="47"/>
        <v>-15508.466160639337</v>
      </c>
      <c r="M298" s="85">
        <f t="shared" si="48"/>
        <v>-14803.372051723389</v>
      </c>
      <c r="N298" s="85">
        <f t="shared" si="49"/>
        <v>-705.0941089159478</v>
      </c>
      <c r="O298" s="86">
        <f t="shared" ref="O298:O341" si="53">SUM(O297+M298)</f>
        <v>-213174.94957088897</v>
      </c>
    </row>
    <row r="299" spans="1:15" x14ac:dyDescent="0.25">
      <c r="A299" s="76"/>
      <c r="B299" s="81"/>
      <c r="C299" s="76">
        <f t="shared" si="44"/>
        <v>294</v>
      </c>
      <c r="D299" s="85">
        <f t="shared" si="45"/>
        <v>-13856.084583702321</v>
      </c>
      <c r="E299" s="85">
        <f t="shared" si="50"/>
        <v>-13264.756197367433</v>
      </c>
      <c r="F299" s="85">
        <f t="shared" si="51"/>
        <v>-591.32838633488791</v>
      </c>
      <c r="G299" s="86">
        <f t="shared" si="52"/>
        <v>81347.785616230933</v>
      </c>
      <c r="H299" s="80"/>
      <c r="I299" s="76"/>
      <c r="J299" s="81"/>
      <c r="K299" s="76">
        <f t="shared" si="46"/>
        <v>294</v>
      </c>
      <c r="L299" s="85">
        <f t="shared" si="47"/>
        <v>-15508.466160639337</v>
      </c>
      <c r="M299" s="85">
        <f t="shared" si="48"/>
        <v>-14889.725055358451</v>
      </c>
      <c r="N299" s="85">
        <f t="shared" si="49"/>
        <v>-618.74110528088568</v>
      </c>
      <c r="O299" s="86">
        <f t="shared" si="53"/>
        <v>-228064.67462624743</v>
      </c>
    </row>
    <row r="300" spans="1:15" x14ac:dyDescent="0.25">
      <c r="A300" s="76"/>
      <c r="B300" s="81"/>
      <c r="C300" s="76">
        <f t="shared" si="44"/>
        <v>295</v>
      </c>
      <c r="D300" s="85">
        <f t="shared" si="45"/>
        <v>-13856.084583702321</v>
      </c>
      <c r="E300" s="85">
        <f t="shared" si="50"/>
        <v>-13347.660923600986</v>
      </c>
      <c r="F300" s="85">
        <f t="shared" si="51"/>
        <v>-508.42366010133446</v>
      </c>
      <c r="G300" s="86">
        <f t="shared" si="52"/>
        <v>68000.12469262995</v>
      </c>
      <c r="H300" s="80"/>
      <c r="I300" s="76"/>
      <c r="J300" s="81"/>
      <c r="K300" s="76">
        <f t="shared" si="46"/>
        <v>295</v>
      </c>
      <c r="L300" s="85">
        <f t="shared" si="47"/>
        <v>-15508.466160639337</v>
      </c>
      <c r="M300" s="85">
        <f t="shared" si="48"/>
        <v>-14976.581784848036</v>
      </c>
      <c r="N300" s="85">
        <f t="shared" si="49"/>
        <v>-531.88437579130004</v>
      </c>
      <c r="O300" s="86">
        <f t="shared" si="53"/>
        <v>-243041.25641109547</v>
      </c>
    </row>
    <row r="301" spans="1:15" x14ac:dyDescent="0.25">
      <c r="A301" s="76"/>
      <c r="B301" s="81"/>
      <c r="C301" s="76">
        <f t="shared" si="44"/>
        <v>296</v>
      </c>
      <c r="D301" s="85">
        <f t="shared" si="45"/>
        <v>-13856.084583702321</v>
      </c>
      <c r="E301" s="85">
        <f t="shared" si="50"/>
        <v>-13431.083804373488</v>
      </c>
      <c r="F301" s="85">
        <f t="shared" si="51"/>
        <v>-425.00077932883323</v>
      </c>
      <c r="G301" s="86">
        <f t="shared" si="52"/>
        <v>54569.040888256466</v>
      </c>
      <c r="H301" s="80"/>
      <c r="I301" s="76"/>
      <c r="J301" s="81"/>
      <c r="K301" s="76">
        <f t="shared" si="46"/>
        <v>296</v>
      </c>
      <c r="L301" s="85">
        <f t="shared" si="47"/>
        <v>-15508.466160639337</v>
      </c>
      <c r="M301" s="85">
        <f t="shared" si="48"/>
        <v>-15063.945178592985</v>
      </c>
      <c r="N301" s="85">
        <f t="shared" si="49"/>
        <v>-444.52098204635149</v>
      </c>
      <c r="O301" s="86">
        <f t="shared" si="53"/>
        <v>-258105.20158968845</v>
      </c>
    </row>
    <row r="302" spans="1:15" x14ac:dyDescent="0.25">
      <c r="A302" s="76"/>
      <c r="B302" s="81"/>
      <c r="C302" s="76">
        <f t="shared" si="44"/>
        <v>297</v>
      </c>
      <c r="D302" s="85">
        <f t="shared" si="45"/>
        <v>-13856.084583702321</v>
      </c>
      <c r="E302" s="85">
        <f t="shared" si="50"/>
        <v>-13515.028078150817</v>
      </c>
      <c r="F302" s="85">
        <f t="shared" si="51"/>
        <v>-341.05650555150351</v>
      </c>
      <c r="G302" s="86">
        <f t="shared" si="52"/>
        <v>41054.012810105647</v>
      </c>
      <c r="H302" s="80"/>
      <c r="I302" s="76"/>
      <c r="J302" s="81"/>
      <c r="K302" s="76">
        <f t="shared" si="46"/>
        <v>297</v>
      </c>
      <c r="L302" s="85">
        <f t="shared" si="47"/>
        <v>-15508.466160639337</v>
      </c>
      <c r="M302" s="85">
        <f t="shared" si="48"/>
        <v>-15151.818192134786</v>
      </c>
      <c r="N302" s="85">
        <f t="shared" si="49"/>
        <v>-356.64796850455059</v>
      </c>
      <c r="O302" s="86">
        <f t="shared" si="53"/>
        <v>-273257.01978182327</v>
      </c>
    </row>
    <row r="303" spans="1:15" x14ac:dyDescent="0.25">
      <c r="A303" s="76"/>
      <c r="B303" s="81"/>
      <c r="C303" s="76">
        <f t="shared" si="44"/>
        <v>298</v>
      </c>
      <c r="D303" s="85">
        <f t="shared" si="45"/>
        <v>-13856.084583702321</v>
      </c>
      <c r="E303" s="85">
        <f t="shared" si="50"/>
        <v>-13599.497003639266</v>
      </c>
      <c r="F303" s="85">
        <f t="shared" si="51"/>
        <v>-256.5875800630547</v>
      </c>
      <c r="G303" s="86">
        <f t="shared" si="52"/>
        <v>27454.515806466381</v>
      </c>
      <c r="H303" s="80"/>
      <c r="I303" s="76"/>
      <c r="J303" s="81"/>
      <c r="K303" s="76">
        <f t="shared" si="46"/>
        <v>298</v>
      </c>
      <c r="L303" s="85">
        <f t="shared" si="47"/>
        <v>-15508.466160639337</v>
      </c>
      <c r="M303" s="85">
        <f t="shared" si="48"/>
        <v>-15240.203798255565</v>
      </c>
      <c r="N303" s="85">
        <f t="shared" si="49"/>
        <v>-268.26236238377169</v>
      </c>
      <c r="O303" s="86">
        <f t="shared" si="53"/>
        <v>-288497.22358007886</v>
      </c>
    </row>
    <row r="304" spans="1:15" x14ac:dyDescent="0.25">
      <c r="A304" s="76"/>
      <c r="B304" s="81"/>
      <c r="C304" s="76">
        <f t="shared" si="44"/>
        <v>299</v>
      </c>
      <c r="D304" s="85">
        <f t="shared" si="45"/>
        <v>-13856.084583702321</v>
      </c>
      <c r="E304" s="85">
        <f t="shared" si="50"/>
        <v>-13684.493859912023</v>
      </c>
      <c r="F304" s="85">
        <f t="shared" si="51"/>
        <v>-171.59072379029749</v>
      </c>
      <c r="G304" s="86">
        <f t="shared" si="52"/>
        <v>13770.021946554358</v>
      </c>
      <c r="H304" s="80"/>
      <c r="I304" s="76"/>
      <c r="J304" s="81"/>
      <c r="K304" s="76">
        <f t="shared" si="46"/>
        <v>299</v>
      </c>
      <c r="L304" s="85">
        <f t="shared" si="47"/>
        <v>-15508.466160639337</v>
      </c>
      <c r="M304" s="85">
        <f t="shared" si="48"/>
        <v>-15329.10498707873</v>
      </c>
      <c r="N304" s="85">
        <f t="shared" si="49"/>
        <v>-179.3611735606064</v>
      </c>
      <c r="O304" s="86">
        <f t="shared" si="53"/>
        <v>-303826.32856715762</v>
      </c>
    </row>
    <row r="305" spans="1:15" x14ac:dyDescent="0.25">
      <c r="A305" s="76"/>
      <c r="B305" s="81">
        <f>SUM(D294:D305)</f>
        <v>-166273.01500442784</v>
      </c>
      <c r="C305" s="76">
        <f t="shared" si="44"/>
        <v>300</v>
      </c>
      <c r="D305" s="85">
        <f t="shared" si="45"/>
        <v>-13856.084583702321</v>
      </c>
      <c r="E305" s="85">
        <f t="shared" si="50"/>
        <v>-13770.021946536457</v>
      </c>
      <c r="F305" s="85">
        <f t="shared" si="51"/>
        <v>-86.062637165863634</v>
      </c>
      <c r="G305" s="86">
        <f t="shared" si="52"/>
        <v>1.7900674720294774E-8</v>
      </c>
      <c r="H305" s="80"/>
      <c r="I305" s="76"/>
      <c r="J305" s="81">
        <f>SUM(L294:L305)</f>
        <v>-186101.59392767205</v>
      </c>
      <c r="K305" s="76">
        <f t="shared" si="46"/>
        <v>300</v>
      </c>
      <c r="L305" s="85">
        <f t="shared" si="47"/>
        <v>-15508.466160639337</v>
      </c>
      <c r="M305" s="85">
        <f t="shared" si="48"/>
        <v>-15418.524766170014</v>
      </c>
      <c r="N305" s="85">
        <f t="shared" si="49"/>
        <v>-89.941394469322404</v>
      </c>
      <c r="O305" s="86">
        <f t="shared" si="53"/>
        <v>-319244.85333332763</v>
      </c>
    </row>
    <row r="306" spans="1:15" x14ac:dyDescent="0.25">
      <c r="A306" s="76"/>
      <c r="B306" s="81"/>
      <c r="C306" s="76">
        <f t="shared" si="44"/>
        <v>301</v>
      </c>
      <c r="D306" s="85">
        <f t="shared" si="45"/>
        <v>-13856.084583702321</v>
      </c>
      <c r="E306" s="85" t="e">
        <f t="shared" si="50"/>
        <v>#NUM!</v>
      </c>
      <c r="F306" s="85" t="e">
        <f t="shared" si="51"/>
        <v>#NUM!</v>
      </c>
      <c r="G306" s="86" t="e">
        <f t="shared" si="52"/>
        <v>#NUM!</v>
      </c>
      <c r="H306" s="80"/>
      <c r="I306" s="76"/>
      <c r="J306" s="81"/>
      <c r="K306" s="76">
        <f t="shared" si="46"/>
        <v>301</v>
      </c>
      <c r="L306" s="85">
        <f t="shared" si="47"/>
        <v>-15508.466160639337</v>
      </c>
      <c r="M306" s="85" t="e">
        <f t="shared" si="48"/>
        <v>#NUM!</v>
      </c>
      <c r="N306" s="85" t="e">
        <f t="shared" si="49"/>
        <v>#NUM!</v>
      </c>
      <c r="O306" s="86" t="e">
        <f t="shared" si="53"/>
        <v>#NUM!</v>
      </c>
    </row>
    <row r="307" spans="1:15" x14ac:dyDescent="0.25">
      <c r="A307" s="76"/>
      <c r="B307" s="81"/>
      <c r="C307" s="76">
        <f t="shared" si="44"/>
        <v>302</v>
      </c>
      <c r="D307" s="85">
        <f t="shared" si="45"/>
        <v>-13856.084583702321</v>
      </c>
      <c r="E307" s="85" t="e">
        <f t="shared" si="50"/>
        <v>#NUM!</v>
      </c>
      <c r="F307" s="85" t="e">
        <f t="shared" si="51"/>
        <v>#NUM!</v>
      </c>
      <c r="G307" s="86" t="e">
        <f t="shared" si="52"/>
        <v>#NUM!</v>
      </c>
      <c r="H307" s="80"/>
      <c r="I307" s="76"/>
      <c r="J307" s="81"/>
      <c r="K307" s="76">
        <f t="shared" si="46"/>
        <v>302</v>
      </c>
      <c r="L307" s="85">
        <f t="shared" si="47"/>
        <v>-15508.466160639337</v>
      </c>
      <c r="M307" s="85" t="e">
        <f t="shared" si="48"/>
        <v>#NUM!</v>
      </c>
      <c r="N307" s="85" t="e">
        <f t="shared" si="49"/>
        <v>#NUM!</v>
      </c>
      <c r="O307" s="86" t="e">
        <f t="shared" si="53"/>
        <v>#NUM!</v>
      </c>
    </row>
    <row r="308" spans="1:15" x14ac:dyDescent="0.25">
      <c r="A308" s="76"/>
      <c r="B308" s="81"/>
      <c r="C308" s="76">
        <f t="shared" si="44"/>
        <v>303</v>
      </c>
      <c r="D308" s="85">
        <f t="shared" si="45"/>
        <v>-13856.084583702321</v>
      </c>
      <c r="E308" s="85" t="e">
        <f t="shared" si="50"/>
        <v>#NUM!</v>
      </c>
      <c r="F308" s="85" t="e">
        <f t="shared" si="51"/>
        <v>#NUM!</v>
      </c>
      <c r="G308" s="86" t="e">
        <f t="shared" si="52"/>
        <v>#NUM!</v>
      </c>
      <c r="H308" s="80"/>
      <c r="I308" s="76"/>
      <c r="J308" s="81"/>
      <c r="K308" s="76">
        <f t="shared" si="46"/>
        <v>303</v>
      </c>
      <c r="L308" s="85">
        <f t="shared" si="47"/>
        <v>-15508.466160639337</v>
      </c>
      <c r="M308" s="85" t="e">
        <f t="shared" si="48"/>
        <v>#NUM!</v>
      </c>
      <c r="N308" s="85" t="e">
        <f t="shared" si="49"/>
        <v>#NUM!</v>
      </c>
      <c r="O308" s="86" t="e">
        <f t="shared" si="53"/>
        <v>#NUM!</v>
      </c>
    </row>
    <row r="309" spans="1:15" x14ac:dyDescent="0.25">
      <c r="A309" s="76"/>
      <c r="B309" s="81"/>
      <c r="C309" s="76">
        <f t="shared" si="44"/>
        <v>304</v>
      </c>
      <c r="D309" s="85">
        <f t="shared" si="45"/>
        <v>-13856.084583702321</v>
      </c>
      <c r="E309" s="85" t="e">
        <f t="shared" si="50"/>
        <v>#NUM!</v>
      </c>
      <c r="F309" s="85" t="e">
        <f t="shared" si="51"/>
        <v>#NUM!</v>
      </c>
      <c r="G309" s="86" t="e">
        <f t="shared" si="52"/>
        <v>#NUM!</v>
      </c>
      <c r="H309" s="80"/>
      <c r="I309" s="76"/>
      <c r="J309" s="81"/>
      <c r="K309" s="76">
        <f t="shared" si="46"/>
        <v>304</v>
      </c>
      <c r="L309" s="85">
        <f t="shared" si="47"/>
        <v>-15508.466160639337</v>
      </c>
      <c r="M309" s="85" t="e">
        <f t="shared" si="48"/>
        <v>#NUM!</v>
      </c>
      <c r="N309" s="85" t="e">
        <f t="shared" si="49"/>
        <v>#NUM!</v>
      </c>
      <c r="O309" s="86" t="e">
        <f t="shared" si="53"/>
        <v>#NUM!</v>
      </c>
    </row>
    <row r="310" spans="1:15" x14ac:dyDescent="0.25">
      <c r="A310" s="76"/>
      <c r="B310" s="81"/>
      <c r="C310" s="76">
        <f t="shared" si="44"/>
        <v>305</v>
      </c>
      <c r="D310" s="85">
        <f t="shared" si="45"/>
        <v>-13856.084583702321</v>
      </c>
      <c r="E310" s="85" t="e">
        <f t="shared" si="50"/>
        <v>#NUM!</v>
      </c>
      <c r="F310" s="85" t="e">
        <f t="shared" si="51"/>
        <v>#NUM!</v>
      </c>
      <c r="G310" s="86" t="e">
        <f t="shared" si="52"/>
        <v>#NUM!</v>
      </c>
      <c r="H310" s="80"/>
      <c r="I310" s="76"/>
      <c r="J310" s="81"/>
      <c r="K310" s="76">
        <f t="shared" si="46"/>
        <v>305</v>
      </c>
      <c r="L310" s="85">
        <f t="shared" si="47"/>
        <v>-15508.466160639337</v>
      </c>
      <c r="M310" s="85" t="e">
        <f t="shared" si="48"/>
        <v>#NUM!</v>
      </c>
      <c r="N310" s="85" t="e">
        <f t="shared" si="49"/>
        <v>#NUM!</v>
      </c>
      <c r="O310" s="86" t="e">
        <f t="shared" si="53"/>
        <v>#NUM!</v>
      </c>
    </row>
    <row r="311" spans="1:15" x14ac:dyDescent="0.25">
      <c r="A311" s="76"/>
      <c r="B311" s="81"/>
      <c r="C311" s="76">
        <f t="shared" si="44"/>
        <v>306</v>
      </c>
      <c r="D311" s="85">
        <f t="shared" si="45"/>
        <v>-13856.084583702321</v>
      </c>
      <c r="E311" s="85" t="e">
        <f t="shared" si="50"/>
        <v>#NUM!</v>
      </c>
      <c r="F311" s="85" t="e">
        <f t="shared" si="51"/>
        <v>#NUM!</v>
      </c>
      <c r="G311" s="86" t="e">
        <f t="shared" si="52"/>
        <v>#NUM!</v>
      </c>
      <c r="H311" s="80"/>
      <c r="I311" s="76"/>
      <c r="J311" s="81"/>
      <c r="K311" s="76">
        <f t="shared" si="46"/>
        <v>306</v>
      </c>
      <c r="L311" s="85">
        <f t="shared" si="47"/>
        <v>-15508.466160639337</v>
      </c>
      <c r="M311" s="85" t="e">
        <f t="shared" si="48"/>
        <v>#NUM!</v>
      </c>
      <c r="N311" s="85" t="e">
        <f t="shared" si="49"/>
        <v>#NUM!</v>
      </c>
      <c r="O311" s="86" t="e">
        <f t="shared" si="53"/>
        <v>#NUM!</v>
      </c>
    </row>
    <row r="312" spans="1:15" x14ac:dyDescent="0.25">
      <c r="A312" s="76"/>
      <c r="B312" s="81"/>
      <c r="C312" s="76">
        <f t="shared" si="44"/>
        <v>307</v>
      </c>
      <c r="D312" s="85">
        <f t="shared" si="45"/>
        <v>-13856.084583702321</v>
      </c>
      <c r="E312" s="85" t="e">
        <f t="shared" si="50"/>
        <v>#NUM!</v>
      </c>
      <c r="F312" s="85" t="e">
        <f t="shared" si="51"/>
        <v>#NUM!</v>
      </c>
      <c r="G312" s="86" t="e">
        <f t="shared" si="52"/>
        <v>#NUM!</v>
      </c>
      <c r="H312" s="80"/>
      <c r="I312" s="76"/>
      <c r="J312" s="81"/>
      <c r="K312" s="76">
        <f t="shared" si="46"/>
        <v>307</v>
      </c>
      <c r="L312" s="85">
        <f t="shared" si="47"/>
        <v>-15508.466160639337</v>
      </c>
      <c r="M312" s="85" t="e">
        <f t="shared" si="48"/>
        <v>#NUM!</v>
      </c>
      <c r="N312" s="85" t="e">
        <f t="shared" si="49"/>
        <v>#NUM!</v>
      </c>
      <c r="O312" s="86" t="e">
        <f t="shared" si="53"/>
        <v>#NUM!</v>
      </c>
    </row>
    <row r="313" spans="1:15" x14ac:dyDescent="0.25">
      <c r="A313" s="76"/>
      <c r="B313" s="81"/>
      <c r="C313" s="76">
        <f t="shared" si="44"/>
        <v>308</v>
      </c>
      <c r="D313" s="85">
        <f t="shared" si="45"/>
        <v>-13856.084583702321</v>
      </c>
      <c r="E313" s="85" t="e">
        <f t="shared" si="50"/>
        <v>#NUM!</v>
      </c>
      <c r="F313" s="85" t="e">
        <f t="shared" si="51"/>
        <v>#NUM!</v>
      </c>
      <c r="G313" s="86" t="e">
        <f t="shared" si="52"/>
        <v>#NUM!</v>
      </c>
      <c r="H313" s="80"/>
      <c r="I313" s="76"/>
      <c r="J313" s="81"/>
      <c r="K313" s="76">
        <f t="shared" si="46"/>
        <v>308</v>
      </c>
      <c r="L313" s="85">
        <f t="shared" si="47"/>
        <v>-15508.466160639337</v>
      </c>
      <c r="M313" s="85" t="e">
        <f t="shared" si="48"/>
        <v>#NUM!</v>
      </c>
      <c r="N313" s="85" t="e">
        <f t="shared" si="49"/>
        <v>#NUM!</v>
      </c>
      <c r="O313" s="86" t="e">
        <f t="shared" si="53"/>
        <v>#NUM!</v>
      </c>
    </row>
    <row r="314" spans="1:15" x14ac:dyDescent="0.25">
      <c r="A314" s="76"/>
      <c r="B314" s="81"/>
      <c r="C314" s="76">
        <f t="shared" si="44"/>
        <v>309</v>
      </c>
      <c r="D314" s="85">
        <f t="shared" si="45"/>
        <v>-13856.084583702321</v>
      </c>
      <c r="E314" s="85" t="e">
        <f t="shared" si="50"/>
        <v>#NUM!</v>
      </c>
      <c r="F314" s="85" t="e">
        <f t="shared" si="51"/>
        <v>#NUM!</v>
      </c>
      <c r="G314" s="86" t="e">
        <f t="shared" si="52"/>
        <v>#NUM!</v>
      </c>
      <c r="H314" s="80"/>
      <c r="I314" s="76"/>
      <c r="J314" s="81"/>
      <c r="K314" s="76">
        <f t="shared" si="46"/>
        <v>309</v>
      </c>
      <c r="L314" s="85">
        <f t="shared" si="47"/>
        <v>-15508.466160639337</v>
      </c>
      <c r="M314" s="85" t="e">
        <f t="shared" si="48"/>
        <v>#NUM!</v>
      </c>
      <c r="N314" s="85" t="e">
        <f t="shared" si="49"/>
        <v>#NUM!</v>
      </c>
      <c r="O314" s="86" t="e">
        <f t="shared" si="53"/>
        <v>#NUM!</v>
      </c>
    </row>
    <row r="315" spans="1:15" x14ac:dyDescent="0.25">
      <c r="A315" s="76"/>
      <c r="B315" s="81"/>
      <c r="C315" s="76">
        <f t="shared" si="44"/>
        <v>310</v>
      </c>
      <c r="D315" s="85">
        <f t="shared" si="45"/>
        <v>-13856.084583702321</v>
      </c>
      <c r="E315" s="85" t="e">
        <f t="shared" si="50"/>
        <v>#NUM!</v>
      </c>
      <c r="F315" s="85" t="e">
        <f t="shared" si="51"/>
        <v>#NUM!</v>
      </c>
      <c r="G315" s="86" t="e">
        <f t="shared" si="52"/>
        <v>#NUM!</v>
      </c>
      <c r="H315" s="80"/>
      <c r="I315" s="76"/>
      <c r="J315" s="81"/>
      <c r="K315" s="76">
        <f t="shared" si="46"/>
        <v>310</v>
      </c>
      <c r="L315" s="85">
        <f t="shared" si="47"/>
        <v>-15508.466160639337</v>
      </c>
      <c r="M315" s="85" t="e">
        <f t="shared" si="48"/>
        <v>#NUM!</v>
      </c>
      <c r="N315" s="85" t="e">
        <f t="shared" si="49"/>
        <v>#NUM!</v>
      </c>
      <c r="O315" s="86" t="e">
        <f t="shared" si="53"/>
        <v>#NUM!</v>
      </c>
    </row>
    <row r="316" spans="1:15" x14ac:dyDescent="0.25">
      <c r="A316" s="76"/>
      <c r="B316" s="81"/>
      <c r="C316" s="76">
        <f t="shared" si="44"/>
        <v>311</v>
      </c>
      <c r="D316" s="85">
        <f t="shared" si="45"/>
        <v>-13856.084583702321</v>
      </c>
      <c r="E316" s="85" t="e">
        <f t="shared" si="50"/>
        <v>#NUM!</v>
      </c>
      <c r="F316" s="85" t="e">
        <f t="shared" si="51"/>
        <v>#NUM!</v>
      </c>
      <c r="G316" s="86" t="e">
        <f t="shared" si="52"/>
        <v>#NUM!</v>
      </c>
      <c r="H316" s="80"/>
      <c r="I316" s="76"/>
      <c r="J316" s="81"/>
      <c r="K316" s="76">
        <f t="shared" si="46"/>
        <v>311</v>
      </c>
      <c r="L316" s="85">
        <f t="shared" si="47"/>
        <v>-15508.466160639337</v>
      </c>
      <c r="M316" s="85" t="e">
        <f t="shared" si="48"/>
        <v>#NUM!</v>
      </c>
      <c r="N316" s="85" t="e">
        <f t="shared" si="49"/>
        <v>#NUM!</v>
      </c>
      <c r="O316" s="86" t="e">
        <f t="shared" si="53"/>
        <v>#NUM!</v>
      </c>
    </row>
    <row r="317" spans="1:15" x14ac:dyDescent="0.25">
      <c r="A317" s="76"/>
      <c r="B317" s="81">
        <f>SUM(D306:D317)</f>
        <v>-166273.01500442784</v>
      </c>
      <c r="C317" s="76">
        <f t="shared" si="44"/>
        <v>312</v>
      </c>
      <c r="D317" s="85">
        <f t="shared" si="45"/>
        <v>-13856.084583702321</v>
      </c>
      <c r="E317" s="85" t="e">
        <f t="shared" si="50"/>
        <v>#NUM!</v>
      </c>
      <c r="F317" s="85" t="e">
        <f t="shared" si="51"/>
        <v>#NUM!</v>
      </c>
      <c r="G317" s="86" t="e">
        <f t="shared" si="52"/>
        <v>#NUM!</v>
      </c>
      <c r="H317" s="80"/>
      <c r="I317" s="76"/>
      <c r="J317" s="81">
        <f>SUM(L306:L317)</f>
        <v>-186101.59392767205</v>
      </c>
      <c r="K317" s="76">
        <f t="shared" si="46"/>
        <v>312</v>
      </c>
      <c r="L317" s="85">
        <f t="shared" si="47"/>
        <v>-15508.466160639337</v>
      </c>
      <c r="M317" s="85" t="e">
        <f t="shared" si="48"/>
        <v>#NUM!</v>
      </c>
      <c r="N317" s="85" t="e">
        <f t="shared" si="49"/>
        <v>#NUM!</v>
      </c>
      <c r="O317" s="86" t="e">
        <f t="shared" si="53"/>
        <v>#NUM!</v>
      </c>
    </row>
    <row r="318" spans="1:15" x14ac:dyDescent="0.25">
      <c r="A318" s="76"/>
      <c r="B318" s="81"/>
      <c r="C318" s="76">
        <f t="shared" si="44"/>
        <v>313</v>
      </c>
      <c r="D318" s="85">
        <f t="shared" si="45"/>
        <v>-13856.084583702321</v>
      </c>
      <c r="E318" s="85" t="e">
        <f t="shared" si="50"/>
        <v>#NUM!</v>
      </c>
      <c r="F318" s="85" t="e">
        <f t="shared" si="51"/>
        <v>#NUM!</v>
      </c>
      <c r="G318" s="86" t="e">
        <f t="shared" si="52"/>
        <v>#NUM!</v>
      </c>
      <c r="H318" s="80"/>
      <c r="I318" s="76"/>
      <c r="J318" s="81"/>
      <c r="K318" s="76">
        <f t="shared" si="46"/>
        <v>313</v>
      </c>
      <c r="L318" s="85">
        <f t="shared" si="47"/>
        <v>-15508.466160639337</v>
      </c>
      <c r="M318" s="85" t="e">
        <f t="shared" si="48"/>
        <v>#NUM!</v>
      </c>
      <c r="N318" s="85" t="e">
        <f t="shared" si="49"/>
        <v>#NUM!</v>
      </c>
      <c r="O318" s="86" t="e">
        <f t="shared" si="53"/>
        <v>#NUM!</v>
      </c>
    </row>
    <row r="319" spans="1:15" x14ac:dyDescent="0.25">
      <c r="A319" s="76"/>
      <c r="B319" s="81"/>
      <c r="C319" s="76">
        <f t="shared" si="44"/>
        <v>314</v>
      </c>
      <c r="D319" s="85">
        <f t="shared" si="45"/>
        <v>-13856.084583702321</v>
      </c>
      <c r="E319" s="85" t="e">
        <f t="shared" si="50"/>
        <v>#NUM!</v>
      </c>
      <c r="F319" s="85" t="e">
        <f t="shared" si="51"/>
        <v>#NUM!</v>
      </c>
      <c r="G319" s="86" t="e">
        <f t="shared" si="52"/>
        <v>#NUM!</v>
      </c>
      <c r="H319" s="80"/>
      <c r="I319" s="76"/>
      <c r="J319" s="81"/>
      <c r="K319" s="76">
        <f t="shared" si="46"/>
        <v>314</v>
      </c>
      <c r="L319" s="85">
        <f t="shared" si="47"/>
        <v>-15508.466160639337</v>
      </c>
      <c r="M319" s="85" t="e">
        <f t="shared" si="48"/>
        <v>#NUM!</v>
      </c>
      <c r="N319" s="85" t="e">
        <f t="shared" si="49"/>
        <v>#NUM!</v>
      </c>
      <c r="O319" s="86" t="e">
        <f t="shared" si="53"/>
        <v>#NUM!</v>
      </c>
    </row>
    <row r="320" spans="1:15" x14ac:dyDescent="0.25">
      <c r="A320" s="76"/>
      <c r="B320" s="81"/>
      <c r="C320" s="76">
        <f t="shared" si="44"/>
        <v>315</v>
      </c>
      <c r="D320" s="85">
        <f t="shared" si="45"/>
        <v>-13856.084583702321</v>
      </c>
      <c r="E320" s="85" t="e">
        <f t="shared" si="50"/>
        <v>#NUM!</v>
      </c>
      <c r="F320" s="85" t="e">
        <f t="shared" si="51"/>
        <v>#NUM!</v>
      </c>
      <c r="G320" s="86" t="e">
        <f t="shared" si="52"/>
        <v>#NUM!</v>
      </c>
      <c r="H320" s="80"/>
      <c r="I320" s="76"/>
      <c r="J320" s="81"/>
      <c r="K320" s="76">
        <f t="shared" si="46"/>
        <v>315</v>
      </c>
      <c r="L320" s="85">
        <f t="shared" si="47"/>
        <v>-15508.466160639337</v>
      </c>
      <c r="M320" s="85" t="e">
        <f t="shared" si="48"/>
        <v>#NUM!</v>
      </c>
      <c r="N320" s="85" t="e">
        <f t="shared" si="49"/>
        <v>#NUM!</v>
      </c>
      <c r="O320" s="86" t="e">
        <f t="shared" si="53"/>
        <v>#NUM!</v>
      </c>
    </row>
    <row r="321" spans="1:15" x14ac:dyDescent="0.25">
      <c r="A321" s="76"/>
      <c r="B321" s="81"/>
      <c r="C321" s="76">
        <f t="shared" si="44"/>
        <v>316</v>
      </c>
      <c r="D321" s="85">
        <f t="shared" si="45"/>
        <v>-13856.084583702321</v>
      </c>
      <c r="E321" s="85" t="e">
        <f t="shared" si="50"/>
        <v>#NUM!</v>
      </c>
      <c r="F321" s="85" t="e">
        <f t="shared" si="51"/>
        <v>#NUM!</v>
      </c>
      <c r="G321" s="86" t="e">
        <f t="shared" si="52"/>
        <v>#NUM!</v>
      </c>
      <c r="H321" s="80"/>
      <c r="I321" s="76"/>
      <c r="J321" s="81"/>
      <c r="K321" s="76">
        <f t="shared" si="46"/>
        <v>316</v>
      </c>
      <c r="L321" s="85">
        <f t="shared" si="47"/>
        <v>-15508.466160639337</v>
      </c>
      <c r="M321" s="85" t="e">
        <f t="shared" si="48"/>
        <v>#NUM!</v>
      </c>
      <c r="N321" s="85" t="e">
        <f t="shared" si="49"/>
        <v>#NUM!</v>
      </c>
      <c r="O321" s="86" t="e">
        <f t="shared" si="53"/>
        <v>#NUM!</v>
      </c>
    </row>
    <row r="322" spans="1:15" x14ac:dyDescent="0.25">
      <c r="A322" s="76"/>
      <c r="B322" s="81"/>
      <c r="C322" s="76">
        <f t="shared" si="44"/>
        <v>317</v>
      </c>
      <c r="D322" s="85">
        <f t="shared" si="45"/>
        <v>-13856.084583702321</v>
      </c>
      <c r="E322" s="85" t="e">
        <f t="shared" si="50"/>
        <v>#NUM!</v>
      </c>
      <c r="F322" s="85" t="e">
        <f t="shared" si="51"/>
        <v>#NUM!</v>
      </c>
      <c r="G322" s="86" t="e">
        <f t="shared" si="52"/>
        <v>#NUM!</v>
      </c>
      <c r="H322" s="80"/>
      <c r="I322" s="76"/>
      <c r="J322" s="81"/>
      <c r="K322" s="76">
        <f t="shared" si="46"/>
        <v>317</v>
      </c>
      <c r="L322" s="85">
        <f t="shared" si="47"/>
        <v>-15508.466160639337</v>
      </c>
      <c r="M322" s="85" t="e">
        <f t="shared" si="48"/>
        <v>#NUM!</v>
      </c>
      <c r="N322" s="85" t="e">
        <f t="shared" si="49"/>
        <v>#NUM!</v>
      </c>
      <c r="O322" s="86" t="e">
        <f t="shared" si="53"/>
        <v>#NUM!</v>
      </c>
    </row>
    <row r="323" spans="1:15" x14ac:dyDescent="0.25">
      <c r="A323" s="76"/>
      <c r="B323" s="81"/>
      <c r="C323" s="76">
        <f t="shared" si="44"/>
        <v>318</v>
      </c>
      <c r="D323" s="85">
        <f t="shared" si="45"/>
        <v>-13856.084583702321</v>
      </c>
      <c r="E323" s="85" t="e">
        <f t="shared" si="50"/>
        <v>#NUM!</v>
      </c>
      <c r="F323" s="85" t="e">
        <f t="shared" si="51"/>
        <v>#NUM!</v>
      </c>
      <c r="G323" s="86" t="e">
        <f t="shared" si="52"/>
        <v>#NUM!</v>
      </c>
      <c r="H323" s="80"/>
      <c r="I323" s="76"/>
      <c r="J323" s="81"/>
      <c r="K323" s="76">
        <f t="shared" si="46"/>
        <v>318</v>
      </c>
      <c r="L323" s="85">
        <f t="shared" si="47"/>
        <v>-15508.466160639337</v>
      </c>
      <c r="M323" s="85" t="e">
        <f t="shared" si="48"/>
        <v>#NUM!</v>
      </c>
      <c r="N323" s="85" t="e">
        <f t="shared" si="49"/>
        <v>#NUM!</v>
      </c>
      <c r="O323" s="86" t="e">
        <f t="shared" si="53"/>
        <v>#NUM!</v>
      </c>
    </row>
    <row r="324" spans="1:15" x14ac:dyDescent="0.25">
      <c r="A324" s="76"/>
      <c r="B324" s="81"/>
      <c r="C324" s="76">
        <f t="shared" si="44"/>
        <v>319</v>
      </c>
      <c r="D324" s="85">
        <f t="shared" si="45"/>
        <v>-13856.084583702321</v>
      </c>
      <c r="E324" s="85" t="e">
        <f t="shared" si="50"/>
        <v>#NUM!</v>
      </c>
      <c r="F324" s="85" t="e">
        <f t="shared" si="51"/>
        <v>#NUM!</v>
      </c>
      <c r="G324" s="86" t="e">
        <f t="shared" si="52"/>
        <v>#NUM!</v>
      </c>
      <c r="H324" s="80"/>
      <c r="I324" s="76"/>
      <c r="J324" s="81"/>
      <c r="K324" s="76">
        <f t="shared" si="46"/>
        <v>319</v>
      </c>
      <c r="L324" s="85">
        <f t="shared" si="47"/>
        <v>-15508.466160639337</v>
      </c>
      <c r="M324" s="85" t="e">
        <f t="shared" si="48"/>
        <v>#NUM!</v>
      </c>
      <c r="N324" s="85" t="e">
        <f t="shared" si="49"/>
        <v>#NUM!</v>
      </c>
      <c r="O324" s="86" t="e">
        <f t="shared" si="53"/>
        <v>#NUM!</v>
      </c>
    </row>
    <row r="325" spans="1:15" x14ac:dyDescent="0.25">
      <c r="A325" s="76"/>
      <c r="B325" s="81"/>
      <c r="C325" s="76">
        <f t="shared" si="44"/>
        <v>320</v>
      </c>
      <c r="D325" s="85">
        <f t="shared" si="45"/>
        <v>-13856.084583702321</v>
      </c>
      <c r="E325" s="85" t="e">
        <f t="shared" si="50"/>
        <v>#NUM!</v>
      </c>
      <c r="F325" s="85" t="e">
        <f t="shared" si="51"/>
        <v>#NUM!</v>
      </c>
      <c r="G325" s="86" t="e">
        <f t="shared" si="52"/>
        <v>#NUM!</v>
      </c>
      <c r="H325" s="80"/>
      <c r="I325" s="76"/>
      <c r="J325" s="81"/>
      <c r="K325" s="76">
        <f t="shared" si="46"/>
        <v>320</v>
      </c>
      <c r="L325" s="85">
        <f t="shared" si="47"/>
        <v>-15508.466160639337</v>
      </c>
      <c r="M325" s="85" t="e">
        <f t="shared" si="48"/>
        <v>#NUM!</v>
      </c>
      <c r="N325" s="85" t="e">
        <f t="shared" si="49"/>
        <v>#NUM!</v>
      </c>
      <c r="O325" s="86" t="e">
        <f t="shared" si="53"/>
        <v>#NUM!</v>
      </c>
    </row>
    <row r="326" spans="1:15" x14ac:dyDescent="0.25">
      <c r="A326" s="76"/>
      <c r="B326" s="81"/>
      <c r="C326" s="76">
        <f t="shared" si="44"/>
        <v>321</v>
      </c>
      <c r="D326" s="85">
        <f t="shared" si="45"/>
        <v>-13856.084583702321</v>
      </c>
      <c r="E326" s="85" t="e">
        <f t="shared" si="50"/>
        <v>#NUM!</v>
      </c>
      <c r="F326" s="85" t="e">
        <f t="shared" si="51"/>
        <v>#NUM!</v>
      </c>
      <c r="G326" s="86" t="e">
        <f t="shared" si="52"/>
        <v>#NUM!</v>
      </c>
      <c r="H326" s="80"/>
      <c r="I326" s="76"/>
      <c r="J326" s="81"/>
      <c r="K326" s="76">
        <f t="shared" si="46"/>
        <v>321</v>
      </c>
      <c r="L326" s="85">
        <f t="shared" si="47"/>
        <v>-15508.466160639337</v>
      </c>
      <c r="M326" s="85" t="e">
        <f t="shared" si="48"/>
        <v>#NUM!</v>
      </c>
      <c r="N326" s="85" t="e">
        <f t="shared" si="49"/>
        <v>#NUM!</v>
      </c>
      <c r="O326" s="86" t="e">
        <f t="shared" si="53"/>
        <v>#NUM!</v>
      </c>
    </row>
    <row r="327" spans="1:15" x14ac:dyDescent="0.25">
      <c r="A327" s="76"/>
      <c r="B327" s="81"/>
      <c r="C327" s="76">
        <f t="shared" si="44"/>
        <v>322</v>
      </c>
      <c r="D327" s="85">
        <f t="shared" si="45"/>
        <v>-13856.084583702321</v>
      </c>
      <c r="E327" s="85" t="e">
        <f t="shared" si="50"/>
        <v>#NUM!</v>
      </c>
      <c r="F327" s="85" t="e">
        <f t="shared" si="51"/>
        <v>#NUM!</v>
      </c>
      <c r="G327" s="86" t="e">
        <f t="shared" si="52"/>
        <v>#NUM!</v>
      </c>
      <c r="H327" s="80"/>
      <c r="I327" s="76"/>
      <c r="J327" s="81"/>
      <c r="K327" s="76">
        <f t="shared" si="46"/>
        <v>322</v>
      </c>
      <c r="L327" s="85">
        <f t="shared" si="47"/>
        <v>-15508.466160639337</v>
      </c>
      <c r="M327" s="85" t="e">
        <f t="shared" si="48"/>
        <v>#NUM!</v>
      </c>
      <c r="N327" s="85" t="e">
        <f t="shared" si="49"/>
        <v>#NUM!</v>
      </c>
      <c r="O327" s="86" t="e">
        <f t="shared" si="53"/>
        <v>#NUM!</v>
      </c>
    </row>
    <row r="328" spans="1:15" x14ac:dyDescent="0.25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-13856.084583702321</v>
      </c>
      <c r="E328" s="85" t="e">
        <f t="shared" si="50"/>
        <v>#NUM!</v>
      </c>
      <c r="F328" s="85" t="e">
        <f t="shared" si="51"/>
        <v>#NUM!</v>
      </c>
      <c r="G328" s="86" t="e">
        <f t="shared" si="52"/>
        <v>#NUM!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-15508.466160639337</v>
      </c>
      <c r="M328" s="85" t="e">
        <f t="shared" ref="M328:M341" si="58">PPMT($J$3/12,K328,$J$2,$J$1)</f>
        <v>#NUM!</v>
      </c>
      <c r="N328" s="85" t="e">
        <f t="shared" ref="N328:N341" si="59">SUM(L328-M328)</f>
        <v>#NUM!</v>
      </c>
      <c r="O328" s="86" t="e">
        <f t="shared" si="53"/>
        <v>#NUM!</v>
      </c>
    </row>
    <row r="329" spans="1:15" x14ac:dyDescent="0.25">
      <c r="A329" s="76"/>
      <c r="B329" s="81">
        <f>SUM(D318:D329)</f>
        <v>-166273.01500442784</v>
      </c>
      <c r="C329" s="76">
        <f t="shared" si="54"/>
        <v>324</v>
      </c>
      <c r="D329" s="85">
        <f t="shared" si="55"/>
        <v>-13856.084583702321</v>
      </c>
      <c r="E329" s="85" t="e">
        <f t="shared" si="50"/>
        <v>#NUM!</v>
      </c>
      <c r="F329" s="85" t="e">
        <f t="shared" si="51"/>
        <v>#NUM!</v>
      </c>
      <c r="G329" s="86" t="e">
        <f t="shared" si="52"/>
        <v>#NUM!</v>
      </c>
      <c r="H329" s="80"/>
      <c r="I329" s="76"/>
      <c r="J329" s="81">
        <f>SUM(L318:L329)</f>
        <v>-186101.59392767205</v>
      </c>
      <c r="K329" s="76">
        <f t="shared" si="56"/>
        <v>324</v>
      </c>
      <c r="L329" s="85">
        <f t="shared" si="57"/>
        <v>-15508.466160639337</v>
      </c>
      <c r="M329" s="85" t="e">
        <f t="shared" si="58"/>
        <v>#NUM!</v>
      </c>
      <c r="N329" s="85" t="e">
        <f t="shared" si="59"/>
        <v>#NUM!</v>
      </c>
      <c r="O329" s="86" t="e">
        <f t="shared" si="53"/>
        <v>#NUM!</v>
      </c>
    </row>
    <row r="330" spans="1:15" x14ac:dyDescent="0.25">
      <c r="A330" s="76"/>
      <c r="B330" s="81"/>
      <c r="C330" s="76">
        <f t="shared" si="54"/>
        <v>325</v>
      </c>
      <c r="D330" s="85">
        <f t="shared" si="55"/>
        <v>-13856.084583702321</v>
      </c>
      <c r="E330" s="85" t="e">
        <f t="shared" si="50"/>
        <v>#NUM!</v>
      </c>
      <c r="F330" s="85" t="e">
        <f t="shared" si="51"/>
        <v>#NUM!</v>
      </c>
      <c r="G330" s="86" t="e">
        <f t="shared" si="52"/>
        <v>#NUM!</v>
      </c>
      <c r="H330" s="80"/>
      <c r="I330" s="76"/>
      <c r="J330" s="81"/>
      <c r="K330" s="76">
        <f t="shared" si="56"/>
        <v>325</v>
      </c>
      <c r="L330" s="85">
        <f t="shared" si="57"/>
        <v>-15508.466160639337</v>
      </c>
      <c r="M330" s="85" t="e">
        <f t="shared" si="58"/>
        <v>#NUM!</v>
      </c>
      <c r="N330" s="85" t="e">
        <f t="shared" si="59"/>
        <v>#NUM!</v>
      </c>
      <c r="O330" s="86" t="e">
        <f t="shared" si="53"/>
        <v>#NUM!</v>
      </c>
    </row>
    <row r="331" spans="1:15" x14ac:dyDescent="0.25">
      <c r="A331" s="76"/>
      <c r="B331" s="81"/>
      <c r="C331" s="76">
        <f t="shared" si="54"/>
        <v>326</v>
      </c>
      <c r="D331" s="85">
        <f t="shared" si="55"/>
        <v>-13856.084583702321</v>
      </c>
      <c r="E331" s="85" t="e">
        <f t="shared" si="50"/>
        <v>#NUM!</v>
      </c>
      <c r="F331" s="85" t="e">
        <f t="shared" si="51"/>
        <v>#NUM!</v>
      </c>
      <c r="G331" s="86" t="e">
        <f t="shared" si="52"/>
        <v>#NUM!</v>
      </c>
      <c r="H331" s="80"/>
      <c r="I331" s="76"/>
      <c r="J331" s="81"/>
      <c r="K331" s="76">
        <f t="shared" si="56"/>
        <v>326</v>
      </c>
      <c r="L331" s="85">
        <f t="shared" si="57"/>
        <v>-15508.466160639337</v>
      </c>
      <c r="M331" s="85" t="e">
        <f t="shared" si="58"/>
        <v>#NUM!</v>
      </c>
      <c r="N331" s="85" t="e">
        <f t="shared" si="59"/>
        <v>#NUM!</v>
      </c>
      <c r="O331" s="86" t="e">
        <f t="shared" si="53"/>
        <v>#NUM!</v>
      </c>
    </row>
    <row r="332" spans="1:15" x14ac:dyDescent="0.25">
      <c r="A332" s="76"/>
      <c r="B332" s="81"/>
      <c r="C332" s="76">
        <f t="shared" si="54"/>
        <v>327</v>
      </c>
      <c r="D332" s="85">
        <f t="shared" si="55"/>
        <v>-13856.084583702321</v>
      </c>
      <c r="E332" s="85" t="e">
        <f t="shared" si="50"/>
        <v>#NUM!</v>
      </c>
      <c r="F332" s="85" t="e">
        <f t="shared" si="51"/>
        <v>#NUM!</v>
      </c>
      <c r="G332" s="86" t="e">
        <f t="shared" si="52"/>
        <v>#NUM!</v>
      </c>
      <c r="H332" s="80"/>
      <c r="I332" s="76"/>
      <c r="J332" s="81"/>
      <c r="K332" s="76">
        <f t="shared" si="56"/>
        <v>327</v>
      </c>
      <c r="L332" s="85">
        <f t="shared" si="57"/>
        <v>-15508.466160639337</v>
      </c>
      <c r="M332" s="85" t="e">
        <f t="shared" si="58"/>
        <v>#NUM!</v>
      </c>
      <c r="N332" s="85" t="e">
        <f t="shared" si="59"/>
        <v>#NUM!</v>
      </c>
      <c r="O332" s="86" t="e">
        <f t="shared" si="53"/>
        <v>#NUM!</v>
      </c>
    </row>
    <row r="333" spans="1:15" x14ac:dyDescent="0.25">
      <c r="A333" s="76"/>
      <c r="B333" s="81"/>
      <c r="C333" s="76">
        <f t="shared" si="54"/>
        <v>328</v>
      </c>
      <c r="D333" s="85">
        <f t="shared" si="55"/>
        <v>-13856.084583702321</v>
      </c>
      <c r="E333" s="85" t="e">
        <f t="shared" si="50"/>
        <v>#NUM!</v>
      </c>
      <c r="F333" s="85" t="e">
        <f t="shared" si="51"/>
        <v>#NUM!</v>
      </c>
      <c r="G333" s="86" t="e">
        <f t="shared" si="52"/>
        <v>#NUM!</v>
      </c>
      <c r="H333" s="80"/>
      <c r="I333" s="76"/>
      <c r="J333" s="81"/>
      <c r="K333" s="76">
        <f t="shared" si="56"/>
        <v>328</v>
      </c>
      <c r="L333" s="85">
        <f t="shared" si="57"/>
        <v>-15508.466160639337</v>
      </c>
      <c r="M333" s="85" t="e">
        <f t="shared" si="58"/>
        <v>#NUM!</v>
      </c>
      <c r="N333" s="85" t="e">
        <f t="shared" si="59"/>
        <v>#NUM!</v>
      </c>
      <c r="O333" s="86" t="e">
        <f t="shared" si="53"/>
        <v>#NUM!</v>
      </c>
    </row>
    <row r="334" spans="1:15" x14ac:dyDescent="0.25">
      <c r="A334" s="76"/>
      <c r="B334" s="81"/>
      <c r="C334" s="76">
        <f t="shared" si="54"/>
        <v>329</v>
      </c>
      <c r="D334" s="85">
        <f t="shared" si="55"/>
        <v>-13856.084583702321</v>
      </c>
      <c r="E334" s="85" t="e">
        <f t="shared" si="50"/>
        <v>#NUM!</v>
      </c>
      <c r="F334" s="85" t="e">
        <f t="shared" si="51"/>
        <v>#NUM!</v>
      </c>
      <c r="G334" s="86" t="e">
        <f t="shared" si="52"/>
        <v>#NUM!</v>
      </c>
      <c r="H334" s="80"/>
      <c r="I334" s="76"/>
      <c r="J334" s="81"/>
      <c r="K334" s="76">
        <f t="shared" si="56"/>
        <v>329</v>
      </c>
      <c r="L334" s="85">
        <f t="shared" si="57"/>
        <v>-15508.466160639337</v>
      </c>
      <c r="M334" s="85" t="e">
        <f t="shared" si="58"/>
        <v>#NUM!</v>
      </c>
      <c r="N334" s="85" t="e">
        <f t="shared" si="59"/>
        <v>#NUM!</v>
      </c>
      <c r="O334" s="86" t="e">
        <f t="shared" si="53"/>
        <v>#NUM!</v>
      </c>
    </row>
    <row r="335" spans="1:15" x14ac:dyDescent="0.25">
      <c r="A335" s="76"/>
      <c r="B335" s="81"/>
      <c r="C335" s="76">
        <f t="shared" si="54"/>
        <v>330</v>
      </c>
      <c r="D335" s="85">
        <f t="shared" si="55"/>
        <v>-13856.084583702321</v>
      </c>
      <c r="E335" s="85" t="e">
        <f t="shared" si="50"/>
        <v>#NUM!</v>
      </c>
      <c r="F335" s="85" t="e">
        <f t="shared" si="51"/>
        <v>#NUM!</v>
      </c>
      <c r="G335" s="86" t="e">
        <f t="shared" si="52"/>
        <v>#NUM!</v>
      </c>
      <c r="H335" s="80"/>
      <c r="I335" s="76"/>
      <c r="J335" s="81"/>
      <c r="K335" s="76">
        <f t="shared" si="56"/>
        <v>330</v>
      </c>
      <c r="L335" s="85">
        <f t="shared" si="57"/>
        <v>-15508.466160639337</v>
      </c>
      <c r="M335" s="85" t="e">
        <f t="shared" si="58"/>
        <v>#NUM!</v>
      </c>
      <c r="N335" s="85" t="e">
        <f t="shared" si="59"/>
        <v>#NUM!</v>
      </c>
      <c r="O335" s="86" t="e">
        <f t="shared" si="53"/>
        <v>#NUM!</v>
      </c>
    </row>
    <row r="336" spans="1:15" x14ac:dyDescent="0.25">
      <c r="A336" s="76"/>
      <c r="B336" s="81"/>
      <c r="C336" s="76">
        <f t="shared" si="54"/>
        <v>331</v>
      </c>
      <c r="D336" s="85">
        <f t="shared" si="55"/>
        <v>-13856.084583702321</v>
      </c>
      <c r="E336" s="85" t="e">
        <f t="shared" si="50"/>
        <v>#NUM!</v>
      </c>
      <c r="F336" s="85" t="e">
        <f t="shared" si="51"/>
        <v>#NUM!</v>
      </c>
      <c r="G336" s="86" t="e">
        <f t="shared" si="52"/>
        <v>#NUM!</v>
      </c>
      <c r="H336" s="80"/>
      <c r="I336" s="76"/>
      <c r="J336" s="81"/>
      <c r="K336" s="76">
        <f t="shared" si="56"/>
        <v>331</v>
      </c>
      <c r="L336" s="85">
        <f t="shared" si="57"/>
        <v>-15508.466160639337</v>
      </c>
      <c r="M336" s="85" t="e">
        <f t="shared" si="58"/>
        <v>#NUM!</v>
      </c>
      <c r="N336" s="85" t="e">
        <f t="shared" si="59"/>
        <v>#NUM!</v>
      </c>
      <c r="O336" s="86" t="e">
        <f t="shared" si="53"/>
        <v>#NUM!</v>
      </c>
    </row>
    <row r="337" spans="1:15" x14ac:dyDescent="0.25">
      <c r="A337" s="76"/>
      <c r="B337" s="81"/>
      <c r="C337" s="76">
        <f t="shared" si="54"/>
        <v>332</v>
      </c>
      <c r="D337" s="85">
        <f t="shared" si="55"/>
        <v>-13856.084583702321</v>
      </c>
      <c r="E337" s="85" t="e">
        <f t="shared" si="50"/>
        <v>#NUM!</v>
      </c>
      <c r="F337" s="85" t="e">
        <f t="shared" si="51"/>
        <v>#NUM!</v>
      </c>
      <c r="G337" s="86" t="e">
        <f t="shared" si="52"/>
        <v>#NUM!</v>
      </c>
      <c r="H337" s="80"/>
      <c r="I337" s="76"/>
      <c r="J337" s="81"/>
      <c r="K337" s="76">
        <f t="shared" si="56"/>
        <v>332</v>
      </c>
      <c r="L337" s="85">
        <f t="shared" si="57"/>
        <v>-15508.466160639337</v>
      </c>
      <c r="M337" s="85" t="e">
        <f t="shared" si="58"/>
        <v>#NUM!</v>
      </c>
      <c r="N337" s="85" t="e">
        <f t="shared" si="59"/>
        <v>#NUM!</v>
      </c>
      <c r="O337" s="86" t="e">
        <f t="shared" si="53"/>
        <v>#NUM!</v>
      </c>
    </row>
    <row r="338" spans="1:15" x14ac:dyDescent="0.25">
      <c r="A338" s="76"/>
      <c r="B338" s="81"/>
      <c r="C338" s="76">
        <f t="shared" si="54"/>
        <v>333</v>
      </c>
      <c r="D338" s="85">
        <f t="shared" si="55"/>
        <v>-13856.084583702321</v>
      </c>
      <c r="E338" s="85" t="e">
        <f t="shared" si="50"/>
        <v>#NUM!</v>
      </c>
      <c r="F338" s="85" t="e">
        <f t="shared" si="51"/>
        <v>#NUM!</v>
      </c>
      <c r="G338" s="86" t="e">
        <f t="shared" si="52"/>
        <v>#NUM!</v>
      </c>
      <c r="H338" s="80"/>
      <c r="I338" s="76"/>
      <c r="J338" s="81"/>
      <c r="K338" s="76">
        <f t="shared" si="56"/>
        <v>333</v>
      </c>
      <c r="L338" s="85">
        <f t="shared" si="57"/>
        <v>-15508.466160639337</v>
      </c>
      <c r="M338" s="85" t="e">
        <f t="shared" si="58"/>
        <v>#NUM!</v>
      </c>
      <c r="N338" s="85" t="e">
        <f t="shared" si="59"/>
        <v>#NUM!</v>
      </c>
      <c r="O338" s="86" t="e">
        <f t="shared" si="53"/>
        <v>#NUM!</v>
      </c>
    </row>
    <row r="339" spans="1:15" x14ac:dyDescent="0.25">
      <c r="A339" s="76"/>
      <c r="B339" s="81"/>
      <c r="C339" s="76">
        <f t="shared" si="54"/>
        <v>334</v>
      </c>
      <c r="D339" s="85">
        <f t="shared" si="55"/>
        <v>-13856.084583702321</v>
      </c>
      <c r="E339" s="85" t="e">
        <f t="shared" si="50"/>
        <v>#NUM!</v>
      </c>
      <c r="F339" s="85" t="e">
        <f t="shared" si="51"/>
        <v>#NUM!</v>
      </c>
      <c r="G339" s="86" t="e">
        <f t="shared" si="52"/>
        <v>#NUM!</v>
      </c>
      <c r="H339" s="80"/>
      <c r="I339" s="76"/>
      <c r="J339" s="81"/>
      <c r="K339" s="76">
        <f t="shared" si="56"/>
        <v>334</v>
      </c>
      <c r="L339" s="85">
        <f t="shared" si="57"/>
        <v>-15508.466160639337</v>
      </c>
      <c r="M339" s="85" t="e">
        <f t="shared" si="58"/>
        <v>#NUM!</v>
      </c>
      <c r="N339" s="85" t="e">
        <f t="shared" si="59"/>
        <v>#NUM!</v>
      </c>
      <c r="O339" s="86" t="e">
        <f t="shared" si="53"/>
        <v>#NUM!</v>
      </c>
    </row>
    <row r="340" spans="1:15" x14ac:dyDescent="0.25">
      <c r="A340" s="76"/>
      <c r="B340" s="81"/>
      <c r="C340" s="76">
        <f t="shared" si="54"/>
        <v>335</v>
      </c>
      <c r="D340" s="85">
        <f t="shared" si="55"/>
        <v>-13856.084583702321</v>
      </c>
      <c r="E340" s="85" t="e">
        <f t="shared" si="50"/>
        <v>#NUM!</v>
      </c>
      <c r="F340" s="85" t="e">
        <f t="shared" si="51"/>
        <v>#NUM!</v>
      </c>
      <c r="G340" s="86" t="e">
        <f t="shared" si="52"/>
        <v>#NUM!</v>
      </c>
      <c r="H340" s="80"/>
      <c r="I340" s="76"/>
      <c r="J340" s="81"/>
      <c r="K340" s="76">
        <f t="shared" si="56"/>
        <v>335</v>
      </c>
      <c r="L340" s="85">
        <f t="shared" si="57"/>
        <v>-15508.466160639337</v>
      </c>
      <c r="M340" s="85" t="e">
        <f t="shared" si="58"/>
        <v>#NUM!</v>
      </c>
      <c r="N340" s="85" t="e">
        <f t="shared" si="59"/>
        <v>#NUM!</v>
      </c>
      <c r="O340" s="86" t="e">
        <f t="shared" si="53"/>
        <v>#NUM!</v>
      </c>
    </row>
    <row r="341" spans="1:15" x14ac:dyDescent="0.25">
      <c r="A341" s="76"/>
      <c r="B341" s="81">
        <f>SUM(D330:D341)</f>
        <v>-166273.01500442784</v>
      </c>
      <c r="C341" s="76">
        <f t="shared" si="54"/>
        <v>336</v>
      </c>
      <c r="D341" s="85">
        <f t="shared" si="55"/>
        <v>-13856.084583702321</v>
      </c>
      <c r="E341" s="85" t="e">
        <f t="shared" si="50"/>
        <v>#NUM!</v>
      </c>
      <c r="F341" s="85" t="e">
        <f t="shared" si="51"/>
        <v>#NUM!</v>
      </c>
      <c r="G341" s="86" t="e">
        <f t="shared" si="52"/>
        <v>#NUM!</v>
      </c>
      <c r="H341" s="80"/>
      <c r="I341" s="76"/>
      <c r="J341" s="81">
        <f>SUM(L330:L341)</f>
        <v>-186101.59392767205</v>
      </c>
      <c r="K341" s="76">
        <f t="shared" si="56"/>
        <v>336</v>
      </c>
      <c r="L341" s="85">
        <f t="shared" si="57"/>
        <v>-15508.466160639337</v>
      </c>
      <c r="M341" s="85" t="e">
        <f t="shared" si="58"/>
        <v>#NUM!</v>
      </c>
      <c r="N341" s="85" t="e">
        <f t="shared" si="59"/>
        <v>#NUM!</v>
      </c>
      <c r="O341" s="86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2001-12-09T23:43:43Z</cp:lastPrinted>
  <dcterms:created xsi:type="dcterms:W3CDTF">2000-04-05T02:54:46Z</dcterms:created>
  <dcterms:modified xsi:type="dcterms:W3CDTF">2023-09-10T15:32:08Z</dcterms:modified>
</cp:coreProperties>
</file>