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252" windowWidth="14940" windowHeight="8388" activeTab="1"/>
  </bookViews>
  <sheets>
    <sheet name="dem,rec,sto" sheetId="1" r:id="rId1"/>
    <sheet name="Ehrenberg" sheetId="3" r:id="rId2"/>
  </sheets>
  <definedNames>
    <definedName name="_xlnm.Print_Area" localSheetId="0">'dem,rec,sto'!$A$1:$P$23</definedName>
    <definedName name="_xlnm.Print_Area" localSheetId="1">Ehrenberg!$A$1:$O$42</definedName>
  </definedNames>
  <calcPr calcId="0"/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L4" i="1"/>
  <c r="M4" i="1"/>
  <c r="N4" i="1"/>
  <c r="O4" i="1"/>
  <c r="D6" i="1"/>
  <c r="E6" i="1"/>
  <c r="F6" i="1"/>
  <c r="G6" i="1"/>
  <c r="H6" i="1"/>
  <c r="I6" i="1"/>
  <c r="J6" i="1"/>
  <c r="K6" i="1"/>
  <c r="L6" i="1"/>
  <c r="M6" i="1"/>
  <c r="N6" i="1"/>
  <c r="O6" i="1"/>
  <c r="D12" i="1"/>
  <c r="E12" i="1"/>
  <c r="F12" i="1"/>
  <c r="G12" i="1"/>
  <c r="H12" i="1"/>
  <c r="I12" i="1"/>
  <c r="J12" i="1"/>
  <c r="K12" i="1"/>
  <c r="L12" i="1"/>
  <c r="M12" i="1"/>
  <c r="N12" i="1"/>
  <c r="O12" i="1"/>
  <c r="D14" i="1"/>
  <c r="E14" i="1"/>
  <c r="F14" i="1"/>
  <c r="G14" i="1"/>
  <c r="H14" i="1"/>
  <c r="I14" i="1"/>
  <c r="J14" i="1"/>
  <c r="K14" i="1"/>
  <c r="L14" i="1"/>
  <c r="M14" i="1"/>
  <c r="N14" i="1"/>
  <c r="O14" i="1"/>
  <c r="D19" i="1"/>
  <c r="E19" i="1"/>
  <c r="F19" i="1"/>
  <c r="G19" i="1"/>
  <c r="H19" i="1"/>
  <c r="I19" i="1"/>
  <c r="J19" i="1"/>
  <c r="K19" i="1"/>
  <c r="L19" i="1"/>
  <c r="M19" i="1"/>
  <c r="N19" i="1"/>
  <c r="O19" i="1"/>
  <c r="D21" i="1"/>
  <c r="E21" i="1"/>
  <c r="F21" i="1"/>
  <c r="G21" i="1"/>
  <c r="H21" i="1"/>
  <c r="I21" i="1"/>
  <c r="J21" i="1"/>
  <c r="K21" i="1"/>
  <c r="L21" i="1"/>
  <c r="M21" i="1"/>
  <c r="N21" i="1"/>
  <c r="O21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P29" i="1"/>
  <c r="P30" i="1"/>
  <c r="C4" i="3"/>
  <c r="D4" i="3"/>
  <c r="E4" i="3"/>
  <c r="F4" i="3"/>
  <c r="G4" i="3"/>
  <c r="H4" i="3"/>
  <c r="I4" i="3"/>
  <c r="J4" i="3"/>
  <c r="K4" i="3"/>
  <c r="L4" i="3"/>
  <c r="M4" i="3"/>
  <c r="N4" i="3"/>
  <c r="E10" i="3"/>
  <c r="F10" i="3"/>
  <c r="G10" i="3"/>
  <c r="H10" i="3"/>
  <c r="I10" i="3"/>
  <c r="J10" i="3"/>
  <c r="K10" i="3"/>
  <c r="L10" i="3"/>
  <c r="M10" i="3"/>
  <c r="N10" i="3"/>
  <c r="C11" i="3"/>
  <c r="D11" i="3"/>
  <c r="E11" i="3"/>
  <c r="F11" i="3"/>
  <c r="G11" i="3"/>
  <c r="H11" i="3"/>
  <c r="I11" i="3"/>
  <c r="J11" i="3"/>
  <c r="K11" i="3"/>
  <c r="L11" i="3"/>
  <c r="M11" i="3"/>
  <c r="N11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C17" i="3"/>
  <c r="D17" i="3"/>
  <c r="E17" i="3"/>
  <c r="F17" i="3"/>
  <c r="G17" i="3"/>
  <c r="H17" i="3"/>
  <c r="I17" i="3"/>
  <c r="J17" i="3"/>
  <c r="K17" i="3"/>
  <c r="L17" i="3"/>
  <c r="M17" i="3"/>
  <c r="N17" i="3"/>
  <c r="C19" i="3"/>
  <c r="D19" i="3"/>
  <c r="E19" i="3"/>
  <c r="F19" i="3"/>
  <c r="G19" i="3"/>
  <c r="H19" i="3"/>
  <c r="I19" i="3"/>
  <c r="J19" i="3"/>
  <c r="K19" i="3"/>
  <c r="L19" i="3"/>
  <c r="M19" i="3"/>
  <c r="N19" i="3"/>
  <c r="C20" i="3"/>
  <c r="D20" i="3"/>
  <c r="E20" i="3"/>
  <c r="F20" i="3"/>
  <c r="G20" i="3"/>
  <c r="H20" i="3"/>
  <c r="I20" i="3"/>
  <c r="J20" i="3"/>
  <c r="K20" i="3"/>
  <c r="L20" i="3"/>
  <c r="M20" i="3"/>
  <c r="N20" i="3"/>
  <c r="C21" i="3"/>
  <c r="D21" i="3"/>
  <c r="E21" i="3"/>
  <c r="F21" i="3"/>
  <c r="G21" i="3"/>
  <c r="H21" i="3"/>
  <c r="I21" i="3"/>
  <c r="J21" i="3"/>
  <c r="K21" i="3"/>
  <c r="L21" i="3"/>
  <c r="M21" i="3"/>
  <c r="N21" i="3"/>
  <c r="C22" i="3"/>
  <c r="D22" i="3"/>
  <c r="E22" i="3"/>
  <c r="F22" i="3"/>
  <c r="G22" i="3"/>
  <c r="H22" i="3"/>
  <c r="I22" i="3"/>
  <c r="J22" i="3"/>
  <c r="K22" i="3"/>
  <c r="L22" i="3"/>
  <c r="M22" i="3"/>
  <c r="N22" i="3"/>
  <c r="C23" i="3"/>
  <c r="D23" i="3"/>
  <c r="E23" i="3"/>
  <c r="F23" i="3"/>
  <c r="G23" i="3"/>
  <c r="H23" i="3"/>
  <c r="I23" i="3"/>
  <c r="J23" i="3"/>
  <c r="K23" i="3"/>
  <c r="L23" i="3"/>
  <c r="M23" i="3"/>
  <c r="N23" i="3"/>
  <c r="C24" i="3"/>
  <c r="D24" i="3"/>
  <c r="E24" i="3"/>
  <c r="F24" i="3"/>
  <c r="G24" i="3"/>
  <c r="H24" i="3"/>
  <c r="I24" i="3"/>
  <c r="J24" i="3"/>
  <c r="K24" i="3"/>
  <c r="L24" i="3"/>
  <c r="M24" i="3"/>
  <c r="N24" i="3"/>
  <c r="C25" i="3"/>
  <c r="D25" i="3"/>
  <c r="E25" i="3"/>
  <c r="F25" i="3"/>
  <c r="G25" i="3"/>
  <c r="H25" i="3"/>
  <c r="I25" i="3"/>
  <c r="J25" i="3"/>
  <c r="K25" i="3"/>
  <c r="L25" i="3"/>
  <c r="M25" i="3"/>
  <c r="N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C31" i="3"/>
  <c r="D31" i="3"/>
  <c r="E31" i="3"/>
  <c r="F31" i="3"/>
  <c r="G31" i="3"/>
  <c r="H31" i="3"/>
  <c r="I31" i="3"/>
  <c r="J31" i="3"/>
  <c r="K31" i="3"/>
  <c r="L31" i="3"/>
  <c r="M31" i="3"/>
  <c r="N31" i="3"/>
  <c r="C33" i="3"/>
  <c r="D33" i="3"/>
  <c r="E33" i="3"/>
  <c r="F33" i="3"/>
  <c r="G33" i="3"/>
  <c r="H33" i="3"/>
  <c r="I33" i="3"/>
  <c r="J33" i="3"/>
  <c r="K33" i="3"/>
  <c r="L33" i="3"/>
  <c r="M33" i="3"/>
  <c r="N33" i="3"/>
  <c r="C34" i="3"/>
  <c r="D34" i="3"/>
  <c r="E34" i="3"/>
  <c r="F34" i="3"/>
  <c r="G34" i="3"/>
  <c r="H34" i="3"/>
  <c r="I34" i="3"/>
  <c r="J34" i="3"/>
  <c r="K34" i="3"/>
  <c r="L34" i="3"/>
  <c r="M34" i="3"/>
  <c r="N34" i="3"/>
  <c r="C35" i="3"/>
  <c r="D35" i="3"/>
  <c r="E35" i="3"/>
  <c r="F35" i="3"/>
  <c r="G35" i="3"/>
  <c r="H35" i="3"/>
  <c r="I35" i="3"/>
  <c r="J35" i="3"/>
  <c r="K35" i="3"/>
  <c r="L35" i="3"/>
  <c r="M35" i="3"/>
  <c r="N35" i="3"/>
  <c r="C36" i="3"/>
  <c r="D36" i="3"/>
  <c r="E36" i="3"/>
  <c r="F36" i="3"/>
  <c r="G36" i="3"/>
  <c r="H36" i="3"/>
  <c r="I36" i="3"/>
  <c r="J36" i="3"/>
  <c r="K36" i="3"/>
  <c r="L36" i="3"/>
  <c r="M36" i="3"/>
  <c r="N36" i="3"/>
  <c r="C37" i="3"/>
  <c r="D37" i="3"/>
  <c r="E37" i="3"/>
  <c r="F37" i="3"/>
  <c r="G37" i="3"/>
  <c r="H37" i="3"/>
  <c r="I37" i="3"/>
  <c r="J37" i="3"/>
  <c r="K37" i="3"/>
  <c r="L37" i="3"/>
  <c r="M37" i="3"/>
  <c r="N37" i="3"/>
  <c r="C38" i="3"/>
  <c r="D38" i="3"/>
  <c r="E38" i="3"/>
  <c r="F38" i="3"/>
  <c r="G38" i="3"/>
  <c r="H38" i="3"/>
  <c r="I38" i="3"/>
  <c r="J38" i="3"/>
  <c r="K38" i="3"/>
  <c r="L38" i="3"/>
  <c r="M38" i="3"/>
  <c r="N38" i="3"/>
  <c r="C39" i="3"/>
  <c r="D39" i="3"/>
  <c r="E39" i="3"/>
  <c r="F39" i="3"/>
  <c r="G39" i="3"/>
  <c r="H39" i="3"/>
  <c r="I39" i="3"/>
  <c r="J39" i="3"/>
  <c r="K39" i="3"/>
  <c r="L39" i="3"/>
  <c r="M39" i="3"/>
  <c r="N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O43" i="3"/>
  <c r="O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</calcChain>
</file>

<file path=xl/sharedStrings.xml><?xml version="1.0" encoding="utf-8"?>
<sst xmlns="http://schemas.openxmlformats.org/spreadsheetml/2006/main" count="88" uniqueCount="45">
  <si>
    <t>Winter Forecast</t>
  </si>
  <si>
    <t>Bal Jan</t>
  </si>
  <si>
    <t>Total Receipts</t>
  </si>
  <si>
    <t>Inj/WD</t>
  </si>
  <si>
    <t>System Sendout</t>
  </si>
  <si>
    <t>Ending Inventory</t>
  </si>
  <si>
    <t>Case 1 Demand</t>
  </si>
  <si>
    <t>Dem + Sto = Receipts</t>
  </si>
  <si>
    <t>Expected Demand</t>
  </si>
  <si>
    <t>Case 5 Demand</t>
  </si>
  <si>
    <t>Highest Demand</t>
  </si>
  <si>
    <t>Adj. 1999 Demand</t>
  </si>
  <si>
    <t>Lowest Demand</t>
  </si>
  <si>
    <t>Socal</t>
  </si>
  <si>
    <t>Cal Prod</t>
  </si>
  <si>
    <t>TW Needles</t>
  </si>
  <si>
    <t>KRS</t>
  </si>
  <si>
    <t>Kern/Mojave</t>
  </si>
  <si>
    <t>EPNG Topock</t>
  </si>
  <si>
    <t>EPNG Ehrenberg</t>
  </si>
  <si>
    <t>PG&amp;E</t>
  </si>
  <si>
    <t>Total EPNG to Cal</t>
  </si>
  <si>
    <t>1998 Ehrenberg</t>
  </si>
  <si>
    <t>1999 Ehrenberg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</si>
  <si>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</si>
  <si>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</si>
  <si>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</si>
  <si>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</si>
  <si>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</si>
  <si>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</si>
  <si>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</si>
  <si>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</si>
  <si>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</si>
  <si>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</si>
  <si>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</si>
  <si>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</si>
  <si>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</si>
  <si>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>High Demand</t>
  </si>
  <si>
    <t>Low Demand</t>
  </si>
  <si>
    <t>1999 w/ lower J&amp;V</t>
  </si>
  <si>
    <t>Demand</t>
  </si>
  <si>
    <t>Expected</t>
  </si>
  <si>
    <t>High</t>
  </si>
  <si>
    <t>Low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</si>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</sst>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/d/yy"/>
    <numFmt numFmtId="166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u/>
      <sz val="8"/>
      <color indexed="9"/>
      <name val="Arial"/>
    </font>
    <font>
      <sz val="8"/>
      <name val="Arial"/>
    </font>
    <font>
      <b/>
      <sz val="8"/>
      <name val="Arial"/>
    </font>
    <font>
      <b/>
      <u/>
      <sz val="8"/>
      <color indexed="8"/>
      <name val="Arial"/>
    </font>
    <font>
      <b/>
      <i/>
      <sz val="8"/>
      <name val="Arial"/>
    </font>
    <font>
      <b/>
      <u/>
      <sz val="8"/>
      <name val="Arial"/>
    </font>
    <font>
      <sz val="8"/>
      <name val="Arial"/>
    </font>
    <font>
      <b/>
      <sz val="8"/>
      <name val="Arial"/>
      <family val="2"/>
    </font>
    <font>
      <b/>
      <u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17" fontId="7" fillId="0" borderId="1" xfId="0" applyNumberFormat="1" applyFont="1" applyFill="1" applyBorder="1" applyAlignment="1">
      <alignment horizontal="center"/>
    </xf>
    <xf numFmtId="17" fontId="7" fillId="0" borderId="2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6" fontId="8" fillId="0" borderId="0" xfId="1" applyNumberFormat="1" applyFont="1" applyAlignment="1">
      <alignment horizontal="center"/>
    </xf>
    <xf numFmtId="166" fontId="9" fillId="0" borderId="0" xfId="1" applyNumberFormat="1" applyFont="1" applyAlignment="1">
      <alignment horizontal="center"/>
    </xf>
    <xf numFmtId="166" fontId="9" fillId="0" borderId="0" xfId="1" applyNumberFormat="1" applyFont="1" applyBorder="1" applyAlignment="1">
      <alignment horizontal="center"/>
    </xf>
    <xf numFmtId="166" fontId="8" fillId="0" borderId="3" xfId="1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6" fontId="8" fillId="0" borderId="0" xfId="1" applyNumberFormat="1" applyFont="1" applyBorder="1" applyAlignment="1">
      <alignment horizontal="center"/>
    </xf>
    <xf numFmtId="166" fontId="8" fillId="0" borderId="6" xfId="1" applyNumberFormat="1" applyFont="1" applyBorder="1" applyAlignment="1">
      <alignment horizontal="center"/>
    </xf>
    <xf numFmtId="166" fontId="9" fillId="0" borderId="6" xfId="1" applyNumberFormat="1" applyFont="1" applyBorder="1" applyAlignment="1">
      <alignment horizontal="center"/>
    </xf>
    <xf numFmtId="166" fontId="8" fillId="0" borderId="7" xfId="1" applyNumberFormat="1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166" fontId="9" fillId="0" borderId="9" xfId="1" applyNumberFormat="1" applyFont="1" applyBorder="1" applyAlignment="1">
      <alignment horizontal="center"/>
    </xf>
    <xf numFmtId="166" fontId="9" fillId="0" borderId="10" xfId="1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6" fontId="8" fillId="2" borderId="0" xfId="1" applyNumberFormat="1" applyFont="1" applyFill="1" applyBorder="1" applyAlignment="1">
      <alignment horizontal="center"/>
    </xf>
    <xf numFmtId="166" fontId="8" fillId="2" borderId="3" xfId="1" applyNumberFormat="1" applyFont="1" applyFill="1" applyBorder="1" applyAlignment="1">
      <alignment horizontal="center"/>
    </xf>
    <xf numFmtId="166" fontId="8" fillId="0" borderId="0" xfId="0" applyNumberFormat="1" applyFont="1" applyAlignment="1">
      <alignment horizontal="center"/>
    </xf>
    <xf numFmtId="37" fontId="8" fillId="0" borderId="0" xfId="0" applyNumberFormat="1" applyFont="1" applyAlignment="1">
      <alignment horizontal="center"/>
    </xf>
    <xf numFmtId="37" fontId="8" fillId="0" borderId="0" xfId="0" applyNumberFormat="1" applyFont="1" applyAlignment="1">
      <alignment horizontal="right"/>
    </xf>
    <xf numFmtId="166" fontId="8" fillId="0" borderId="0" xfId="0" applyNumberFormat="1" applyFont="1" applyAlignment="1">
      <alignment horizontal="right"/>
    </xf>
    <xf numFmtId="37" fontId="8" fillId="0" borderId="0" xfId="0" applyNumberFormat="1" applyFont="1" applyAlignment="1"/>
    <xf numFmtId="166" fontId="8" fillId="2" borderId="0" xfId="0" applyNumberFormat="1" applyFont="1" applyFill="1" applyAlignment="1">
      <alignment horizontal="right"/>
    </xf>
    <xf numFmtId="0" fontId="10" fillId="0" borderId="0" xfId="0" applyFont="1" applyAlignment="1">
      <alignment horizontal="center"/>
    </xf>
    <xf numFmtId="0" fontId="8" fillId="0" borderId="0" xfId="0" quotePrefix="1" applyFont="1" applyAlignment="1">
      <alignment horizontal="center"/>
    </xf>
    <xf numFmtId="166" fontId="8" fillId="0" borderId="0" xfId="0" applyNumberFormat="1" applyFont="1" applyFill="1" applyAlignment="1">
      <alignment horizontal="right"/>
    </xf>
    <xf numFmtId="0" fontId="3" fillId="0" borderId="0" xfId="0" applyFont="1" applyAlignment="1"/>
    <xf numFmtId="0" fontId="3" fillId="0" borderId="0" xfId="0" applyNumberFormat="1" applyFont="1" applyAlignment="1"/>
    <xf numFmtId="0" fontId="8" fillId="0" borderId="0" xfId="0" applyFont="1" applyAlignment="1"/>
    <xf numFmtId="17" fontId="5" fillId="0" borderId="0" xfId="0" applyNumberFormat="1" applyFont="1" applyFill="1" applyBorder="1" applyAlignment="1"/>
    <xf numFmtId="37" fontId="6" fillId="3" borderId="4" xfId="0" applyNumberFormat="1" applyFont="1" applyFill="1" applyBorder="1" applyAlignment="1"/>
    <xf numFmtId="164" fontId="7" fillId="0" borderId="1" xfId="0" applyNumberFormat="1" applyFont="1" applyFill="1" applyBorder="1" applyAlignment="1"/>
    <xf numFmtId="17" fontId="7" fillId="0" borderId="1" xfId="0" applyNumberFormat="1" applyFont="1" applyFill="1" applyBorder="1" applyAlignment="1"/>
    <xf numFmtId="17" fontId="7" fillId="0" borderId="2" xfId="0" applyNumberFormat="1" applyFont="1" applyFill="1" applyBorder="1" applyAlignment="1"/>
    <xf numFmtId="37" fontId="4" fillId="0" borderId="5" xfId="0" applyNumberFormat="1" applyFont="1" applyFill="1" applyBorder="1" applyAlignment="1"/>
    <xf numFmtId="38" fontId="3" fillId="0" borderId="0" xfId="0" applyNumberFormat="1" applyFont="1" applyFill="1" applyBorder="1" applyAlignment="1"/>
    <xf numFmtId="38" fontId="3" fillId="0" borderId="6" xfId="0" applyNumberFormat="1" applyFont="1" applyFill="1" applyBorder="1" applyAlignment="1"/>
    <xf numFmtId="37" fontId="3" fillId="0" borderId="3" xfId="0" applyNumberFormat="1" applyFont="1" applyFill="1" applyBorder="1" applyAlignment="1"/>
    <xf numFmtId="37" fontId="3" fillId="0" borderId="7" xfId="0" applyNumberFormat="1" applyFont="1" applyFill="1" applyBorder="1" applyAlignment="1"/>
    <xf numFmtId="37" fontId="4" fillId="0" borderId="8" xfId="0" applyNumberFormat="1" applyFont="1" applyBorder="1" applyAlignment="1"/>
    <xf numFmtId="37" fontId="4" fillId="0" borderId="9" xfId="0" applyNumberFormat="1" applyFont="1" applyBorder="1" applyAlignment="1"/>
    <xf numFmtId="37" fontId="4" fillId="0" borderId="10" xfId="0" applyNumberFormat="1" applyFont="1" applyBorder="1" applyAlignment="1"/>
    <xf numFmtId="0" fontId="4" fillId="0" borderId="0" xfId="0" applyFont="1" applyAlignment="1"/>
    <xf numFmtId="38" fontId="3" fillId="0" borderId="3" xfId="0" applyNumberFormat="1" applyFont="1" applyFill="1" applyBorder="1" applyAlignment="1"/>
    <xf numFmtId="37" fontId="3" fillId="0" borderId="0" xfId="0" applyNumberFormat="1" applyFont="1" applyAlignment="1"/>
    <xf numFmtId="166" fontId="8" fillId="0" borderId="0" xfId="1" applyNumberFormat="1" applyFont="1" applyAlignment="1"/>
    <xf numFmtId="166" fontId="3" fillId="0" borderId="0" xfId="1" applyNumberFormat="1" applyFont="1" applyAlignment="1"/>
    <xf numFmtId="0" fontId="3" fillId="0" borderId="0" xfId="0" applyFont="1" applyBorder="1" applyAlignment="1"/>
    <xf numFmtId="17" fontId="2" fillId="0" borderId="0" xfId="0" applyNumberFormat="1" applyFont="1" applyFill="1" applyBorder="1" applyAlignment="1"/>
    <xf numFmtId="0" fontId="8" fillId="0" borderId="0" xfId="0" applyFont="1" applyAlignment="1">
      <alignment horizontal="left"/>
    </xf>
    <xf numFmtId="164" fontId="7" fillId="0" borderId="0" xfId="0" applyNumberFormat="1" applyFont="1" applyFill="1" applyBorder="1" applyAlignment="1"/>
    <xf numFmtId="17" fontId="7" fillId="0" borderId="0" xfId="0" applyNumberFormat="1" applyFont="1" applyFill="1" applyBorder="1" applyAlignment="1"/>
    <xf numFmtId="37" fontId="4" fillId="0" borderId="0" xfId="0" applyNumberFormat="1" applyFont="1" applyFill="1" applyBorder="1" applyAlignment="1"/>
    <xf numFmtId="37" fontId="3" fillId="0" borderId="0" xfId="0" applyNumberFormat="1" applyFont="1" applyFill="1" applyBorder="1" applyAlignment="1"/>
    <xf numFmtId="37" fontId="6" fillId="0" borderId="0" xfId="0" applyNumberFormat="1" applyFont="1" applyFill="1" applyBorder="1" applyAlignment="1"/>
    <xf numFmtId="0" fontId="8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0" xfId="0" applyNumberFormat="1" applyFont="1" applyFill="1" applyBorder="1" applyAlignment="1"/>
    <xf numFmtId="0" fontId="7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4"/>
  <sheetViews>
    <sheetView workbookViewId="0">
      <selection activeCell="A32" sqref="A32"/>
    </sheetView>
  </sheetViews>
  <sheetFormatPr defaultColWidth="9.109375" defaultRowHeight="10.199999999999999" x14ac:dyDescent="0.2"/>
  <cols>
    <col min="1" max="1" width="19.33203125" style="32" bestFit="1" customWidth="1"/>
    <col min="2" max="2" width="15.88671875" style="32" customWidth="1"/>
    <col min="3" max="3" width="9.33203125" style="32" bestFit="1" customWidth="1"/>
    <col min="4" max="15" width="12.88671875" style="32" bestFit="1" customWidth="1"/>
    <col min="16" max="16384" width="9.109375" style="32"/>
  </cols>
  <sheetData>
    <row r="1" spans="1:15" ht="10.8" thickBot="1" x14ac:dyDescent="0.25">
      <c r="A1" s="30"/>
      <c r="B1" s="30"/>
      <c r="C1" s="30"/>
      <c r="D1" s="30">
        <v>24</v>
      </c>
      <c r="E1" s="30">
        <v>29</v>
      </c>
      <c r="F1" s="30">
        <v>31</v>
      </c>
      <c r="G1" s="30">
        <v>30</v>
      </c>
      <c r="H1" s="30">
        <v>31</v>
      </c>
      <c r="I1" s="30">
        <v>30</v>
      </c>
      <c r="J1" s="31">
        <v>31</v>
      </c>
      <c r="K1" s="30">
        <v>31</v>
      </c>
      <c r="L1" s="30">
        <v>30</v>
      </c>
      <c r="M1" s="30">
        <v>31</v>
      </c>
      <c r="N1" s="30">
        <v>30</v>
      </c>
      <c r="O1" s="30">
        <v>31</v>
      </c>
    </row>
    <row r="2" spans="1:15" x14ac:dyDescent="0.2">
      <c r="A2" s="33" t="s">
        <v>8</v>
      </c>
      <c r="B2" s="34" t="s">
        <v>0</v>
      </c>
      <c r="C2" s="35">
        <v>36531</v>
      </c>
      <c r="D2" s="36" t="s">
        <v>1</v>
      </c>
      <c r="E2" s="36">
        <v>36557</v>
      </c>
      <c r="F2" s="36">
        <v>36586</v>
      </c>
      <c r="G2" s="36">
        <v>36617</v>
      </c>
      <c r="H2" s="36">
        <v>36647</v>
      </c>
      <c r="I2" s="36">
        <v>36678</v>
      </c>
      <c r="J2" s="36">
        <v>36708</v>
      </c>
      <c r="K2" s="36">
        <v>36739</v>
      </c>
      <c r="L2" s="36">
        <v>36770</v>
      </c>
      <c r="M2" s="36">
        <v>36800</v>
      </c>
      <c r="N2" s="36">
        <v>36831</v>
      </c>
      <c r="O2" s="37">
        <v>36861</v>
      </c>
    </row>
    <row r="3" spans="1:15" x14ac:dyDescent="0.2">
      <c r="A3" s="30" t="s">
        <v>6</v>
      </c>
      <c r="B3" s="38" t="s">
        <v>2</v>
      </c>
      <c r="C3" s="39"/>
      <c r="D3" s="39">
        <v>2700000</v>
      </c>
      <c r="E3" s="39">
        <v>2725000</v>
      </c>
      <c r="F3" s="39">
        <v>2800000</v>
      </c>
      <c r="G3" s="39">
        <v>2850000</v>
      </c>
      <c r="H3" s="39">
        <v>2850000</v>
      </c>
      <c r="I3" s="39">
        <v>3000000</v>
      </c>
      <c r="J3" s="39">
        <v>3000000</v>
      </c>
      <c r="K3" s="39">
        <v>3000000</v>
      </c>
      <c r="L3" s="39">
        <v>3000000</v>
      </c>
      <c r="M3" s="39">
        <v>2800000</v>
      </c>
      <c r="N3" s="39">
        <v>2750000</v>
      </c>
      <c r="O3" s="40">
        <v>2650000</v>
      </c>
    </row>
    <row r="4" spans="1:15" x14ac:dyDescent="0.2">
      <c r="A4" s="30" t="s">
        <v>7</v>
      </c>
      <c r="B4" s="38" t="s">
        <v>3</v>
      </c>
      <c r="C4" s="39"/>
      <c r="D4" s="39">
        <f t="shared" ref="D4:O4" si="0">D3-D5</f>
        <v>-550000</v>
      </c>
      <c r="E4" s="39">
        <f t="shared" si="0"/>
        <v>-425000</v>
      </c>
      <c r="F4" s="39">
        <f t="shared" si="0"/>
        <v>-150000</v>
      </c>
      <c r="G4" s="39">
        <f t="shared" si="0"/>
        <v>100000</v>
      </c>
      <c r="H4" s="39">
        <f t="shared" si="0"/>
        <v>525000</v>
      </c>
      <c r="I4" s="39">
        <f t="shared" si="0"/>
        <v>425000</v>
      </c>
      <c r="J4" s="39">
        <f t="shared" si="0"/>
        <v>275000</v>
      </c>
      <c r="K4" s="39">
        <f t="shared" si="0"/>
        <v>75000</v>
      </c>
      <c r="L4" s="39">
        <f t="shared" si="0"/>
        <v>275000</v>
      </c>
      <c r="M4" s="39">
        <f t="shared" si="0"/>
        <v>50000</v>
      </c>
      <c r="N4" s="39">
        <f t="shared" si="0"/>
        <v>0</v>
      </c>
      <c r="O4" s="40">
        <f t="shared" si="0"/>
        <v>-400000</v>
      </c>
    </row>
    <row r="5" spans="1:15" ht="10.8" thickBot="1" x14ac:dyDescent="0.25">
      <c r="A5" s="30" t="s">
        <v>8</v>
      </c>
      <c r="B5" s="38" t="s">
        <v>4</v>
      </c>
      <c r="C5" s="39"/>
      <c r="D5" s="41">
        <v>3250000</v>
      </c>
      <c r="E5" s="41">
        <v>3150000</v>
      </c>
      <c r="F5" s="41">
        <v>2950000</v>
      </c>
      <c r="G5" s="41">
        <v>2750000</v>
      </c>
      <c r="H5" s="41">
        <v>2325000</v>
      </c>
      <c r="I5" s="41">
        <v>2575000</v>
      </c>
      <c r="J5" s="41">
        <v>2725000</v>
      </c>
      <c r="K5" s="41">
        <v>2925000</v>
      </c>
      <c r="L5" s="41">
        <v>2725000</v>
      </c>
      <c r="M5" s="41">
        <v>2750000</v>
      </c>
      <c r="N5" s="41">
        <v>2750000</v>
      </c>
      <c r="O5" s="42">
        <v>3050000</v>
      </c>
    </row>
    <row r="6" spans="1:15" ht="11.4" thickTop="1" thickBot="1" x14ac:dyDescent="0.25">
      <c r="A6" s="30"/>
      <c r="B6" s="43" t="s">
        <v>5</v>
      </c>
      <c r="C6" s="44">
        <v>72302000</v>
      </c>
      <c r="D6" s="44">
        <f t="shared" ref="D6:O6" si="1">C6+D4*D1</f>
        <v>59102000</v>
      </c>
      <c r="E6" s="44">
        <f t="shared" si="1"/>
        <v>46777000</v>
      </c>
      <c r="F6" s="44">
        <f t="shared" si="1"/>
        <v>42127000</v>
      </c>
      <c r="G6" s="44">
        <f t="shared" si="1"/>
        <v>45127000</v>
      </c>
      <c r="H6" s="44">
        <f t="shared" si="1"/>
        <v>61402000</v>
      </c>
      <c r="I6" s="44">
        <f t="shared" si="1"/>
        <v>74152000</v>
      </c>
      <c r="J6" s="44">
        <f t="shared" si="1"/>
        <v>82677000</v>
      </c>
      <c r="K6" s="44">
        <f t="shared" si="1"/>
        <v>85002000</v>
      </c>
      <c r="L6" s="44">
        <f t="shared" si="1"/>
        <v>93252000</v>
      </c>
      <c r="M6" s="44">
        <f t="shared" si="1"/>
        <v>94802000</v>
      </c>
      <c r="N6" s="44">
        <f t="shared" si="1"/>
        <v>94802000</v>
      </c>
      <c r="O6" s="45">
        <f t="shared" si="1"/>
        <v>82402000</v>
      </c>
    </row>
    <row r="7" spans="1:15" x14ac:dyDescent="0.2">
      <c r="A7" s="30"/>
      <c r="B7" s="30"/>
      <c r="C7" s="30"/>
      <c r="D7" s="30"/>
      <c r="E7" s="30"/>
      <c r="F7" s="30"/>
      <c r="G7" s="30"/>
      <c r="H7" s="30"/>
      <c r="I7" s="30"/>
      <c r="J7" s="46"/>
      <c r="K7" s="30"/>
      <c r="L7" s="30"/>
      <c r="M7" s="30"/>
      <c r="N7" s="30"/>
      <c r="O7" s="30"/>
    </row>
    <row r="8" spans="1:15" x14ac:dyDescent="0.2">
      <c r="A8" s="30"/>
      <c r="B8" s="30"/>
      <c r="C8" s="30"/>
      <c r="D8" s="30"/>
      <c r="E8" s="30"/>
      <c r="F8" s="30"/>
      <c r="G8" s="30"/>
      <c r="H8" s="30"/>
      <c r="I8" s="30"/>
      <c r="J8" s="46"/>
      <c r="K8" s="30"/>
      <c r="L8" s="30"/>
      <c r="M8" s="30"/>
      <c r="N8" s="30"/>
      <c r="O8" s="30"/>
    </row>
    <row r="9" spans="1:15" ht="10.8" thickBot="1" x14ac:dyDescent="0.25">
      <c r="A9" s="30"/>
      <c r="B9" s="30"/>
      <c r="C9" s="30"/>
      <c r="D9" s="30">
        <v>24</v>
      </c>
      <c r="E9" s="30">
        <v>29</v>
      </c>
      <c r="F9" s="30">
        <v>31</v>
      </c>
      <c r="G9" s="30">
        <v>30</v>
      </c>
      <c r="H9" s="30">
        <v>31</v>
      </c>
      <c r="I9" s="30">
        <v>30</v>
      </c>
      <c r="J9" s="31">
        <v>31</v>
      </c>
      <c r="K9" s="30">
        <v>31</v>
      </c>
      <c r="L9" s="30">
        <v>30</v>
      </c>
      <c r="M9" s="30">
        <v>31</v>
      </c>
      <c r="N9" s="30">
        <v>30</v>
      </c>
      <c r="O9" s="30">
        <v>31</v>
      </c>
    </row>
    <row r="10" spans="1:15" x14ac:dyDescent="0.2">
      <c r="A10" s="33" t="s">
        <v>10</v>
      </c>
      <c r="B10" s="34" t="s">
        <v>0</v>
      </c>
      <c r="C10" s="35">
        <v>36531</v>
      </c>
      <c r="D10" s="36" t="s">
        <v>1</v>
      </c>
      <c r="E10" s="36">
        <v>36557</v>
      </c>
      <c r="F10" s="36">
        <v>36586</v>
      </c>
      <c r="G10" s="36">
        <v>36617</v>
      </c>
      <c r="H10" s="36">
        <v>36647</v>
      </c>
      <c r="I10" s="36">
        <v>36678</v>
      </c>
      <c r="J10" s="36">
        <v>36708</v>
      </c>
      <c r="K10" s="36">
        <v>36739</v>
      </c>
      <c r="L10" s="36">
        <v>36770</v>
      </c>
      <c r="M10" s="36">
        <v>36800</v>
      </c>
      <c r="N10" s="36">
        <v>36831</v>
      </c>
      <c r="O10" s="37">
        <v>36861</v>
      </c>
    </row>
    <row r="11" spans="1:15" x14ac:dyDescent="0.2">
      <c r="A11" s="30" t="s">
        <v>9</v>
      </c>
      <c r="B11" s="38" t="s">
        <v>2</v>
      </c>
      <c r="C11" s="39"/>
      <c r="D11" s="39">
        <v>2700000</v>
      </c>
      <c r="E11" s="39">
        <v>2800000</v>
      </c>
      <c r="F11" s="39">
        <v>2900000</v>
      </c>
      <c r="G11" s="39">
        <v>3000000</v>
      </c>
      <c r="H11" s="39">
        <v>3000000</v>
      </c>
      <c r="I11" s="39">
        <v>3000000</v>
      </c>
      <c r="J11" s="39">
        <v>3100000</v>
      </c>
      <c r="K11" s="39">
        <v>3150000</v>
      </c>
      <c r="L11" s="39">
        <v>3050000</v>
      </c>
      <c r="M11" s="39">
        <v>3000000</v>
      </c>
      <c r="N11" s="39">
        <v>3000000</v>
      </c>
      <c r="O11" s="40">
        <v>2650000</v>
      </c>
    </row>
    <row r="12" spans="1:15" x14ac:dyDescent="0.2">
      <c r="A12" s="30" t="s">
        <v>7</v>
      </c>
      <c r="B12" s="38" t="s">
        <v>3</v>
      </c>
      <c r="C12" s="39"/>
      <c r="D12" s="39">
        <f t="shared" ref="D12:O12" si="2">D11-D13</f>
        <v>-750000</v>
      </c>
      <c r="E12" s="39">
        <f t="shared" si="2"/>
        <v>-450000</v>
      </c>
      <c r="F12" s="39">
        <f t="shared" si="2"/>
        <v>-150000</v>
      </c>
      <c r="G12" s="39">
        <f t="shared" si="2"/>
        <v>180000</v>
      </c>
      <c r="H12" s="39">
        <f t="shared" si="2"/>
        <v>530000</v>
      </c>
      <c r="I12" s="39">
        <f t="shared" si="2"/>
        <v>330000</v>
      </c>
      <c r="J12" s="39">
        <f t="shared" si="2"/>
        <v>230000</v>
      </c>
      <c r="K12" s="39">
        <f t="shared" si="2"/>
        <v>80000</v>
      </c>
      <c r="L12" s="39">
        <f t="shared" si="2"/>
        <v>180000</v>
      </c>
      <c r="M12" s="39">
        <f t="shared" si="2"/>
        <v>180000</v>
      </c>
      <c r="N12" s="39">
        <f t="shared" si="2"/>
        <v>230000</v>
      </c>
      <c r="O12" s="40">
        <f t="shared" si="2"/>
        <v>-520000</v>
      </c>
    </row>
    <row r="13" spans="1:15" ht="10.8" thickBot="1" x14ac:dyDescent="0.25">
      <c r="A13" s="30" t="s">
        <v>10</v>
      </c>
      <c r="B13" s="38" t="s">
        <v>4</v>
      </c>
      <c r="C13" s="47"/>
      <c r="D13" s="41">
        <v>3450000</v>
      </c>
      <c r="E13" s="41">
        <v>3250000</v>
      </c>
      <c r="F13" s="41">
        <v>3050000</v>
      </c>
      <c r="G13" s="41">
        <v>2820000</v>
      </c>
      <c r="H13" s="41">
        <v>2470000</v>
      </c>
      <c r="I13" s="41">
        <v>2670000</v>
      </c>
      <c r="J13" s="41">
        <v>2870000</v>
      </c>
      <c r="K13" s="41">
        <v>3070000</v>
      </c>
      <c r="L13" s="41">
        <v>2870000</v>
      </c>
      <c r="M13" s="41">
        <v>2820000</v>
      </c>
      <c r="N13" s="41">
        <v>2770000</v>
      </c>
      <c r="O13" s="42">
        <v>3170000</v>
      </c>
    </row>
    <row r="14" spans="1:15" ht="11.4" thickTop="1" thickBot="1" x14ac:dyDescent="0.25">
      <c r="A14" s="30"/>
      <c r="B14" s="43" t="s">
        <v>5</v>
      </c>
      <c r="C14" s="44">
        <v>72302000</v>
      </c>
      <c r="D14" s="44">
        <f t="shared" ref="D14:O14" si="3">C14+D12*D9</f>
        <v>54302000</v>
      </c>
      <c r="E14" s="44">
        <f t="shared" si="3"/>
        <v>41252000</v>
      </c>
      <c r="F14" s="44">
        <f t="shared" si="3"/>
        <v>36602000</v>
      </c>
      <c r="G14" s="44">
        <f t="shared" si="3"/>
        <v>42002000</v>
      </c>
      <c r="H14" s="44">
        <f t="shared" si="3"/>
        <v>58432000</v>
      </c>
      <c r="I14" s="44">
        <f t="shared" si="3"/>
        <v>68332000</v>
      </c>
      <c r="J14" s="44">
        <f t="shared" si="3"/>
        <v>75462000</v>
      </c>
      <c r="K14" s="44">
        <f t="shared" si="3"/>
        <v>77942000</v>
      </c>
      <c r="L14" s="44">
        <f t="shared" si="3"/>
        <v>83342000</v>
      </c>
      <c r="M14" s="44">
        <f t="shared" si="3"/>
        <v>88922000</v>
      </c>
      <c r="N14" s="44">
        <f t="shared" si="3"/>
        <v>95822000</v>
      </c>
      <c r="O14" s="45">
        <f t="shared" si="3"/>
        <v>79702000</v>
      </c>
    </row>
    <row r="15" spans="1:15" x14ac:dyDescent="0.2">
      <c r="A15" s="30"/>
      <c r="B15" s="30"/>
      <c r="C15" s="30"/>
      <c r="D15" s="30"/>
      <c r="E15" s="30"/>
      <c r="F15" s="30"/>
      <c r="G15" s="30"/>
      <c r="H15" s="30"/>
      <c r="I15" s="30"/>
      <c r="J15" s="46"/>
      <c r="K15" s="30"/>
      <c r="L15" s="30"/>
      <c r="M15" s="30"/>
      <c r="N15" s="30"/>
      <c r="O15" s="30"/>
    </row>
    <row r="16" spans="1:15" ht="10.8" thickBot="1" x14ac:dyDescent="0.25">
      <c r="A16" s="30"/>
      <c r="B16" s="30"/>
      <c r="C16" s="30"/>
      <c r="D16" s="30">
        <v>24</v>
      </c>
      <c r="E16" s="30">
        <v>29</v>
      </c>
      <c r="F16" s="30">
        <v>31</v>
      </c>
      <c r="G16" s="30">
        <v>30</v>
      </c>
      <c r="H16" s="30">
        <v>31</v>
      </c>
      <c r="I16" s="30">
        <v>30</v>
      </c>
      <c r="J16" s="31">
        <v>31</v>
      </c>
      <c r="K16" s="30">
        <v>31</v>
      </c>
      <c r="L16" s="30">
        <v>30</v>
      </c>
      <c r="M16" s="30">
        <v>31</v>
      </c>
      <c r="N16" s="30">
        <v>30</v>
      </c>
      <c r="O16" s="30">
        <v>31</v>
      </c>
    </row>
    <row r="17" spans="1:17" x14ac:dyDescent="0.2">
      <c r="A17" s="33" t="s">
        <v>12</v>
      </c>
      <c r="B17" s="34" t="s">
        <v>0</v>
      </c>
      <c r="C17" s="35">
        <v>36531</v>
      </c>
      <c r="D17" s="36" t="s">
        <v>1</v>
      </c>
      <c r="E17" s="36">
        <v>36557</v>
      </c>
      <c r="F17" s="36">
        <v>36586</v>
      </c>
      <c r="G17" s="36">
        <v>36617</v>
      </c>
      <c r="H17" s="36">
        <v>36647</v>
      </c>
      <c r="I17" s="36">
        <v>36678</v>
      </c>
      <c r="J17" s="36">
        <v>36708</v>
      </c>
      <c r="K17" s="36">
        <v>36739</v>
      </c>
      <c r="L17" s="36">
        <v>36770</v>
      </c>
      <c r="M17" s="36">
        <v>36800</v>
      </c>
      <c r="N17" s="36">
        <v>36831</v>
      </c>
      <c r="O17" s="37">
        <v>36861</v>
      </c>
    </row>
    <row r="18" spans="1:17" x14ac:dyDescent="0.2">
      <c r="A18" s="30" t="s">
        <v>11</v>
      </c>
      <c r="B18" s="38" t="s">
        <v>2</v>
      </c>
      <c r="C18" s="39"/>
      <c r="D18" s="39">
        <v>2700000</v>
      </c>
      <c r="E18" s="39">
        <v>2600000</v>
      </c>
      <c r="F18" s="39">
        <v>2600000</v>
      </c>
      <c r="G18" s="39">
        <v>2700000</v>
      </c>
      <c r="H18" s="39">
        <v>2700000</v>
      </c>
      <c r="I18" s="39">
        <v>2700000</v>
      </c>
      <c r="J18" s="39">
        <v>2750000</v>
      </c>
      <c r="K18" s="39">
        <v>2750000</v>
      </c>
      <c r="L18" s="39">
        <v>2800000</v>
      </c>
      <c r="M18" s="39">
        <v>2800000</v>
      </c>
      <c r="N18" s="39">
        <v>2800000</v>
      </c>
      <c r="O18" s="40">
        <v>2650000</v>
      </c>
    </row>
    <row r="19" spans="1:17" x14ac:dyDescent="0.2">
      <c r="A19" s="30" t="s">
        <v>7</v>
      </c>
      <c r="B19" s="38" t="s">
        <v>3</v>
      </c>
      <c r="C19" s="39"/>
      <c r="D19" s="39">
        <f t="shared" ref="D19:O19" si="4">D18-D20</f>
        <v>-450000</v>
      </c>
      <c r="E19" s="39">
        <f t="shared" si="4"/>
        <v>-333071.42857142864</v>
      </c>
      <c r="F19" s="39">
        <f t="shared" si="4"/>
        <v>-235258.06451612897</v>
      </c>
      <c r="G19" s="39">
        <f t="shared" si="4"/>
        <v>116166.66666666651</v>
      </c>
      <c r="H19" s="39">
        <f t="shared" si="4"/>
        <v>485838.70967741916</v>
      </c>
      <c r="I19" s="39">
        <f t="shared" si="4"/>
        <v>278400</v>
      </c>
      <c r="J19" s="39">
        <f t="shared" si="4"/>
        <v>106903.2258064514</v>
      </c>
      <c r="K19" s="39">
        <f t="shared" si="4"/>
        <v>43483.870967742056</v>
      </c>
      <c r="L19" s="39">
        <f t="shared" si="4"/>
        <v>154766.66666666651</v>
      </c>
      <c r="M19" s="39">
        <f t="shared" si="4"/>
        <v>400000</v>
      </c>
      <c r="N19" s="39">
        <f t="shared" si="4"/>
        <v>61400</v>
      </c>
      <c r="O19" s="40">
        <f t="shared" si="4"/>
        <v>-464903.2258064514</v>
      </c>
    </row>
    <row r="20" spans="1:17" ht="10.8" thickBot="1" x14ac:dyDescent="0.25">
      <c r="A20" s="30" t="s">
        <v>12</v>
      </c>
      <c r="B20" s="38" t="s">
        <v>4</v>
      </c>
      <c r="C20" s="47"/>
      <c r="D20" s="41">
        <v>3150000</v>
      </c>
      <c r="E20" s="41">
        <v>2933071.4285714286</v>
      </c>
      <c r="F20" s="41">
        <v>2835258.064516129</v>
      </c>
      <c r="G20" s="41">
        <v>2583833.3333333335</v>
      </c>
      <c r="H20" s="41">
        <v>2214161.2903225808</v>
      </c>
      <c r="I20" s="41">
        <v>2421600</v>
      </c>
      <c r="J20" s="41">
        <v>2643096.7741935486</v>
      </c>
      <c r="K20" s="41">
        <v>2706516.1290322579</v>
      </c>
      <c r="L20" s="41">
        <v>2645233.3333333335</v>
      </c>
      <c r="M20" s="41">
        <v>2400000</v>
      </c>
      <c r="N20" s="41">
        <v>2738600</v>
      </c>
      <c r="O20" s="42">
        <v>3114903.2258064514</v>
      </c>
    </row>
    <row r="21" spans="1:17" ht="11.4" thickTop="1" thickBot="1" x14ac:dyDescent="0.25">
      <c r="A21" s="30"/>
      <c r="B21" s="43" t="s">
        <v>5</v>
      </c>
      <c r="C21" s="44">
        <v>72302000</v>
      </c>
      <c r="D21" s="44">
        <f t="shared" ref="D21:O21" si="5">C21+D19*D16</f>
        <v>61502000</v>
      </c>
      <c r="E21" s="44">
        <f t="shared" si="5"/>
        <v>51842928.571428567</v>
      </c>
      <c r="F21" s="44">
        <f t="shared" si="5"/>
        <v>44549928.571428567</v>
      </c>
      <c r="G21" s="44">
        <f t="shared" si="5"/>
        <v>48034928.57142856</v>
      </c>
      <c r="H21" s="44">
        <f t="shared" si="5"/>
        <v>63095928.571428552</v>
      </c>
      <c r="I21" s="44">
        <f t="shared" si="5"/>
        <v>71447928.571428552</v>
      </c>
      <c r="J21" s="44">
        <f t="shared" si="5"/>
        <v>74761928.571428552</v>
      </c>
      <c r="K21" s="44">
        <f t="shared" si="5"/>
        <v>76109928.571428552</v>
      </c>
      <c r="L21" s="44">
        <f t="shared" si="5"/>
        <v>80752928.571428552</v>
      </c>
      <c r="M21" s="44">
        <f t="shared" si="5"/>
        <v>93152928.571428552</v>
      </c>
      <c r="N21" s="44">
        <f t="shared" si="5"/>
        <v>94994928.571428552</v>
      </c>
      <c r="O21" s="45">
        <f t="shared" si="5"/>
        <v>80582928.571428567</v>
      </c>
    </row>
    <row r="22" spans="1:17" x14ac:dyDescent="0.2">
      <c r="A22" s="30"/>
      <c r="B22" s="30"/>
      <c r="C22" s="30"/>
      <c r="D22" s="30"/>
      <c r="E22" s="30"/>
      <c r="F22" s="30"/>
      <c r="G22" s="30"/>
      <c r="H22" s="30"/>
      <c r="I22" s="30"/>
      <c r="J22" s="46"/>
      <c r="K22" s="30"/>
      <c r="L22" s="30"/>
      <c r="M22" s="30"/>
      <c r="N22" s="30"/>
      <c r="O22" s="30"/>
    </row>
    <row r="23" spans="1:17" x14ac:dyDescent="0.2">
      <c r="A23" s="30"/>
      <c r="B23" s="30"/>
      <c r="C23" s="30"/>
      <c r="D23" s="30"/>
      <c r="E23" s="30"/>
      <c r="F23" s="30"/>
      <c r="G23" s="30"/>
      <c r="H23" s="30"/>
      <c r="I23" s="30"/>
      <c r="J23" s="46"/>
      <c r="K23" s="30"/>
      <c r="L23" s="30"/>
      <c r="M23" s="30"/>
      <c r="N23" s="30"/>
      <c r="O23" s="30"/>
    </row>
    <row r="24" spans="1:17" x14ac:dyDescent="0.2">
      <c r="A24" s="30"/>
      <c r="B24" s="30"/>
      <c r="C24" s="30"/>
      <c r="D24" s="30"/>
      <c r="E24" s="30"/>
      <c r="F24" s="30"/>
      <c r="G24" s="30"/>
      <c r="H24" s="30"/>
      <c r="I24" s="30"/>
      <c r="J24" s="46"/>
      <c r="K24" s="30"/>
      <c r="L24" s="30"/>
      <c r="M24" s="30"/>
      <c r="N24" s="30"/>
      <c r="O24" s="30"/>
    </row>
    <row r="25" spans="1:17" x14ac:dyDescent="0.2">
      <c r="A25" s="63" t="s">
        <v>40</v>
      </c>
      <c r="B25" s="30"/>
      <c r="C25" s="30"/>
      <c r="D25" s="30"/>
      <c r="E25" s="30"/>
      <c r="F25" s="30"/>
      <c r="G25" s="30"/>
      <c r="H25" s="30"/>
      <c r="I25" s="30"/>
      <c r="J25" s="46"/>
      <c r="K25" s="30"/>
      <c r="L25" s="30"/>
      <c r="M25" s="30"/>
      <c r="N25" s="30"/>
      <c r="O25" s="30"/>
      <c r="P25" s="32" t="s">
        <v>44</v>
      </c>
    </row>
    <row r="26" spans="1:17" x14ac:dyDescent="0.2">
      <c r="A26" s="30" t="s">
        <v>41</v>
      </c>
      <c r="B26" s="30"/>
      <c r="C26" s="30"/>
      <c r="D26" s="48">
        <f>D5</f>
        <v>3250000</v>
      </c>
      <c r="E26" s="48">
        <f t="shared" ref="E26:O26" si="6">E5</f>
        <v>3150000</v>
      </c>
      <c r="F26" s="48">
        <f t="shared" si="6"/>
        <v>2950000</v>
      </c>
      <c r="G26" s="48">
        <f t="shared" si="6"/>
        <v>2750000</v>
      </c>
      <c r="H26" s="48">
        <f t="shared" si="6"/>
        <v>2325000</v>
      </c>
      <c r="I26" s="48">
        <f t="shared" si="6"/>
        <v>2575000</v>
      </c>
      <c r="J26" s="48">
        <f t="shared" si="6"/>
        <v>2725000</v>
      </c>
      <c r="K26" s="48">
        <f t="shared" si="6"/>
        <v>2925000</v>
      </c>
      <c r="L26" s="48">
        <f t="shared" si="6"/>
        <v>2725000</v>
      </c>
      <c r="M26" s="48">
        <f t="shared" si="6"/>
        <v>2750000</v>
      </c>
      <c r="N26" s="48">
        <f t="shared" si="6"/>
        <v>2750000</v>
      </c>
      <c r="O26" s="48">
        <f t="shared" si="6"/>
        <v>3050000</v>
      </c>
      <c r="P26" s="25">
        <f>AVERAGE(D26:O26)</f>
        <v>2827083.3333333335</v>
      </c>
    </row>
    <row r="27" spans="1:17" x14ac:dyDescent="0.2">
      <c r="A27" s="30" t="s">
        <v>42</v>
      </c>
      <c r="B27" s="30"/>
      <c r="C27" s="30"/>
      <c r="D27" s="48">
        <f>D13</f>
        <v>3450000</v>
      </c>
      <c r="E27" s="48">
        <f t="shared" ref="E27:O27" si="7">E13</f>
        <v>3250000</v>
      </c>
      <c r="F27" s="48">
        <f t="shared" si="7"/>
        <v>3050000</v>
      </c>
      <c r="G27" s="48">
        <f t="shared" si="7"/>
        <v>2820000</v>
      </c>
      <c r="H27" s="48">
        <f t="shared" si="7"/>
        <v>2470000</v>
      </c>
      <c r="I27" s="48">
        <f t="shared" si="7"/>
        <v>2670000</v>
      </c>
      <c r="J27" s="48">
        <f t="shared" si="7"/>
        <v>2870000</v>
      </c>
      <c r="K27" s="48">
        <f t="shared" si="7"/>
        <v>3070000</v>
      </c>
      <c r="L27" s="48">
        <f t="shared" si="7"/>
        <v>2870000</v>
      </c>
      <c r="M27" s="48">
        <f t="shared" si="7"/>
        <v>2820000</v>
      </c>
      <c r="N27" s="48">
        <f t="shared" si="7"/>
        <v>2770000</v>
      </c>
      <c r="O27" s="48">
        <f t="shared" si="7"/>
        <v>3170000</v>
      </c>
      <c r="P27" s="25">
        <f>AVERAGE(D27:O27)</f>
        <v>2940000</v>
      </c>
    </row>
    <row r="28" spans="1:17" x14ac:dyDescent="0.2">
      <c r="A28" s="30" t="s">
        <v>43</v>
      </c>
      <c r="B28" s="30"/>
      <c r="C28" s="30"/>
      <c r="D28" s="48">
        <f>D20</f>
        <v>3150000</v>
      </c>
      <c r="E28" s="48">
        <f t="shared" ref="E28:O28" si="8">E20</f>
        <v>2933071.4285714286</v>
      </c>
      <c r="F28" s="48">
        <f t="shared" si="8"/>
        <v>2835258.064516129</v>
      </c>
      <c r="G28" s="48">
        <f t="shared" si="8"/>
        <v>2583833.3333333335</v>
      </c>
      <c r="H28" s="48">
        <f t="shared" si="8"/>
        <v>2214161.2903225808</v>
      </c>
      <c r="I28" s="48">
        <f t="shared" si="8"/>
        <v>2421600</v>
      </c>
      <c r="J28" s="48">
        <f t="shared" si="8"/>
        <v>2643096.7741935486</v>
      </c>
      <c r="K28" s="48">
        <f t="shared" si="8"/>
        <v>2706516.1290322579</v>
      </c>
      <c r="L28" s="48">
        <f t="shared" si="8"/>
        <v>2645233.3333333335</v>
      </c>
      <c r="M28" s="48">
        <f t="shared" si="8"/>
        <v>2400000</v>
      </c>
      <c r="N28" s="48">
        <f t="shared" si="8"/>
        <v>2738600</v>
      </c>
      <c r="O28" s="48">
        <f t="shared" si="8"/>
        <v>3114903.2258064514</v>
      </c>
      <c r="P28" s="25">
        <f>AVERAGE(D28:O28)</f>
        <v>2698856.1315924223</v>
      </c>
    </row>
    <row r="29" spans="1:17" x14ac:dyDescent="0.2">
      <c r="A29" s="53">
        <v>1999</v>
      </c>
      <c r="D29" s="49">
        <v>2987387.0967741935</v>
      </c>
      <c r="E29" s="49">
        <v>2933071.4285714286</v>
      </c>
      <c r="F29" s="49">
        <v>2835258.064516129</v>
      </c>
      <c r="G29" s="49">
        <v>2733833.3333333335</v>
      </c>
      <c r="H29" s="49">
        <v>2214161.2903225808</v>
      </c>
      <c r="I29" s="49">
        <v>2421600</v>
      </c>
      <c r="J29" s="49">
        <v>2643096.7741935486</v>
      </c>
      <c r="K29" s="49">
        <v>2706516.1290322579</v>
      </c>
      <c r="L29" s="49">
        <v>2645233.3333333335</v>
      </c>
      <c r="M29" s="49">
        <v>2964096.7741935486</v>
      </c>
      <c r="N29" s="49">
        <v>2738600</v>
      </c>
      <c r="O29" s="49">
        <v>3114903.2258064514</v>
      </c>
      <c r="P29" s="25">
        <f>AVERAGE(D29:O29)</f>
        <v>2744813.1208397336</v>
      </c>
    </row>
    <row r="30" spans="1:17" x14ac:dyDescent="0.2">
      <c r="A30" s="53">
        <v>1998</v>
      </c>
      <c r="B30" s="30"/>
      <c r="C30" s="30"/>
      <c r="D30" s="50">
        <v>2979709.6774193547</v>
      </c>
      <c r="E30" s="50">
        <v>3107285.7142857141</v>
      </c>
      <c r="F30" s="50">
        <v>2722354.8387096776</v>
      </c>
      <c r="G30" s="50">
        <v>2586866.6666666665</v>
      </c>
      <c r="H30" s="50">
        <v>2275000</v>
      </c>
      <c r="I30" s="50">
        <v>2400000</v>
      </c>
      <c r="J30" s="50">
        <v>2675000</v>
      </c>
      <c r="K30" s="50">
        <v>2905967.7419354836</v>
      </c>
      <c r="L30" s="50">
        <v>2551133.3333333335</v>
      </c>
      <c r="M30" s="50">
        <v>2319483.8709677421</v>
      </c>
      <c r="N30" s="50">
        <v>2501400</v>
      </c>
      <c r="O30" s="50">
        <v>3137766.6666666665</v>
      </c>
      <c r="P30" s="25">
        <f>AVERAGE(D30:O30)</f>
        <v>2680164.0424987199</v>
      </c>
    </row>
    <row r="31" spans="1:17" x14ac:dyDescent="0.2">
      <c r="A31" s="33"/>
      <c r="B31" s="58"/>
      <c r="C31" s="5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9"/>
      <c r="Q31" s="59"/>
    </row>
    <row r="32" spans="1:17" x14ac:dyDescent="0.2">
      <c r="A32" s="30"/>
      <c r="B32" s="56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59"/>
      <c r="Q32" s="59"/>
    </row>
    <row r="33" spans="1:17" x14ac:dyDescent="0.2">
      <c r="A33" s="30"/>
      <c r="B33" s="56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59"/>
      <c r="Q33" s="59"/>
    </row>
    <row r="34" spans="1:17" x14ac:dyDescent="0.2">
      <c r="A34" s="30"/>
      <c r="B34" s="56"/>
      <c r="C34" s="39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9"/>
      <c r="Q34" s="59"/>
    </row>
    <row r="35" spans="1:17" x14ac:dyDescent="0.2">
      <c r="A35" s="30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9"/>
      <c r="Q35" s="59"/>
    </row>
    <row r="36" spans="1:17" x14ac:dyDescent="0.2">
      <c r="A36" s="51"/>
      <c r="B36" s="60"/>
      <c r="C36" s="60"/>
      <c r="D36" s="60"/>
      <c r="E36" s="60"/>
      <c r="F36" s="60"/>
      <c r="G36" s="60"/>
      <c r="H36" s="60"/>
      <c r="I36" s="60"/>
      <c r="J36" s="61"/>
      <c r="K36" s="60"/>
      <c r="L36" s="60"/>
      <c r="M36" s="60"/>
      <c r="N36" s="60"/>
      <c r="O36" s="60"/>
      <c r="P36" s="59"/>
      <c r="Q36" s="59"/>
    </row>
    <row r="37" spans="1:17" x14ac:dyDescent="0.2">
      <c r="A37" s="52"/>
      <c r="B37" s="60"/>
      <c r="C37" s="60"/>
      <c r="D37" s="60"/>
      <c r="E37" s="60"/>
      <c r="F37" s="60"/>
      <c r="G37" s="60"/>
      <c r="H37" s="60"/>
      <c r="I37" s="60"/>
      <c r="J37" s="62"/>
      <c r="K37" s="60"/>
      <c r="L37" s="60"/>
      <c r="M37" s="60"/>
      <c r="N37" s="60"/>
      <c r="O37" s="60"/>
      <c r="P37" s="59"/>
      <c r="Q37" s="59"/>
    </row>
    <row r="38" spans="1:17" x14ac:dyDescent="0.2">
      <c r="A38" s="33"/>
      <c r="B38" s="60"/>
      <c r="C38" s="54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9"/>
      <c r="Q38" s="59"/>
    </row>
    <row r="39" spans="1:17" x14ac:dyDescent="0.2">
      <c r="A39" s="30"/>
      <c r="B39" s="56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59"/>
      <c r="Q39" s="59"/>
    </row>
    <row r="40" spans="1:17" x14ac:dyDescent="0.2">
      <c r="A40" s="30"/>
      <c r="B40" s="56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59"/>
      <c r="Q40" s="59"/>
    </row>
    <row r="41" spans="1:17" x14ac:dyDescent="0.2">
      <c r="A41" s="30"/>
      <c r="B41" s="56"/>
      <c r="C41" s="39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9"/>
      <c r="Q41" s="59"/>
    </row>
    <row r="42" spans="1:17" x14ac:dyDescent="0.2">
      <c r="A42" s="30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9"/>
      <c r="Q42" s="59"/>
    </row>
    <row r="43" spans="1:17" x14ac:dyDescent="0.2">
      <c r="A43" s="30"/>
      <c r="B43" s="60"/>
      <c r="C43" s="60"/>
      <c r="D43" s="60"/>
      <c r="E43" s="60"/>
      <c r="F43" s="60"/>
      <c r="G43" s="60"/>
      <c r="H43" s="60"/>
      <c r="I43" s="60"/>
      <c r="J43" s="61"/>
      <c r="K43" s="60"/>
      <c r="L43" s="60"/>
      <c r="M43" s="60"/>
      <c r="N43" s="60"/>
      <c r="O43" s="60"/>
      <c r="P43" s="59"/>
      <c r="Q43" s="59"/>
    </row>
    <row r="44" spans="1:17" x14ac:dyDescent="0.2">
      <c r="A44" s="30"/>
      <c r="B44" s="60"/>
      <c r="C44" s="60"/>
      <c r="D44" s="60"/>
      <c r="E44" s="60"/>
      <c r="F44" s="60"/>
      <c r="G44" s="60"/>
      <c r="H44" s="60"/>
      <c r="I44" s="60"/>
      <c r="J44" s="62"/>
      <c r="K44" s="60"/>
      <c r="L44" s="60"/>
      <c r="M44" s="60"/>
      <c r="N44" s="60"/>
      <c r="O44" s="60"/>
      <c r="P44" s="59"/>
      <c r="Q44" s="59"/>
    </row>
    <row r="45" spans="1:17" x14ac:dyDescent="0.2">
      <c r="A45" s="33"/>
      <c r="B45" s="60"/>
      <c r="C45" s="54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9"/>
      <c r="Q45" s="59"/>
    </row>
    <row r="46" spans="1:17" x14ac:dyDescent="0.2">
      <c r="A46" s="30"/>
      <c r="B46" s="56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59"/>
      <c r="Q46" s="59"/>
    </row>
    <row r="47" spans="1:17" x14ac:dyDescent="0.2">
      <c r="A47" s="30"/>
      <c r="B47" s="56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59"/>
      <c r="Q47" s="59"/>
    </row>
    <row r="48" spans="1:17" x14ac:dyDescent="0.2">
      <c r="A48" s="30"/>
      <c r="B48" s="56"/>
      <c r="C48" s="39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9"/>
      <c r="Q48" s="59"/>
    </row>
    <row r="49" spans="1:17" x14ac:dyDescent="0.2">
      <c r="A49" s="30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9"/>
      <c r="Q49" s="59"/>
    </row>
    <row r="50" spans="1:17" x14ac:dyDescent="0.2">
      <c r="A50" s="30"/>
      <c r="B50" s="60"/>
      <c r="C50" s="60"/>
      <c r="D50" s="60"/>
      <c r="E50" s="60"/>
      <c r="F50" s="60"/>
      <c r="G50" s="60"/>
      <c r="H50" s="60"/>
      <c r="I50" s="60"/>
      <c r="J50" s="61"/>
      <c r="K50" s="60"/>
      <c r="L50" s="60"/>
      <c r="M50" s="60"/>
      <c r="N50" s="60"/>
      <c r="O50" s="60"/>
      <c r="P50" s="59"/>
      <c r="Q50" s="59"/>
    </row>
    <row r="51" spans="1:17" x14ac:dyDescent="0.2">
      <c r="A51" s="30"/>
      <c r="B51" s="60"/>
      <c r="C51" s="60"/>
      <c r="D51" s="60"/>
      <c r="E51" s="60"/>
      <c r="F51" s="60"/>
      <c r="G51" s="60"/>
      <c r="H51" s="60"/>
      <c r="I51" s="60"/>
      <c r="J51" s="62"/>
      <c r="K51" s="60"/>
      <c r="L51" s="60"/>
      <c r="M51" s="60"/>
      <c r="N51" s="60"/>
      <c r="O51" s="60"/>
      <c r="P51" s="59"/>
      <c r="Q51" s="59"/>
    </row>
    <row r="52" spans="1:17" x14ac:dyDescent="0.2">
      <c r="A52" s="33"/>
      <c r="B52" s="60"/>
      <c r="C52" s="54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9"/>
      <c r="Q52" s="59"/>
    </row>
    <row r="53" spans="1:17" x14ac:dyDescent="0.2">
      <c r="A53" s="30"/>
      <c r="B53" s="56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59"/>
      <c r="Q53" s="59"/>
    </row>
    <row r="54" spans="1:17" x14ac:dyDescent="0.2">
      <c r="A54" s="30"/>
      <c r="B54" s="56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59"/>
      <c r="Q54" s="59"/>
    </row>
    <row r="55" spans="1:17" x14ac:dyDescent="0.2">
      <c r="A55" s="30"/>
      <c r="B55" s="56"/>
      <c r="C55" s="39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9"/>
      <c r="Q55" s="59"/>
    </row>
    <row r="56" spans="1:17" x14ac:dyDescent="0.2">
      <c r="A56" s="30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9"/>
      <c r="Q56" s="59"/>
    </row>
    <row r="57" spans="1:17" x14ac:dyDescent="0.2">
      <c r="A57" s="30"/>
      <c r="B57" s="60"/>
      <c r="C57" s="60"/>
      <c r="D57" s="60"/>
      <c r="E57" s="60"/>
      <c r="F57" s="60"/>
      <c r="G57" s="60"/>
      <c r="H57" s="60"/>
      <c r="I57" s="60"/>
      <c r="J57" s="61"/>
      <c r="K57" s="60"/>
      <c r="L57" s="60"/>
      <c r="M57" s="60"/>
      <c r="N57" s="60"/>
      <c r="O57" s="60"/>
      <c r="P57" s="59"/>
      <c r="Q57" s="59"/>
    </row>
    <row r="58" spans="1:17" x14ac:dyDescent="0.2">
      <c r="A58" s="30"/>
      <c r="B58" s="60"/>
      <c r="C58" s="60"/>
      <c r="D58" s="60"/>
      <c r="E58" s="60"/>
      <c r="F58" s="60"/>
      <c r="G58" s="60"/>
      <c r="H58" s="60"/>
      <c r="I58" s="60"/>
      <c r="J58" s="62"/>
      <c r="K58" s="60"/>
      <c r="L58" s="60"/>
      <c r="M58" s="60"/>
      <c r="N58" s="60"/>
      <c r="O58" s="60"/>
      <c r="P58" s="59"/>
      <c r="Q58" s="59"/>
    </row>
    <row r="59" spans="1:17" x14ac:dyDescent="0.2">
      <c r="A59" s="33"/>
      <c r="B59" s="58"/>
      <c r="C59" s="54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9"/>
      <c r="Q59" s="59"/>
    </row>
    <row r="60" spans="1:17" x14ac:dyDescent="0.2">
      <c r="A60" s="30"/>
      <c r="B60" s="56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59"/>
      <c r="Q60" s="59"/>
    </row>
    <row r="61" spans="1:17" x14ac:dyDescent="0.2">
      <c r="A61" s="30"/>
      <c r="B61" s="56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59"/>
      <c r="Q61" s="59"/>
    </row>
    <row r="62" spans="1:17" x14ac:dyDescent="0.2">
      <c r="A62" s="30"/>
      <c r="B62" s="56"/>
      <c r="C62" s="39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9"/>
      <c r="Q62" s="59"/>
    </row>
    <row r="63" spans="1:17" x14ac:dyDescent="0.2">
      <c r="A63" s="3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9"/>
      <c r="Q63" s="59"/>
    </row>
    <row r="64" spans="1:17" x14ac:dyDescent="0.2">
      <c r="A64" s="30"/>
      <c r="B64" s="30"/>
      <c r="C64" s="30"/>
      <c r="D64" s="30"/>
      <c r="E64" s="30"/>
      <c r="F64" s="30"/>
      <c r="G64" s="30"/>
      <c r="H64" s="30"/>
      <c r="I64" s="30"/>
      <c r="J64" s="46"/>
      <c r="K64" s="30"/>
      <c r="L64" s="30"/>
      <c r="M64" s="30"/>
      <c r="N64" s="30"/>
      <c r="O64" s="30"/>
    </row>
  </sheetData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47"/>
  <sheetViews>
    <sheetView tabSelected="1" topLeftCell="A42" zoomScale="85" workbookViewId="0">
      <selection activeCell="A50" sqref="A50"/>
    </sheetView>
  </sheetViews>
  <sheetFormatPr defaultColWidth="9.109375" defaultRowHeight="10.199999999999999" x14ac:dyDescent="0.2"/>
  <cols>
    <col min="1" max="1" width="13.5546875" style="3" bestFit="1" customWidth="1"/>
    <col min="2" max="2" width="16.44140625" style="3" customWidth="1"/>
    <col min="3" max="14" width="12.88671875" style="3" bestFit="1" customWidth="1"/>
    <col min="15" max="16384" width="9.109375" style="3"/>
  </cols>
  <sheetData>
    <row r="2" spans="1:15" ht="10.8" thickBot="1" x14ac:dyDescent="0.25"/>
    <row r="3" spans="1:15" x14ac:dyDescent="0.2">
      <c r="B3" s="8" t="s">
        <v>13</v>
      </c>
      <c r="C3" s="1" t="s">
        <v>1</v>
      </c>
      <c r="D3" s="1">
        <v>36557</v>
      </c>
      <c r="E3" s="1">
        <v>36586</v>
      </c>
      <c r="F3" s="1">
        <v>36617</v>
      </c>
      <c r="G3" s="1">
        <v>36647</v>
      </c>
      <c r="H3" s="1">
        <v>36678</v>
      </c>
      <c r="I3" s="1">
        <v>36708</v>
      </c>
      <c r="J3" s="1">
        <v>36739</v>
      </c>
      <c r="K3" s="1">
        <v>36770</v>
      </c>
      <c r="L3" s="1">
        <v>36800</v>
      </c>
      <c r="M3" s="1">
        <v>36831</v>
      </c>
      <c r="N3" s="2">
        <v>36861</v>
      </c>
    </row>
    <row r="4" spans="1:15" x14ac:dyDescent="0.2">
      <c r="A4" s="3" t="s">
        <v>8</v>
      </c>
      <c r="B4" s="9" t="s">
        <v>2</v>
      </c>
      <c r="C4" s="10">
        <f>'dem,rec,sto'!D$3</f>
        <v>2700000</v>
      </c>
      <c r="D4" s="10">
        <f>'dem,rec,sto'!E$3</f>
        <v>2725000</v>
      </c>
      <c r="E4" s="10">
        <f>'dem,rec,sto'!F$3</f>
        <v>2800000</v>
      </c>
      <c r="F4" s="10">
        <f>'dem,rec,sto'!G$3</f>
        <v>2850000</v>
      </c>
      <c r="G4" s="10">
        <f>'dem,rec,sto'!H$3</f>
        <v>2850000</v>
      </c>
      <c r="H4" s="10">
        <f>'dem,rec,sto'!I$3</f>
        <v>3000000</v>
      </c>
      <c r="I4" s="10">
        <f>'dem,rec,sto'!J$3</f>
        <v>3000000</v>
      </c>
      <c r="J4" s="10">
        <f>'dem,rec,sto'!K$3</f>
        <v>3000000</v>
      </c>
      <c r="K4" s="10">
        <f>'dem,rec,sto'!L$3</f>
        <v>3000000</v>
      </c>
      <c r="L4" s="10">
        <f>'dem,rec,sto'!M$3</f>
        <v>2800000</v>
      </c>
      <c r="M4" s="10">
        <f>'dem,rec,sto'!N$3</f>
        <v>2750000</v>
      </c>
      <c r="N4" s="11">
        <f>'dem,rec,sto'!O$3</f>
        <v>2650000</v>
      </c>
    </row>
    <row r="5" spans="1:15" x14ac:dyDescent="0.2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spans="1:15" x14ac:dyDescent="0.2">
      <c r="B6" s="9" t="s">
        <v>14</v>
      </c>
      <c r="C6" s="10">
        <v>273333</v>
      </c>
      <c r="D6" s="19">
        <v>265000</v>
      </c>
      <c r="E6" s="10">
        <v>250000</v>
      </c>
      <c r="F6" s="10">
        <v>250000</v>
      </c>
      <c r="G6" s="10">
        <v>250000</v>
      </c>
      <c r="H6" s="10">
        <v>250000</v>
      </c>
      <c r="I6" s="10">
        <v>250000</v>
      </c>
      <c r="J6" s="10">
        <v>250000</v>
      </c>
      <c r="K6" s="10">
        <v>250000</v>
      </c>
      <c r="L6" s="10">
        <v>250000</v>
      </c>
      <c r="M6" s="10">
        <v>250000</v>
      </c>
      <c r="N6" s="11">
        <v>250000</v>
      </c>
    </row>
    <row r="7" spans="1:15" x14ac:dyDescent="0.2">
      <c r="B7" s="9" t="s">
        <v>15</v>
      </c>
      <c r="C7" s="10">
        <v>694000</v>
      </c>
      <c r="D7" s="19">
        <v>650000</v>
      </c>
      <c r="E7" s="10">
        <v>650000</v>
      </c>
      <c r="F7" s="10">
        <v>650000</v>
      </c>
      <c r="G7" s="10">
        <v>650000</v>
      </c>
      <c r="H7" s="10">
        <v>650000</v>
      </c>
      <c r="I7" s="10">
        <v>650000</v>
      </c>
      <c r="J7" s="10">
        <v>650000</v>
      </c>
      <c r="K7" s="10">
        <v>650000</v>
      </c>
      <c r="L7" s="10">
        <v>650000</v>
      </c>
      <c r="M7" s="10">
        <v>650000</v>
      </c>
      <c r="N7" s="11">
        <v>650000</v>
      </c>
    </row>
    <row r="8" spans="1:15" x14ac:dyDescent="0.2">
      <c r="B8" s="9" t="s">
        <v>16</v>
      </c>
      <c r="C8" s="10">
        <v>85000</v>
      </c>
      <c r="D8" s="19">
        <v>150000</v>
      </c>
      <c r="E8" s="10">
        <v>250000</v>
      </c>
      <c r="F8" s="10">
        <v>300000</v>
      </c>
      <c r="G8" s="10">
        <v>350000</v>
      </c>
      <c r="H8" s="10">
        <v>350000</v>
      </c>
      <c r="I8" s="10">
        <v>350000</v>
      </c>
      <c r="J8" s="10">
        <v>350000</v>
      </c>
      <c r="K8" s="10">
        <v>325000</v>
      </c>
      <c r="L8" s="10">
        <v>250000</v>
      </c>
      <c r="M8" s="10">
        <v>150000</v>
      </c>
      <c r="N8" s="11">
        <v>125000</v>
      </c>
    </row>
    <row r="9" spans="1:15" x14ac:dyDescent="0.2">
      <c r="B9" s="9" t="s">
        <v>17</v>
      </c>
      <c r="C9" s="10">
        <v>160667</v>
      </c>
      <c r="D9" s="19">
        <v>200000</v>
      </c>
      <c r="E9" s="10">
        <v>280000</v>
      </c>
      <c r="F9" s="10">
        <v>340000</v>
      </c>
      <c r="G9" s="10">
        <v>340000</v>
      </c>
      <c r="H9" s="10">
        <v>350000</v>
      </c>
      <c r="I9" s="10">
        <v>350000</v>
      </c>
      <c r="J9" s="10">
        <v>425000</v>
      </c>
      <c r="K9" s="10">
        <v>400000</v>
      </c>
      <c r="L9" s="10">
        <v>300000</v>
      </c>
      <c r="M9" s="10">
        <v>250000</v>
      </c>
      <c r="N9" s="11">
        <v>175000</v>
      </c>
    </row>
    <row r="10" spans="1:15" x14ac:dyDescent="0.2">
      <c r="B10" s="9" t="s">
        <v>18</v>
      </c>
      <c r="C10" s="10">
        <v>518000</v>
      </c>
      <c r="D10" s="19">
        <v>525000</v>
      </c>
      <c r="E10" s="10">
        <f>$D$10</f>
        <v>525000</v>
      </c>
      <c r="F10" s="10">
        <f t="shared" ref="F10:N10" si="0">$D$10</f>
        <v>525000</v>
      </c>
      <c r="G10" s="10">
        <f t="shared" si="0"/>
        <v>525000</v>
      </c>
      <c r="H10" s="10">
        <f t="shared" si="0"/>
        <v>525000</v>
      </c>
      <c r="I10" s="10">
        <f t="shared" si="0"/>
        <v>525000</v>
      </c>
      <c r="J10" s="10">
        <f t="shared" si="0"/>
        <v>525000</v>
      </c>
      <c r="K10" s="10">
        <f t="shared" si="0"/>
        <v>525000</v>
      </c>
      <c r="L10" s="10">
        <f t="shared" si="0"/>
        <v>525000</v>
      </c>
      <c r="M10" s="10">
        <f t="shared" si="0"/>
        <v>525000</v>
      </c>
      <c r="N10" s="11">
        <f t="shared" si="0"/>
        <v>525000</v>
      </c>
    </row>
    <row r="11" spans="1:15" x14ac:dyDescent="0.2">
      <c r="B11" s="9" t="s">
        <v>19</v>
      </c>
      <c r="C11" s="6">
        <f t="shared" ref="C11:N11" si="1">C4-SUM(C6:C10)</f>
        <v>969000</v>
      </c>
      <c r="D11" s="6">
        <f t="shared" si="1"/>
        <v>935000</v>
      </c>
      <c r="E11" s="6">
        <f t="shared" si="1"/>
        <v>845000</v>
      </c>
      <c r="F11" s="6">
        <f t="shared" si="1"/>
        <v>785000</v>
      </c>
      <c r="G11" s="6">
        <f t="shared" si="1"/>
        <v>735000</v>
      </c>
      <c r="H11" s="6">
        <f t="shared" si="1"/>
        <v>875000</v>
      </c>
      <c r="I11" s="6">
        <f t="shared" si="1"/>
        <v>875000</v>
      </c>
      <c r="J11" s="6">
        <f t="shared" si="1"/>
        <v>800000</v>
      </c>
      <c r="K11" s="6">
        <f t="shared" si="1"/>
        <v>850000</v>
      </c>
      <c r="L11" s="6">
        <f t="shared" si="1"/>
        <v>825000</v>
      </c>
      <c r="M11" s="6">
        <f t="shared" si="1"/>
        <v>925000</v>
      </c>
      <c r="N11" s="12">
        <f t="shared" si="1"/>
        <v>925000</v>
      </c>
    </row>
    <row r="12" spans="1:15" ht="10.8" thickBot="1" x14ac:dyDescent="0.25">
      <c r="B12" s="9" t="s">
        <v>20</v>
      </c>
      <c r="C12" s="7">
        <v>335000</v>
      </c>
      <c r="D12" s="20">
        <v>350000</v>
      </c>
      <c r="E12" s="7">
        <v>350000</v>
      </c>
      <c r="F12" s="7">
        <v>350000</v>
      </c>
      <c r="G12" s="7">
        <v>300000</v>
      </c>
      <c r="H12" s="7">
        <v>300000</v>
      </c>
      <c r="I12" s="7">
        <v>350000</v>
      </c>
      <c r="J12" s="7">
        <v>400000</v>
      </c>
      <c r="K12" s="7">
        <v>375000</v>
      </c>
      <c r="L12" s="7">
        <v>400000</v>
      </c>
      <c r="M12" s="7">
        <v>375000</v>
      </c>
      <c r="N12" s="13">
        <v>375000</v>
      </c>
    </row>
    <row r="13" spans="1:15" ht="11.4" thickTop="1" thickBot="1" x14ac:dyDescent="0.25">
      <c r="B13" s="14" t="s">
        <v>21</v>
      </c>
      <c r="C13" s="15">
        <f>SUM(C10:C12)</f>
        <v>1822000</v>
      </c>
      <c r="D13" s="15">
        <f>SUM(D10:D12)</f>
        <v>1810000</v>
      </c>
      <c r="E13" s="15">
        <f>SUM(E10:E12)</f>
        <v>1720000</v>
      </c>
      <c r="F13" s="15">
        <f>SUM(F10:F12)</f>
        <v>1660000</v>
      </c>
      <c r="G13" s="15">
        <f>SUM(G10:G12)</f>
        <v>1560000</v>
      </c>
      <c r="H13" s="15">
        <f t="shared" ref="H13:N13" si="2">SUM(H10:H12)</f>
        <v>1700000</v>
      </c>
      <c r="I13" s="15">
        <f t="shared" si="2"/>
        <v>1750000</v>
      </c>
      <c r="J13" s="15">
        <f t="shared" si="2"/>
        <v>1725000</v>
      </c>
      <c r="K13" s="15">
        <f t="shared" si="2"/>
        <v>1750000</v>
      </c>
      <c r="L13" s="15">
        <f t="shared" si="2"/>
        <v>1750000</v>
      </c>
      <c r="M13" s="15">
        <f t="shared" si="2"/>
        <v>1825000</v>
      </c>
      <c r="N13" s="16">
        <f t="shared" si="2"/>
        <v>1825000</v>
      </c>
      <c r="O13" s="21">
        <f>AVERAGE(C13:N13)</f>
        <v>1741416.6666666667</v>
      </c>
    </row>
    <row r="14" spans="1:15" x14ac:dyDescent="0.2"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5" ht="10.8" thickBot="1" x14ac:dyDescent="0.25"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5" x14ac:dyDescent="0.2">
      <c r="B16" s="8"/>
      <c r="C16" s="1" t="s">
        <v>1</v>
      </c>
      <c r="D16" s="1">
        <v>36557</v>
      </c>
      <c r="E16" s="1">
        <v>36586</v>
      </c>
      <c r="F16" s="1">
        <v>36617</v>
      </c>
      <c r="G16" s="1">
        <v>36647</v>
      </c>
      <c r="H16" s="1">
        <v>36678</v>
      </c>
      <c r="I16" s="1">
        <v>36708</v>
      </c>
      <c r="J16" s="1">
        <v>36739</v>
      </c>
      <c r="K16" s="1">
        <v>36770</v>
      </c>
      <c r="L16" s="1">
        <v>36800</v>
      </c>
      <c r="M16" s="1">
        <v>36831</v>
      </c>
      <c r="N16" s="2">
        <v>36861</v>
      </c>
    </row>
    <row r="17" spans="1:15" x14ac:dyDescent="0.2">
      <c r="A17" s="3" t="s">
        <v>37</v>
      </c>
      <c r="B17" s="9" t="s">
        <v>2</v>
      </c>
      <c r="C17" s="10">
        <f>'dem,rec,sto'!D$11</f>
        <v>2700000</v>
      </c>
      <c r="D17" s="10">
        <f>'dem,rec,sto'!E$11</f>
        <v>2800000</v>
      </c>
      <c r="E17" s="10">
        <f>'dem,rec,sto'!F$11</f>
        <v>2900000</v>
      </c>
      <c r="F17" s="10">
        <f>'dem,rec,sto'!G$11</f>
        <v>3000000</v>
      </c>
      <c r="G17" s="10">
        <f>'dem,rec,sto'!H$11</f>
        <v>3000000</v>
      </c>
      <c r="H17" s="10">
        <f>'dem,rec,sto'!I$11</f>
        <v>3000000</v>
      </c>
      <c r="I17" s="10">
        <f>'dem,rec,sto'!J$11</f>
        <v>3100000</v>
      </c>
      <c r="J17" s="10">
        <f>'dem,rec,sto'!K$11</f>
        <v>3150000</v>
      </c>
      <c r="K17" s="10">
        <f>'dem,rec,sto'!L$11</f>
        <v>3050000</v>
      </c>
      <c r="L17" s="10">
        <f>'dem,rec,sto'!M$11</f>
        <v>3000000</v>
      </c>
      <c r="M17" s="10">
        <f>'dem,rec,sto'!N$11</f>
        <v>3000000</v>
      </c>
      <c r="N17" s="11">
        <f>'dem,rec,sto'!O$11</f>
        <v>2650000</v>
      </c>
    </row>
    <row r="18" spans="1:15" x14ac:dyDescent="0.2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1"/>
    </row>
    <row r="19" spans="1:15" x14ac:dyDescent="0.2">
      <c r="B19" s="9" t="s">
        <v>14</v>
      </c>
      <c r="C19" s="10">
        <f>C6</f>
        <v>273333</v>
      </c>
      <c r="D19" s="10">
        <f t="shared" ref="D19:N19" si="3">D6</f>
        <v>265000</v>
      </c>
      <c r="E19" s="10">
        <f t="shared" si="3"/>
        <v>250000</v>
      </c>
      <c r="F19" s="10">
        <f t="shared" si="3"/>
        <v>250000</v>
      </c>
      <c r="G19" s="10">
        <f t="shared" si="3"/>
        <v>250000</v>
      </c>
      <c r="H19" s="10">
        <f t="shared" si="3"/>
        <v>250000</v>
      </c>
      <c r="I19" s="10">
        <f t="shared" si="3"/>
        <v>250000</v>
      </c>
      <c r="J19" s="10">
        <f t="shared" si="3"/>
        <v>250000</v>
      </c>
      <c r="K19" s="10">
        <f t="shared" si="3"/>
        <v>250000</v>
      </c>
      <c r="L19" s="10">
        <f t="shared" si="3"/>
        <v>250000</v>
      </c>
      <c r="M19" s="10">
        <f t="shared" si="3"/>
        <v>250000</v>
      </c>
      <c r="N19" s="11">
        <f t="shared" si="3"/>
        <v>250000</v>
      </c>
    </row>
    <row r="20" spans="1:15" x14ac:dyDescent="0.2">
      <c r="B20" s="9" t="s">
        <v>15</v>
      </c>
      <c r="C20" s="10">
        <f t="shared" ref="C20:N23" si="4">C7</f>
        <v>694000</v>
      </c>
      <c r="D20" s="10">
        <f t="shared" si="4"/>
        <v>650000</v>
      </c>
      <c r="E20" s="10">
        <f t="shared" si="4"/>
        <v>650000</v>
      </c>
      <c r="F20" s="10">
        <f t="shared" si="4"/>
        <v>650000</v>
      </c>
      <c r="G20" s="10">
        <f t="shared" si="4"/>
        <v>650000</v>
      </c>
      <c r="H20" s="10">
        <f t="shared" si="4"/>
        <v>650000</v>
      </c>
      <c r="I20" s="10">
        <f t="shared" si="4"/>
        <v>650000</v>
      </c>
      <c r="J20" s="10">
        <f t="shared" si="4"/>
        <v>650000</v>
      </c>
      <c r="K20" s="10">
        <f t="shared" si="4"/>
        <v>650000</v>
      </c>
      <c r="L20" s="10">
        <f t="shared" si="4"/>
        <v>650000</v>
      </c>
      <c r="M20" s="10">
        <f t="shared" si="4"/>
        <v>650000</v>
      </c>
      <c r="N20" s="11">
        <f t="shared" si="4"/>
        <v>650000</v>
      </c>
    </row>
    <row r="21" spans="1:15" x14ac:dyDescent="0.2">
      <c r="B21" s="9" t="s">
        <v>16</v>
      </c>
      <c r="C21" s="10">
        <f t="shared" si="4"/>
        <v>85000</v>
      </c>
      <c r="D21" s="10">
        <f t="shared" si="4"/>
        <v>150000</v>
      </c>
      <c r="E21" s="10">
        <f t="shared" si="4"/>
        <v>250000</v>
      </c>
      <c r="F21" s="10">
        <f t="shared" si="4"/>
        <v>300000</v>
      </c>
      <c r="G21" s="10">
        <f t="shared" si="4"/>
        <v>350000</v>
      </c>
      <c r="H21" s="10">
        <f t="shared" si="4"/>
        <v>350000</v>
      </c>
      <c r="I21" s="10">
        <f t="shared" si="4"/>
        <v>350000</v>
      </c>
      <c r="J21" s="10">
        <f t="shared" si="4"/>
        <v>350000</v>
      </c>
      <c r="K21" s="10">
        <f t="shared" si="4"/>
        <v>325000</v>
      </c>
      <c r="L21" s="10">
        <f t="shared" si="4"/>
        <v>250000</v>
      </c>
      <c r="M21" s="10">
        <f t="shared" si="4"/>
        <v>150000</v>
      </c>
      <c r="N21" s="11">
        <f t="shared" si="4"/>
        <v>125000</v>
      </c>
    </row>
    <row r="22" spans="1:15" x14ac:dyDescent="0.2">
      <c r="B22" s="9" t="s">
        <v>17</v>
      </c>
      <c r="C22" s="10">
        <f t="shared" si="4"/>
        <v>160667</v>
      </c>
      <c r="D22" s="10">
        <f t="shared" si="4"/>
        <v>200000</v>
      </c>
      <c r="E22" s="10">
        <f t="shared" si="4"/>
        <v>280000</v>
      </c>
      <c r="F22" s="10">
        <f t="shared" si="4"/>
        <v>340000</v>
      </c>
      <c r="G22" s="10">
        <f t="shared" si="4"/>
        <v>340000</v>
      </c>
      <c r="H22" s="10">
        <f t="shared" si="4"/>
        <v>350000</v>
      </c>
      <c r="I22" s="10">
        <f t="shared" si="4"/>
        <v>350000</v>
      </c>
      <c r="J22" s="10">
        <f t="shared" si="4"/>
        <v>425000</v>
      </c>
      <c r="K22" s="10">
        <f t="shared" si="4"/>
        <v>400000</v>
      </c>
      <c r="L22" s="10">
        <f t="shared" si="4"/>
        <v>300000</v>
      </c>
      <c r="M22" s="10">
        <f t="shared" si="4"/>
        <v>250000</v>
      </c>
      <c r="N22" s="11">
        <f t="shared" si="4"/>
        <v>175000</v>
      </c>
    </row>
    <row r="23" spans="1:15" x14ac:dyDescent="0.2">
      <c r="B23" s="9" t="s">
        <v>18</v>
      </c>
      <c r="C23" s="10">
        <f t="shared" si="4"/>
        <v>518000</v>
      </c>
      <c r="D23" s="10">
        <f t="shared" si="4"/>
        <v>525000</v>
      </c>
      <c r="E23" s="10">
        <f t="shared" si="4"/>
        <v>525000</v>
      </c>
      <c r="F23" s="10">
        <f t="shared" si="4"/>
        <v>525000</v>
      </c>
      <c r="G23" s="10">
        <f t="shared" si="4"/>
        <v>525000</v>
      </c>
      <c r="H23" s="10">
        <f t="shared" si="4"/>
        <v>525000</v>
      </c>
      <c r="I23" s="10">
        <f t="shared" si="4"/>
        <v>525000</v>
      </c>
      <c r="J23" s="10">
        <f t="shared" si="4"/>
        <v>525000</v>
      </c>
      <c r="K23" s="10">
        <f t="shared" si="4"/>
        <v>525000</v>
      </c>
      <c r="L23" s="10">
        <f t="shared" si="4"/>
        <v>525000</v>
      </c>
      <c r="M23" s="10">
        <f t="shared" si="4"/>
        <v>525000</v>
      </c>
      <c r="N23" s="11">
        <f t="shared" si="4"/>
        <v>525000</v>
      </c>
    </row>
    <row r="24" spans="1:15" x14ac:dyDescent="0.2">
      <c r="B24" s="9" t="s">
        <v>19</v>
      </c>
      <c r="C24" s="6">
        <f t="shared" ref="C24:N24" si="5">C17-SUM(C19:C23)</f>
        <v>969000</v>
      </c>
      <c r="D24" s="6">
        <f t="shared" si="5"/>
        <v>1010000</v>
      </c>
      <c r="E24" s="6">
        <f t="shared" si="5"/>
        <v>945000</v>
      </c>
      <c r="F24" s="6">
        <f t="shared" si="5"/>
        <v>935000</v>
      </c>
      <c r="G24" s="6">
        <f t="shared" si="5"/>
        <v>885000</v>
      </c>
      <c r="H24" s="6">
        <f t="shared" si="5"/>
        <v>875000</v>
      </c>
      <c r="I24" s="6">
        <f t="shared" si="5"/>
        <v>975000</v>
      </c>
      <c r="J24" s="6">
        <f t="shared" si="5"/>
        <v>950000</v>
      </c>
      <c r="K24" s="6">
        <f t="shared" si="5"/>
        <v>900000</v>
      </c>
      <c r="L24" s="6">
        <f t="shared" si="5"/>
        <v>1025000</v>
      </c>
      <c r="M24" s="6">
        <f t="shared" si="5"/>
        <v>1175000</v>
      </c>
      <c r="N24" s="12">
        <f t="shared" si="5"/>
        <v>925000</v>
      </c>
    </row>
    <row r="25" spans="1:15" x14ac:dyDescent="0.2">
      <c r="B25" s="9" t="s">
        <v>20</v>
      </c>
      <c r="C25" s="10">
        <f>C12</f>
        <v>335000</v>
      </c>
      <c r="D25" s="10">
        <f t="shared" ref="D25:N25" si="6">D12</f>
        <v>350000</v>
      </c>
      <c r="E25" s="10">
        <f t="shared" si="6"/>
        <v>350000</v>
      </c>
      <c r="F25" s="10">
        <f t="shared" si="6"/>
        <v>350000</v>
      </c>
      <c r="G25" s="10">
        <f t="shared" si="6"/>
        <v>300000</v>
      </c>
      <c r="H25" s="10">
        <f t="shared" si="6"/>
        <v>300000</v>
      </c>
      <c r="I25" s="10">
        <f t="shared" si="6"/>
        <v>350000</v>
      </c>
      <c r="J25" s="10">
        <f t="shared" si="6"/>
        <v>400000</v>
      </c>
      <c r="K25" s="10">
        <f t="shared" si="6"/>
        <v>375000</v>
      </c>
      <c r="L25" s="10">
        <f t="shared" si="6"/>
        <v>400000</v>
      </c>
      <c r="M25" s="10">
        <f t="shared" si="6"/>
        <v>375000</v>
      </c>
      <c r="N25" s="11">
        <f t="shared" si="6"/>
        <v>375000</v>
      </c>
    </row>
    <row r="26" spans="1:15" ht="10.8" thickBot="1" x14ac:dyDescent="0.25">
      <c r="B26" s="14" t="s">
        <v>21</v>
      </c>
      <c r="C26" s="15">
        <f t="shared" ref="C26:N26" si="7">SUM(C23:C25)</f>
        <v>1822000</v>
      </c>
      <c r="D26" s="15">
        <f t="shared" si="7"/>
        <v>1885000</v>
      </c>
      <c r="E26" s="15">
        <f t="shared" si="7"/>
        <v>1820000</v>
      </c>
      <c r="F26" s="15">
        <f t="shared" si="7"/>
        <v>1810000</v>
      </c>
      <c r="G26" s="15">
        <f t="shared" si="7"/>
        <v>1710000</v>
      </c>
      <c r="H26" s="15">
        <f t="shared" si="7"/>
        <v>1700000</v>
      </c>
      <c r="I26" s="15">
        <f t="shared" si="7"/>
        <v>1850000</v>
      </c>
      <c r="J26" s="15">
        <f t="shared" si="7"/>
        <v>1875000</v>
      </c>
      <c r="K26" s="15">
        <f t="shared" si="7"/>
        <v>1800000</v>
      </c>
      <c r="L26" s="15">
        <f t="shared" si="7"/>
        <v>1950000</v>
      </c>
      <c r="M26" s="15">
        <f t="shared" si="7"/>
        <v>2075000</v>
      </c>
      <c r="N26" s="16">
        <f t="shared" si="7"/>
        <v>1825000</v>
      </c>
      <c r="O26" s="21">
        <f>AVERAGE(C26:N26)</f>
        <v>1843500</v>
      </c>
    </row>
    <row r="27" spans="1:15" x14ac:dyDescent="0.2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5" x14ac:dyDescent="0.2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5" ht="10.8" thickBot="1" x14ac:dyDescent="0.25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5" x14ac:dyDescent="0.2">
      <c r="B30" s="8"/>
      <c r="C30" s="1" t="s">
        <v>1</v>
      </c>
      <c r="D30" s="1">
        <v>36557</v>
      </c>
      <c r="E30" s="1">
        <v>36586</v>
      </c>
      <c r="F30" s="1">
        <v>36617</v>
      </c>
      <c r="G30" s="1">
        <v>36647</v>
      </c>
      <c r="H30" s="1">
        <v>36678</v>
      </c>
      <c r="I30" s="1">
        <v>36708</v>
      </c>
      <c r="J30" s="1">
        <v>36739</v>
      </c>
      <c r="K30" s="1">
        <v>36770</v>
      </c>
      <c r="L30" s="1">
        <v>36800</v>
      </c>
      <c r="M30" s="1">
        <v>36831</v>
      </c>
      <c r="N30" s="2">
        <v>36861</v>
      </c>
    </row>
    <row r="31" spans="1:15" x14ac:dyDescent="0.2">
      <c r="A31" s="3" t="s">
        <v>38</v>
      </c>
      <c r="B31" s="9" t="s">
        <v>2</v>
      </c>
      <c r="C31" s="10">
        <f>'dem,rec,sto'!D$18</f>
        <v>2700000</v>
      </c>
      <c r="D31" s="10">
        <f>'dem,rec,sto'!E$18</f>
        <v>2600000</v>
      </c>
      <c r="E31" s="10">
        <f>'dem,rec,sto'!F$18</f>
        <v>2600000</v>
      </c>
      <c r="F31" s="10">
        <f>'dem,rec,sto'!G$18</f>
        <v>2700000</v>
      </c>
      <c r="G31" s="10">
        <f>'dem,rec,sto'!H$18</f>
        <v>2700000</v>
      </c>
      <c r="H31" s="10">
        <f>'dem,rec,sto'!I$18</f>
        <v>2700000</v>
      </c>
      <c r="I31" s="10">
        <f>'dem,rec,sto'!J$18</f>
        <v>2750000</v>
      </c>
      <c r="J31" s="10">
        <f>'dem,rec,sto'!K$18</f>
        <v>2750000</v>
      </c>
      <c r="K31" s="10">
        <f>'dem,rec,sto'!L$18</f>
        <v>2800000</v>
      </c>
      <c r="L31" s="10">
        <f>'dem,rec,sto'!M$18</f>
        <v>2800000</v>
      </c>
      <c r="M31" s="10">
        <f>'dem,rec,sto'!N$18</f>
        <v>2800000</v>
      </c>
      <c r="N31" s="11">
        <f>'dem,rec,sto'!O$18</f>
        <v>2650000</v>
      </c>
    </row>
    <row r="32" spans="1:15" x14ac:dyDescent="0.2">
      <c r="A32" s="28" t="s">
        <v>39</v>
      </c>
      <c r="B32" s="9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8"/>
    </row>
    <row r="33" spans="2:15" x14ac:dyDescent="0.2">
      <c r="B33" s="9" t="s">
        <v>14</v>
      </c>
      <c r="C33" s="10">
        <f t="shared" ref="C33:D35" si="8">C6</f>
        <v>273333</v>
      </c>
      <c r="D33" s="10">
        <f t="shared" si="8"/>
        <v>265000</v>
      </c>
      <c r="E33" s="10">
        <f t="shared" ref="E33:N33" si="9">E6</f>
        <v>250000</v>
      </c>
      <c r="F33" s="10">
        <f t="shared" si="9"/>
        <v>250000</v>
      </c>
      <c r="G33" s="10">
        <f t="shared" si="9"/>
        <v>250000</v>
      </c>
      <c r="H33" s="10">
        <f t="shared" si="9"/>
        <v>250000</v>
      </c>
      <c r="I33" s="10">
        <f t="shared" si="9"/>
        <v>250000</v>
      </c>
      <c r="J33" s="10">
        <f t="shared" si="9"/>
        <v>250000</v>
      </c>
      <c r="K33" s="10">
        <f t="shared" si="9"/>
        <v>250000</v>
      </c>
      <c r="L33" s="10">
        <f t="shared" si="9"/>
        <v>250000</v>
      </c>
      <c r="M33" s="10">
        <f t="shared" si="9"/>
        <v>250000</v>
      </c>
      <c r="N33" s="11">
        <f t="shared" si="9"/>
        <v>250000</v>
      </c>
    </row>
    <row r="34" spans="2:15" x14ac:dyDescent="0.2">
      <c r="B34" s="9" t="s">
        <v>15</v>
      </c>
      <c r="C34" s="10">
        <f t="shared" si="8"/>
        <v>694000</v>
      </c>
      <c r="D34" s="10">
        <f t="shared" si="8"/>
        <v>650000</v>
      </c>
      <c r="E34" s="10">
        <f t="shared" ref="E34:N34" si="10">E7</f>
        <v>650000</v>
      </c>
      <c r="F34" s="10">
        <f t="shared" si="10"/>
        <v>650000</v>
      </c>
      <c r="G34" s="10">
        <f t="shared" si="10"/>
        <v>650000</v>
      </c>
      <c r="H34" s="10">
        <f t="shared" si="10"/>
        <v>650000</v>
      </c>
      <c r="I34" s="10">
        <f t="shared" si="10"/>
        <v>650000</v>
      </c>
      <c r="J34" s="10">
        <f t="shared" si="10"/>
        <v>650000</v>
      </c>
      <c r="K34" s="10">
        <f t="shared" si="10"/>
        <v>650000</v>
      </c>
      <c r="L34" s="10">
        <f t="shared" si="10"/>
        <v>650000</v>
      </c>
      <c r="M34" s="10">
        <f t="shared" si="10"/>
        <v>650000</v>
      </c>
      <c r="N34" s="11">
        <f t="shared" si="10"/>
        <v>650000</v>
      </c>
    </row>
    <row r="35" spans="2:15" x14ac:dyDescent="0.2">
      <c r="B35" s="9" t="s">
        <v>16</v>
      </c>
      <c r="C35" s="10">
        <f t="shared" si="8"/>
        <v>85000</v>
      </c>
      <c r="D35" s="10">
        <f t="shared" si="8"/>
        <v>150000</v>
      </c>
      <c r="E35" s="10">
        <f t="shared" ref="E35:N35" si="11">E8</f>
        <v>250000</v>
      </c>
      <c r="F35" s="10">
        <f t="shared" si="11"/>
        <v>300000</v>
      </c>
      <c r="G35" s="10">
        <f t="shared" si="11"/>
        <v>350000</v>
      </c>
      <c r="H35" s="10">
        <f t="shared" si="11"/>
        <v>350000</v>
      </c>
      <c r="I35" s="10">
        <f t="shared" si="11"/>
        <v>350000</v>
      </c>
      <c r="J35" s="10">
        <f t="shared" si="11"/>
        <v>350000</v>
      </c>
      <c r="K35" s="10">
        <f t="shared" si="11"/>
        <v>325000</v>
      </c>
      <c r="L35" s="10">
        <f t="shared" si="11"/>
        <v>250000</v>
      </c>
      <c r="M35" s="10">
        <f t="shared" si="11"/>
        <v>150000</v>
      </c>
      <c r="N35" s="11">
        <f t="shared" si="11"/>
        <v>125000</v>
      </c>
    </row>
    <row r="36" spans="2:15" x14ac:dyDescent="0.2">
      <c r="B36" s="9" t="s">
        <v>17</v>
      </c>
      <c r="C36" s="10">
        <f t="shared" ref="C36:N36" si="12">C9</f>
        <v>160667</v>
      </c>
      <c r="D36" s="10">
        <f t="shared" si="12"/>
        <v>200000</v>
      </c>
      <c r="E36" s="10">
        <f t="shared" si="12"/>
        <v>280000</v>
      </c>
      <c r="F36" s="10">
        <f t="shared" si="12"/>
        <v>340000</v>
      </c>
      <c r="G36" s="10">
        <f t="shared" si="12"/>
        <v>340000</v>
      </c>
      <c r="H36" s="10">
        <f t="shared" si="12"/>
        <v>350000</v>
      </c>
      <c r="I36" s="10">
        <f t="shared" si="12"/>
        <v>350000</v>
      </c>
      <c r="J36" s="10">
        <f t="shared" si="12"/>
        <v>425000</v>
      </c>
      <c r="K36" s="10">
        <f t="shared" si="12"/>
        <v>400000</v>
      </c>
      <c r="L36" s="10">
        <f t="shared" si="12"/>
        <v>300000</v>
      </c>
      <c r="M36" s="10">
        <f t="shared" si="12"/>
        <v>250000</v>
      </c>
      <c r="N36" s="11">
        <f t="shared" si="12"/>
        <v>175000</v>
      </c>
    </row>
    <row r="37" spans="2:15" x14ac:dyDescent="0.2">
      <c r="B37" s="9" t="s">
        <v>18</v>
      </c>
      <c r="C37" s="10">
        <f t="shared" ref="C37:N37" si="13">C10</f>
        <v>518000</v>
      </c>
      <c r="D37" s="10">
        <f t="shared" si="13"/>
        <v>525000</v>
      </c>
      <c r="E37" s="10">
        <f t="shared" si="13"/>
        <v>525000</v>
      </c>
      <c r="F37" s="10">
        <f t="shared" si="13"/>
        <v>525000</v>
      </c>
      <c r="G37" s="10">
        <f t="shared" si="13"/>
        <v>525000</v>
      </c>
      <c r="H37" s="10">
        <f t="shared" si="13"/>
        <v>525000</v>
      </c>
      <c r="I37" s="10">
        <f t="shared" si="13"/>
        <v>525000</v>
      </c>
      <c r="J37" s="10">
        <f t="shared" si="13"/>
        <v>525000</v>
      </c>
      <c r="K37" s="10">
        <f t="shared" si="13"/>
        <v>525000</v>
      </c>
      <c r="L37" s="10">
        <f t="shared" si="13"/>
        <v>525000</v>
      </c>
      <c r="M37" s="10">
        <f t="shared" si="13"/>
        <v>525000</v>
      </c>
      <c r="N37" s="11">
        <f t="shared" si="13"/>
        <v>525000</v>
      </c>
    </row>
    <row r="38" spans="2:15" x14ac:dyDescent="0.2">
      <c r="B38" s="9" t="s">
        <v>19</v>
      </c>
      <c r="C38" s="6">
        <f>C31-SUM(C33:C37)</f>
        <v>969000</v>
      </c>
      <c r="D38" s="6">
        <f>D31-SUM(D33:D37)</f>
        <v>810000</v>
      </c>
      <c r="E38" s="6">
        <f t="shared" ref="E38:N38" si="14">E31-SUM(E33:E37)</f>
        <v>645000</v>
      </c>
      <c r="F38" s="6">
        <f t="shared" si="14"/>
        <v>635000</v>
      </c>
      <c r="G38" s="6">
        <f t="shared" si="14"/>
        <v>585000</v>
      </c>
      <c r="H38" s="6">
        <f t="shared" si="14"/>
        <v>575000</v>
      </c>
      <c r="I38" s="6">
        <f t="shared" si="14"/>
        <v>625000</v>
      </c>
      <c r="J38" s="6">
        <f t="shared" si="14"/>
        <v>550000</v>
      </c>
      <c r="K38" s="6">
        <f t="shared" si="14"/>
        <v>650000</v>
      </c>
      <c r="L38" s="6">
        <f t="shared" si="14"/>
        <v>825000</v>
      </c>
      <c r="M38" s="6">
        <f t="shared" si="14"/>
        <v>975000</v>
      </c>
      <c r="N38" s="12">
        <f t="shared" si="14"/>
        <v>925000</v>
      </c>
    </row>
    <row r="39" spans="2:15" x14ac:dyDescent="0.2">
      <c r="B39" s="9" t="s">
        <v>20</v>
      </c>
      <c r="C39" s="10">
        <f>C12</f>
        <v>335000</v>
      </c>
      <c r="D39" s="10">
        <f t="shared" ref="D39:N39" si="15">D12</f>
        <v>350000</v>
      </c>
      <c r="E39" s="10">
        <f t="shared" si="15"/>
        <v>350000</v>
      </c>
      <c r="F39" s="10">
        <f t="shared" si="15"/>
        <v>350000</v>
      </c>
      <c r="G39" s="10">
        <f t="shared" si="15"/>
        <v>300000</v>
      </c>
      <c r="H39" s="10">
        <f t="shared" si="15"/>
        <v>300000</v>
      </c>
      <c r="I39" s="10">
        <f t="shared" si="15"/>
        <v>350000</v>
      </c>
      <c r="J39" s="10">
        <f t="shared" si="15"/>
        <v>400000</v>
      </c>
      <c r="K39" s="10">
        <f t="shared" si="15"/>
        <v>375000</v>
      </c>
      <c r="L39" s="10">
        <f t="shared" si="15"/>
        <v>400000</v>
      </c>
      <c r="M39" s="10">
        <f t="shared" si="15"/>
        <v>375000</v>
      </c>
      <c r="N39" s="11">
        <f t="shared" si="15"/>
        <v>375000</v>
      </c>
    </row>
    <row r="40" spans="2:15" ht="10.8" thickBot="1" x14ac:dyDescent="0.25">
      <c r="B40" s="14" t="s">
        <v>21</v>
      </c>
      <c r="C40" s="15">
        <f t="shared" ref="C40:N40" si="16">SUM(C37:C39)</f>
        <v>1822000</v>
      </c>
      <c r="D40" s="15">
        <f t="shared" si="16"/>
        <v>1685000</v>
      </c>
      <c r="E40" s="15">
        <f t="shared" si="16"/>
        <v>1520000</v>
      </c>
      <c r="F40" s="15">
        <f t="shared" si="16"/>
        <v>1510000</v>
      </c>
      <c r="G40" s="15">
        <f t="shared" si="16"/>
        <v>1410000</v>
      </c>
      <c r="H40" s="15">
        <f t="shared" si="16"/>
        <v>1400000</v>
      </c>
      <c r="I40" s="15">
        <f t="shared" si="16"/>
        <v>1500000</v>
      </c>
      <c r="J40" s="15">
        <f t="shared" si="16"/>
        <v>1475000</v>
      </c>
      <c r="K40" s="15">
        <f t="shared" si="16"/>
        <v>1550000</v>
      </c>
      <c r="L40" s="15">
        <f t="shared" si="16"/>
        <v>1750000</v>
      </c>
      <c r="M40" s="15">
        <f t="shared" si="16"/>
        <v>1875000</v>
      </c>
      <c r="N40" s="16">
        <f t="shared" si="16"/>
        <v>1825000</v>
      </c>
      <c r="O40" s="21">
        <f>AVERAGE(C40:N40)</f>
        <v>1610166.6666666667</v>
      </c>
    </row>
    <row r="42" spans="2:15" x14ac:dyDescent="0.2">
      <c r="C42" s="27" t="s">
        <v>24</v>
      </c>
      <c r="D42" s="27" t="s">
        <v>25</v>
      </c>
      <c r="E42" s="27" t="s">
        <v>26</v>
      </c>
      <c r="F42" s="27" t="s">
        <v>27</v>
      </c>
      <c r="G42" s="27" t="s">
        <v>28</v>
      </c>
      <c r="H42" s="27" t="s">
        <v>29</v>
      </c>
      <c r="I42" s="27" t="s">
        <v>30</v>
      </c>
      <c r="J42" s="27" t="s">
        <v>31</v>
      </c>
      <c r="K42" s="27" t="s">
        <v>32</v>
      </c>
      <c r="L42" s="27" t="s">
        <v>33</v>
      </c>
      <c r="M42" s="27" t="s">
        <v>34</v>
      </c>
      <c r="N42" s="27" t="s">
        <v>35</v>
      </c>
      <c r="O42" s="27" t="s">
        <v>36</v>
      </c>
    </row>
    <row r="43" spans="2:15" x14ac:dyDescent="0.2">
      <c r="B43" s="3" t="s">
        <v>22</v>
      </c>
      <c r="C43" s="25">
        <v>700483.87096774194</v>
      </c>
      <c r="D43" s="23">
        <v>647607.14285714284</v>
      </c>
      <c r="E43" s="23">
        <v>719741.93548387091</v>
      </c>
      <c r="F43" s="23">
        <v>678366.66666666663</v>
      </c>
      <c r="G43" s="23">
        <v>728308</v>
      </c>
      <c r="H43" s="23">
        <v>597677.31034482759</v>
      </c>
      <c r="I43" s="23">
        <v>605879.70967741939</v>
      </c>
      <c r="J43" s="23">
        <v>981774.19354838715</v>
      </c>
      <c r="K43" s="23">
        <v>732233.33333333337</v>
      </c>
      <c r="L43" s="23">
        <v>874451.61290322582</v>
      </c>
      <c r="M43" s="23">
        <v>963900</v>
      </c>
      <c r="N43" s="23">
        <v>1045580.6451612903</v>
      </c>
      <c r="O43" s="22">
        <f>AVERAGE(C43:N43)</f>
        <v>773000.36841199221</v>
      </c>
    </row>
    <row r="44" spans="2:15" x14ac:dyDescent="0.2">
      <c r="B44" s="3" t="s">
        <v>23</v>
      </c>
      <c r="C44" s="25">
        <v>872161.29032258061</v>
      </c>
      <c r="D44" s="23">
        <v>681107.14285714284</v>
      </c>
      <c r="E44" s="23">
        <v>679548.38709677418</v>
      </c>
      <c r="F44" s="23">
        <v>685933.33333333337</v>
      </c>
      <c r="G44" s="23">
        <v>783225.80645161285</v>
      </c>
      <c r="H44" s="23">
        <v>701233.33333333337</v>
      </c>
      <c r="I44" s="23">
        <v>744774.19354838715</v>
      </c>
      <c r="J44" s="23">
        <v>569612.90322580643</v>
      </c>
      <c r="K44" s="23">
        <v>810300</v>
      </c>
      <c r="L44" s="23">
        <v>1037419.3548387097</v>
      </c>
      <c r="M44" s="23">
        <v>943800</v>
      </c>
      <c r="N44" s="23">
        <v>936062.6451612903</v>
      </c>
      <c r="O44" s="22">
        <f>AVERAGE(C44:N44)</f>
        <v>787098.19918074738</v>
      </c>
    </row>
    <row r="45" spans="2:15" x14ac:dyDescent="0.2">
      <c r="B45" s="3" t="s">
        <v>41</v>
      </c>
      <c r="C45" s="21">
        <f>C11</f>
        <v>969000</v>
      </c>
      <c r="D45" s="26">
        <f t="shared" ref="D45:N45" si="17">D11</f>
        <v>935000</v>
      </c>
      <c r="E45" s="24">
        <f t="shared" si="17"/>
        <v>845000</v>
      </c>
      <c r="F45" s="26">
        <f t="shared" si="17"/>
        <v>785000</v>
      </c>
      <c r="G45" s="29">
        <f t="shared" si="17"/>
        <v>735000</v>
      </c>
      <c r="H45" s="26">
        <f t="shared" si="17"/>
        <v>875000</v>
      </c>
      <c r="I45" s="26">
        <f t="shared" si="17"/>
        <v>875000</v>
      </c>
      <c r="J45" s="24">
        <f t="shared" si="17"/>
        <v>800000</v>
      </c>
      <c r="K45" s="24">
        <f t="shared" si="17"/>
        <v>850000</v>
      </c>
      <c r="L45" s="24">
        <f t="shared" si="17"/>
        <v>825000</v>
      </c>
      <c r="M45" s="24">
        <f t="shared" si="17"/>
        <v>925000</v>
      </c>
      <c r="N45" s="24">
        <f t="shared" si="17"/>
        <v>925000</v>
      </c>
      <c r="O45" s="22">
        <f>AVERAGE(C45:N45)</f>
        <v>862000</v>
      </c>
    </row>
    <row r="46" spans="2:15" x14ac:dyDescent="0.2">
      <c r="B46" s="3" t="s">
        <v>42</v>
      </c>
      <c r="C46" s="21">
        <f>C24</f>
        <v>969000</v>
      </c>
      <c r="D46" s="26">
        <f t="shared" ref="D46:N46" si="18">D24</f>
        <v>1010000</v>
      </c>
      <c r="E46" s="26">
        <f t="shared" si="18"/>
        <v>945000</v>
      </c>
      <c r="F46" s="26">
        <f t="shared" si="18"/>
        <v>935000</v>
      </c>
      <c r="G46" s="26">
        <f t="shared" si="18"/>
        <v>885000</v>
      </c>
      <c r="H46" s="26">
        <f t="shared" si="18"/>
        <v>875000</v>
      </c>
      <c r="I46" s="26">
        <f t="shared" si="18"/>
        <v>975000</v>
      </c>
      <c r="J46" s="24">
        <f t="shared" si="18"/>
        <v>950000</v>
      </c>
      <c r="K46" s="24">
        <f t="shared" si="18"/>
        <v>900000</v>
      </c>
      <c r="L46" s="24">
        <f t="shared" si="18"/>
        <v>1025000</v>
      </c>
      <c r="M46" s="24">
        <f t="shared" si="18"/>
        <v>1175000</v>
      </c>
      <c r="N46" s="24">
        <f t="shared" si="18"/>
        <v>925000</v>
      </c>
      <c r="O46" s="22">
        <f>AVERAGE(C46:N46)</f>
        <v>964083.33333333337</v>
      </c>
    </row>
    <row r="47" spans="2:15" x14ac:dyDescent="0.2">
      <c r="B47" s="3" t="s">
        <v>43</v>
      </c>
      <c r="C47" s="21">
        <f>C38</f>
        <v>969000</v>
      </c>
      <c r="D47" s="24">
        <f t="shared" ref="D47:N47" si="19">D38</f>
        <v>810000</v>
      </c>
      <c r="E47" s="24">
        <f t="shared" si="19"/>
        <v>645000</v>
      </c>
      <c r="F47" s="24">
        <f t="shared" si="19"/>
        <v>635000</v>
      </c>
      <c r="G47" s="24">
        <f t="shared" si="19"/>
        <v>585000</v>
      </c>
      <c r="H47" s="24">
        <f t="shared" si="19"/>
        <v>575000</v>
      </c>
      <c r="I47" s="24">
        <f t="shared" si="19"/>
        <v>625000</v>
      </c>
      <c r="J47" s="24">
        <f t="shared" si="19"/>
        <v>550000</v>
      </c>
      <c r="K47" s="24">
        <f t="shared" si="19"/>
        <v>650000</v>
      </c>
      <c r="L47" s="24">
        <f t="shared" si="19"/>
        <v>825000</v>
      </c>
      <c r="M47" s="24">
        <f t="shared" si="19"/>
        <v>975000</v>
      </c>
      <c r="N47" s="24">
        <f t="shared" si="19"/>
        <v>925000</v>
      </c>
      <c r="O47" s="22">
        <f>AVERAGE(C47:N47)</f>
        <v>730750</v>
      </c>
    </row>
  </sheetData>
  <printOptions horizontalCentered="1" verticalCentered="1"/>
  <pageMargins left="0.2" right="0.22" top="0.53" bottom="0.55000000000000004" header="0.5" footer="0.5"/>
  <pageSetup scale="71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dem,rec,sto</vt:lpstr>
      <vt:lpstr>Ehrenberg</vt:lpstr>
      <vt:lpstr>'dem,rec,sto'!Print_Area</vt:lpstr>
      <vt:lpstr>Ehrenberg!Print_Area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Havlíček Jan</cp:lastModifiedBy>
  <cp:lastPrinted>2000-01-10T13:24:15Z</cp:lastPrinted>
  <dcterms:created xsi:type="dcterms:W3CDTF">2000-01-08T16:50:41Z</dcterms:created>
  <dcterms:modified xsi:type="dcterms:W3CDTF">2023-09-10T15:32:28Z</dcterms:modified>
</cp:coreProperties>
</file>