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5988" activeTab="1"/>
  </bookViews>
  <sheets>
    <sheet name="RETAIL4" sheetId="2" r:id="rId1"/>
    <sheet name="WHSEES4" sheetId="3" r:id="rId2"/>
  </sheets>
  <calcPr calcId="92512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B35" i="2"/>
  <c r="C35" i="2"/>
  <c r="D35" i="2"/>
  <c r="B37" i="2"/>
  <c r="C37" i="2"/>
  <c r="D37" i="2"/>
  <c r="D39" i="2"/>
  <c r="B40" i="2"/>
  <c r="C40" i="2"/>
  <c r="D40" i="2"/>
  <c r="B43" i="2"/>
  <c r="C43" i="2"/>
  <c r="D43" i="2"/>
  <c r="D44" i="2"/>
  <c r="D45" i="2"/>
  <c r="D46" i="2"/>
  <c r="D47" i="2"/>
  <c r="D48" i="2"/>
  <c r="D49" i="2"/>
  <c r="B50" i="2"/>
  <c r="C50" i="2"/>
  <c r="D50" i="2"/>
  <c r="B53" i="2"/>
  <c r="C53" i="2"/>
  <c r="D53" i="2"/>
  <c r="D54" i="2"/>
  <c r="D55" i="2"/>
  <c r="D56" i="2"/>
  <c r="D57" i="2"/>
  <c r="D58" i="2"/>
  <c r="D59" i="2"/>
  <c r="D60" i="2"/>
  <c r="D61" i="2"/>
  <c r="B62" i="2"/>
  <c r="C62" i="2"/>
  <c r="D62" i="2"/>
  <c r="B64" i="2"/>
  <c r="C64" i="2"/>
  <c r="D64" i="2"/>
  <c r="B66" i="2"/>
  <c r="C66" i="2"/>
  <c r="D66" i="2"/>
  <c r="B68" i="2"/>
  <c r="C68" i="2"/>
  <c r="D68" i="2"/>
  <c r="C84" i="2"/>
  <c r="A97" i="2"/>
  <c r="F1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C77" i="3"/>
  <c r="A81" i="3"/>
</calcChain>
</file>

<file path=xl/sharedStrings.xml><?xml version="1.0" encoding="utf-8"?>
<sst xmlns="http://schemas.openxmlformats.org/spreadsheetml/2006/main" count="154" uniqueCount="92">
  <si>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</si>
  <si>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</si>
  <si>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</si>
  <si>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</si>
  <si>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</si>
  <si>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</si>
  <si>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</si>
  <si>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</si>
  <si>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</si>
  <si>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</si>
  <si>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</si>
  <si>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</si>
  <si>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</si>
  <si>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</si>
  <si>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</si>
  <si>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</si>
  <si>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</si>
  <si>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</si>
  <si>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</si>
  <si>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</si>
  <si>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</si>
  <si>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</si>
  <si>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</si>
  <si>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</si>
  <si>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</si>
  <si>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</si>
  <si>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</si>
  <si>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</si>
  <si>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</si>
  <si>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</si>
  <si>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</si>
  <si>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</si>
  <si>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</si>
  <si>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</si>
  <si>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</si>
  <si>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</si>
  <si>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</si>
  <si>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</si>
  <si>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</si>
  <si>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>Total Change in NIBT</t>
  </si>
  <si>
    <t>Other Federal - Return to Accrual</t>
  </si>
  <si>
    <t>Other State - Return to Accrual</t>
  </si>
  <si>
    <t>Analysis of 1st CE to 2nd CE Variances</t>
  </si>
  <si>
    <t>For the tax year 2001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</si>
  <si>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</si>
  <si>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</si>
  <si>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</si>
  <si>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</si>
  <si>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</si>
  <si>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</si>
  <si>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</si>
  <si>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</si>
  <si>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</si>
  <si>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</si>
  <si>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Computer Development Costs</t>
  </si>
  <si>
    <t>Investments in Subs</t>
  </si>
  <si>
    <t>Project Development</t>
  </si>
  <si>
    <t>Employee Fringe Benefits</t>
  </si>
  <si>
    <t>Other - FAS 140 Monetization of Warrants</t>
  </si>
  <si>
    <t>Other - Bad Debt Expense</t>
  </si>
  <si>
    <t>Other Federal - NOL Prior Year Payment</t>
  </si>
  <si>
    <t>Avista PRM transferred to WHSEES4</t>
  </si>
  <si>
    <t>See Note 1</t>
  </si>
  <si>
    <t>See Note 2</t>
  </si>
  <si>
    <t xml:space="preserve">Mapping issues corrected </t>
  </si>
  <si>
    <t>Adjusted estimate based on book numbers</t>
  </si>
  <si>
    <t>See Note 3</t>
  </si>
  <si>
    <t>Foreign Income - increase</t>
  </si>
  <si>
    <r>
      <t>Note 2</t>
    </r>
    <r>
      <rPr>
        <sz val="10"/>
        <rFont val="Verdana"/>
        <family val="2"/>
      </rPr>
      <t xml:space="preserve"> - The following changes occurred in foreign income in Q2:</t>
    </r>
  </si>
  <si>
    <t>See Note 4</t>
  </si>
  <si>
    <t>MTM changed for UK companies Sainsbury project</t>
  </si>
  <si>
    <r>
      <t>Note 3</t>
    </r>
    <r>
      <rPr>
        <sz val="10"/>
        <rFont val="Verdana"/>
        <family val="2"/>
      </rPr>
      <t xml:space="preserve"> - Company 985 adjusted estimate of expenditures </t>
    </r>
  </si>
  <si>
    <t>for software development project</t>
  </si>
  <si>
    <r>
      <t>Note 4</t>
    </r>
    <r>
      <rPr>
        <sz val="10"/>
        <rFont val="Verdana"/>
        <family val="2"/>
      </rPr>
      <t xml:space="preserve"> - EFS companies adjusted estimate of employee  </t>
    </r>
  </si>
  <si>
    <t>benefit expenditures</t>
  </si>
  <si>
    <t>2 new Canadian entities were created which transferred income</t>
  </si>
  <si>
    <t>from a partnership and created additional NIBT of $12 million</t>
  </si>
  <si>
    <t>See Note 5</t>
  </si>
  <si>
    <r>
      <t>Note 5</t>
    </r>
    <r>
      <rPr>
        <sz val="10"/>
        <rFont val="Verdana"/>
        <family val="2"/>
      </rPr>
      <t xml:space="preserve"> - In Q2 the TNPC warrant monetizations planned for Q3 and Q4 </t>
    </r>
  </si>
  <si>
    <t>were removed</t>
  </si>
  <si>
    <t>Adjustment due to changes in foreign NIBT</t>
  </si>
  <si>
    <t>Estimation of losses adjusted by accounting</t>
  </si>
  <si>
    <r>
      <t>Additional Notes regarding changes from 1CE to 2CE: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</si>
  <si>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r>
      <t>Note 1:</t>
    </r>
    <r>
      <rPr>
        <sz val="10"/>
        <rFont val="Verdana"/>
        <family val="2"/>
      </rPr>
      <t xml:space="preserve">  Enron Marketing Corp was purchased on June 29,2000. Accounting</t>
    </r>
  </si>
  <si>
    <t xml:space="preserve">discovered in Q2 that income and expense activity from the month of June </t>
  </si>
  <si>
    <t>Overview not reported separately in 1 CE</t>
  </si>
  <si>
    <t>Revaluation of purchase price for Enron Marketing Corp</t>
  </si>
  <si>
    <t xml:space="preserve">prior to the date of acquisition had been included in 1CE numbers and the </t>
  </si>
  <si>
    <t>amounts were reversed.</t>
  </si>
  <si>
    <r>
      <t xml:space="preserve">Note 2: </t>
    </r>
    <r>
      <rPr>
        <sz val="10"/>
        <rFont val="Verdana"/>
        <family val="2"/>
      </rPr>
      <t>The following changes were made to PRM activity for WHSEES4:</t>
    </r>
    <r>
      <rPr>
        <b/>
        <sz val="10"/>
        <rFont val="Verdana"/>
        <family val="2"/>
      </rPr>
      <t xml:space="preserve"> </t>
    </r>
  </si>
  <si>
    <t>Avista PRM transferred to WHSEES4 from RETAIL4</t>
  </si>
  <si>
    <t>Changes to MTM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</si>
</sst>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3" xfId="1" applyNumberFormat="1" applyFont="1" applyBorder="1"/>
    <xf numFmtId="0" fontId="7" fillId="0" borderId="0" xfId="0" applyFont="1" applyBorder="1"/>
    <xf numFmtId="0" fontId="4" fillId="0" borderId="0" xfId="0" quotePrefix="1" applyFont="1"/>
    <xf numFmtId="166" fontId="4" fillId="0" borderId="4" xfId="1" applyNumberFormat="1" applyFont="1" applyBorder="1"/>
    <xf numFmtId="37" fontId="4" fillId="0" borderId="0" xfId="1" applyNumberFormat="1" applyFont="1" applyBorder="1"/>
    <xf numFmtId="37" fontId="4" fillId="0" borderId="5" xfId="1" applyNumberFormat="1" applyFont="1" applyBorder="1"/>
    <xf numFmtId="37" fontId="4" fillId="0" borderId="4" xfId="1" applyNumberFormat="1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zoomScale="75" workbookViewId="0">
      <pane ySplit="9" topLeftCell="A74" activePane="bottomLeft" state="frozen"/>
      <selection pane="bottomLeft" activeCell="F27" sqref="F27"/>
    </sheetView>
  </sheetViews>
  <sheetFormatPr defaultRowHeight="12.6" x14ac:dyDescent="0.2"/>
  <cols>
    <col min="1" max="1" width="42.7773437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46</v>
      </c>
      <c r="F1" s="3">
        <f ca="1">NOW()</f>
        <v>37105.518513078707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-169</v>
      </c>
      <c r="C10" s="2">
        <v>-189</v>
      </c>
      <c r="D10" s="2">
        <f>+C10-B10</f>
        <v>-20</v>
      </c>
      <c r="F10" s="4" t="s">
        <v>62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56</v>
      </c>
      <c r="C15" s="2">
        <v>77</v>
      </c>
      <c r="D15" s="2">
        <f t="shared" si="0"/>
        <v>21</v>
      </c>
      <c r="F15" s="4" t="s">
        <v>63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51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53</v>
      </c>
      <c r="B19" s="2">
        <v>1</v>
      </c>
      <c r="C19" s="2">
        <v>0</v>
      </c>
      <c r="D19" s="2">
        <f t="shared" si="0"/>
        <v>-1</v>
      </c>
      <c r="F19" s="4" t="s">
        <v>64</v>
      </c>
    </row>
    <row r="20" spans="1:6" x14ac:dyDescent="0.2">
      <c r="A20" s="9" t="s">
        <v>52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4" si="1">+C24-B24</f>
        <v>2</v>
      </c>
      <c r="F24" s="4" t="s">
        <v>65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61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54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55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56</v>
      </c>
      <c r="B31" s="2">
        <v>42</v>
      </c>
      <c r="C31" s="2">
        <v>37</v>
      </c>
      <c r="D31" s="2">
        <f t="shared" si="1"/>
        <v>-5</v>
      </c>
      <c r="F31" s="4" t="s">
        <v>66</v>
      </c>
    </row>
    <row r="32" spans="1:6" x14ac:dyDescent="0.2">
      <c r="A32" s="9" t="s">
        <v>57</v>
      </c>
      <c r="B32" s="2">
        <v>-11</v>
      </c>
      <c r="C32" s="2">
        <v>-16</v>
      </c>
      <c r="D32" s="2">
        <f t="shared" si="1"/>
        <v>-5</v>
      </c>
      <c r="F32" s="4" t="s">
        <v>69</v>
      </c>
    </row>
    <row r="33" spans="1:6" x14ac:dyDescent="0.2">
      <c r="A33" s="9" t="s">
        <v>58</v>
      </c>
      <c r="B33" s="2">
        <v>82</v>
      </c>
      <c r="C33" s="2">
        <v>50</v>
      </c>
      <c r="D33" s="2">
        <f t="shared" si="1"/>
        <v>-32</v>
      </c>
      <c r="F33" s="4" t="s">
        <v>77</v>
      </c>
    </row>
    <row r="34" spans="1:6" x14ac:dyDescent="0.2">
      <c r="A34" s="9" t="s">
        <v>59</v>
      </c>
      <c r="B34" s="2">
        <v>-1</v>
      </c>
      <c r="C34" s="2">
        <v>1</v>
      </c>
      <c r="D34" s="2">
        <f t="shared" si="1"/>
        <v>2</v>
      </c>
      <c r="F34" s="4" t="s">
        <v>65</v>
      </c>
    </row>
    <row r="35" spans="1:6" x14ac:dyDescent="0.2">
      <c r="A35" s="8" t="s">
        <v>9</v>
      </c>
      <c r="B35" s="10">
        <f>SUM(B24:B34)</f>
        <v>272</v>
      </c>
      <c r="C35" s="10">
        <f>SUM(C24:C34)</f>
        <v>97</v>
      </c>
      <c r="D35" s="10">
        <f>SUM(D24:D34)</f>
        <v>-175</v>
      </c>
      <c r="E35" s="11"/>
    </row>
    <row r="37" spans="1:6" x14ac:dyDescent="0.2">
      <c r="A37" s="8" t="s">
        <v>10</v>
      </c>
      <c r="B37" s="10">
        <f>+B10+B21+B35</f>
        <v>149</v>
      </c>
      <c r="C37" s="10">
        <f>+C10+C21+C35</f>
        <v>-26</v>
      </c>
      <c r="D37" s="10">
        <f>+D10+D21+D35</f>
        <v>-175</v>
      </c>
      <c r="E37" s="11"/>
    </row>
    <row r="39" spans="1:6" x14ac:dyDescent="0.2">
      <c r="A39" s="4" t="s">
        <v>11</v>
      </c>
      <c r="B39" s="2">
        <v>1</v>
      </c>
      <c r="C39" s="2">
        <v>1</v>
      </c>
      <c r="D39" s="2">
        <f>+C39-B39</f>
        <v>0</v>
      </c>
    </row>
    <row r="40" spans="1:6" ht="18.600000000000001" customHeight="1" thickBot="1" x14ac:dyDescent="0.25">
      <c r="A40" s="8" t="s">
        <v>12</v>
      </c>
      <c r="B40" s="14">
        <f>+B37+B39</f>
        <v>150</v>
      </c>
      <c r="C40" s="14">
        <f>+C37+C39</f>
        <v>-25</v>
      </c>
      <c r="D40" s="14">
        <f>+D37+D39</f>
        <v>-175</v>
      </c>
      <c r="E40" s="11"/>
    </row>
    <row r="41" spans="1:6" x14ac:dyDescent="0.2">
      <c r="A41" s="13"/>
      <c r="B41" s="11"/>
      <c r="C41" s="11"/>
      <c r="D41" s="11"/>
      <c r="E41" s="11"/>
    </row>
    <row r="42" spans="1:6" ht="12.6" customHeight="1" x14ac:dyDescent="0.2">
      <c r="A42" s="15" t="s">
        <v>23</v>
      </c>
      <c r="B42" s="11"/>
      <c r="C42" s="11"/>
      <c r="D42" s="11"/>
      <c r="E42" s="11"/>
    </row>
    <row r="43" spans="1:6" x14ac:dyDescent="0.2">
      <c r="A43" s="16" t="s">
        <v>24</v>
      </c>
      <c r="B43" s="11">
        <f>B40*-0.35</f>
        <v>-52.5</v>
      </c>
      <c r="C43" s="11">
        <f>C40*-0.35</f>
        <v>8.75</v>
      </c>
      <c r="D43" s="2">
        <f t="shared" ref="D43:D49" si="2">+C43-B43</f>
        <v>61.25</v>
      </c>
      <c r="E43" s="11"/>
    </row>
    <row r="44" spans="1:6" x14ac:dyDescent="0.2">
      <c r="A44" s="16" t="s">
        <v>25</v>
      </c>
      <c r="B44" s="11">
        <v>0</v>
      </c>
      <c r="C44" s="11">
        <v>0</v>
      </c>
      <c r="D44" s="2">
        <f t="shared" si="2"/>
        <v>0</v>
      </c>
      <c r="E44" s="11"/>
    </row>
    <row r="45" spans="1:6" x14ac:dyDescent="0.2">
      <c r="A45" s="16" t="s">
        <v>26</v>
      </c>
      <c r="B45" s="11">
        <v>0</v>
      </c>
      <c r="C45" s="11">
        <v>0</v>
      </c>
      <c r="D45" s="2">
        <f t="shared" si="2"/>
        <v>0</v>
      </c>
      <c r="E45" s="11"/>
    </row>
    <row r="46" spans="1:6" x14ac:dyDescent="0.2">
      <c r="A46" s="16" t="s">
        <v>27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60</v>
      </c>
      <c r="B47" s="11">
        <v>-79</v>
      </c>
      <c r="C47" s="11">
        <v>-79</v>
      </c>
      <c r="D47" s="2">
        <f t="shared" si="2"/>
        <v>0</v>
      </c>
      <c r="E47" s="11"/>
    </row>
    <row r="48" spans="1:6" x14ac:dyDescent="0.2">
      <c r="A48" s="16" t="s">
        <v>29</v>
      </c>
      <c r="B48" s="11">
        <v>1</v>
      </c>
      <c r="C48" s="11">
        <v>1</v>
      </c>
      <c r="D48" s="2">
        <f t="shared" si="2"/>
        <v>0</v>
      </c>
    </row>
    <row r="49" spans="1:6" x14ac:dyDescent="0.2">
      <c r="A49" s="16" t="s">
        <v>30</v>
      </c>
      <c r="B49" s="11">
        <v>8</v>
      </c>
      <c r="C49" s="11">
        <v>0</v>
      </c>
      <c r="D49" s="2">
        <f t="shared" si="2"/>
        <v>-8</v>
      </c>
      <c r="F49" s="4" t="s">
        <v>80</v>
      </c>
    </row>
    <row r="50" spans="1:6" ht="13.2" thickBot="1" x14ac:dyDescent="0.25">
      <c r="A50" s="15" t="s">
        <v>31</v>
      </c>
      <c r="B50" s="14">
        <f>SUM(B43:B49)</f>
        <v>-122.5</v>
      </c>
      <c r="C50" s="14">
        <f>SUM(C43:C49)</f>
        <v>-69.25</v>
      </c>
      <c r="D50" s="14">
        <f>SUM(D43:D49)</f>
        <v>53.25</v>
      </c>
      <c r="E50" s="14"/>
    </row>
    <row r="51" spans="1:6" x14ac:dyDescent="0.2">
      <c r="A51" s="8"/>
    </row>
    <row r="52" spans="1:6" x14ac:dyDescent="0.2">
      <c r="A52" s="15" t="s">
        <v>32</v>
      </c>
    </row>
    <row r="53" spans="1:6" x14ac:dyDescent="0.2">
      <c r="A53" s="16" t="s">
        <v>24</v>
      </c>
      <c r="B53" s="11">
        <f>B35*0.35</f>
        <v>95.199999999999989</v>
      </c>
      <c r="C53" s="11">
        <f>C35*0.35</f>
        <v>33.949999999999996</v>
      </c>
      <c r="D53" s="2">
        <f t="shared" ref="D53:D61" si="3">+C53-B53</f>
        <v>-61.249999999999993</v>
      </c>
      <c r="E53" s="11"/>
    </row>
    <row r="54" spans="1:6" x14ac:dyDescent="0.2">
      <c r="A54" s="16" t="s">
        <v>25</v>
      </c>
      <c r="B54" s="11">
        <v>0</v>
      </c>
      <c r="C54" s="11">
        <v>0</v>
      </c>
      <c r="D54" s="2">
        <f t="shared" si="3"/>
        <v>0</v>
      </c>
      <c r="E54" s="11"/>
    </row>
    <row r="55" spans="1:6" x14ac:dyDescent="0.2">
      <c r="A55" s="16" t="s">
        <v>26</v>
      </c>
      <c r="B55" s="11">
        <v>0</v>
      </c>
      <c r="C55" s="11">
        <v>0</v>
      </c>
      <c r="D55" s="2">
        <f t="shared" si="3"/>
        <v>0</v>
      </c>
      <c r="E55" s="11"/>
    </row>
    <row r="56" spans="1:6" x14ac:dyDescent="0.2">
      <c r="A56" s="16" t="s">
        <v>27</v>
      </c>
      <c r="B56" s="11">
        <v>0</v>
      </c>
      <c r="C56" s="11">
        <v>0</v>
      </c>
      <c r="D56" s="2">
        <f t="shared" si="3"/>
        <v>0</v>
      </c>
      <c r="E56" s="11"/>
    </row>
    <row r="57" spans="1:6" x14ac:dyDescent="0.2">
      <c r="A57" s="16" t="s">
        <v>40</v>
      </c>
      <c r="B57" s="11">
        <v>0</v>
      </c>
      <c r="C57" s="11">
        <v>0</v>
      </c>
      <c r="D57" s="2">
        <f t="shared" si="3"/>
        <v>0</v>
      </c>
      <c r="E57" s="11"/>
    </row>
    <row r="58" spans="1:6" x14ac:dyDescent="0.2">
      <c r="A58" s="16" t="s">
        <v>60</v>
      </c>
      <c r="B58" s="11">
        <v>79</v>
      </c>
      <c r="C58" s="11">
        <v>79</v>
      </c>
      <c r="D58" s="2">
        <f t="shared" si="3"/>
        <v>0</v>
      </c>
      <c r="E58" s="11"/>
    </row>
    <row r="59" spans="1:6" x14ac:dyDescent="0.2">
      <c r="A59" s="16" t="s">
        <v>41</v>
      </c>
      <c r="B59" s="11">
        <v>0</v>
      </c>
      <c r="C59" s="11">
        <v>0</v>
      </c>
      <c r="D59" s="2">
        <f t="shared" si="3"/>
        <v>0</v>
      </c>
    </row>
    <row r="60" spans="1:6" x14ac:dyDescent="0.2">
      <c r="A60" s="16" t="s">
        <v>29</v>
      </c>
      <c r="B60" s="11">
        <v>5</v>
      </c>
      <c r="C60" s="11">
        <v>5</v>
      </c>
      <c r="D60" s="2">
        <f t="shared" si="3"/>
        <v>0</v>
      </c>
    </row>
    <row r="61" spans="1:6" x14ac:dyDescent="0.2">
      <c r="A61" s="16" t="s">
        <v>30</v>
      </c>
      <c r="B61" s="11">
        <v>10</v>
      </c>
      <c r="C61" s="11">
        <v>27</v>
      </c>
      <c r="D61" s="2">
        <f t="shared" si="3"/>
        <v>17</v>
      </c>
      <c r="F61" s="4" t="s">
        <v>80</v>
      </c>
    </row>
    <row r="62" spans="1:6" ht="13.2" thickBot="1" x14ac:dyDescent="0.25">
      <c r="A62" s="15" t="s">
        <v>33</v>
      </c>
      <c r="B62" s="14">
        <f>SUM(B53:B61)</f>
        <v>189.2</v>
      </c>
      <c r="C62" s="14">
        <f>SUM(C53:C61)</f>
        <v>144.94999999999999</v>
      </c>
      <c r="D62" s="14">
        <f>SUM(D53:D61)</f>
        <v>-44.249999999999993</v>
      </c>
      <c r="E62" s="14"/>
    </row>
    <row r="63" spans="1:6" x14ac:dyDescent="0.2">
      <c r="A63" s="17"/>
      <c r="B63" s="11"/>
      <c r="C63" s="11"/>
      <c r="D63" s="11"/>
      <c r="E63" s="11"/>
    </row>
    <row r="64" spans="1:6" x14ac:dyDescent="0.2">
      <c r="A64" s="15" t="s">
        <v>34</v>
      </c>
      <c r="B64" s="11">
        <f>B50+B62</f>
        <v>66.699999999999989</v>
      </c>
      <c r="C64" s="11">
        <f>C50+C62</f>
        <v>75.699999999999989</v>
      </c>
      <c r="D64" s="11">
        <f>D50+D62</f>
        <v>9.0000000000000071</v>
      </c>
      <c r="E64" s="11"/>
    </row>
    <row r="65" spans="1:6" x14ac:dyDescent="0.2">
      <c r="A65" s="18"/>
      <c r="B65" s="11"/>
      <c r="C65" s="11"/>
      <c r="D65" s="11"/>
      <c r="E65" s="11"/>
    </row>
    <row r="66" spans="1:6" s="21" customFormat="1" x14ac:dyDescent="0.2">
      <c r="A66" s="15" t="s">
        <v>35</v>
      </c>
      <c r="B66" s="19">
        <f>B10+B64</f>
        <v>-102.30000000000001</v>
      </c>
      <c r="C66" s="19">
        <f>C10+C64</f>
        <v>-113.30000000000001</v>
      </c>
      <c r="D66" s="2">
        <f>+C66-B66</f>
        <v>-11</v>
      </c>
      <c r="E66" s="20"/>
      <c r="F66" s="4"/>
    </row>
    <row r="67" spans="1:6" x14ac:dyDescent="0.2">
      <c r="A67" s="18"/>
      <c r="B67" s="22"/>
      <c r="C67" s="22"/>
      <c r="D67" s="22"/>
      <c r="E67" s="22"/>
    </row>
    <row r="68" spans="1:6" x14ac:dyDescent="0.2">
      <c r="A68" s="23" t="s">
        <v>36</v>
      </c>
      <c r="B68" s="24">
        <f>-B64/B10</f>
        <v>0.39467455621301767</v>
      </c>
      <c r="C68" s="24">
        <f>-C64/C10</f>
        <v>0.40052910052910046</v>
      </c>
      <c r="D68" s="25">
        <f>+C68-B68</f>
        <v>5.8545443160827881E-3</v>
      </c>
      <c r="E68" s="11"/>
    </row>
    <row r="69" spans="1:6" x14ac:dyDescent="0.2">
      <c r="A69" s="17"/>
      <c r="B69" s="11"/>
      <c r="C69" s="26"/>
      <c r="D69" s="11"/>
      <c r="E69" s="11"/>
    </row>
    <row r="70" spans="1:6" x14ac:dyDescent="0.2">
      <c r="A70" s="17"/>
      <c r="B70" s="26"/>
      <c r="C70" s="11"/>
      <c r="D70" s="11"/>
      <c r="E70" s="11"/>
    </row>
    <row r="71" spans="1:6" x14ac:dyDescent="0.2">
      <c r="A71" s="27"/>
      <c r="B71" s="11"/>
      <c r="C71" s="11"/>
      <c r="D71" s="11"/>
      <c r="E71" s="11"/>
    </row>
    <row r="72" spans="1:6" x14ac:dyDescent="0.2">
      <c r="A72" s="28" t="s">
        <v>82</v>
      </c>
      <c r="B72" s="11"/>
      <c r="C72" s="11"/>
      <c r="D72" s="11"/>
      <c r="E72" s="11"/>
    </row>
    <row r="73" spans="1:6" x14ac:dyDescent="0.2">
      <c r="A73" s="17"/>
      <c r="B73" s="11"/>
      <c r="C73" s="11"/>
      <c r="D73" s="11"/>
      <c r="E73" s="11"/>
    </row>
    <row r="74" spans="1:6" x14ac:dyDescent="0.2">
      <c r="A74" s="31" t="s">
        <v>38</v>
      </c>
      <c r="B74" s="11"/>
      <c r="C74" s="11"/>
      <c r="D74" s="11"/>
      <c r="E74" s="11"/>
      <c r="F74" s="17"/>
    </row>
    <row r="75" spans="1:6" x14ac:dyDescent="0.2">
      <c r="A75" s="17"/>
      <c r="B75" s="11"/>
      <c r="C75" s="11"/>
      <c r="D75" s="11"/>
      <c r="E75" s="11"/>
      <c r="F75" s="17"/>
    </row>
    <row r="76" spans="1:6" ht="13.2" thickBot="1" x14ac:dyDescent="0.25">
      <c r="A76" s="20" t="s">
        <v>67</v>
      </c>
      <c r="C76" s="2">
        <v>-21</v>
      </c>
    </row>
    <row r="77" spans="1:6" ht="13.2" thickTop="1" x14ac:dyDescent="0.2">
      <c r="C77" s="33"/>
    </row>
    <row r="78" spans="1:6" x14ac:dyDescent="0.2">
      <c r="A78" s="8" t="s">
        <v>68</v>
      </c>
      <c r="B78" s="11"/>
    </row>
    <row r="79" spans="1:6" x14ac:dyDescent="0.2">
      <c r="B79" s="11"/>
    </row>
    <row r="80" spans="1:6" x14ac:dyDescent="0.2">
      <c r="A80" s="32" t="s">
        <v>75</v>
      </c>
      <c r="B80" s="11"/>
    </row>
    <row r="81" spans="1:3" x14ac:dyDescent="0.2">
      <c r="A81" s="4" t="s">
        <v>76</v>
      </c>
      <c r="B81" s="11"/>
      <c r="C81" s="11">
        <v>-12</v>
      </c>
    </row>
    <row r="82" spans="1:3" x14ac:dyDescent="0.2">
      <c r="B82" s="11"/>
      <c r="C82" s="11"/>
    </row>
    <row r="83" spans="1:3" x14ac:dyDescent="0.2">
      <c r="A83" s="4" t="s">
        <v>70</v>
      </c>
      <c r="B83" s="11"/>
      <c r="C83" s="11">
        <v>-9</v>
      </c>
    </row>
    <row r="84" spans="1:3" ht="13.2" thickBot="1" x14ac:dyDescent="0.25">
      <c r="A84" s="4" t="s">
        <v>39</v>
      </c>
      <c r="B84" s="11"/>
      <c r="C84" s="30">
        <f>SUM(C81:C83)</f>
        <v>-21</v>
      </c>
    </row>
    <row r="85" spans="1:3" ht="13.2" thickTop="1" x14ac:dyDescent="0.2">
      <c r="B85" s="11"/>
      <c r="C85" s="11"/>
    </row>
    <row r="86" spans="1:3" x14ac:dyDescent="0.2">
      <c r="A86" s="8" t="s">
        <v>71</v>
      </c>
      <c r="B86" s="11"/>
    </row>
    <row r="87" spans="1:3" x14ac:dyDescent="0.2">
      <c r="A87" s="4" t="s">
        <v>72</v>
      </c>
      <c r="B87" s="11"/>
    </row>
    <row r="88" spans="1:3" x14ac:dyDescent="0.2">
      <c r="B88" s="11"/>
    </row>
    <row r="89" spans="1:3" x14ac:dyDescent="0.2">
      <c r="A89" s="8" t="s">
        <v>73</v>
      </c>
      <c r="B89" s="11"/>
    </row>
    <row r="90" spans="1:3" x14ac:dyDescent="0.2">
      <c r="A90" s="4" t="s">
        <v>74</v>
      </c>
      <c r="B90" s="11"/>
    </row>
    <row r="91" spans="1:3" x14ac:dyDescent="0.2">
      <c r="B91" s="11"/>
    </row>
    <row r="92" spans="1:3" x14ac:dyDescent="0.2">
      <c r="A92" s="8" t="s">
        <v>78</v>
      </c>
      <c r="B92" s="11"/>
    </row>
    <row r="93" spans="1:3" x14ac:dyDescent="0.2">
      <c r="A93" s="4" t="s">
        <v>79</v>
      </c>
      <c r="B93" s="11"/>
    </row>
    <row r="94" spans="1:3" x14ac:dyDescent="0.2">
      <c r="A94" s="8"/>
      <c r="B94" s="11"/>
    </row>
    <row r="95" spans="1:3" x14ac:dyDescent="0.2">
      <c r="A95" s="8"/>
      <c r="B95" s="11"/>
    </row>
    <row r="96" spans="1:3" x14ac:dyDescent="0.2">
      <c r="B96" s="11"/>
    </row>
    <row r="97" spans="1:1" x14ac:dyDescent="0.2">
      <c r="A97" s="29" t="str">
        <f ca="1">CELL("Filename",A1)</f>
        <v>J:\Tax\Current Estimate-Flash-Plan\2001\2nd Current Estimate\[WHSEES4 1CE 2CE variance analysis.xls]RETAIL4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zoomScale="75" workbookViewId="0">
      <pane ySplit="9" topLeftCell="A64" activePane="bottomLeft" state="frozen"/>
      <selection pane="bottomLeft" activeCell="F73" sqref="F72:F73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44</v>
      </c>
      <c r="F1" s="3">
        <f ca="1">NOW()</f>
        <v>37105.518513078707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830</v>
      </c>
      <c r="C10" s="2">
        <v>762</v>
      </c>
      <c r="D10" s="2">
        <f>+C10-B10</f>
        <v>-68</v>
      </c>
      <c r="F10" s="4" t="s">
        <v>81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47</v>
      </c>
      <c r="B18" s="2">
        <v>0</v>
      </c>
      <c r="C18" s="2">
        <v>-20</v>
      </c>
      <c r="D18" s="2">
        <f t="shared" si="0"/>
        <v>-20</v>
      </c>
      <c r="F18" s="4" t="s">
        <v>62</v>
      </c>
    </row>
    <row r="19" spans="1:6" x14ac:dyDescent="0.2">
      <c r="A19" s="9" t="s">
        <v>48</v>
      </c>
      <c r="B19" s="2">
        <v>0</v>
      </c>
      <c r="C19" s="2">
        <v>5</v>
      </c>
      <c r="D19" s="2">
        <f t="shared" si="0"/>
        <v>5</v>
      </c>
      <c r="F19" s="4" t="s">
        <v>62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  <c r="F23" s="4" t="s">
        <v>65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">
        <v>-249</v>
      </c>
      <c r="C26" s="2">
        <v>165</v>
      </c>
      <c r="D26" s="2">
        <f t="shared" si="1"/>
        <v>414</v>
      </c>
      <c r="F26" s="4" t="s">
        <v>63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49</v>
      </c>
      <c r="B28" s="2">
        <v>0</v>
      </c>
      <c r="C28" s="2">
        <v>-8</v>
      </c>
      <c r="D28" s="2">
        <f t="shared" si="1"/>
        <v>-8</v>
      </c>
      <c r="F28" s="4" t="s">
        <v>86</v>
      </c>
    </row>
    <row r="29" spans="1:6" x14ac:dyDescent="0.2">
      <c r="A29" s="9" t="s">
        <v>50</v>
      </c>
      <c r="B29" s="2">
        <v>0</v>
      </c>
      <c r="C29" s="2">
        <v>4</v>
      </c>
      <c r="D29" s="2">
        <f t="shared" si="1"/>
        <v>4</v>
      </c>
      <c r="F29" s="12" t="s">
        <v>85</v>
      </c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2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2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7"/>
      <c r="B64" s="11"/>
      <c r="C64" s="11"/>
      <c r="D64" s="11"/>
      <c r="E64" s="11"/>
      <c r="F64" s="17"/>
    </row>
    <row r="65" spans="1:6" x14ac:dyDescent="0.2">
      <c r="A65" s="28" t="s">
        <v>82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31" t="s">
        <v>83</v>
      </c>
      <c r="B67" s="11"/>
      <c r="C67" s="11"/>
      <c r="D67" s="11"/>
      <c r="E67" s="11"/>
      <c r="F67" s="17"/>
    </row>
    <row r="68" spans="1:6" x14ac:dyDescent="0.2">
      <c r="A68" s="17" t="s">
        <v>84</v>
      </c>
      <c r="B68" s="11"/>
      <c r="C68" s="11"/>
      <c r="D68" s="11"/>
      <c r="E68" s="11"/>
      <c r="F68" s="17"/>
    </row>
    <row r="69" spans="1:6" x14ac:dyDescent="0.2">
      <c r="A69" s="17" t="s">
        <v>87</v>
      </c>
      <c r="B69" s="11"/>
      <c r="C69" s="11"/>
      <c r="D69" s="11"/>
      <c r="E69" s="11"/>
      <c r="F69" s="17"/>
    </row>
    <row r="70" spans="1:6" x14ac:dyDescent="0.2">
      <c r="A70" s="17" t="s">
        <v>88</v>
      </c>
      <c r="B70" s="11"/>
      <c r="C70" s="11"/>
      <c r="D70" s="11"/>
      <c r="E70" s="11"/>
      <c r="F70" s="17"/>
    </row>
    <row r="71" spans="1:6" x14ac:dyDescent="0.2">
      <c r="A71" s="31"/>
      <c r="B71" s="11"/>
      <c r="C71" s="11"/>
      <c r="D71" s="11"/>
      <c r="E71" s="11"/>
      <c r="F71" s="17"/>
    </row>
    <row r="72" spans="1:6" x14ac:dyDescent="0.2">
      <c r="A72" s="31" t="s">
        <v>89</v>
      </c>
      <c r="B72" s="11"/>
      <c r="C72" s="11"/>
      <c r="D72" s="11"/>
      <c r="E72" s="11"/>
      <c r="F72" s="17"/>
    </row>
    <row r="73" spans="1:6" x14ac:dyDescent="0.2">
      <c r="A73" s="17"/>
      <c r="B73" s="11"/>
      <c r="C73" s="11"/>
      <c r="D73" s="11"/>
      <c r="E73" s="11"/>
      <c r="F73" s="17"/>
    </row>
    <row r="74" spans="1:6" x14ac:dyDescent="0.2">
      <c r="A74" s="4" t="s">
        <v>90</v>
      </c>
      <c r="B74" s="11"/>
      <c r="C74" s="34">
        <v>137</v>
      </c>
      <c r="D74" s="34"/>
      <c r="E74" s="11"/>
      <c r="F74" s="17"/>
    </row>
    <row r="75" spans="1:6" x14ac:dyDescent="0.2">
      <c r="A75" s="17"/>
      <c r="B75" s="11"/>
      <c r="C75" s="34"/>
      <c r="D75" s="34"/>
      <c r="E75" s="11"/>
      <c r="F75" s="17"/>
    </row>
    <row r="76" spans="1:6" x14ac:dyDescent="0.2">
      <c r="A76" s="17" t="s">
        <v>91</v>
      </c>
      <c r="B76" s="11"/>
      <c r="C76" s="34">
        <v>277</v>
      </c>
      <c r="D76" s="34"/>
      <c r="E76" s="11"/>
      <c r="F76" s="17"/>
    </row>
    <row r="77" spans="1:6" ht="13.2" thickBot="1" x14ac:dyDescent="0.25">
      <c r="A77" s="17"/>
      <c r="B77" s="11"/>
      <c r="C77" s="35">
        <f>C74+C76</f>
        <v>414</v>
      </c>
      <c r="D77" s="34"/>
      <c r="E77" s="11"/>
      <c r="F77" s="17"/>
    </row>
    <row r="78" spans="1:6" ht="13.2" thickTop="1" x14ac:dyDescent="0.2">
      <c r="A78" s="17"/>
      <c r="B78" s="11"/>
      <c r="C78" s="36"/>
      <c r="D78" s="34"/>
      <c r="E78" s="11"/>
      <c r="F78" s="17"/>
    </row>
    <row r="79" spans="1:6" x14ac:dyDescent="0.2">
      <c r="A79" s="17"/>
      <c r="B79" s="11"/>
      <c r="C79" s="34"/>
      <c r="D79" s="34"/>
      <c r="E79" s="11"/>
      <c r="F79" s="17"/>
    </row>
    <row r="81" spans="1:1" x14ac:dyDescent="0.2">
      <c r="A81" s="29" t="str">
        <f ca="1">CELL("Filename",A1)</f>
        <v>J:\Tax\Current Estimate-Flash-Plan\2001\2nd Current Estimate\[WHSEES4 1CE 2CE variance analysis.xls]WHSEES4</v>
      </c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Havlíček Jan</cp:lastModifiedBy>
  <cp:lastPrinted>2001-08-02T16:43:55Z</cp:lastPrinted>
  <dcterms:created xsi:type="dcterms:W3CDTF">2000-08-04T14:37:40Z</dcterms:created>
  <dcterms:modified xsi:type="dcterms:W3CDTF">2023-09-10T15:32:30Z</dcterms:modified>
</cp:coreProperties>
</file>