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5988" activeTab="2"/>
  </bookViews>
  <sheets>
    <sheet name="Business Unit" sheetId="1" r:id="rId1"/>
    <sheet name="ENA" sheetId="2" r:id="rId2"/>
    <sheet name="CRP" sheetId="3" r:id="rId3"/>
  </sheets>
  <definedNames>
    <definedName name="_xlnm.Print_Area" localSheetId="0">'Business Unit'!$1:$1048576</definedName>
  </definedNames>
  <calcPr calcId="0" fullCalcOnLoad="1"/>
</workbook>
</file>

<file path=xl/calcChain.xml><?xml version="1.0" encoding="utf-8"?>
<calcChain xmlns="http://schemas.openxmlformats.org/spreadsheetml/2006/main">
  <c r="F1" i="1" l="1"/>
  <c r="D10" i="1"/>
  <c r="D13" i="1"/>
  <c r="D14" i="1"/>
  <c r="D15" i="1"/>
  <c r="D17" i="1"/>
  <c r="D18" i="1"/>
  <c r="B19" i="1"/>
  <c r="C19" i="1"/>
  <c r="D19" i="1"/>
  <c r="D22" i="1"/>
  <c r="D23" i="1"/>
  <c r="D24" i="1"/>
  <c r="D25" i="1"/>
  <c r="D26" i="1"/>
  <c r="D27" i="1"/>
  <c r="B28" i="1"/>
  <c r="C28" i="1"/>
  <c r="D28" i="1"/>
  <c r="B30" i="1"/>
  <c r="C30" i="1"/>
  <c r="D30" i="1"/>
  <c r="D32" i="1"/>
  <c r="B33" i="1"/>
  <c r="C33" i="1"/>
  <c r="D33" i="1"/>
  <c r="B36" i="1"/>
  <c r="C36" i="1"/>
  <c r="D36" i="1"/>
  <c r="D37" i="1"/>
  <c r="D38" i="1"/>
  <c r="D39" i="1"/>
  <c r="D40" i="1"/>
  <c r="D41" i="1"/>
  <c r="D42" i="1"/>
  <c r="B43" i="1"/>
  <c r="C43" i="1"/>
  <c r="D43" i="1"/>
  <c r="D46" i="1"/>
  <c r="D47" i="1"/>
  <c r="D48" i="1"/>
  <c r="D49" i="1"/>
  <c r="D50" i="1"/>
  <c r="D51" i="1"/>
  <c r="D52" i="1"/>
  <c r="B53" i="1"/>
  <c r="C53" i="1"/>
  <c r="D53" i="1"/>
  <c r="B55" i="1"/>
  <c r="C55" i="1"/>
  <c r="D55" i="1"/>
  <c r="B57" i="1"/>
  <c r="C57" i="1"/>
  <c r="D57" i="1"/>
  <c r="B59" i="1"/>
  <c r="C59" i="1"/>
  <c r="D59" i="1"/>
  <c r="A72" i="1"/>
  <c r="F1" i="3"/>
  <c r="D10" i="3"/>
  <c r="D13" i="3"/>
  <c r="D14" i="3"/>
  <c r="D15" i="3"/>
  <c r="D17" i="3"/>
  <c r="D18" i="3"/>
  <c r="D19" i="3"/>
  <c r="B20" i="3"/>
  <c r="C20" i="3"/>
  <c r="D20" i="3"/>
  <c r="D23" i="3"/>
  <c r="D24" i="3"/>
  <c r="D25" i="3"/>
  <c r="D26" i="3"/>
  <c r="D27" i="3"/>
  <c r="D28" i="3"/>
  <c r="B29" i="3"/>
  <c r="C29" i="3"/>
  <c r="D29" i="3"/>
  <c r="B31" i="3"/>
  <c r="C31" i="3"/>
  <c r="D31" i="3"/>
  <c r="D33" i="3"/>
  <c r="B34" i="3"/>
  <c r="C34" i="3"/>
  <c r="D34" i="3"/>
  <c r="B37" i="3"/>
  <c r="C37" i="3"/>
  <c r="D37" i="3"/>
  <c r="D38" i="3"/>
  <c r="D39" i="3"/>
  <c r="D40" i="3"/>
  <c r="D41" i="3"/>
  <c r="D42" i="3"/>
  <c r="D43" i="3"/>
  <c r="B44" i="3"/>
  <c r="C44" i="3"/>
  <c r="D44" i="3"/>
  <c r="D47" i="3"/>
  <c r="D48" i="3"/>
  <c r="D49" i="3"/>
  <c r="D50" i="3"/>
  <c r="D51" i="3"/>
  <c r="D52" i="3"/>
  <c r="D53" i="3"/>
  <c r="B54" i="3"/>
  <c r="C54" i="3"/>
  <c r="D54" i="3"/>
  <c r="B56" i="3"/>
  <c r="C56" i="3"/>
  <c r="D56" i="3"/>
  <c r="B58" i="3"/>
  <c r="C58" i="3"/>
  <c r="D58" i="3"/>
  <c r="B60" i="3"/>
  <c r="C60" i="3"/>
  <c r="D60" i="3"/>
  <c r="A75" i="3"/>
  <c r="F1" i="2"/>
  <c r="B10" i="2"/>
  <c r="D10" i="2"/>
  <c r="D13" i="2"/>
  <c r="D14" i="2"/>
  <c r="D15" i="2"/>
  <c r="D17" i="2"/>
  <c r="D18" i="2"/>
  <c r="B19" i="2"/>
  <c r="C19" i="2"/>
  <c r="D19" i="2"/>
  <c r="D22" i="2"/>
  <c r="D23" i="2"/>
  <c r="D24" i="2"/>
  <c r="D25" i="2"/>
  <c r="D26" i="2"/>
  <c r="D27" i="2"/>
  <c r="B28" i="2"/>
  <c r="C28" i="2"/>
  <c r="D28" i="2"/>
  <c r="B30" i="2"/>
  <c r="C30" i="2"/>
  <c r="D30" i="2"/>
  <c r="D32" i="2"/>
  <c r="B33" i="2"/>
  <c r="C33" i="2"/>
  <c r="D33" i="2"/>
  <c r="B36" i="2"/>
  <c r="C36" i="2"/>
  <c r="D36" i="2"/>
  <c r="D37" i="2"/>
  <c r="D38" i="2"/>
  <c r="D39" i="2"/>
  <c r="D40" i="2"/>
  <c r="D41" i="2"/>
  <c r="D42" i="2"/>
  <c r="B43" i="2"/>
  <c r="C43" i="2"/>
  <c r="D43" i="2"/>
  <c r="D46" i="2"/>
  <c r="D47" i="2"/>
  <c r="D48" i="2"/>
  <c r="D49" i="2"/>
  <c r="D50" i="2"/>
  <c r="D51" i="2"/>
  <c r="D52" i="2"/>
  <c r="B53" i="2"/>
  <c r="C53" i="2"/>
  <c r="D53" i="2"/>
  <c r="B55" i="2"/>
  <c r="C55" i="2"/>
  <c r="D55" i="2"/>
  <c r="B57" i="2"/>
  <c r="C57" i="2"/>
  <c r="D57" i="2"/>
  <c r="B59" i="2"/>
  <c r="C59" i="2"/>
  <c r="D59" i="2"/>
  <c r="B69" i="2"/>
  <c r="B75" i="2"/>
  <c r="B83" i="2"/>
  <c r="A91" i="2"/>
</calcChain>
</file>

<file path=xl/sharedStrings.xml><?xml version="1.0" encoding="utf-8"?>
<sst xmlns="http://schemas.openxmlformats.org/spreadsheetml/2006/main" count="201" uniqueCount="91">
  <si>
    <t>For the tax year 2000</t>
  </si>
  <si>
    <t>(in millions)</t>
  </si>
  <si>
    <t>DR/(CR)</t>
  </si>
  <si>
    <t>(Income)/Loss</t>
  </si>
  <si>
    <t>Net Income Before Tax</t>
  </si>
  <si>
    <t>2CE</t>
  </si>
  <si>
    <t>Variance</t>
  </si>
  <si>
    <t>Permanent Differences</t>
  </si>
  <si>
    <t>Total Permanent Differences</t>
  </si>
  <si>
    <t>Temporary Differences</t>
  </si>
  <si>
    <t>Total Temporary Differences</t>
  </si>
  <si>
    <t>Total State Taxable Income</t>
  </si>
  <si>
    <t>Other</t>
  </si>
  <si>
    <t>Current State Tax Exp/(Bene)</t>
  </si>
  <si>
    <t>Total Federal Taxable (Income)/Loss</t>
  </si>
  <si>
    <t>Reasons for variance</t>
  </si>
  <si>
    <t xml:space="preserve"> </t>
  </si>
  <si>
    <t>Analysis of 2nd CE to 3rd CE Variances</t>
  </si>
  <si>
    <t>3CE</t>
  </si>
  <si>
    <t>Dividends</t>
  </si>
  <si>
    <t>Equity Earnings</t>
  </si>
  <si>
    <t>Foreign Operations</t>
  </si>
  <si>
    <t>Gain/Loss On Sale of Stock/Assets</t>
  </si>
  <si>
    <t>Depreciation, Depletion, &amp; Amort.</t>
  </si>
  <si>
    <t>Price Risk Management</t>
  </si>
  <si>
    <t>Regulatory Contingencies</t>
  </si>
  <si>
    <t>Foreign Taxes</t>
  </si>
  <si>
    <t>Additional Notes regarding changes from 2CE to 3CE:</t>
  </si>
  <si>
    <t>Current Tax Expense (Benefit)</t>
  </si>
  <si>
    <t>Federal</t>
  </si>
  <si>
    <t>State</t>
  </si>
  <si>
    <t>Foreign</t>
  </si>
  <si>
    <t>Federal Tax Credits</t>
  </si>
  <si>
    <t>Other Federal</t>
  </si>
  <si>
    <t>Other State</t>
  </si>
  <si>
    <t>Other Foreign</t>
  </si>
  <si>
    <t>Total Current Tax Expense (Benefit)</t>
  </si>
  <si>
    <t>Deferred Tax Expense (Benefit)</t>
  </si>
  <si>
    <t>Total Deferred Tax Expense (Benefit)</t>
  </si>
  <si>
    <t>Total Tax Expense (Benefit)</t>
  </si>
  <si>
    <t>Net (Income) / Loss</t>
  </si>
  <si>
    <t>Effective Rate</t>
  </si>
  <si>
    <t>ECMC2</t>
  </si>
  <si>
    <t>Partnership Equity</t>
  </si>
  <si>
    <t>ECM WHOLESALE - ENA</t>
  </si>
  <si>
    <t>ECM WHOLESALE - CRP</t>
  </si>
  <si>
    <r>
      <t xml:space="preserve">Note 1 </t>
    </r>
    <r>
      <rPr>
        <sz val="10"/>
        <rFont val="Verdana"/>
        <family val="2"/>
      </rPr>
      <t>- The following income/expense items changed between quarters:</t>
    </r>
  </si>
  <si>
    <t xml:space="preserve">   Subtotal Change in Foreign Earnings</t>
  </si>
  <si>
    <t>Total Change in NIBT</t>
  </si>
  <si>
    <t>(a)</t>
  </si>
  <si>
    <t>Foreign Income - decrease</t>
  </si>
  <si>
    <t>Interest Expense - increase</t>
  </si>
  <si>
    <t>Interest Income - increase</t>
  </si>
  <si>
    <t>JEDI II Equity Earnings - decrease</t>
  </si>
  <si>
    <t>Mark to Market Income - increase</t>
  </si>
  <si>
    <t>Condor Crosscharge - increase</t>
  </si>
  <si>
    <t>Management Overview - decrease</t>
  </si>
  <si>
    <t>Other - NIBT Transfer</t>
  </si>
  <si>
    <t>Other - MTM not on books</t>
  </si>
  <si>
    <t>Other Federal - Return to Accrual</t>
  </si>
  <si>
    <t>Other State - Return to Accrual</t>
  </si>
  <si>
    <r>
      <t>Note 2</t>
    </r>
    <r>
      <rPr>
        <sz val="10"/>
        <rFont val="Verdana"/>
        <family val="2"/>
      </rPr>
      <t xml:space="preserve"> - The following crosscharge changes ocurred during the third quarter:</t>
    </r>
  </si>
  <si>
    <r>
      <t>Additional Notes regarding changes from 2CE to 3CE:</t>
    </r>
    <r>
      <rPr>
        <b/>
        <sz val="10"/>
        <rFont val="Verdana"/>
        <family val="2"/>
      </rPr>
      <t xml:space="preserve">  </t>
    </r>
    <r>
      <rPr>
        <sz val="10"/>
        <rFont val="Verdana"/>
        <family val="2"/>
      </rPr>
      <t>Format (DR/(CR)</t>
    </r>
  </si>
  <si>
    <t>Condor Crosscharge - (66S, 28P, 969)</t>
  </si>
  <si>
    <t>Transfer of 38M - to ENA</t>
  </si>
  <si>
    <t>Swap transfer - to ECM (969, 28P)</t>
  </si>
  <si>
    <t>See Note 1.</t>
  </si>
  <si>
    <t>See Note 2.</t>
  </si>
  <si>
    <t>See Note 3.</t>
  </si>
  <si>
    <r>
      <t>Note 3</t>
    </r>
    <r>
      <rPr>
        <sz val="10"/>
        <rFont val="Verdana"/>
        <family val="2"/>
      </rPr>
      <t xml:space="preserve"> - In September ECM Treasury invested in Resco/New Power Company stock.</t>
    </r>
  </si>
  <si>
    <t>This stock was marked to market in September.  The markup covered all management</t>
  </si>
  <si>
    <t>overview amounts included in the second current estimate, and substantially</t>
  </si>
  <si>
    <t>increased NIBT.</t>
  </si>
  <si>
    <t>See (a) within Note 1.</t>
  </si>
  <si>
    <t>Decrease of JEDI amortization.</t>
  </si>
  <si>
    <t>See Note 5</t>
  </si>
  <si>
    <t>Co. 66S hyperion entry in September</t>
  </si>
  <si>
    <t>See Note 4</t>
  </si>
  <si>
    <t>See Note 2</t>
  </si>
  <si>
    <t>See Note 1</t>
  </si>
  <si>
    <t>See Note 3</t>
  </si>
  <si>
    <t>NOL Allocation</t>
  </si>
  <si>
    <r>
      <t>Note 1:</t>
    </r>
    <r>
      <rPr>
        <sz val="10"/>
        <rFont val="Verdana"/>
        <family val="2"/>
      </rPr>
      <t xml:space="preserve">  Co. 938 switched the Gain/Loss M-1 to Partnership Equity</t>
    </r>
  </si>
  <si>
    <r>
      <t xml:space="preserve">Note 2: </t>
    </r>
    <r>
      <rPr>
        <sz val="10"/>
        <rFont val="Verdana"/>
        <family val="2"/>
      </rPr>
      <t xml:space="preserve">Harrier and Grizzly were created in October and we reversed everything that was </t>
    </r>
  </si>
  <si>
    <t>related to the Deconsolidated entities as partnership equity.</t>
  </si>
  <si>
    <r>
      <t>Note 3:</t>
    </r>
    <r>
      <rPr>
        <sz val="10"/>
        <rFont val="Verdana"/>
        <family val="2"/>
      </rPr>
      <t xml:space="preserve"> Harrier has unrealized MTM in October so we set up deferred taxes</t>
    </r>
  </si>
  <si>
    <r>
      <t>Note 4:</t>
    </r>
    <r>
      <rPr>
        <sz val="10"/>
        <rFont val="Verdana"/>
        <family val="2"/>
      </rPr>
      <t xml:space="preserve">  Accounting did not book the unrealized MTM so we had to do a permanent </t>
    </r>
  </si>
  <si>
    <t>adjustment to put the MTM on Harrier's books</t>
  </si>
  <si>
    <r>
      <t>Note 5:</t>
    </r>
    <r>
      <rPr>
        <sz val="10"/>
        <rFont val="Verdana"/>
        <family val="2"/>
      </rPr>
      <t xml:space="preserve"> Accounting did not put anything in the 2nd CE for Co. 66S</t>
    </r>
  </si>
  <si>
    <t>There were 3 new entities created in 3rd quarter related to Project Raptor which</t>
  </si>
  <si>
    <t>created additional NIBT of  $17M.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</si>
</sst>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\ h:mm\ AM/PM"/>
    <numFmt numFmtId="166" formatCode="_(* #,##0_);_(* \(#,##0\);_(* &quot;-&quot;??_);_(@_)"/>
  </numFmts>
  <fonts count="10" x14ac:knownFonts="1">
    <font>
      <sz val="10"/>
      <name val="Tahoma"/>
    </font>
    <font>
      <sz val="10"/>
      <name val="Tahoma"/>
    </font>
    <font>
      <sz val="12"/>
      <name val="Arial"/>
    </font>
    <font>
      <b/>
      <sz val="10"/>
      <color indexed="12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b/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66" fontId="4" fillId="0" borderId="0" xfId="1" applyNumberFormat="1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166" fontId="6" fillId="0" borderId="0" xfId="1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indent="1"/>
    </xf>
    <xf numFmtId="166" fontId="4" fillId="0" borderId="1" xfId="1" applyNumberFormat="1" applyFont="1" applyBorder="1"/>
    <xf numFmtId="166" fontId="4" fillId="0" borderId="0" xfId="1" applyNumberFormat="1" applyFont="1" applyBorder="1"/>
    <xf numFmtId="0" fontId="4" fillId="0" borderId="0" xfId="0" applyFont="1" applyAlignment="1"/>
    <xf numFmtId="0" fontId="8" fillId="0" borderId="0" xfId="0" applyFont="1"/>
    <xf numFmtId="166" fontId="4" fillId="0" borderId="2" xfId="1" applyNumberFormat="1" applyFont="1" applyBorder="1"/>
    <xf numFmtId="0" fontId="7" fillId="0" borderId="0" xfId="2" applyFont="1"/>
    <xf numFmtId="0" fontId="4" fillId="0" borderId="0" xfId="2" applyFont="1" applyAlignment="1">
      <alignment horizontal="left" indent="1"/>
    </xf>
    <xf numFmtId="0" fontId="4" fillId="0" borderId="0" xfId="0" applyFont="1" applyBorder="1"/>
    <xf numFmtId="0" fontId="4" fillId="0" borderId="0" xfId="2" applyFont="1"/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/>
    </xf>
    <xf numFmtId="166" fontId="6" fillId="0" borderId="0" xfId="1" applyNumberFormat="1" applyFont="1" applyBorder="1" applyAlignment="1">
      <alignment horizontal="center"/>
    </xf>
    <xf numFmtId="10" fontId="7" fillId="0" borderId="0" xfId="3" applyNumberFormat="1" applyFont="1"/>
    <xf numFmtId="10" fontId="4" fillId="0" borderId="0" xfId="3" applyNumberFormat="1" applyFont="1" applyBorder="1"/>
    <xf numFmtId="10" fontId="4" fillId="0" borderId="0" xfId="3" applyNumberFormat="1" applyFont="1"/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left"/>
    </xf>
    <xf numFmtId="166" fontId="4" fillId="0" borderId="0" xfId="1" applyNumberFormat="1" applyFont="1" applyBorder="1" applyAlignment="1">
      <alignment vertical="top" wrapText="1"/>
    </xf>
    <xf numFmtId="166" fontId="4" fillId="0" borderId="3" xfId="1" applyNumberFormat="1" applyFont="1" applyBorder="1"/>
    <xf numFmtId="0" fontId="7" fillId="0" borderId="0" xfId="0" applyFont="1" applyBorder="1"/>
  </cellXfs>
  <cellStyles count="4">
    <cellStyle name="Comma" xfId="1" builtinId="3"/>
    <cellStyle name="Normal" xfId="0" builtinId="0"/>
    <cellStyle name="Normal_Consolv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showGridLines="0" workbookViewId="0"/>
  </sheetViews>
  <sheetFormatPr defaultRowHeight="12.6" x14ac:dyDescent="0.2"/>
  <cols>
    <col min="1" max="1" width="42.44140625" style="4" customWidth="1"/>
    <col min="2" max="2" width="12.44140625" style="2" customWidth="1"/>
    <col min="3" max="3" width="11.5546875" style="2" customWidth="1"/>
    <col min="4" max="4" width="12" style="2" customWidth="1"/>
    <col min="5" max="5" width="2.6640625" style="2" customWidth="1"/>
    <col min="6" max="6" width="33.6640625" style="4" customWidth="1"/>
    <col min="7" max="16384" width="8.88671875" style="4"/>
  </cols>
  <sheetData>
    <row r="1" spans="1:6" x14ac:dyDescent="0.2">
      <c r="A1" s="1" t="s">
        <v>42</v>
      </c>
      <c r="F1" s="3">
        <f ca="1">NOW()</f>
        <v>36833.722257638889</v>
      </c>
    </row>
    <row r="2" spans="1:6" x14ac:dyDescent="0.2">
      <c r="A2" s="4" t="s">
        <v>17</v>
      </c>
    </row>
    <row r="3" spans="1:6" x14ac:dyDescent="0.2">
      <c r="A3" s="4" t="s">
        <v>0</v>
      </c>
    </row>
    <row r="4" spans="1:6" x14ac:dyDescent="0.2">
      <c r="A4" s="5" t="s">
        <v>1</v>
      </c>
    </row>
    <row r="5" spans="1:6" ht="6.75" customHeight="1" x14ac:dyDescent="0.2"/>
    <row r="6" spans="1:6" x14ac:dyDescent="0.2">
      <c r="A6" s="5" t="s">
        <v>2</v>
      </c>
    </row>
    <row r="7" spans="1:6" x14ac:dyDescent="0.2">
      <c r="A7" s="5" t="s">
        <v>3</v>
      </c>
    </row>
    <row r="9" spans="1:6" x14ac:dyDescent="0.2">
      <c r="B9" s="6" t="s">
        <v>5</v>
      </c>
      <c r="C9" s="6" t="s">
        <v>18</v>
      </c>
      <c r="D9" s="6" t="s">
        <v>6</v>
      </c>
      <c r="E9" s="6"/>
      <c r="F9" s="7" t="s">
        <v>15</v>
      </c>
    </row>
    <row r="10" spans="1:6" x14ac:dyDescent="0.2">
      <c r="A10" s="8" t="s">
        <v>4</v>
      </c>
      <c r="B10" s="2">
        <v>-208</v>
      </c>
      <c r="C10" s="2">
        <v>-419</v>
      </c>
      <c r="D10" s="2">
        <f>+C10-B10</f>
        <v>-211</v>
      </c>
    </row>
    <row r="12" spans="1:6" x14ac:dyDescent="0.2">
      <c r="A12" s="7" t="s">
        <v>7</v>
      </c>
    </row>
    <row r="13" spans="1:6" x14ac:dyDescent="0.2">
      <c r="A13" s="9" t="s">
        <v>19</v>
      </c>
      <c r="B13" s="2">
        <v>0</v>
      </c>
      <c r="C13" s="2">
        <v>0</v>
      </c>
      <c r="D13" s="2">
        <f t="shared" ref="D13:D18" si="0">+C13-B13</f>
        <v>0</v>
      </c>
    </row>
    <row r="14" spans="1:6" x14ac:dyDescent="0.2">
      <c r="A14" s="9" t="s">
        <v>20</v>
      </c>
      <c r="B14" s="2">
        <v>1</v>
      </c>
      <c r="C14" s="2">
        <v>-11</v>
      </c>
      <c r="D14" s="2">
        <f t="shared" si="0"/>
        <v>-12</v>
      </c>
    </row>
    <row r="15" spans="1:6" x14ac:dyDescent="0.2">
      <c r="A15" s="9" t="s">
        <v>21</v>
      </c>
      <c r="B15" s="2">
        <v>-1</v>
      </c>
      <c r="C15" s="2">
        <v>2</v>
      </c>
      <c r="D15" s="2">
        <f t="shared" si="0"/>
        <v>3</v>
      </c>
    </row>
    <row r="16" spans="1:6" x14ac:dyDescent="0.2">
      <c r="A16" s="9" t="s">
        <v>26</v>
      </c>
    </row>
    <row r="17" spans="1:6" x14ac:dyDescent="0.2">
      <c r="A17" s="9" t="s">
        <v>22</v>
      </c>
      <c r="B17" s="2">
        <v>100</v>
      </c>
      <c r="C17" s="2">
        <v>100</v>
      </c>
      <c r="D17" s="2">
        <f t="shared" si="0"/>
        <v>0</v>
      </c>
    </row>
    <row r="18" spans="1:6" x14ac:dyDescent="0.2">
      <c r="A18" s="9" t="s">
        <v>12</v>
      </c>
      <c r="B18" s="2">
        <v>77</v>
      </c>
      <c r="C18" s="2">
        <v>-35</v>
      </c>
      <c r="D18" s="2">
        <f t="shared" si="0"/>
        <v>-112</v>
      </c>
    </row>
    <row r="19" spans="1:6" x14ac:dyDescent="0.2">
      <c r="A19" s="8" t="s">
        <v>8</v>
      </c>
      <c r="B19" s="10">
        <f>SUM(B13:B18)</f>
        <v>177</v>
      </c>
      <c r="C19" s="10">
        <f>SUM(C13:C18)</f>
        <v>56</v>
      </c>
      <c r="D19" s="10">
        <f>SUM(D13:D18)</f>
        <v>-121</v>
      </c>
      <c r="E19" s="11"/>
    </row>
    <row r="21" spans="1:6" x14ac:dyDescent="0.2">
      <c r="A21" s="7" t="s">
        <v>9</v>
      </c>
    </row>
    <row r="22" spans="1:6" x14ac:dyDescent="0.2">
      <c r="A22" s="9" t="s">
        <v>23</v>
      </c>
      <c r="B22" s="2">
        <v>-5</v>
      </c>
      <c r="C22" s="2">
        <v>-3</v>
      </c>
      <c r="D22" s="2">
        <f t="shared" ref="D22:D27" si="1">+C22-B22</f>
        <v>2</v>
      </c>
    </row>
    <row r="23" spans="1:6" x14ac:dyDescent="0.2">
      <c r="A23" s="9" t="s">
        <v>43</v>
      </c>
      <c r="B23" s="2">
        <v>1</v>
      </c>
      <c r="C23" s="2">
        <v>-84</v>
      </c>
      <c r="D23" s="2">
        <f t="shared" si="1"/>
        <v>-85</v>
      </c>
    </row>
    <row r="24" spans="1:6" x14ac:dyDescent="0.2">
      <c r="A24" s="9" t="s">
        <v>22</v>
      </c>
      <c r="B24" s="2">
        <v>-100</v>
      </c>
      <c r="D24" s="2">
        <f t="shared" si="1"/>
        <v>100</v>
      </c>
    </row>
    <row r="25" spans="1:6" x14ac:dyDescent="0.2">
      <c r="A25" s="9" t="s">
        <v>24</v>
      </c>
      <c r="B25" s="2">
        <v>95</v>
      </c>
      <c r="C25" s="2">
        <v>407</v>
      </c>
      <c r="D25" s="2">
        <f t="shared" si="1"/>
        <v>312</v>
      </c>
    </row>
    <row r="26" spans="1:6" x14ac:dyDescent="0.2">
      <c r="A26" s="9" t="s">
        <v>25</v>
      </c>
      <c r="B26" s="2">
        <v>0</v>
      </c>
      <c r="C26" s="2">
        <v>0</v>
      </c>
      <c r="D26" s="2">
        <f t="shared" si="1"/>
        <v>0</v>
      </c>
    </row>
    <row r="27" spans="1:6" x14ac:dyDescent="0.2">
      <c r="A27" s="9" t="s">
        <v>12</v>
      </c>
      <c r="B27" s="2">
        <v>0</v>
      </c>
      <c r="C27" s="2">
        <v>0</v>
      </c>
      <c r="D27" s="2">
        <f t="shared" si="1"/>
        <v>0</v>
      </c>
      <c r="F27" s="12"/>
    </row>
    <row r="28" spans="1:6" x14ac:dyDescent="0.2">
      <c r="A28" s="8" t="s">
        <v>10</v>
      </c>
      <c r="B28" s="10">
        <f>SUM(B22:B27)</f>
        <v>-9</v>
      </c>
      <c r="C28" s="10">
        <f>SUM(C22:C27)</f>
        <v>320</v>
      </c>
      <c r="D28" s="10">
        <f>SUM(D22:D27)</f>
        <v>329</v>
      </c>
      <c r="E28" s="11"/>
    </row>
    <row r="30" spans="1:6" x14ac:dyDescent="0.2">
      <c r="A30" s="8" t="s">
        <v>11</v>
      </c>
      <c r="B30" s="10">
        <f>+B10+B19+B28</f>
        <v>-40</v>
      </c>
      <c r="C30" s="10">
        <f>+C10+C19+C28</f>
        <v>-43</v>
      </c>
      <c r="D30" s="10">
        <f>+D10+D19+D28</f>
        <v>-3</v>
      </c>
      <c r="E30" s="11"/>
    </row>
    <row r="32" spans="1:6" x14ac:dyDescent="0.2">
      <c r="A32" s="4" t="s">
        <v>13</v>
      </c>
      <c r="B32" s="2">
        <v>0</v>
      </c>
      <c r="C32" s="2">
        <v>0</v>
      </c>
      <c r="D32" s="2">
        <f>+C32-B32</f>
        <v>0</v>
      </c>
    </row>
    <row r="33" spans="1:6" ht="18.600000000000001" customHeight="1" thickBot="1" x14ac:dyDescent="0.25">
      <c r="A33" s="8" t="s">
        <v>14</v>
      </c>
      <c r="B33" s="14">
        <f>+B30+B32</f>
        <v>-40</v>
      </c>
      <c r="C33" s="14">
        <f>+C30+C32</f>
        <v>-43</v>
      </c>
      <c r="D33" s="14">
        <f>+D30+D32</f>
        <v>-3</v>
      </c>
      <c r="E33" s="11"/>
    </row>
    <row r="34" spans="1:6" x14ac:dyDescent="0.2">
      <c r="A34" s="13"/>
      <c r="B34" s="11"/>
      <c r="C34" s="11"/>
      <c r="D34" s="11"/>
      <c r="E34" s="11"/>
    </row>
    <row r="35" spans="1:6" ht="12.6" customHeight="1" x14ac:dyDescent="0.2">
      <c r="A35" s="15" t="s">
        <v>28</v>
      </c>
      <c r="B35" s="11"/>
      <c r="C35" s="11"/>
      <c r="D35" s="11"/>
      <c r="E35" s="11"/>
    </row>
    <row r="36" spans="1:6" x14ac:dyDescent="0.2">
      <c r="A36" s="16" t="s">
        <v>29</v>
      </c>
      <c r="B36" s="11">
        <f>B33*-0.35</f>
        <v>14</v>
      </c>
      <c r="C36" s="11">
        <f>C33*-0.35</f>
        <v>15.049999999999999</v>
      </c>
      <c r="D36" s="2">
        <f t="shared" ref="D36:D42" si="2">+C36-B36</f>
        <v>1.0499999999999989</v>
      </c>
      <c r="E36" s="11"/>
    </row>
    <row r="37" spans="1:6" x14ac:dyDescent="0.2">
      <c r="A37" s="16" t="s">
        <v>30</v>
      </c>
      <c r="B37" s="11">
        <v>0</v>
      </c>
      <c r="C37" s="11">
        <v>-2</v>
      </c>
      <c r="D37" s="2">
        <f t="shared" si="2"/>
        <v>-2</v>
      </c>
      <c r="E37" s="11"/>
    </row>
    <row r="38" spans="1:6" x14ac:dyDescent="0.2">
      <c r="A38" s="16" t="s">
        <v>31</v>
      </c>
      <c r="B38" s="11">
        <v>0</v>
      </c>
      <c r="C38" s="11">
        <v>0</v>
      </c>
      <c r="D38" s="2">
        <f t="shared" si="2"/>
        <v>0</v>
      </c>
      <c r="E38" s="11"/>
    </row>
    <row r="39" spans="1:6" x14ac:dyDescent="0.2">
      <c r="A39" s="16" t="s">
        <v>32</v>
      </c>
      <c r="B39" s="11">
        <v>0</v>
      </c>
      <c r="C39" s="11">
        <v>0</v>
      </c>
      <c r="D39" s="2">
        <f t="shared" si="2"/>
        <v>0</v>
      </c>
      <c r="E39" s="11"/>
    </row>
    <row r="40" spans="1:6" x14ac:dyDescent="0.2">
      <c r="A40" s="16" t="s">
        <v>33</v>
      </c>
      <c r="B40" s="11">
        <v>-2</v>
      </c>
      <c r="C40" s="11">
        <v>14</v>
      </c>
      <c r="D40" s="2">
        <f t="shared" si="2"/>
        <v>16</v>
      </c>
      <c r="E40" s="11"/>
    </row>
    <row r="41" spans="1:6" x14ac:dyDescent="0.2">
      <c r="A41" s="16" t="s">
        <v>34</v>
      </c>
      <c r="B41" s="11">
        <v>0</v>
      </c>
      <c r="C41" s="11">
        <v>1</v>
      </c>
      <c r="D41" s="2">
        <f t="shared" si="2"/>
        <v>1</v>
      </c>
    </row>
    <row r="42" spans="1:6" x14ac:dyDescent="0.2">
      <c r="A42" s="16" t="s">
        <v>35</v>
      </c>
      <c r="B42" s="11">
        <v>0</v>
      </c>
      <c r="C42" s="11">
        <v>0</v>
      </c>
      <c r="D42" s="2">
        <f t="shared" si="2"/>
        <v>0</v>
      </c>
      <c r="F42" s="4" t="s">
        <v>16</v>
      </c>
    </row>
    <row r="43" spans="1:6" ht="13.2" thickBot="1" x14ac:dyDescent="0.25">
      <c r="A43" s="15" t="s">
        <v>36</v>
      </c>
      <c r="B43" s="14">
        <f>SUM(B36:B42)</f>
        <v>12</v>
      </c>
      <c r="C43" s="14">
        <f>SUM(C36:C42)</f>
        <v>28.049999999999997</v>
      </c>
      <c r="D43" s="14">
        <f>SUM(D36:D42)</f>
        <v>16.049999999999997</v>
      </c>
      <c r="E43" s="14"/>
    </row>
    <row r="44" spans="1:6" x14ac:dyDescent="0.2">
      <c r="A44" s="8"/>
    </row>
    <row r="45" spans="1:6" x14ac:dyDescent="0.2">
      <c r="A45" s="15" t="s">
        <v>37</v>
      </c>
    </row>
    <row r="46" spans="1:6" x14ac:dyDescent="0.2">
      <c r="A46" s="16" t="s">
        <v>29</v>
      </c>
      <c r="B46" s="11">
        <v>-3</v>
      </c>
      <c r="C46" s="11">
        <v>108</v>
      </c>
      <c r="D46" s="2">
        <f t="shared" ref="D46:D52" si="3">+C46-B46</f>
        <v>111</v>
      </c>
      <c r="E46" s="11"/>
      <c r="F46" s="17"/>
    </row>
    <row r="47" spans="1:6" x14ac:dyDescent="0.2">
      <c r="A47" s="16" t="s">
        <v>30</v>
      </c>
      <c r="B47" s="11">
        <v>0</v>
      </c>
      <c r="C47" s="11">
        <v>12</v>
      </c>
      <c r="D47" s="2">
        <f t="shared" si="3"/>
        <v>12</v>
      </c>
      <c r="E47" s="11"/>
      <c r="F47" s="17"/>
    </row>
    <row r="48" spans="1:6" x14ac:dyDescent="0.2">
      <c r="A48" s="16" t="s">
        <v>31</v>
      </c>
      <c r="B48" s="11">
        <v>0</v>
      </c>
      <c r="C48" s="11">
        <v>0</v>
      </c>
      <c r="D48" s="2">
        <f t="shared" si="3"/>
        <v>0</v>
      </c>
      <c r="E48" s="11"/>
      <c r="F48" s="17"/>
    </row>
    <row r="49" spans="1:6" x14ac:dyDescent="0.2">
      <c r="A49" s="16" t="s">
        <v>32</v>
      </c>
      <c r="B49" s="11">
        <v>0</v>
      </c>
      <c r="C49" s="11">
        <v>0</v>
      </c>
      <c r="D49" s="2">
        <f t="shared" si="3"/>
        <v>0</v>
      </c>
      <c r="E49" s="11"/>
      <c r="F49" s="17"/>
    </row>
    <row r="50" spans="1:6" x14ac:dyDescent="0.2">
      <c r="A50" s="16" t="s">
        <v>33</v>
      </c>
      <c r="B50" s="11">
        <v>0</v>
      </c>
      <c r="C50" s="11">
        <v>-4</v>
      </c>
      <c r="D50" s="2">
        <f t="shared" si="3"/>
        <v>-4</v>
      </c>
      <c r="E50" s="11"/>
      <c r="F50" s="17"/>
    </row>
    <row r="51" spans="1:6" x14ac:dyDescent="0.2">
      <c r="A51" s="16" t="s">
        <v>34</v>
      </c>
      <c r="B51" s="11">
        <v>0</v>
      </c>
      <c r="C51" s="11">
        <v>1</v>
      </c>
      <c r="D51" s="2">
        <f t="shared" si="3"/>
        <v>1</v>
      </c>
      <c r="F51" s="17"/>
    </row>
    <row r="52" spans="1:6" x14ac:dyDescent="0.2">
      <c r="A52" s="16" t="s">
        <v>35</v>
      </c>
      <c r="B52" s="11">
        <v>0</v>
      </c>
      <c r="C52" s="11">
        <v>0</v>
      </c>
      <c r="D52" s="2">
        <f t="shared" si="3"/>
        <v>0</v>
      </c>
      <c r="F52" s="17"/>
    </row>
    <row r="53" spans="1:6" ht="13.2" thickBot="1" x14ac:dyDescent="0.25">
      <c r="A53" s="15" t="s">
        <v>38</v>
      </c>
      <c r="B53" s="14">
        <f>SUM(B46:B52)</f>
        <v>-3</v>
      </c>
      <c r="C53" s="14">
        <f>SUM(C46:C52)</f>
        <v>117</v>
      </c>
      <c r="D53" s="14">
        <f>SUM(D46:D52)</f>
        <v>120</v>
      </c>
      <c r="E53" s="14"/>
      <c r="F53" s="17"/>
    </row>
    <row r="54" spans="1:6" x14ac:dyDescent="0.2">
      <c r="A54" s="17"/>
      <c r="B54" s="11"/>
      <c r="C54" s="11"/>
      <c r="D54" s="11"/>
      <c r="E54" s="11"/>
      <c r="F54" s="17"/>
    </row>
    <row r="55" spans="1:6" x14ac:dyDescent="0.2">
      <c r="A55" s="15" t="s">
        <v>39</v>
      </c>
      <c r="B55" s="11">
        <f>B43+B53</f>
        <v>9</v>
      </c>
      <c r="C55" s="11">
        <f>C43+C53</f>
        <v>145.05000000000001</v>
      </c>
      <c r="D55" s="11">
        <f>D43+D53</f>
        <v>136.05000000000001</v>
      </c>
      <c r="E55" s="11"/>
      <c r="F55" s="17"/>
    </row>
    <row r="56" spans="1:6" x14ac:dyDescent="0.2">
      <c r="A56" s="18"/>
      <c r="B56" s="11"/>
      <c r="C56" s="11"/>
      <c r="D56" s="11"/>
      <c r="E56" s="11"/>
      <c r="F56" s="17"/>
    </row>
    <row r="57" spans="1:6" s="21" customFormat="1" x14ac:dyDescent="0.2">
      <c r="A57" s="15" t="s">
        <v>40</v>
      </c>
      <c r="B57" s="19">
        <f>B10+B55</f>
        <v>-199</v>
      </c>
      <c r="C57" s="19">
        <f>C10+C55</f>
        <v>-273.95</v>
      </c>
      <c r="D57" s="2">
        <f>+C57-B57</f>
        <v>-74.949999999999989</v>
      </c>
      <c r="E57" s="20"/>
      <c r="F57" s="20"/>
    </row>
    <row r="58" spans="1:6" x14ac:dyDescent="0.2">
      <c r="A58" s="18"/>
      <c r="B58" s="22"/>
      <c r="C58" s="22"/>
      <c r="D58" s="22"/>
      <c r="E58" s="22"/>
      <c r="F58" s="17"/>
    </row>
    <row r="59" spans="1:6" x14ac:dyDescent="0.2">
      <c r="A59" s="23" t="s">
        <v>41</v>
      </c>
      <c r="B59" s="24">
        <f>-B55/B10</f>
        <v>4.3269230769230768E-2</v>
      </c>
      <c r="C59" s="24">
        <f>-C55/C10</f>
        <v>0.34618138424821004</v>
      </c>
      <c r="D59" s="25">
        <f>+C59-B59</f>
        <v>0.30291215347897926</v>
      </c>
      <c r="E59" s="11"/>
      <c r="F59" s="17"/>
    </row>
    <row r="60" spans="1:6" x14ac:dyDescent="0.2">
      <c r="A60" s="17"/>
      <c r="B60" s="11"/>
      <c r="C60" s="26"/>
      <c r="D60" s="11"/>
      <c r="E60" s="11"/>
      <c r="F60" s="17"/>
    </row>
    <row r="61" spans="1:6" x14ac:dyDescent="0.2">
      <c r="A61" s="17"/>
      <c r="B61" s="26"/>
      <c r="C61" s="11"/>
      <c r="D61" s="11"/>
      <c r="E61" s="11"/>
      <c r="F61" s="17"/>
    </row>
    <row r="62" spans="1:6" x14ac:dyDescent="0.2">
      <c r="A62" s="27"/>
      <c r="B62" s="11"/>
      <c r="C62" s="11"/>
      <c r="D62" s="11"/>
      <c r="E62" s="11"/>
      <c r="F62" s="17"/>
    </row>
    <row r="63" spans="1:6" x14ac:dyDescent="0.2">
      <c r="A63" s="28" t="s">
        <v>27</v>
      </c>
      <c r="B63" s="11"/>
      <c r="C63" s="11"/>
      <c r="D63" s="11"/>
      <c r="E63" s="11"/>
      <c r="F63" s="17"/>
    </row>
    <row r="64" spans="1:6" x14ac:dyDescent="0.2">
      <c r="A64" s="17"/>
      <c r="B64" s="11"/>
      <c r="C64" s="11"/>
      <c r="D64" s="11"/>
      <c r="E64" s="11"/>
      <c r="F64" s="17"/>
    </row>
    <row r="65" spans="1:6" x14ac:dyDescent="0.2">
      <c r="A65" s="17"/>
      <c r="B65" s="11"/>
      <c r="C65" s="11"/>
      <c r="D65" s="11"/>
      <c r="E65" s="11"/>
      <c r="F65" s="17"/>
    </row>
    <row r="66" spans="1:6" x14ac:dyDescent="0.2">
      <c r="A66" s="17"/>
      <c r="B66" s="11"/>
      <c r="C66" s="11"/>
      <c r="D66" s="11"/>
      <c r="E66" s="11"/>
      <c r="F66" s="17"/>
    </row>
    <row r="67" spans="1:6" x14ac:dyDescent="0.2">
      <c r="A67" s="17"/>
      <c r="B67" s="11"/>
      <c r="C67" s="11"/>
      <c r="D67" s="11"/>
      <c r="E67" s="11"/>
      <c r="F67" s="17"/>
    </row>
    <row r="68" spans="1:6" x14ac:dyDescent="0.2">
      <c r="A68" s="20"/>
      <c r="B68" s="20"/>
      <c r="C68" s="20"/>
      <c r="D68" s="20"/>
      <c r="E68" s="20"/>
      <c r="F68" s="20"/>
    </row>
    <row r="72" spans="1:6" x14ac:dyDescent="0.2">
      <c r="A72" s="29" t="str">
        <f ca="1">CELL("Filename",A1)</f>
        <v>O:\Corporate\Tax\lotus\2000 Current Estimate\3rd CE\2CE to 3CE variance analysis\[ECM Wholesale 2CE 3CE variance analysis.xls]Business Unit</v>
      </c>
    </row>
  </sheetData>
  <printOptions horizontalCentered="1"/>
  <pageMargins left="0.75" right="0.75" top="1" bottom="1" header="0.5" footer="0.5"/>
  <pageSetup scale="6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1"/>
  <sheetViews>
    <sheetView workbookViewId="0">
      <selection activeCell="D10" sqref="D10"/>
    </sheetView>
  </sheetViews>
  <sheetFormatPr defaultRowHeight="12.6" x14ac:dyDescent="0.2"/>
  <cols>
    <col min="1" max="1" width="42.44140625" style="4" customWidth="1"/>
    <col min="2" max="2" width="12.44140625" style="2" customWidth="1"/>
    <col min="3" max="3" width="11.5546875" style="2" customWidth="1"/>
    <col min="4" max="4" width="12" style="2" customWidth="1"/>
    <col min="5" max="5" width="2.6640625" style="2" customWidth="1"/>
    <col min="6" max="6" width="33.6640625" style="4" customWidth="1"/>
    <col min="7" max="16384" width="8.88671875" style="4"/>
  </cols>
  <sheetData>
    <row r="1" spans="1:6" x14ac:dyDescent="0.2">
      <c r="A1" s="1" t="s">
        <v>44</v>
      </c>
      <c r="F1" s="3">
        <f ca="1">NOW()</f>
        <v>36833.722257638889</v>
      </c>
    </row>
    <row r="2" spans="1:6" x14ac:dyDescent="0.2">
      <c r="A2" s="4" t="s">
        <v>17</v>
      </c>
    </row>
    <row r="3" spans="1:6" x14ac:dyDescent="0.2">
      <c r="A3" s="4" t="s">
        <v>0</v>
      </c>
    </row>
    <row r="4" spans="1:6" x14ac:dyDescent="0.2">
      <c r="A4" s="5" t="s">
        <v>1</v>
      </c>
    </row>
    <row r="5" spans="1:6" ht="6.75" customHeight="1" x14ac:dyDescent="0.2"/>
    <row r="6" spans="1:6" x14ac:dyDescent="0.2">
      <c r="A6" s="5" t="s">
        <v>2</v>
      </c>
    </row>
    <row r="7" spans="1:6" x14ac:dyDescent="0.2">
      <c r="A7" s="5" t="s">
        <v>3</v>
      </c>
    </row>
    <row r="9" spans="1:6" x14ac:dyDescent="0.2">
      <c r="B9" s="6" t="s">
        <v>5</v>
      </c>
      <c r="C9" s="6" t="s">
        <v>18</v>
      </c>
      <c r="D9" s="6" t="s">
        <v>6</v>
      </c>
      <c r="E9" s="6"/>
      <c r="F9" s="7" t="s">
        <v>15</v>
      </c>
    </row>
    <row r="10" spans="1:6" x14ac:dyDescent="0.2">
      <c r="A10" s="8" t="s">
        <v>4</v>
      </c>
      <c r="B10" s="2">
        <f>-162-40</f>
        <v>-202</v>
      </c>
      <c r="C10" s="2">
        <v>-369</v>
      </c>
      <c r="D10" s="2">
        <f>+C10-B10</f>
        <v>-167</v>
      </c>
      <c r="F10" s="4" t="s">
        <v>66</v>
      </c>
    </row>
    <row r="12" spans="1:6" x14ac:dyDescent="0.2">
      <c r="A12" s="7" t="s">
        <v>7</v>
      </c>
    </row>
    <row r="13" spans="1:6" x14ac:dyDescent="0.2">
      <c r="A13" s="9" t="s">
        <v>19</v>
      </c>
      <c r="B13" s="2">
        <v>0</v>
      </c>
      <c r="C13" s="2">
        <v>0</v>
      </c>
      <c r="D13" s="2">
        <f t="shared" ref="D13:D18" si="0">+C13-B13</f>
        <v>0</v>
      </c>
    </row>
    <row r="14" spans="1:6" x14ac:dyDescent="0.2">
      <c r="A14" s="9" t="s">
        <v>20</v>
      </c>
      <c r="B14" s="2">
        <v>-1</v>
      </c>
      <c r="C14" s="2">
        <v>-12</v>
      </c>
      <c r="D14" s="2">
        <f t="shared" si="0"/>
        <v>-11</v>
      </c>
      <c r="F14" s="4" t="s">
        <v>73</v>
      </c>
    </row>
    <row r="15" spans="1:6" x14ac:dyDescent="0.2">
      <c r="A15" s="9" t="s">
        <v>21</v>
      </c>
      <c r="B15" s="2">
        <v>0</v>
      </c>
      <c r="C15" s="2">
        <v>0</v>
      </c>
      <c r="D15" s="2">
        <f t="shared" si="0"/>
        <v>0</v>
      </c>
    </row>
    <row r="16" spans="1:6" x14ac:dyDescent="0.2">
      <c r="A16" s="9" t="s">
        <v>26</v>
      </c>
      <c r="B16" s="2">
        <v>0</v>
      </c>
      <c r="C16" s="2">
        <v>0</v>
      </c>
      <c r="D16" s="2">
        <v>0</v>
      </c>
    </row>
    <row r="17" spans="1:6" x14ac:dyDescent="0.2">
      <c r="A17" s="9" t="s">
        <v>22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57</v>
      </c>
      <c r="B18" s="2">
        <v>77</v>
      </c>
      <c r="C18" s="2">
        <v>24</v>
      </c>
      <c r="D18" s="2">
        <f t="shared" si="0"/>
        <v>-53</v>
      </c>
      <c r="F18" s="4" t="s">
        <v>67</v>
      </c>
    </row>
    <row r="19" spans="1:6" x14ac:dyDescent="0.2">
      <c r="A19" s="8" t="s">
        <v>8</v>
      </c>
      <c r="B19" s="10">
        <f>SUM(B13:B18)</f>
        <v>76</v>
      </c>
      <c r="C19" s="10">
        <f>SUM(C13:C18)</f>
        <v>12</v>
      </c>
      <c r="D19" s="10">
        <f>SUM(D13:D18)</f>
        <v>-64</v>
      </c>
      <c r="E19" s="11"/>
    </row>
    <row r="21" spans="1:6" x14ac:dyDescent="0.2">
      <c r="A21" s="7" t="s">
        <v>9</v>
      </c>
    </row>
    <row r="22" spans="1:6" x14ac:dyDescent="0.2">
      <c r="A22" s="9" t="s">
        <v>23</v>
      </c>
      <c r="B22" s="2">
        <v>-5</v>
      </c>
      <c r="C22" s="2">
        <v>-3</v>
      </c>
      <c r="D22" s="2">
        <f t="shared" ref="D22:D27" si="1">+C22-B22</f>
        <v>2</v>
      </c>
      <c r="F22" s="4" t="s">
        <v>74</v>
      </c>
    </row>
    <row r="23" spans="1:6" x14ac:dyDescent="0.2">
      <c r="A23" s="9" t="s">
        <v>43</v>
      </c>
      <c r="B23" s="2">
        <v>0</v>
      </c>
      <c r="C23" s="2">
        <v>0</v>
      </c>
      <c r="D23" s="2">
        <f t="shared" si="1"/>
        <v>0</v>
      </c>
    </row>
    <row r="24" spans="1:6" x14ac:dyDescent="0.2">
      <c r="A24" s="9" t="s">
        <v>22</v>
      </c>
      <c r="B24" s="2">
        <v>0</v>
      </c>
      <c r="D24" s="2">
        <f t="shared" si="1"/>
        <v>0</v>
      </c>
    </row>
    <row r="25" spans="1:6" x14ac:dyDescent="0.2">
      <c r="A25" s="9" t="s">
        <v>24</v>
      </c>
      <c r="B25" s="2">
        <v>95</v>
      </c>
      <c r="C25" s="2">
        <v>347</v>
      </c>
      <c r="D25" s="2">
        <f t="shared" si="1"/>
        <v>252</v>
      </c>
      <c r="F25" s="4" t="s">
        <v>68</v>
      </c>
    </row>
    <row r="26" spans="1:6" x14ac:dyDescent="0.2">
      <c r="A26" s="9" t="s">
        <v>25</v>
      </c>
      <c r="B26" s="2">
        <v>0</v>
      </c>
      <c r="C26" s="2">
        <v>0</v>
      </c>
      <c r="D26" s="2">
        <f t="shared" si="1"/>
        <v>0</v>
      </c>
    </row>
    <row r="27" spans="1:6" x14ac:dyDescent="0.2">
      <c r="A27" s="9" t="s">
        <v>12</v>
      </c>
      <c r="B27" s="2">
        <v>0</v>
      </c>
      <c r="C27" s="2">
        <v>0</v>
      </c>
      <c r="D27" s="2">
        <f t="shared" si="1"/>
        <v>0</v>
      </c>
      <c r="F27" s="12"/>
    </row>
    <row r="28" spans="1:6" x14ac:dyDescent="0.2">
      <c r="A28" s="8" t="s">
        <v>10</v>
      </c>
      <c r="B28" s="10">
        <f>SUM(B22:B27)</f>
        <v>90</v>
      </c>
      <c r="C28" s="10">
        <f>SUM(C22:C27)</f>
        <v>344</v>
      </c>
      <c r="D28" s="10">
        <f>SUM(D22:D27)</f>
        <v>254</v>
      </c>
      <c r="E28" s="11"/>
    </row>
    <row r="30" spans="1:6" x14ac:dyDescent="0.2">
      <c r="A30" s="8" t="s">
        <v>11</v>
      </c>
      <c r="B30" s="10">
        <f>+B10+B19+B28</f>
        <v>-36</v>
      </c>
      <c r="C30" s="10">
        <f>+C10+C19+C28</f>
        <v>-13</v>
      </c>
      <c r="D30" s="10">
        <f>+D10+D19+D28</f>
        <v>23</v>
      </c>
      <c r="E30" s="11"/>
    </row>
    <row r="32" spans="1:6" x14ac:dyDescent="0.2">
      <c r="A32" s="4" t="s">
        <v>13</v>
      </c>
      <c r="B32" s="2">
        <v>0</v>
      </c>
      <c r="C32" s="2">
        <v>0</v>
      </c>
      <c r="D32" s="2">
        <f>+C32-B32</f>
        <v>0</v>
      </c>
    </row>
    <row r="33" spans="1:6" ht="18.600000000000001" customHeight="1" thickBot="1" x14ac:dyDescent="0.25">
      <c r="A33" s="8" t="s">
        <v>14</v>
      </c>
      <c r="B33" s="14">
        <f>+B30+B32</f>
        <v>-36</v>
      </c>
      <c r="C33" s="14">
        <f>+C30+C32</f>
        <v>-13</v>
      </c>
      <c r="D33" s="14">
        <f>+D30+D32</f>
        <v>23</v>
      </c>
      <c r="E33" s="11"/>
    </row>
    <row r="34" spans="1:6" x14ac:dyDescent="0.2">
      <c r="A34" s="13"/>
      <c r="B34" s="11"/>
      <c r="C34" s="11"/>
      <c r="D34" s="11"/>
      <c r="E34" s="11"/>
    </row>
    <row r="35" spans="1:6" ht="12.6" customHeight="1" x14ac:dyDescent="0.2">
      <c r="A35" s="15" t="s">
        <v>28</v>
      </c>
      <c r="B35" s="11"/>
      <c r="C35" s="11"/>
      <c r="D35" s="11"/>
      <c r="E35" s="11"/>
    </row>
    <row r="36" spans="1:6" x14ac:dyDescent="0.2">
      <c r="A36" s="16" t="s">
        <v>29</v>
      </c>
      <c r="B36" s="11">
        <f>B33*-0.35</f>
        <v>12.6</v>
      </c>
      <c r="C36" s="11">
        <f>C33*-0.35</f>
        <v>4.55</v>
      </c>
      <c r="D36" s="2">
        <f t="shared" ref="D36:D42" si="2">+C36-B36</f>
        <v>-8.0500000000000007</v>
      </c>
      <c r="E36" s="11"/>
    </row>
    <row r="37" spans="1:6" x14ac:dyDescent="0.2">
      <c r="A37" s="16" t="s">
        <v>30</v>
      </c>
      <c r="B37" s="11">
        <v>0</v>
      </c>
      <c r="C37" s="11">
        <v>-2</v>
      </c>
      <c r="D37" s="2">
        <f t="shared" si="2"/>
        <v>-2</v>
      </c>
      <c r="E37" s="11"/>
    </row>
    <row r="38" spans="1:6" x14ac:dyDescent="0.2">
      <c r="A38" s="16" t="s">
        <v>31</v>
      </c>
      <c r="B38" s="11">
        <v>0</v>
      </c>
      <c r="C38" s="11">
        <v>0</v>
      </c>
      <c r="D38" s="2">
        <f t="shared" si="2"/>
        <v>0</v>
      </c>
      <c r="E38" s="11"/>
    </row>
    <row r="39" spans="1:6" x14ac:dyDescent="0.2">
      <c r="A39" s="16" t="s">
        <v>32</v>
      </c>
      <c r="B39" s="11">
        <v>0</v>
      </c>
      <c r="C39" s="11">
        <v>0</v>
      </c>
      <c r="D39" s="2">
        <f t="shared" si="2"/>
        <v>0</v>
      </c>
      <c r="E39" s="11"/>
    </row>
    <row r="40" spans="1:6" x14ac:dyDescent="0.2">
      <c r="A40" s="16" t="s">
        <v>59</v>
      </c>
      <c r="B40" s="11">
        <v>0</v>
      </c>
      <c r="C40" s="11">
        <v>5</v>
      </c>
      <c r="D40" s="2">
        <f t="shared" si="2"/>
        <v>5</v>
      </c>
      <c r="E40" s="11"/>
    </row>
    <row r="41" spans="1:6" x14ac:dyDescent="0.2">
      <c r="A41" s="16" t="s">
        <v>34</v>
      </c>
      <c r="B41" s="11">
        <v>0</v>
      </c>
      <c r="C41" s="11">
        <v>0</v>
      </c>
      <c r="D41" s="2">
        <f t="shared" si="2"/>
        <v>0</v>
      </c>
    </row>
    <row r="42" spans="1:6" x14ac:dyDescent="0.2">
      <c r="A42" s="16" t="s">
        <v>35</v>
      </c>
      <c r="B42" s="11">
        <v>0</v>
      </c>
      <c r="C42" s="11">
        <v>0</v>
      </c>
      <c r="D42" s="2">
        <f t="shared" si="2"/>
        <v>0</v>
      </c>
    </row>
    <row r="43" spans="1:6" ht="13.2" thickBot="1" x14ac:dyDescent="0.25">
      <c r="A43" s="15" t="s">
        <v>36</v>
      </c>
      <c r="B43" s="14">
        <f>SUM(B36:B42)</f>
        <v>12.6</v>
      </c>
      <c r="C43" s="14">
        <f>SUM(C36:C42)</f>
        <v>7.55</v>
      </c>
      <c r="D43" s="14">
        <f>SUM(D36:D42)</f>
        <v>-5.0500000000000007</v>
      </c>
      <c r="E43" s="14"/>
    </row>
    <row r="44" spans="1:6" x14ac:dyDescent="0.2">
      <c r="A44" s="8"/>
    </row>
    <row r="45" spans="1:6" x14ac:dyDescent="0.2">
      <c r="A45" s="15" t="s">
        <v>37</v>
      </c>
    </row>
    <row r="46" spans="1:6" x14ac:dyDescent="0.2">
      <c r="A46" s="16" t="s">
        <v>29</v>
      </c>
      <c r="B46" s="11">
        <v>33</v>
      </c>
      <c r="C46" s="11">
        <v>117</v>
      </c>
      <c r="D46" s="2">
        <f t="shared" ref="D46:D52" si="3">+C46-B46</f>
        <v>84</v>
      </c>
      <c r="E46" s="11"/>
      <c r="F46" s="17"/>
    </row>
    <row r="47" spans="1:6" x14ac:dyDescent="0.2">
      <c r="A47" s="16" t="s">
        <v>30</v>
      </c>
      <c r="B47" s="11">
        <v>0</v>
      </c>
      <c r="C47" s="11">
        <v>10</v>
      </c>
      <c r="D47" s="2">
        <f t="shared" si="3"/>
        <v>10</v>
      </c>
      <c r="E47" s="11"/>
      <c r="F47" s="17"/>
    </row>
    <row r="48" spans="1:6" x14ac:dyDescent="0.2">
      <c r="A48" s="16" t="s">
        <v>31</v>
      </c>
      <c r="B48" s="11">
        <v>0</v>
      </c>
      <c r="C48" s="11">
        <v>0</v>
      </c>
      <c r="D48" s="2">
        <f t="shared" si="3"/>
        <v>0</v>
      </c>
      <c r="E48" s="11"/>
      <c r="F48" s="17"/>
    </row>
    <row r="49" spans="1:6" x14ac:dyDescent="0.2">
      <c r="A49" s="16" t="s">
        <v>32</v>
      </c>
      <c r="B49" s="11">
        <v>0</v>
      </c>
      <c r="C49" s="11">
        <v>0</v>
      </c>
      <c r="D49" s="2">
        <f t="shared" si="3"/>
        <v>0</v>
      </c>
      <c r="E49" s="11"/>
      <c r="F49" s="17"/>
    </row>
    <row r="50" spans="1:6" x14ac:dyDescent="0.2">
      <c r="A50" s="16" t="s">
        <v>59</v>
      </c>
      <c r="B50" s="11">
        <v>0</v>
      </c>
      <c r="C50" s="11">
        <v>6</v>
      </c>
      <c r="D50" s="2">
        <f t="shared" si="3"/>
        <v>6</v>
      </c>
      <c r="E50" s="11"/>
      <c r="F50" s="17"/>
    </row>
    <row r="51" spans="1:6" x14ac:dyDescent="0.2">
      <c r="A51" s="16" t="s">
        <v>60</v>
      </c>
      <c r="B51" s="11">
        <v>0</v>
      </c>
      <c r="C51" s="11">
        <v>1</v>
      </c>
      <c r="D51" s="2">
        <f t="shared" si="3"/>
        <v>1</v>
      </c>
      <c r="F51" s="17"/>
    </row>
    <row r="52" spans="1:6" x14ac:dyDescent="0.2">
      <c r="A52" s="16" t="s">
        <v>35</v>
      </c>
      <c r="B52" s="11">
        <v>0</v>
      </c>
      <c r="C52" s="11">
        <v>0</v>
      </c>
      <c r="D52" s="2">
        <f t="shared" si="3"/>
        <v>0</v>
      </c>
      <c r="F52" s="17"/>
    </row>
    <row r="53" spans="1:6" ht="13.2" thickBot="1" x14ac:dyDescent="0.25">
      <c r="A53" s="15" t="s">
        <v>38</v>
      </c>
      <c r="B53" s="14">
        <f>SUM(B46:B52)</f>
        <v>33</v>
      </c>
      <c r="C53" s="14">
        <f>SUM(C46:C52)</f>
        <v>134</v>
      </c>
      <c r="D53" s="14">
        <f>SUM(D46:D52)</f>
        <v>101</v>
      </c>
      <c r="E53" s="14"/>
      <c r="F53" s="17"/>
    </row>
    <row r="54" spans="1:6" x14ac:dyDescent="0.2">
      <c r="A54" s="17"/>
      <c r="B54" s="11"/>
      <c r="C54" s="11"/>
      <c r="D54" s="11"/>
      <c r="E54" s="11"/>
      <c r="F54" s="17"/>
    </row>
    <row r="55" spans="1:6" x14ac:dyDescent="0.2">
      <c r="A55" s="15" t="s">
        <v>39</v>
      </c>
      <c r="B55" s="11">
        <f>B43+B53</f>
        <v>45.6</v>
      </c>
      <c r="C55" s="11">
        <f>C43+C53</f>
        <v>141.55000000000001</v>
      </c>
      <c r="D55" s="11">
        <f>D43+D53</f>
        <v>95.95</v>
      </c>
      <c r="E55" s="11"/>
      <c r="F55" s="17"/>
    </row>
    <row r="56" spans="1:6" x14ac:dyDescent="0.2">
      <c r="A56" s="18"/>
      <c r="B56" s="11"/>
      <c r="C56" s="11"/>
      <c r="D56" s="11"/>
      <c r="E56" s="11"/>
      <c r="F56" s="17"/>
    </row>
    <row r="57" spans="1:6" s="21" customFormat="1" x14ac:dyDescent="0.2">
      <c r="A57" s="15" t="s">
        <v>40</v>
      </c>
      <c r="B57" s="19">
        <f>B10+B55</f>
        <v>-156.4</v>
      </c>
      <c r="C57" s="19">
        <f>C10+C55</f>
        <v>-227.45</v>
      </c>
      <c r="D57" s="2">
        <f>+C57-B57</f>
        <v>-71.049999999999983</v>
      </c>
      <c r="E57" s="20"/>
      <c r="F57" s="20"/>
    </row>
    <row r="58" spans="1:6" x14ac:dyDescent="0.2">
      <c r="A58" s="18"/>
      <c r="B58" s="22"/>
      <c r="C58" s="22"/>
      <c r="D58" s="22"/>
      <c r="E58" s="22"/>
      <c r="F58" s="17"/>
    </row>
    <row r="59" spans="1:6" x14ac:dyDescent="0.2">
      <c r="A59" s="23" t="s">
        <v>41</v>
      </c>
      <c r="B59" s="24">
        <f>-B55/B10</f>
        <v>0.22574257425742575</v>
      </c>
      <c r="C59" s="24">
        <f>-C55/C10</f>
        <v>0.38360433604336047</v>
      </c>
      <c r="D59" s="25">
        <f>+C59-B59</f>
        <v>0.15786176178593472</v>
      </c>
      <c r="E59" s="11"/>
      <c r="F59" s="17"/>
    </row>
    <row r="60" spans="1:6" x14ac:dyDescent="0.2">
      <c r="A60" s="17"/>
      <c r="B60" s="11"/>
      <c r="C60" s="26"/>
      <c r="D60" s="11"/>
      <c r="E60" s="11"/>
      <c r="F60" s="17"/>
    </row>
    <row r="61" spans="1:6" x14ac:dyDescent="0.2">
      <c r="A61" s="17"/>
      <c r="B61" s="26"/>
      <c r="C61" s="11"/>
      <c r="D61" s="11"/>
      <c r="E61" s="11"/>
      <c r="F61" s="17"/>
    </row>
    <row r="62" spans="1:6" x14ac:dyDescent="0.2">
      <c r="A62" s="27"/>
      <c r="B62" s="11"/>
      <c r="C62" s="11"/>
      <c r="D62" s="11"/>
      <c r="E62" s="11"/>
      <c r="F62" s="17"/>
    </row>
    <row r="63" spans="1:6" x14ac:dyDescent="0.2">
      <c r="A63" s="28" t="s">
        <v>62</v>
      </c>
      <c r="B63" s="11"/>
      <c r="C63" s="11"/>
      <c r="D63" s="11"/>
      <c r="E63" s="11"/>
      <c r="F63" s="17"/>
    </row>
    <row r="64" spans="1:6" x14ac:dyDescent="0.2">
      <c r="A64" s="17"/>
      <c r="B64" s="11"/>
      <c r="C64" s="11"/>
      <c r="D64" s="11"/>
      <c r="E64" s="11"/>
      <c r="F64" s="17"/>
    </row>
    <row r="65" spans="1:6" x14ac:dyDescent="0.2">
      <c r="A65" s="32" t="s">
        <v>46</v>
      </c>
      <c r="B65" s="11"/>
      <c r="C65" s="11"/>
      <c r="D65" s="11"/>
      <c r="E65" s="11"/>
      <c r="F65" s="17"/>
    </row>
    <row r="66" spans="1:6" x14ac:dyDescent="0.2">
      <c r="A66" s="17"/>
      <c r="B66" s="11"/>
      <c r="C66" s="11"/>
      <c r="D66" s="11"/>
      <c r="E66" s="11"/>
      <c r="F66" s="17"/>
    </row>
    <row r="67" spans="1:6" x14ac:dyDescent="0.2">
      <c r="A67" s="20" t="s">
        <v>50</v>
      </c>
      <c r="B67" s="30">
        <v>5</v>
      </c>
      <c r="C67" s="20"/>
      <c r="D67" s="20"/>
      <c r="E67" s="20"/>
      <c r="F67" s="20"/>
    </row>
    <row r="68" spans="1:6" x14ac:dyDescent="0.2">
      <c r="A68" s="4" t="s">
        <v>51</v>
      </c>
      <c r="B68" s="2">
        <v>6</v>
      </c>
    </row>
    <row r="69" spans="1:6" x14ac:dyDescent="0.2">
      <c r="A69" s="4" t="s">
        <v>47</v>
      </c>
      <c r="B69" s="10">
        <f>SUM(B67:B68)</f>
        <v>11</v>
      </c>
      <c r="C69" s="2" t="s">
        <v>49</v>
      </c>
    </row>
    <row r="70" spans="1:6" x14ac:dyDescent="0.2">
      <c r="A70" s="4" t="s">
        <v>52</v>
      </c>
      <c r="B70" s="2">
        <v>-30</v>
      </c>
    </row>
    <row r="71" spans="1:6" x14ac:dyDescent="0.2">
      <c r="A71" s="4" t="s">
        <v>53</v>
      </c>
      <c r="B71" s="2">
        <v>13</v>
      </c>
    </row>
    <row r="72" spans="1:6" x14ac:dyDescent="0.2">
      <c r="A72" s="4" t="s">
        <v>54</v>
      </c>
      <c r="B72" s="2">
        <v>-252</v>
      </c>
    </row>
    <row r="73" spans="1:6" x14ac:dyDescent="0.2">
      <c r="A73" s="4" t="s">
        <v>55</v>
      </c>
      <c r="B73" s="2">
        <v>51</v>
      </c>
    </row>
    <row r="74" spans="1:6" x14ac:dyDescent="0.2">
      <c r="A74" s="4" t="s">
        <v>56</v>
      </c>
      <c r="B74" s="2">
        <v>40</v>
      </c>
    </row>
    <row r="75" spans="1:6" ht="13.2" thickBot="1" x14ac:dyDescent="0.25">
      <c r="A75" s="4" t="s">
        <v>48</v>
      </c>
      <c r="B75" s="31">
        <f>SUM(B69:B74)</f>
        <v>-167</v>
      </c>
    </row>
    <row r="76" spans="1:6" ht="13.2" thickTop="1" x14ac:dyDescent="0.2">
      <c r="B76" s="11"/>
    </row>
    <row r="77" spans="1:6" x14ac:dyDescent="0.2">
      <c r="B77" s="11"/>
    </row>
    <row r="78" spans="1:6" x14ac:dyDescent="0.2">
      <c r="A78" s="8" t="s">
        <v>61</v>
      </c>
      <c r="B78" s="11"/>
    </row>
    <row r="79" spans="1:6" x14ac:dyDescent="0.2">
      <c r="B79" s="11"/>
    </row>
    <row r="80" spans="1:6" x14ac:dyDescent="0.2">
      <c r="A80" s="4" t="s">
        <v>63</v>
      </c>
      <c r="B80" s="11">
        <v>-51</v>
      </c>
    </row>
    <row r="81" spans="1:2" x14ac:dyDescent="0.2">
      <c r="A81" s="4" t="s">
        <v>64</v>
      </c>
      <c r="B81" s="11">
        <v>27</v>
      </c>
    </row>
    <row r="82" spans="1:2" x14ac:dyDescent="0.2">
      <c r="A82" s="4" t="s">
        <v>65</v>
      </c>
      <c r="B82" s="11">
        <v>-29</v>
      </c>
    </row>
    <row r="83" spans="1:2" ht="13.2" thickBot="1" x14ac:dyDescent="0.25">
      <c r="B83" s="31">
        <f>SUM(B80:B82)</f>
        <v>-53</v>
      </c>
    </row>
    <row r="84" spans="1:2" ht="13.2" thickTop="1" x14ac:dyDescent="0.2">
      <c r="B84" s="11"/>
    </row>
    <row r="85" spans="1:2" x14ac:dyDescent="0.2">
      <c r="B85" s="11"/>
    </row>
    <row r="86" spans="1:2" x14ac:dyDescent="0.2">
      <c r="A86" s="8" t="s">
        <v>69</v>
      </c>
      <c r="B86" s="11"/>
    </row>
    <row r="87" spans="1:2" x14ac:dyDescent="0.2">
      <c r="A87" s="4" t="s">
        <v>70</v>
      </c>
      <c r="B87" s="11"/>
    </row>
    <row r="88" spans="1:2" x14ac:dyDescent="0.2">
      <c r="A88" s="4" t="s">
        <v>71</v>
      </c>
      <c r="B88" s="11"/>
    </row>
    <row r="89" spans="1:2" x14ac:dyDescent="0.2">
      <c r="A89" s="4" t="s">
        <v>72</v>
      </c>
      <c r="B89" s="11"/>
    </row>
    <row r="90" spans="1:2" x14ac:dyDescent="0.2">
      <c r="B90" s="11"/>
    </row>
    <row r="91" spans="1:2" x14ac:dyDescent="0.2">
      <c r="A91" s="29" t="str">
        <f ca="1">CELL("Filename",A1)</f>
        <v>O:\Corporate\Tax\lotus\2000 Current Estimate\3rd CE\2CE to 3CE variance analysis\[ECM Wholesale 2CE 3CE variance analysis.xls]ENA</v>
      </c>
    </row>
  </sheetData>
  <pageMargins left="0.75" right="0.75" top="1" bottom="1" header="0.5" footer="0.5"/>
  <pageSetup scale="5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tabSelected="1" workbookViewId="0">
      <selection activeCell="A2" sqref="A2"/>
    </sheetView>
  </sheetViews>
  <sheetFormatPr defaultRowHeight="12.6" x14ac:dyDescent="0.2"/>
  <cols>
    <col min="1" max="1" width="42.44140625" style="4" customWidth="1"/>
    <col min="2" max="2" width="12.44140625" style="2" customWidth="1"/>
    <col min="3" max="3" width="11.5546875" style="2" customWidth="1"/>
    <col min="4" max="4" width="12" style="2" customWidth="1"/>
    <col min="5" max="5" width="2.6640625" style="2" customWidth="1"/>
    <col min="6" max="6" width="33.6640625" style="4" customWidth="1"/>
    <col min="7" max="16384" width="8.88671875" style="4"/>
  </cols>
  <sheetData>
    <row r="1" spans="1:6" x14ac:dyDescent="0.2">
      <c r="A1" s="1" t="s">
        <v>45</v>
      </c>
      <c r="F1" s="3">
        <f ca="1">NOW()</f>
        <v>36833.722257638889</v>
      </c>
    </row>
    <row r="2" spans="1:6" x14ac:dyDescent="0.2">
      <c r="A2" s="4" t="s">
        <v>17</v>
      </c>
    </row>
    <row r="3" spans="1:6" x14ac:dyDescent="0.2">
      <c r="A3" s="4" t="s">
        <v>0</v>
      </c>
    </row>
    <row r="4" spans="1:6" x14ac:dyDescent="0.2">
      <c r="A4" s="5" t="s">
        <v>1</v>
      </c>
    </row>
    <row r="5" spans="1:6" ht="6.75" customHeight="1" x14ac:dyDescent="0.2"/>
    <row r="6" spans="1:6" x14ac:dyDescent="0.2">
      <c r="A6" s="5" t="s">
        <v>2</v>
      </c>
    </row>
    <row r="7" spans="1:6" x14ac:dyDescent="0.2">
      <c r="A7" s="5" t="s">
        <v>3</v>
      </c>
    </row>
    <row r="9" spans="1:6" x14ac:dyDescent="0.2">
      <c r="B9" s="6" t="s">
        <v>5</v>
      </c>
      <c r="C9" s="6" t="s">
        <v>18</v>
      </c>
      <c r="D9" s="6" t="s">
        <v>6</v>
      </c>
      <c r="E9" s="6"/>
      <c r="F9" s="7" t="s">
        <v>15</v>
      </c>
    </row>
    <row r="10" spans="1:6" x14ac:dyDescent="0.2">
      <c r="A10" s="8" t="s">
        <v>4</v>
      </c>
      <c r="B10" s="2">
        <v>-6</v>
      </c>
      <c r="C10" s="2">
        <v>-50</v>
      </c>
      <c r="D10" s="2">
        <f>+C10-B10</f>
        <v>-44</v>
      </c>
      <c r="F10" s="4" t="s">
        <v>75</v>
      </c>
    </row>
    <row r="12" spans="1:6" x14ac:dyDescent="0.2">
      <c r="A12" s="7" t="s">
        <v>7</v>
      </c>
    </row>
    <row r="13" spans="1:6" x14ac:dyDescent="0.2">
      <c r="A13" s="9" t="s">
        <v>19</v>
      </c>
      <c r="B13" s="2">
        <v>0</v>
      </c>
      <c r="C13" s="2">
        <v>0</v>
      </c>
      <c r="D13" s="2">
        <f t="shared" ref="D13:D19" si="0">+C13-B13</f>
        <v>0</v>
      </c>
    </row>
    <row r="14" spans="1:6" x14ac:dyDescent="0.2">
      <c r="A14" s="9" t="s">
        <v>20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21</v>
      </c>
      <c r="B15" s="2">
        <v>1</v>
      </c>
      <c r="C15" s="2">
        <v>2</v>
      </c>
      <c r="D15" s="2">
        <f t="shared" si="0"/>
        <v>1</v>
      </c>
      <c r="F15" s="4" t="s">
        <v>76</v>
      </c>
    </row>
    <row r="16" spans="1:6" x14ac:dyDescent="0.2">
      <c r="A16" s="9" t="s">
        <v>26</v>
      </c>
      <c r="B16" s="2">
        <v>0</v>
      </c>
      <c r="C16" s="2">
        <v>0</v>
      </c>
    </row>
    <row r="17" spans="1:6" x14ac:dyDescent="0.2">
      <c r="A17" s="9" t="s">
        <v>22</v>
      </c>
      <c r="B17" s="2">
        <v>100</v>
      </c>
      <c r="C17" s="2">
        <v>100</v>
      </c>
      <c r="D17" s="2">
        <f t="shared" si="0"/>
        <v>0</v>
      </c>
    </row>
    <row r="18" spans="1:6" x14ac:dyDescent="0.2">
      <c r="A18" s="9" t="s">
        <v>58</v>
      </c>
      <c r="B18" s="2">
        <v>0</v>
      </c>
      <c r="C18" s="2">
        <v>-32</v>
      </c>
      <c r="D18" s="2">
        <f t="shared" si="0"/>
        <v>-32</v>
      </c>
      <c r="F18" s="4" t="s">
        <v>77</v>
      </c>
    </row>
    <row r="19" spans="1:6" x14ac:dyDescent="0.2">
      <c r="A19" s="9" t="s">
        <v>57</v>
      </c>
      <c r="B19" s="2">
        <v>0</v>
      </c>
      <c r="C19" s="2">
        <v>-27</v>
      </c>
      <c r="D19" s="2">
        <f t="shared" si="0"/>
        <v>-27</v>
      </c>
      <c r="F19" s="4" t="s">
        <v>77</v>
      </c>
    </row>
    <row r="20" spans="1:6" x14ac:dyDescent="0.2">
      <c r="A20" s="8" t="s">
        <v>8</v>
      </c>
      <c r="B20" s="10">
        <f>SUM(B13:B19)</f>
        <v>101</v>
      </c>
      <c r="C20" s="10">
        <f>SUM(C13:C19)</f>
        <v>43</v>
      </c>
      <c r="D20" s="10">
        <f>SUM(D13:D19)</f>
        <v>-58</v>
      </c>
      <c r="E20" s="11"/>
    </row>
    <row r="22" spans="1:6" x14ac:dyDescent="0.2">
      <c r="A22" s="7" t="s">
        <v>9</v>
      </c>
    </row>
    <row r="23" spans="1:6" x14ac:dyDescent="0.2">
      <c r="A23" s="9" t="s">
        <v>23</v>
      </c>
      <c r="B23" s="2">
        <v>0</v>
      </c>
      <c r="C23" s="2">
        <v>0</v>
      </c>
      <c r="D23" s="2">
        <f t="shared" ref="D23:D28" si="1">+C23-B23</f>
        <v>0</v>
      </c>
    </row>
    <row r="24" spans="1:6" x14ac:dyDescent="0.2">
      <c r="A24" s="9" t="s">
        <v>43</v>
      </c>
      <c r="B24" s="2">
        <v>1</v>
      </c>
      <c r="C24" s="2">
        <v>-84</v>
      </c>
      <c r="D24" s="2">
        <f t="shared" si="1"/>
        <v>-85</v>
      </c>
      <c r="F24" s="4" t="s">
        <v>78</v>
      </c>
    </row>
    <row r="25" spans="1:6" x14ac:dyDescent="0.2">
      <c r="A25" s="9" t="s">
        <v>22</v>
      </c>
      <c r="B25" s="2">
        <v>-100</v>
      </c>
      <c r="C25" s="2">
        <v>0</v>
      </c>
      <c r="D25" s="2">
        <f t="shared" si="1"/>
        <v>100</v>
      </c>
      <c r="F25" s="4" t="s">
        <v>79</v>
      </c>
    </row>
    <row r="26" spans="1:6" x14ac:dyDescent="0.2">
      <c r="A26" s="9" t="s">
        <v>24</v>
      </c>
      <c r="B26" s="2">
        <v>0</v>
      </c>
      <c r="C26" s="2">
        <v>60</v>
      </c>
      <c r="D26" s="2">
        <f t="shared" si="1"/>
        <v>60</v>
      </c>
      <c r="F26" s="4" t="s">
        <v>80</v>
      </c>
    </row>
    <row r="27" spans="1:6" x14ac:dyDescent="0.2">
      <c r="A27" s="9" t="s">
        <v>25</v>
      </c>
      <c r="B27" s="2">
        <v>0</v>
      </c>
      <c r="C27" s="2">
        <v>0</v>
      </c>
      <c r="D27" s="2">
        <f t="shared" si="1"/>
        <v>0</v>
      </c>
    </row>
    <row r="28" spans="1:6" x14ac:dyDescent="0.2">
      <c r="A28" s="9" t="s">
        <v>12</v>
      </c>
      <c r="B28" s="2">
        <v>0</v>
      </c>
      <c r="C28" s="2">
        <v>0</v>
      </c>
      <c r="D28" s="2">
        <f t="shared" si="1"/>
        <v>0</v>
      </c>
      <c r="F28" s="12"/>
    </row>
    <row r="29" spans="1:6" x14ac:dyDescent="0.2">
      <c r="A29" s="8" t="s">
        <v>10</v>
      </c>
      <c r="B29" s="10">
        <f>SUM(B23:B28)</f>
        <v>-99</v>
      </c>
      <c r="C29" s="10">
        <f>SUM(C23:C28)</f>
        <v>-24</v>
      </c>
      <c r="D29" s="10">
        <f>SUM(D23:D28)</f>
        <v>75</v>
      </c>
      <c r="E29" s="11"/>
    </row>
    <row r="31" spans="1:6" x14ac:dyDescent="0.2">
      <c r="A31" s="8" t="s">
        <v>11</v>
      </c>
      <c r="B31" s="10">
        <f>+B10+B20+B29</f>
        <v>-4</v>
      </c>
      <c r="C31" s="10">
        <f>+C10+C20+C29</f>
        <v>-31</v>
      </c>
      <c r="D31" s="10">
        <f>+D10+D20+D29</f>
        <v>-27</v>
      </c>
      <c r="E31" s="11"/>
    </row>
    <row r="33" spans="1:6" x14ac:dyDescent="0.2">
      <c r="A33" s="4" t="s">
        <v>13</v>
      </c>
      <c r="B33" s="2">
        <v>0</v>
      </c>
      <c r="C33" s="2">
        <v>0</v>
      </c>
      <c r="D33" s="2">
        <f>+C33-B33</f>
        <v>0</v>
      </c>
    </row>
    <row r="34" spans="1:6" ht="18.600000000000001" customHeight="1" thickBot="1" x14ac:dyDescent="0.25">
      <c r="A34" s="8" t="s">
        <v>14</v>
      </c>
      <c r="B34" s="14">
        <f>+B31+B33</f>
        <v>-4</v>
      </c>
      <c r="C34" s="14">
        <f>+C31+C33</f>
        <v>-31</v>
      </c>
      <c r="D34" s="14">
        <f>+D31+D33</f>
        <v>-27</v>
      </c>
      <c r="E34" s="11"/>
    </row>
    <row r="35" spans="1:6" x14ac:dyDescent="0.2">
      <c r="A35" s="13"/>
      <c r="B35" s="11"/>
      <c r="C35" s="11"/>
      <c r="D35" s="11"/>
      <c r="E35" s="11"/>
    </row>
    <row r="36" spans="1:6" ht="12.6" customHeight="1" x14ac:dyDescent="0.2">
      <c r="A36" s="15" t="s">
        <v>28</v>
      </c>
      <c r="B36" s="11"/>
      <c r="C36" s="11"/>
      <c r="D36" s="11"/>
      <c r="E36" s="11"/>
    </row>
    <row r="37" spans="1:6" x14ac:dyDescent="0.2">
      <c r="A37" s="16" t="s">
        <v>29</v>
      </c>
      <c r="B37" s="11">
        <f>B34*-0.35</f>
        <v>1.4</v>
      </c>
      <c r="C37" s="11">
        <f>C34*-0.35</f>
        <v>10.85</v>
      </c>
      <c r="D37" s="2">
        <f t="shared" ref="D37:D43" si="2">+C37-B37</f>
        <v>9.4499999999999993</v>
      </c>
      <c r="E37" s="11"/>
    </row>
    <row r="38" spans="1:6" x14ac:dyDescent="0.2">
      <c r="A38" s="16" t="s">
        <v>30</v>
      </c>
      <c r="B38" s="11">
        <v>0</v>
      </c>
      <c r="C38" s="11">
        <v>0</v>
      </c>
      <c r="D38" s="2">
        <f t="shared" si="2"/>
        <v>0</v>
      </c>
      <c r="E38" s="11"/>
    </row>
    <row r="39" spans="1:6" x14ac:dyDescent="0.2">
      <c r="A39" s="16" t="s">
        <v>31</v>
      </c>
      <c r="B39" s="11">
        <v>0</v>
      </c>
      <c r="C39" s="11">
        <v>0</v>
      </c>
      <c r="D39" s="2">
        <f t="shared" si="2"/>
        <v>0</v>
      </c>
      <c r="E39" s="11"/>
    </row>
    <row r="40" spans="1:6" x14ac:dyDescent="0.2">
      <c r="A40" s="16" t="s">
        <v>32</v>
      </c>
      <c r="B40" s="11">
        <v>0</v>
      </c>
      <c r="C40" s="11">
        <v>0</v>
      </c>
      <c r="D40" s="2">
        <f t="shared" si="2"/>
        <v>0</v>
      </c>
      <c r="E40" s="11"/>
    </row>
    <row r="41" spans="1:6" x14ac:dyDescent="0.2">
      <c r="A41" s="16" t="s">
        <v>33</v>
      </c>
      <c r="B41" s="11">
        <v>-2</v>
      </c>
      <c r="C41" s="11">
        <v>9</v>
      </c>
      <c r="D41" s="2">
        <f t="shared" si="2"/>
        <v>11</v>
      </c>
      <c r="E41" s="11"/>
      <c r="F41" s="4" t="s">
        <v>81</v>
      </c>
    </row>
    <row r="42" spans="1:6" x14ac:dyDescent="0.2">
      <c r="A42" s="16" t="s">
        <v>34</v>
      </c>
      <c r="B42" s="11">
        <v>0</v>
      </c>
      <c r="C42" s="11">
        <v>0</v>
      </c>
      <c r="D42" s="2">
        <f t="shared" si="2"/>
        <v>0</v>
      </c>
    </row>
    <row r="43" spans="1:6" x14ac:dyDescent="0.2">
      <c r="A43" s="16" t="s">
        <v>35</v>
      </c>
      <c r="B43" s="11">
        <v>0</v>
      </c>
      <c r="C43" s="11">
        <v>0</v>
      </c>
      <c r="D43" s="2">
        <f t="shared" si="2"/>
        <v>0</v>
      </c>
      <c r="F43" s="4" t="s">
        <v>16</v>
      </c>
    </row>
    <row r="44" spans="1:6" ht="13.2" thickBot="1" x14ac:dyDescent="0.25">
      <c r="A44" s="15" t="s">
        <v>36</v>
      </c>
      <c r="B44" s="14">
        <f>SUM(B37:B43)</f>
        <v>-0.60000000000000009</v>
      </c>
      <c r="C44" s="14">
        <f>SUM(C37:C43)</f>
        <v>19.850000000000001</v>
      </c>
      <c r="D44" s="14">
        <f>SUM(D37:D43)</f>
        <v>20.45</v>
      </c>
      <c r="E44" s="14"/>
    </row>
    <row r="45" spans="1:6" x14ac:dyDescent="0.2">
      <c r="A45" s="8"/>
    </row>
    <row r="46" spans="1:6" x14ac:dyDescent="0.2">
      <c r="A46" s="15" t="s">
        <v>37</v>
      </c>
    </row>
    <row r="47" spans="1:6" x14ac:dyDescent="0.2">
      <c r="A47" s="16" t="s">
        <v>29</v>
      </c>
      <c r="B47" s="11">
        <v>-34</v>
      </c>
      <c r="C47" s="11">
        <v>-9</v>
      </c>
      <c r="D47" s="2">
        <f t="shared" ref="D47:D53" si="3">+C47-B47</f>
        <v>25</v>
      </c>
      <c r="E47" s="11"/>
      <c r="F47" s="17"/>
    </row>
    <row r="48" spans="1:6" x14ac:dyDescent="0.2">
      <c r="A48" s="16" t="s">
        <v>30</v>
      </c>
      <c r="B48" s="11">
        <v>-3</v>
      </c>
      <c r="C48" s="11">
        <v>1</v>
      </c>
      <c r="D48" s="2">
        <f t="shared" si="3"/>
        <v>4</v>
      </c>
      <c r="E48" s="11"/>
      <c r="F48" s="17"/>
    </row>
    <row r="49" spans="1:6" x14ac:dyDescent="0.2">
      <c r="A49" s="16" t="s">
        <v>31</v>
      </c>
      <c r="B49" s="11">
        <v>0</v>
      </c>
      <c r="C49" s="11">
        <v>0</v>
      </c>
      <c r="D49" s="2">
        <f t="shared" si="3"/>
        <v>0</v>
      </c>
      <c r="E49" s="11"/>
      <c r="F49" s="17"/>
    </row>
    <row r="50" spans="1:6" x14ac:dyDescent="0.2">
      <c r="A50" s="16" t="s">
        <v>32</v>
      </c>
      <c r="B50" s="11">
        <v>0</v>
      </c>
      <c r="C50" s="11">
        <v>0</v>
      </c>
      <c r="D50" s="2">
        <f t="shared" si="3"/>
        <v>0</v>
      </c>
      <c r="E50" s="11"/>
      <c r="F50" s="17"/>
    </row>
    <row r="51" spans="1:6" x14ac:dyDescent="0.2">
      <c r="A51" s="16" t="s">
        <v>33</v>
      </c>
      <c r="B51" s="11">
        <v>0</v>
      </c>
      <c r="C51" s="11">
        <v>-9</v>
      </c>
      <c r="D51" s="2">
        <f t="shared" si="3"/>
        <v>-9</v>
      </c>
      <c r="E51" s="11"/>
      <c r="F51" s="17" t="s">
        <v>81</v>
      </c>
    </row>
    <row r="52" spans="1:6" x14ac:dyDescent="0.2">
      <c r="A52" s="16" t="s">
        <v>34</v>
      </c>
      <c r="B52" s="11">
        <v>0</v>
      </c>
      <c r="C52" s="11">
        <v>0</v>
      </c>
      <c r="D52" s="2">
        <f t="shared" si="3"/>
        <v>0</v>
      </c>
      <c r="F52" s="17"/>
    </row>
    <row r="53" spans="1:6" x14ac:dyDescent="0.2">
      <c r="A53" s="16" t="s">
        <v>35</v>
      </c>
      <c r="B53" s="11">
        <v>0</v>
      </c>
      <c r="C53" s="11">
        <v>0</v>
      </c>
      <c r="D53" s="2">
        <f t="shared" si="3"/>
        <v>0</v>
      </c>
      <c r="F53" s="17"/>
    </row>
    <row r="54" spans="1:6" ht="13.2" thickBot="1" x14ac:dyDescent="0.25">
      <c r="A54" s="15" t="s">
        <v>38</v>
      </c>
      <c r="B54" s="14">
        <f>SUM(B47:B53)</f>
        <v>-37</v>
      </c>
      <c r="C54" s="14">
        <f>SUM(C47:C53)</f>
        <v>-17</v>
      </c>
      <c r="D54" s="14">
        <f>SUM(D47:D53)</f>
        <v>20</v>
      </c>
      <c r="E54" s="14"/>
      <c r="F54" s="17"/>
    </row>
    <row r="55" spans="1:6" x14ac:dyDescent="0.2">
      <c r="A55" s="17"/>
      <c r="B55" s="11"/>
      <c r="C55" s="11"/>
      <c r="D55" s="11"/>
      <c r="E55" s="11"/>
      <c r="F55" s="17"/>
    </row>
    <row r="56" spans="1:6" x14ac:dyDescent="0.2">
      <c r="A56" s="15" t="s">
        <v>39</v>
      </c>
      <c r="B56" s="11">
        <f>B44+B54</f>
        <v>-37.6</v>
      </c>
      <c r="C56" s="11">
        <f>C44+C54</f>
        <v>2.8500000000000014</v>
      </c>
      <c r="D56" s="11">
        <f>D44+D54</f>
        <v>40.450000000000003</v>
      </c>
      <c r="E56" s="11"/>
      <c r="F56" s="17"/>
    </row>
    <row r="57" spans="1:6" x14ac:dyDescent="0.2">
      <c r="A57" s="18"/>
      <c r="B57" s="11"/>
      <c r="C57" s="11"/>
      <c r="D57" s="11"/>
      <c r="E57" s="11"/>
      <c r="F57" s="17"/>
    </row>
    <row r="58" spans="1:6" s="21" customFormat="1" x14ac:dyDescent="0.2">
      <c r="A58" s="15" t="s">
        <v>40</v>
      </c>
      <c r="B58" s="19">
        <f>B10+B56</f>
        <v>-43.6</v>
      </c>
      <c r="C58" s="19">
        <f>C10+C56</f>
        <v>-47.15</v>
      </c>
      <c r="D58" s="2">
        <f>+C58-B58</f>
        <v>-3.5499999999999972</v>
      </c>
      <c r="E58" s="20"/>
      <c r="F58" s="20"/>
    </row>
    <row r="59" spans="1:6" x14ac:dyDescent="0.2">
      <c r="A59" s="18"/>
      <c r="B59" s="22"/>
      <c r="C59" s="22"/>
      <c r="D59" s="22"/>
      <c r="E59" s="22"/>
      <c r="F59" s="17"/>
    </row>
    <row r="60" spans="1:6" x14ac:dyDescent="0.2">
      <c r="A60" s="23" t="s">
        <v>41</v>
      </c>
      <c r="B60" s="24">
        <f>-B56/B10</f>
        <v>-6.2666666666666666</v>
      </c>
      <c r="C60" s="24">
        <f>-C56/C10</f>
        <v>5.700000000000003E-2</v>
      </c>
      <c r="D60" s="25">
        <f>+C60-B60</f>
        <v>6.323666666666667</v>
      </c>
      <c r="E60" s="11"/>
      <c r="F60" s="17"/>
    </row>
    <row r="61" spans="1:6" x14ac:dyDescent="0.2">
      <c r="A61" s="17"/>
      <c r="B61" s="11"/>
      <c r="C61" s="26"/>
      <c r="D61" s="11"/>
      <c r="E61" s="11"/>
      <c r="F61" s="17"/>
    </row>
    <row r="62" spans="1:6" x14ac:dyDescent="0.2">
      <c r="A62" s="17"/>
      <c r="B62" s="26"/>
      <c r="C62" s="11"/>
      <c r="D62" s="11"/>
      <c r="E62" s="11"/>
      <c r="F62" s="17"/>
    </row>
    <row r="63" spans="1:6" x14ac:dyDescent="0.2">
      <c r="A63" s="27"/>
      <c r="B63" s="11"/>
      <c r="C63" s="11"/>
      <c r="D63" s="11"/>
      <c r="E63" s="11"/>
      <c r="F63" s="17"/>
    </row>
    <row r="64" spans="1:6" x14ac:dyDescent="0.2">
      <c r="A64" s="28" t="s">
        <v>27</v>
      </c>
      <c r="B64" s="11"/>
      <c r="C64" s="11"/>
      <c r="D64" s="11"/>
      <c r="E64" s="11"/>
      <c r="F64" s="17"/>
    </row>
    <row r="65" spans="1:6" x14ac:dyDescent="0.2">
      <c r="A65" s="17"/>
      <c r="B65" s="11"/>
      <c r="C65" s="11"/>
      <c r="D65" s="11"/>
      <c r="E65" s="11"/>
      <c r="F65" s="17"/>
    </row>
    <row r="66" spans="1:6" x14ac:dyDescent="0.2">
      <c r="A66" s="32" t="s">
        <v>82</v>
      </c>
      <c r="B66" s="11"/>
      <c r="C66" s="11"/>
      <c r="D66" s="11"/>
      <c r="E66" s="11"/>
      <c r="F66" s="17"/>
    </row>
    <row r="67" spans="1:6" x14ac:dyDescent="0.2">
      <c r="A67" s="32" t="s">
        <v>83</v>
      </c>
      <c r="B67" s="11"/>
      <c r="C67" s="11"/>
      <c r="D67" s="11"/>
      <c r="E67" s="11"/>
      <c r="F67" s="17"/>
    </row>
    <row r="68" spans="1:6" x14ac:dyDescent="0.2">
      <c r="A68" s="17" t="s">
        <v>84</v>
      </c>
      <c r="B68" s="11"/>
      <c r="C68" s="11"/>
      <c r="D68" s="11"/>
      <c r="E68" s="11"/>
      <c r="F68" s="17"/>
    </row>
    <row r="69" spans="1:6" x14ac:dyDescent="0.2">
      <c r="A69" s="8" t="s">
        <v>85</v>
      </c>
    </row>
    <row r="70" spans="1:6" x14ac:dyDescent="0.2">
      <c r="A70" s="8" t="s">
        <v>86</v>
      </c>
    </row>
    <row r="71" spans="1:6" x14ac:dyDescent="0.2">
      <c r="A71" s="4" t="s">
        <v>87</v>
      </c>
    </row>
    <row r="72" spans="1:6" x14ac:dyDescent="0.2">
      <c r="A72" s="8" t="s">
        <v>88</v>
      </c>
    </row>
    <row r="73" spans="1:6" x14ac:dyDescent="0.2">
      <c r="A73" s="4" t="s">
        <v>89</v>
      </c>
    </row>
    <row r="74" spans="1:6" x14ac:dyDescent="0.2">
      <c r="A74" s="4" t="s">
        <v>90</v>
      </c>
    </row>
    <row r="75" spans="1:6" x14ac:dyDescent="0.2">
      <c r="A75" s="29" t="str">
        <f ca="1">CELL("Filename",A1)</f>
        <v>O:\Corporate\Tax\lotus\2000 Current Estimate\3rd CE\2CE to 3CE variance analysis\[ECM Wholesale 2CE 3CE variance analysis.xls]CRP</v>
      </c>
    </row>
  </sheetData>
  <pageMargins left="0.75" right="0.75" top="1" bottom="1" header="0.5" footer="0.5"/>
  <pageSetup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Business Unit</vt:lpstr>
      <vt:lpstr>ENA</vt:lpstr>
      <vt:lpstr>CRP</vt:lpstr>
      <vt:lpstr>'Business Unit'!Print_Area</vt:lpstr>
    </vt:vector>
  </TitlesOfParts>
  <Company>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Wilcott</dc:creator>
  <cp:lastModifiedBy>Havlíček Jan</cp:lastModifiedBy>
  <cp:lastPrinted>2000-11-03T20:35:00Z</cp:lastPrinted>
  <dcterms:created xsi:type="dcterms:W3CDTF">2000-08-04T14:37:40Z</dcterms:created>
  <dcterms:modified xsi:type="dcterms:W3CDTF">2023-09-10T15:32:32Z</dcterms:modified>
</cp:coreProperties>
</file>