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J10" i="1"/>
  <c r="J12" i="1"/>
  <c r="G13" i="1"/>
  <c r="H13" i="1"/>
  <c r="J13" i="1"/>
  <c r="E24" i="1"/>
  <c r="H24" i="1"/>
  <c r="L24" i="1"/>
  <c r="E25" i="1"/>
  <c r="H25" i="1"/>
  <c r="L25" i="1"/>
  <c r="E26" i="1"/>
  <c r="F26" i="1"/>
  <c r="G26" i="1"/>
  <c r="H26" i="1"/>
  <c r="J26" i="1"/>
  <c r="L26" i="1"/>
  <c r="E27" i="1"/>
  <c r="F27" i="1"/>
  <c r="G27" i="1"/>
  <c r="J27" i="1"/>
  <c r="E28" i="1"/>
  <c r="F28" i="1"/>
  <c r="G28" i="1"/>
  <c r="H28" i="1"/>
  <c r="J28" i="1"/>
  <c r="L28" i="1"/>
  <c r="L31" i="1"/>
  <c r="H32" i="1"/>
  <c r="L32" i="1"/>
  <c r="E33" i="1"/>
  <c r="F33" i="1"/>
  <c r="G33" i="1"/>
  <c r="H33" i="1"/>
  <c r="J33" i="1"/>
  <c r="L33" i="1"/>
  <c r="E34" i="1"/>
  <c r="F34" i="1"/>
  <c r="G34" i="1"/>
  <c r="J34" i="1"/>
  <c r="E35" i="1"/>
  <c r="F35" i="1"/>
  <c r="G35" i="1"/>
  <c r="H35" i="1"/>
  <c r="J35" i="1"/>
  <c r="L35" i="1"/>
  <c r="E38" i="1"/>
  <c r="H38" i="1"/>
  <c r="J38" i="1"/>
  <c r="L38" i="1"/>
  <c r="E39" i="1"/>
  <c r="H39" i="1"/>
  <c r="J39" i="1"/>
  <c r="L39" i="1"/>
  <c r="E40" i="1"/>
  <c r="F40" i="1"/>
  <c r="G40" i="1"/>
  <c r="H40" i="1"/>
  <c r="J40" i="1"/>
  <c r="L40" i="1"/>
  <c r="E41" i="1"/>
  <c r="F41" i="1"/>
  <c r="G41" i="1"/>
  <c r="J41" i="1"/>
  <c r="E42" i="1"/>
  <c r="F42" i="1"/>
  <c r="G42" i="1"/>
  <c r="H42" i="1"/>
  <c r="J42" i="1"/>
  <c r="L42" i="1"/>
  <c r="E44" i="1"/>
  <c r="F44" i="1"/>
  <c r="G44" i="1"/>
  <c r="H44" i="1"/>
  <c r="J44" i="1"/>
  <c r="L44" i="1"/>
  <c r="E45" i="1"/>
  <c r="F45" i="1"/>
  <c r="G45" i="1"/>
  <c r="H45" i="1"/>
  <c r="J45" i="1"/>
  <c r="L45" i="1"/>
  <c r="E46" i="1"/>
  <c r="F46" i="1"/>
  <c r="G46" i="1"/>
  <c r="H46" i="1"/>
  <c r="J46" i="1"/>
  <c r="L46" i="1"/>
  <c r="E50" i="1"/>
  <c r="F50" i="1"/>
  <c r="G50" i="1"/>
  <c r="H50" i="1"/>
  <c r="I50" i="1"/>
  <c r="J50" i="1"/>
  <c r="L50" i="1"/>
  <c r="E53" i="1"/>
  <c r="F53" i="1"/>
  <c r="G53" i="1"/>
  <c r="J53" i="1"/>
  <c r="E54" i="1"/>
  <c r="F54" i="1"/>
  <c r="G54" i="1"/>
  <c r="H54" i="1"/>
  <c r="J54" i="1"/>
  <c r="L54" i="1"/>
</calcChain>
</file>

<file path=xl/sharedStrings.xml><?xml version="1.0" encoding="utf-8"?>
<sst xmlns="http://schemas.openxmlformats.org/spreadsheetml/2006/main" count="47" uniqueCount="36">
  <si>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</si>
  <si>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</si>
  <si>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</si>
  <si>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</si>
  <si>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</si>
  <si>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</si>
  <si>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</si>
  <si>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</si>
  <si>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</si>
  <si>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</si>
  <si>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dr / (cr)</t>
  </si>
  <si>
    <t>at August 31, 2001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</si>
  <si>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</si>
  <si>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</si>
  <si>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</si>
  <si>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</si>
  <si>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</si>
  <si>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</si>
  <si>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Y-T-D   08/31/01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</si>
  <si>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</si>
  <si>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</si>
  <si>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</si>
  <si>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</si>
  <si>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</si>
  <si>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</si>
  <si>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</si>
  <si>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</si>
  <si>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</si>
  <si>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</si>
  <si>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>08/31/01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</si>
  <si>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</si>
  <si>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</si>
  <si>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</si>
  <si>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</si>
  <si>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(dr) / cr</t>
  </si>
  <si>
    <t>Estimated Deferred Tax Liability Balances by Income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</si>
</sst>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0" fillId="0" borderId="6" xfId="0" applyNumberFormat="1" applyBorder="1"/>
    <xf numFmtId="38" fontId="1" fillId="0" borderId="7" xfId="0" applyNumberFormat="1" applyFont="1" applyBorder="1" applyAlignment="1">
      <alignment horizontal="center" wrapText="1"/>
    </xf>
    <xf numFmtId="38" fontId="1" fillId="0" borderId="7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4" fillId="0" borderId="0" xfId="0" applyNumberFormat="1" applyFont="1" applyBorder="1"/>
    <xf numFmtId="38" fontId="4" fillId="0" borderId="6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B21" sqref="B21"/>
    </sheetView>
  </sheetViews>
  <sheetFormatPr defaultColWidth="9.109375" defaultRowHeight="13.2" x14ac:dyDescent="0.25"/>
  <cols>
    <col min="1" max="1" width="2.6640625" style="1" customWidth="1"/>
    <col min="2" max="2" width="22.109375" style="1" customWidth="1"/>
    <col min="3" max="3" width="14.5546875" style="1" customWidth="1"/>
    <col min="4" max="4" width="8.44140625" style="1" customWidth="1"/>
    <col min="5" max="8" width="14.109375" style="1" customWidth="1"/>
    <col min="9" max="9" width="1.109375" style="11" customWidth="1"/>
    <col min="10" max="10" width="14.109375" style="1" customWidth="1"/>
    <col min="11" max="11" width="1.33203125" style="11" customWidth="1"/>
    <col min="12" max="12" width="14.109375" style="1" customWidth="1"/>
    <col min="13" max="13" width="13" style="1" customWidth="1"/>
    <col min="14" max="14" width="15.109375" style="1" customWidth="1"/>
    <col min="15" max="16" width="19" style="1" customWidth="1"/>
    <col min="17" max="17" width="17" style="1" customWidth="1"/>
    <col min="18" max="16384" width="9.109375" style="1"/>
  </cols>
  <sheetData>
    <row r="1" spans="1:18" x14ac:dyDescent="0.25">
      <c r="A1" s="2" t="s">
        <v>4</v>
      </c>
    </row>
    <row r="2" spans="1:18" x14ac:dyDescent="0.25">
      <c r="A2" s="2" t="s">
        <v>3</v>
      </c>
    </row>
    <row r="3" spans="1:18" x14ac:dyDescent="0.25">
      <c r="A3" s="2" t="s">
        <v>11</v>
      </c>
    </row>
    <row r="4" spans="1:18" ht="13.8" thickBot="1" x14ac:dyDescent="0.3">
      <c r="A4" s="2" t="s">
        <v>10</v>
      </c>
      <c r="N4" s="11"/>
      <c r="O4" s="11"/>
      <c r="P4" s="11"/>
      <c r="Q4" s="14"/>
      <c r="R4" s="11"/>
    </row>
    <row r="5" spans="1:18" ht="13.8" thickBot="1" x14ac:dyDescent="0.3">
      <c r="E5" s="14"/>
      <c r="G5" s="24" t="s">
        <v>27</v>
      </c>
      <c r="H5" s="25"/>
      <c r="I5" s="25"/>
      <c r="J5" s="26"/>
      <c r="N5" s="14"/>
      <c r="O5" s="11"/>
      <c r="P5" s="11"/>
      <c r="Q5" s="14"/>
      <c r="R5" s="11"/>
    </row>
    <row r="6" spans="1:18" ht="13.8" thickBot="1" x14ac:dyDescent="0.3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5">
      <c r="A7" s="1" t="s">
        <v>0</v>
      </c>
      <c r="E7" s="11"/>
      <c r="G7" s="1">
        <v>-202476354</v>
      </c>
      <c r="H7" s="1">
        <v>-17891872</v>
      </c>
      <c r="J7" s="1">
        <f>SUM(G7:H7)</f>
        <v>-220368226</v>
      </c>
      <c r="N7" s="11"/>
      <c r="O7" s="11"/>
      <c r="P7" s="11"/>
      <c r="Q7" s="11"/>
      <c r="R7" s="11"/>
    </row>
    <row r="8" spans="1:18" x14ac:dyDescent="0.25">
      <c r="A8" s="1" t="s">
        <v>1</v>
      </c>
      <c r="E8" s="11"/>
      <c r="G8" s="1">
        <v>-44089786</v>
      </c>
      <c r="H8" s="1">
        <v>-3896005</v>
      </c>
      <c r="J8" s="1">
        <f>SUM(G8:H8)</f>
        <v>-47985791</v>
      </c>
      <c r="N8" s="11"/>
      <c r="O8" s="11"/>
      <c r="P8" s="11"/>
      <c r="Q8" s="11"/>
      <c r="R8" s="11"/>
    </row>
    <row r="9" spans="1:18" x14ac:dyDescent="0.25">
      <c r="A9" s="1" t="s">
        <v>2</v>
      </c>
      <c r="E9" s="11"/>
      <c r="G9" s="4">
        <v>-9035213</v>
      </c>
      <c r="H9" s="4">
        <v>-798400</v>
      </c>
      <c r="J9" s="4">
        <f>SUM(G9:H9)</f>
        <v>-9833613</v>
      </c>
      <c r="N9" s="11"/>
      <c r="O9" s="11"/>
      <c r="P9" s="11"/>
      <c r="Q9" s="11"/>
      <c r="R9" s="11"/>
    </row>
    <row r="10" spans="1:18" x14ac:dyDescent="0.25">
      <c r="B10" s="1" t="s">
        <v>12</v>
      </c>
      <c r="E10" s="11"/>
      <c r="G10" s="1">
        <f>SUM(G7:G9)</f>
        <v>-255601353</v>
      </c>
      <c r="H10" s="1">
        <f>SUM(H7:H9)</f>
        <v>-22586277</v>
      </c>
      <c r="J10" s="1">
        <f>SUM(J7:J9)</f>
        <v>-278187630</v>
      </c>
      <c r="N10" s="11"/>
      <c r="O10" s="11"/>
      <c r="P10" s="11"/>
      <c r="Q10" s="11"/>
      <c r="R10" s="11"/>
    </row>
    <row r="11" spans="1:18" x14ac:dyDescent="0.25">
      <c r="E11" s="11"/>
      <c r="N11" s="11"/>
      <c r="O11" s="11"/>
      <c r="P11" s="11"/>
      <c r="Q11" s="11"/>
      <c r="R11" s="11"/>
    </row>
    <row r="12" spans="1:18" x14ac:dyDescent="0.25">
      <c r="A12" s="1" t="s">
        <v>8</v>
      </c>
      <c r="E12" s="11"/>
      <c r="G12" s="4">
        <v>-14682836</v>
      </c>
      <c r="H12" s="4">
        <v>-1297452</v>
      </c>
      <c r="J12" s="4">
        <f>SUM(G12:H12)</f>
        <v>-15980288</v>
      </c>
      <c r="N12" s="11"/>
      <c r="O12" s="11"/>
      <c r="P12" s="11"/>
      <c r="Q12" s="11"/>
      <c r="R12" s="11"/>
    </row>
    <row r="13" spans="1:18" ht="13.8" thickBot="1" x14ac:dyDescent="0.3">
      <c r="B13" s="1" t="s">
        <v>13</v>
      </c>
      <c r="E13" s="11"/>
      <c r="G13" s="5">
        <f>+G10+G12</f>
        <v>-270284189</v>
      </c>
      <c r="H13" s="5">
        <f>+H10+H12</f>
        <v>-23883729</v>
      </c>
      <c r="J13" s="5">
        <f>+J10+J12</f>
        <v>-294167918</v>
      </c>
      <c r="N13" s="11"/>
      <c r="O13" s="11"/>
      <c r="P13" s="11"/>
      <c r="Q13" s="11"/>
      <c r="R13" s="11"/>
    </row>
    <row r="14" spans="1:18" ht="13.8" thickTop="1" x14ac:dyDescent="0.25">
      <c r="N14" s="11"/>
      <c r="O14" s="11"/>
      <c r="P14" s="11"/>
      <c r="Q14" s="11"/>
      <c r="R14" s="11"/>
    </row>
    <row r="15" spans="1:18" x14ac:dyDescent="0.25">
      <c r="A15" s="1" t="s">
        <v>9</v>
      </c>
    </row>
    <row r="19" spans="1:12" x14ac:dyDescent="0.25">
      <c r="A19" s="2" t="s">
        <v>35</v>
      </c>
    </row>
    <row r="20" spans="1:12" x14ac:dyDescent="0.25">
      <c r="A20" s="2" t="s">
        <v>34</v>
      </c>
    </row>
    <row r="21" spans="1:12" ht="27" thickBot="1" x14ac:dyDescent="0.3">
      <c r="E21" s="18" t="s">
        <v>0</v>
      </c>
      <c r="F21" s="18" t="s">
        <v>1</v>
      </c>
      <c r="G21" s="18" t="s">
        <v>2</v>
      </c>
      <c r="H21" s="18" t="s">
        <v>7</v>
      </c>
      <c r="I21" s="15"/>
      <c r="J21" s="18" t="s">
        <v>21</v>
      </c>
      <c r="K21" s="14"/>
      <c r="L21" s="17" t="s">
        <v>26</v>
      </c>
    </row>
    <row r="22" spans="1:12" x14ac:dyDescent="0.25">
      <c r="E22" s="10"/>
      <c r="F22" s="6"/>
      <c r="G22" s="6"/>
      <c r="H22" s="6"/>
      <c r="I22" s="14"/>
      <c r="J22" s="6"/>
      <c r="K22" s="14"/>
      <c r="L22" s="6"/>
    </row>
    <row r="23" spans="1:12" x14ac:dyDescent="0.25">
      <c r="B23" s="13" t="s">
        <v>20</v>
      </c>
    </row>
    <row r="24" spans="1:12" x14ac:dyDescent="0.25">
      <c r="C24" s="8" t="s">
        <v>17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5">
      <c r="C25" s="8" t="s">
        <v>18</v>
      </c>
      <c r="D25" s="8"/>
      <c r="E25" s="4">
        <f>16264546+138597138</f>
        <v>154861684</v>
      </c>
      <c r="F25" s="4">
        <v>0</v>
      </c>
      <c r="G25" s="4">
        <v>0</v>
      </c>
      <c r="H25" s="4">
        <f>SUM(E25:G25)</f>
        <v>154861684</v>
      </c>
      <c r="J25" s="4">
        <v>14646683</v>
      </c>
      <c r="L25" s="4">
        <f>SUM(H25:J25)</f>
        <v>169508367</v>
      </c>
    </row>
    <row r="26" spans="1:12" x14ac:dyDescent="0.25">
      <c r="C26" s="8" t="s">
        <v>23</v>
      </c>
      <c r="D26" s="8"/>
      <c r="E26" s="1">
        <f>SUM(E24:E25)</f>
        <v>494902866</v>
      </c>
      <c r="F26" s="1">
        <f>SUM(F24:F25)</f>
        <v>0</v>
      </c>
      <c r="G26" s="1">
        <f>SUM(G24:G25)</f>
        <v>0</v>
      </c>
      <c r="H26" s="1">
        <f>SUM(E26:G26)</f>
        <v>494902866</v>
      </c>
      <c r="J26" s="1">
        <f>SUM(J24:J25)</f>
        <v>211332699</v>
      </c>
      <c r="L26" s="1">
        <f>SUM(H26:J26)</f>
        <v>706235565</v>
      </c>
    </row>
    <row r="27" spans="1:12" x14ac:dyDescent="0.25">
      <c r="C27" s="8" t="s">
        <v>16</v>
      </c>
      <c r="D27" s="8"/>
      <c r="E27" s="9">
        <f>0.37</f>
        <v>0.37</v>
      </c>
      <c r="F27" s="9">
        <f>0.37</f>
        <v>0.37</v>
      </c>
      <c r="G27" s="9">
        <f>0.37</f>
        <v>0.37</v>
      </c>
      <c r="H27" s="9"/>
      <c r="I27" s="12"/>
      <c r="J27" s="9">
        <f>0.37</f>
        <v>0.37</v>
      </c>
      <c r="K27" s="12"/>
      <c r="L27" s="9"/>
    </row>
    <row r="28" spans="1:12" x14ac:dyDescent="0.25">
      <c r="C28" s="8" t="s">
        <v>32</v>
      </c>
      <c r="D28" s="8"/>
      <c r="E28" s="1">
        <f>E26*E27</f>
        <v>183114060.41999999</v>
      </c>
      <c r="F28" s="1">
        <f>F26*F27</f>
        <v>0</v>
      </c>
      <c r="G28" s="1">
        <f>G26*G27</f>
        <v>0</v>
      </c>
      <c r="H28" s="1">
        <f>SUM(E28:G28)</f>
        <v>183114060.41999999</v>
      </c>
      <c r="J28" s="1">
        <f>J26*J27</f>
        <v>78193098.629999995</v>
      </c>
      <c r="L28" s="4">
        <f>SUM(H28:J28)</f>
        <v>261307159.04999998</v>
      </c>
    </row>
    <row r="30" spans="1:12" x14ac:dyDescent="0.25">
      <c r="B30" s="13" t="s">
        <v>14</v>
      </c>
    </row>
    <row r="31" spans="1:12" x14ac:dyDescent="0.25">
      <c r="C31" s="8" t="s">
        <v>17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5">
      <c r="C32" s="8" t="s">
        <v>18</v>
      </c>
      <c r="D32" s="8"/>
      <c r="E32" s="4">
        <v>30637566</v>
      </c>
      <c r="F32" s="4">
        <v>0</v>
      </c>
      <c r="G32" s="4">
        <v>0</v>
      </c>
      <c r="H32" s="4">
        <f>SUM(E32:G32)</f>
        <v>30637566</v>
      </c>
      <c r="J32" s="4">
        <v>0</v>
      </c>
      <c r="L32" s="4">
        <f>SUM(H32:J32)</f>
        <v>30637566</v>
      </c>
    </row>
    <row r="33" spans="2:12" x14ac:dyDescent="0.25">
      <c r="C33" s="8" t="s">
        <v>24</v>
      </c>
      <c r="D33" s="8"/>
      <c r="E33" s="1">
        <f>SUM(E31:E32)</f>
        <v>30637566</v>
      </c>
      <c r="F33" s="1">
        <f>SUM(F31:F32)</f>
        <v>0</v>
      </c>
      <c r="G33" s="1">
        <f>SUM(G31:G32)</f>
        <v>0</v>
      </c>
      <c r="H33" s="1">
        <f>SUM(E33:G33)</f>
        <v>30637566</v>
      </c>
      <c r="J33" s="1">
        <f>SUM(J31:J32)</f>
        <v>0</v>
      </c>
      <c r="L33" s="1">
        <f>SUM(H33:J33)</f>
        <v>30637566</v>
      </c>
    </row>
    <row r="34" spans="2:12" x14ac:dyDescent="0.25">
      <c r="C34" s="8" t="s">
        <v>16</v>
      </c>
      <c r="D34" s="8"/>
      <c r="E34" s="9">
        <f>0.37</f>
        <v>0.37</v>
      </c>
      <c r="F34" s="9">
        <f>0.37</f>
        <v>0.37</v>
      </c>
      <c r="G34" s="9">
        <f>0.37</f>
        <v>0.37</v>
      </c>
      <c r="H34" s="9"/>
      <c r="I34" s="12"/>
      <c r="J34" s="9">
        <f>0.37</f>
        <v>0.37</v>
      </c>
      <c r="K34" s="12"/>
      <c r="L34" s="9"/>
    </row>
    <row r="35" spans="2:12" x14ac:dyDescent="0.25">
      <c r="C35" s="8" t="s">
        <v>30</v>
      </c>
      <c r="D35" s="8"/>
      <c r="E35" s="1">
        <f>E33*E34</f>
        <v>11335899.42</v>
      </c>
      <c r="F35" s="1">
        <f>F33*F34</f>
        <v>0</v>
      </c>
      <c r="G35" s="1">
        <f>G33*G34</f>
        <v>0</v>
      </c>
      <c r="H35" s="1">
        <f>SUM(E35:G35)</f>
        <v>11335899.42</v>
      </c>
      <c r="J35" s="1">
        <f>J33*J34</f>
        <v>0</v>
      </c>
      <c r="L35" s="4">
        <f>SUM(H35:J35)</f>
        <v>11335899.42</v>
      </c>
    </row>
    <row r="36" spans="2:12" x14ac:dyDescent="0.25">
      <c r="C36" s="8"/>
      <c r="D36" s="8"/>
    </row>
    <row r="37" spans="2:12" x14ac:dyDescent="0.25">
      <c r="B37" s="13" t="s">
        <v>15</v>
      </c>
      <c r="C37" s="8"/>
      <c r="D37" s="8"/>
    </row>
    <row r="38" spans="2:12" x14ac:dyDescent="0.25">
      <c r="C38" s="8" t="s">
        <v>17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5">
      <c r="C39" s="8" t="s">
        <v>18</v>
      </c>
      <c r="D39" s="8"/>
      <c r="E39" s="4">
        <f>200013737-E25-E32</f>
        <v>14514487</v>
      </c>
      <c r="F39" s="4">
        <v>24262159</v>
      </c>
      <c r="G39" s="4">
        <v>19331249</v>
      </c>
      <c r="H39" s="4">
        <f>SUM(E39:G39)</f>
        <v>58107895</v>
      </c>
      <c r="J39" s="4">
        <f>14634597-J25</f>
        <v>-12086</v>
      </c>
      <c r="L39" s="4">
        <f>SUM(H39:J39)</f>
        <v>58095809</v>
      </c>
    </row>
    <row r="40" spans="2:12" x14ac:dyDescent="0.25">
      <c r="C40" s="8" t="s">
        <v>25</v>
      </c>
      <c r="D40" s="8"/>
      <c r="E40" s="1">
        <f>SUM(E38:E39)</f>
        <v>-10398355</v>
      </c>
      <c r="F40" s="1">
        <f>SUM(F38:F39)</f>
        <v>38680956</v>
      </c>
      <c r="G40" s="1">
        <f>SUM(G38:G39)</f>
        <v>26613193</v>
      </c>
      <c r="H40" s="1">
        <f>SUM(E40:G40)</f>
        <v>54895794</v>
      </c>
      <c r="J40" s="1">
        <f>SUM(J38:J39)</f>
        <v>-25952</v>
      </c>
      <c r="L40" s="1">
        <f>SUM(H40:J40)</f>
        <v>54869842</v>
      </c>
    </row>
    <row r="41" spans="2:12" x14ac:dyDescent="0.25">
      <c r="C41" s="8" t="s">
        <v>16</v>
      </c>
      <c r="D41" s="8"/>
      <c r="E41" s="9">
        <f>0.37</f>
        <v>0.37</v>
      </c>
      <c r="F41" s="9">
        <f>0.37</f>
        <v>0.37</v>
      </c>
      <c r="G41" s="9">
        <f>0.37</f>
        <v>0.37</v>
      </c>
      <c r="H41" s="9"/>
      <c r="I41" s="12"/>
      <c r="J41" s="9">
        <f>0.37</f>
        <v>0.37</v>
      </c>
      <c r="K41" s="12"/>
      <c r="L41" s="9"/>
    </row>
    <row r="42" spans="2:12" x14ac:dyDescent="0.25">
      <c r="C42" s="8" t="s">
        <v>31</v>
      </c>
      <c r="D42" s="8"/>
      <c r="E42" s="1">
        <f>E40*E41</f>
        <v>-3847391.35</v>
      </c>
      <c r="F42" s="1">
        <f>F40*F41</f>
        <v>14311953.720000001</v>
      </c>
      <c r="G42" s="1">
        <f>G40*G41</f>
        <v>9846881.4100000001</v>
      </c>
      <c r="H42" s="1">
        <f>SUM(E42:G42)</f>
        <v>20311443.780000001</v>
      </c>
      <c r="J42" s="1">
        <f>J40*J41</f>
        <v>-9602.24</v>
      </c>
      <c r="L42" s="4">
        <f>SUM(H42:J42)</f>
        <v>20301841.540000003</v>
      </c>
    </row>
    <row r="44" spans="2:12" x14ac:dyDescent="0.25">
      <c r="C44" s="8" t="s">
        <v>28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5">
      <c r="C45" s="8" t="s">
        <v>29</v>
      </c>
      <c r="D45" s="8"/>
      <c r="E45" s="4">
        <f t="shared" si="0"/>
        <v>200013737</v>
      </c>
      <c r="F45" s="4">
        <f t="shared" si="0"/>
        <v>24262159</v>
      </c>
      <c r="G45" s="4">
        <f t="shared" si="0"/>
        <v>19331249</v>
      </c>
      <c r="H45" s="4">
        <f>SUM(E45:G45)</f>
        <v>243607145</v>
      </c>
      <c r="J45" s="4">
        <f>J25+J32+J39</f>
        <v>14634597</v>
      </c>
      <c r="L45" s="4">
        <f>SUM(H45:J45)</f>
        <v>258241742</v>
      </c>
    </row>
    <row r="46" spans="2:12" ht="15.75" customHeight="1" x14ac:dyDescent="0.25">
      <c r="C46" s="8" t="s">
        <v>22</v>
      </c>
      <c r="D46" s="8"/>
      <c r="E46" s="1">
        <f t="shared" si="0"/>
        <v>515142077</v>
      </c>
      <c r="F46" s="1">
        <f t="shared" si="0"/>
        <v>38680956</v>
      </c>
      <c r="G46" s="1">
        <f t="shared" si="0"/>
        <v>26613193</v>
      </c>
      <c r="H46" s="1">
        <f>SUM(E46:G46)</f>
        <v>580436226</v>
      </c>
      <c r="J46" s="1">
        <f>J26+J33+J40</f>
        <v>211306747</v>
      </c>
      <c r="L46" s="1">
        <f>SUM(H46:J46)</f>
        <v>791742973</v>
      </c>
    </row>
    <row r="47" spans="2:12" ht="5.25" customHeight="1" x14ac:dyDescent="0.25">
      <c r="C47" s="8"/>
      <c r="D47" s="8"/>
    </row>
    <row r="48" spans="2:12" x14ac:dyDescent="0.25">
      <c r="C48" s="8" t="s">
        <v>16</v>
      </c>
      <c r="D48" s="8"/>
      <c r="E48" s="9">
        <v>0.37</v>
      </c>
      <c r="F48" s="9">
        <v>0.37</v>
      </c>
      <c r="G48" s="9">
        <v>0.37</v>
      </c>
      <c r="H48" s="9">
        <v>0.37</v>
      </c>
      <c r="I48" s="12"/>
      <c r="J48" s="9">
        <v>0.37</v>
      </c>
      <c r="K48" s="12"/>
      <c r="L48" s="9">
        <v>0.37</v>
      </c>
    </row>
    <row r="49" spans="2:12" ht="9" customHeight="1" x14ac:dyDescent="0.25">
      <c r="C49" s="8"/>
      <c r="D49" s="8"/>
    </row>
    <row r="50" spans="2:12" ht="13.8" thickBot="1" x14ac:dyDescent="0.3">
      <c r="C50" s="8" t="s">
        <v>19</v>
      </c>
      <c r="D50" s="8"/>
      <c r="E50" s="16">
        <f>E46*E48</f>
        <v>190602568.49000001</v>
      </c>
      <c r="F50" s="16">
        <f t="shared" ref="F50:L50" si="1">F46*F48</f>
        <v>14311953.720000001</v>
      </c>
      <c r="G50" s="16">
        <f t="shared" si="1"/>
        <v>9846881.4100000001</v>
      </c>
      <c r="H50" s="16">
        <f>SUM(E50:G50)</f>
        <v>214761403.62</v>
      </c>
      <c r="I50" s="1">
        <f t="shared" si="1"/>
        <v>0</v>
      </c>
      <c r="J50" s="16">
        <f t="shared" si="1"/>
        <v>78183496.390000001</v>
      </c>
      <c r="L50" s="16">
        <f t="shared" si="1"/>
        <v>292944900.00999999</v>
      </c>
    </row>
    <row r="51" spans="2:12" ht="13.8" thickTop="1" x14ac:dyDescent="0.25">
      <c r="C51" s="8"/>
      <c r="D51" s="8"/>
    </row>
    <row r="53" spans="2:12" hidden="1" x14ac:dyDescent="0.25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3.8" thickBot="1" x14ac:dyDescent="0.3">
      <c r="B54" s="19"/>
      <c r="C54" s="20" t="s">
        <v>33</v>
      </c>
      <c r="D54" s="21"/>
      <c r="E54" s="21">
        <f>E50-E53</f>
        <v>-29765657.50999999</v>
      </c>
      <c r="F54" s="21">
        <f>F50-F53</f>
        <v>-33673837.280000001</v>
      </c>
      <c r="G54" s="21">
        <f>G50-G53</f>
        <v>13268.410000000149</v>
      </c>
      <c r="H54" s="22">
        <f>SUM(E54:G54)</f>
        <v>-63426226.379999995</v>
      </c>
      <c r="I54" s="22"/>
      <c r="J54" s="21">
        <f>J50-J53</f>
        <v>62203208.390000001</v>
      </c>
      <c r="K54" s="22"/>
      <c r="L54" s="23">
        <f>SUM(H54:J54)</f>
        <v>-1223017.9899999946</v>
      </c>
    </row>
    <row r="55" spans="2:12" ht="13.8" thickTop="1" x14ac:dyDescent="0.25"/>
  </sheetData>
  <mergeCells count="1">
    <mergeCell ref="G5:J5"/>
  </mergeCells>
  <phoneticPr fontId="0" type="noConversion"/>
  <pageMargins left="1" right="0.2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Havlíček Jan</cp:lastModifiedBy>
  <cp:lastPrinted>2001-09-26T21:10:02Z</cp:lastPrinted>
  <dcterms:created xsi:type="dcterms:W3CDTF">2001-09-11T00:12:51Z</dcterms:created>
  <dcterms:modified xsi:type="dcterms:W3CDTF">2023-09-10T15:32:34Z</dcterms:modified>
</cp:coreProperties>
</file>