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140" yWindow="-72" windowWidth="14280" windowHeight="7212" tabRatio="729" activeTab="3"/>
  </bookViews>
  <sheets>
    <sheet name="ELIST.XLS" sheetId="17" r:id="rId1"/>
    <sheet name="E1.XLS " sheetId="1" r:id="rId2"/>
    <sheet name="E8.XLS" sheetId="7" r:id="rId3"/>
    <sheet name="E11.XLS" sheetId="8" r:id="rId4"/>
    <sheet name="E14.XLS" sheetId="10" r:id="rId5"/>
    <sheet name="E2.XLS" sheetId="2" r:id="rId6"/>
    <sheet name="E3.XLS" sheetId="22" r:id="rId7"/>
    <sheet name="E4.XLS" sheetId="4" r:id="rId8"/>
    <sheet name="E5.XLS" sheetId="19" r:id="rId9"/>
    <sheet name="E-6.XLS" sheetId="21" r:id="rId10"/>
    <sheet name="E12.XLS" sheetId="9" r:id="rId11"/>
    <sheet name="E15.XLS" sheetId="20" r:id="rId12"/>
    <sheet name="E16.XLS" sheetId="24" r:id="rId13"/>
    <sheet name="E18YTD.XLS" sheetId="12" r:id="rId14"/>
    <sheet name="E20.XLS" sheetId="13" r:id="rId15"/>
    <sheet name="E21.XLS " sheetId="23" r:id="rId16"/>
    <sheet name="E31.XLS" sheetId="18" r:id="rId17"/>
    <sheet name="E36.XLS" sheetId="16" r:id="rId18"/>
  </sheets>
  <definedNames>
    <definedName name="_Regression_Int" localSheetId="4" hidden="1">1</definedName>
    <definedName name="_Regression_Int" localSheetId="5" hidden="1">1</definedName>
    <definedName name="_Regression_Int" localSheetId="0" hidden="1">1</definedName>
    <definedName name="_xlnm.Print_Area" localSheetId="1">'E1.XLS '!$A$1:$S$47</definedName>
    <definedName name="_xlnm.Print_Area" localSheetId="3">'E11.XLS'!$A$1:$T$37</definedName>
    <definedName name="_xlnm.Print_Area" localSheetId="10">'E12.XLS'!$A$1:$AC$51</definedName>
    <definedName name="_xlnm.Print_Area" localSheetId="4">'E14.XLS'!$A$1:$O$45</definedName>
    <definedName name="_xlnm.Print_Area" localSheetId="12">'E16.XLS'!$A$1:$Y$64</definedName>
    <definedName name="_xlnm.Print_Area" localSheetId="13">E18YTD.XLS!$A$1:$O$65</definedName>
    <definedName name="_xlnm.Print_Area" localSheetId="5">'E2.XLS'!$A$1:$T$38</definedName>
    <definedName name="_xlnm.Print_Area" localSheetId="14">'E20.XLS'!$A$1:$K$73</definedName>
    <definedName name="_xlnm.Print_Area" localSheetId="15">'E21.XLS '!$A$1:$AE$43</definedName>
    <definedName name="_xlnm.Print_Area" localSheetId="6">'E3.XLS'!$A$1:$U$46</definedName>
    <definedName name="_xlnm.Print_Area" localSheetId="16">'E31.XLS'!$A$1:$S$52</definedName>
    <definedName name="_xlnm.Print_Area" localSheetId="17">'E36.XLS'!$A$1:$E$82</definedName>
    <definedName name="_xlnm.Print_Area" localSheetId="7">'E4.XLS'!$A$1:$U$57</definedName>
    <definedName name="_xlnm.Print_Area" localSheetId="9">'E-6.XLS'!$A$1:$R$66</definedName>
    <definedName name="_xlnm.Print_Area" localSheetId="2">'E8.XLS'!$A$1:$O$113</definedName>
    <definedName name="_xlnm.Print_Area" localSheetId="0">ELIST.XLS!$A$1:$D$54</definedName>
    <definedName name="Print_Area_MI" localSheetId="1">'E1.XLS '!$A$1:$S$40</definedName>
    <definedName name="Print_Area_MI" localSheetId="3">'E11.XLS'!$A$1:$T$37</definedName>
    <definedName name="Print_Area_MI" localSheetId="10">'E12.XLS'!$A$1:$AC$53</definedName>
    <definedName name="Print_Area_MI" localSheetId="4">'E14.XLS'!$A$1:$O$42</definedName>
    <definedName name="Print_Area_MI" localSheetId="12">'E16.XLS'!$A$1:$Y$63</definedName>
    <definedName name="Print_Area_MI" localSheetId="13">E18YTD.XLS!$A$1:$O$65</definedName>
    <definedName name="Print_Area_MI" localSheetId="5">'E2.XLS'!$A$1:$S$38</definedName>
    <definedName name="Print_Area_MI" localSheetId="14">'E20.XLS'!$A$1:$K$73</definedName>
    <definedName name="Print_Area_MI" localSheetId="15">'E21.XLS '!$A$1:$I$46</definedName>
    <definedName name="Print_Area_MI" localSheetId="6">'E3.XLS'!$A$1:$U$46</definedName>
    <definedName name="Print_Area_MI" localSheetId="16">'E31.XLS'!$A$1:$S$52</definedName>
    <definedName name="Print_Area_MI" localSheetId="17">'E36.XLS'!$A$1:$E$82</definedName>
    <definedName name="Print_Area_MI" localSheetId="7">'E4.XLS'!$A$1:$U$61</definedName>
    <definedName name="Print_Area_MI" localSheetId="9">'E-6.XLS'!$A$1:$Q$66</definedName>
    <definedName name="Print_Area_MI" localSheetId="2">'E8.XLS'!$A$1:$O$113</definedName>
    <definedName name="Print_Area_MI" localSheetId="0">ELIST.XLS!$A$1:$D$52</definedName>
    <definedName name="_xlnm.Print_Titles" localSheetId="4">'E14.XLS'!$1:$12</definedName>
  </definedNames>
  <calcPr calcId="0" fullCalcOnLoad="1"/>
</workbook>
</file>

<file path=xl/calcChain.xml><?xml version="1.0" encoding="utf-8"?>
<calcChain xmlns="http://schemas.openxmlformats.org/spreadsheetml/2006/main">
  <c r="A5" i="1" l="1"/>
  <c r="Q7" i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5" i="8"/>
  <c r="A7" i="8"/>
  <c r="S7" i="8"/>
  <c r="A8" i="8"/>
  <c r="E15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5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5" i="2"/>
  <c r="S7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5" i="13"/>
  <c r="A8" i="13"/>
  <c r="K8" i="13"/>
  <c r="A9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7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7" i="18"/>
  <c r="S7" i="18"/>
  <c r="A8" i="18"/>
  <c r="S14" i="18"/>
  <c r="S15" i="18"/>
  <c r="S16" i="18"/>
  <c r="S17" i="18"/>
  <c r="S18" i="18"/>
  <c r="S19" i="18"/>
  <c r="S20" i="18"/>
  <c r="S21" i="18"/>
  <c r="S22" i="18"/>
  <c r="E23" i="18"/>
  <c r="K23" i="18"/>
  <c r="M23" i="18"/>
  <c r="O23" i="18"/>
  <c r="S23" i="18"/>
  <c r="E25" i="18"/>
  <c r="S30" i="18"/>
  <c r="S31" i="18"/>
  <c r="I32" i="18"/>
  <c r="S32" i="18"/>
  <c r="G33" i="18"/>
  <c r="I33" i="18"/>
  <c r="K33" i="18"/>
  <c r="M33" i="18"/>
  <c r="O33" i="18"/>
  <c r="S33" i="18"/>
  <c r="G37" i="18"/>
  <c r="I37" i="18"/>
  <c r="K37" i="18"/>
  <c r="M37" i="18"/>
  <c r="O37" i="18"/>
  <c r="S37" i="18"/>
  <c r="S39" i="18"/>
  <c r="S40" i="18"/>
  <c r="S41" i="18"/>
  <c r="S42" i="18"/>
  <c r="S48" i="18"/>
  <c r="E8" i="16"/>
  <c r="E35" i="16"/>
  <c r="E44" i="16"/>
  <c r="E68" i="16"/>
  <c r="E80" i="16"/>
  <c r="U7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O7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Q7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5" i="7"/>
  <c r="A7" i="7"/>
  <c r="M7" i="7"/>
  <c r="A8" i="7"/>
  <c r="M18" i="7"/>
  <c r="M19" i="7"/>
  <c r="M20" i="7"/>
  <c r="M21" i="7"/>
  <c r="M22" i="7"/>
  <c r="M23" i="7"/>
  <c r="I24" i="7"/>
  <c r="M24" i="7"/>
  <c r="M25" i="7"/>
  <c r="I26" i="7"/>
  <c r="M26" i="7"/>
  <c r="M27" i="7"/>
  <c r="M28" i="7"/>
  <c r="M29" i="7"/>
  <c r="I30" i="7"/>
  <c r="M30" i="7"/>
  <c r="M31" i="7"/>
  <c r="M32" i="7"/>
  <c r="M33" i="7"/>
  <c r="M34" i="7"/>
  <c r="M35" i="7"/>
  <c r="M36" i="7"/>
  <c r="M37" i="7"/>
  <c r="I38" i="7"/>
  <c r="M38" i="7"/>
  <c r="M39" i="7"/>
  <c r="M40" i="7"/>
  <c r="I41" i="7"/>
  <c r="M41" i="7"/>
  <c r="M42" i="7"/>
  <c r="M43" i="7"/>
  <c r="M44" i="7"/>
  <c r="M48" i="7"/>
  <c r="M49" i="7"/>
  <c r="M50" i="7"/>
  <c r="I51" i="7"/>
  <c r="M51" i="7"/>
  <c r="I52" i="7"/>
  <c r="M52" i="7"/>
  <c r="M53" i="7"/>
  <c r="I54" i="7"/>
  <c r="M54" i="7"/>
  <c r="I55" i="7"/>
  <c r="M55" i="7"/>
  <c r="G56" i="7"/>
  <c r="M56" i="7"/>
  <c r="E57" i="7"/>
  <c r="I57" i="7"/>
  <c r="M57" i="7"/>
  <c r="G58" i="7"/>
  <c r="M58" i="7"/>
  <c r="G59" i="7"/>
  <c r="I59" i="7"/>
  <c r="M59" i="7"/>
  <c r="M60" i="7"/>
  <c r="I61" i="7"/>
  <c r="M61" i="7"/>
  <c r="I62" i="7"/>
  <c r="M62" i="7"/>
  <c r="I63" i="7"/>
  <c r="M63" i="7"/>
  <c r="I64" i="7"/>
  <c r="M64" i="7"/>
  <c r="E65" i="7"/>
  <c r="I65" i="7"/>
  <c r="M65" i="7"/>
  <c r="I66" i="7"/>
  <c r="M66" i="7"/>
  <c r="M67" i="7"/>
  <c r="G68" i="7"/>
  <c r="I68" i="7"/>
  <c r="M68" i="7"/>
  <c r="I69" i="7"/>
  <c r="M69" i="7"/>
  <c r="I70" i="7"/>
  <c r="M70" i="7"/>
  <c r="I71" i="7"/>
  <c r="M71" i="7"/>
  <c r="I72" i="7"/>
  <c r="M72" i="7"/>
  <c r="G73" i="7"/>
  <c r="M73" i="7"/>
  <c r="I74" i="7"/>
  <c r="M74" i="7"/>
  <c r="I75" i="7"/>
  <c r="M75" i="7"/>
  <c r="E76" i="7"/>
  <c r="M76" i="7"/>
  <c r="I77" i="7"/>
  <c r="M77" i="7"/>
  <c r="M78" i="7"/>
  <c r="I79" i="7"/>
  <c r="M79" i="7"/>
  <c r="I80" i="7"/>
  <c r="M80" i="7"/>
  <c r="I81" i="7"/>
  <c r="M81" i="7"/>
  <c r="M82" i="7"/>
  <c r="G83" i="7"/>
  <c r="I83" i="7"/>
  <c r="M83" i="7"/>
  <c r="M84" i="7"/>
  <c r="G85" i="7"/>
  <c r="M85" i="7"/>
  <c r="M86" i="7"/>
  <c r="I87" i="7"/>
  <c r="M87" i="7"/>
  <c r="M88" i="7"/>
  <c r="I89" i="7"/>
  <c r="M89" i="7"/>
  <c r="I90" i="7"/>
  <c r="M90" i="7"/>
  <c r="G91" i="7"/>
  <c r="M91" i="7"/>
  <c r="G92" i="7"/>
  <c r="I92" i="7"/>
  <c r="M92" i="7"/>
  <c r="I93" i="7"/>
  <c r="M93" i="7"/>
  <c r="M94" i="7"/>
  <c r="M95" i="7"/>
  <c r="I96" i="7"/>
  <c r="M96" i="7"/>
  <c r="I97" i="7"/>
  <c r="M97" i="7"/>
  <c r="M98" i="7"/>
  <c r="M99" i="7"/>
  <c r="M100" i="7"/>
  <c r="M101" i="7"/>
  <c r="M102" i="7"/>
  <c r="M103" i="7"/>
  <c r="M104" i="7"/>
  <c r="M105" i="7"/>
  <c r="M106" i="7"/>
  <c r="M107" i="7"/>
  <c r="E110" i="7"/>
  <c r="G110" i="7"/>
  <c r="I110" i="7"/>
  <c r="M110" i="7"/>
  <c r="M112" i="7"/>
  <c r="D7" i="17"/>
  <c r="D54" i="17"/>
</calcChain>
</file>

<file path=xl/comments1.xml><?xml version="1.0" encoding="utf-8"?>
<comments xmlns="http://schemas.openxmlformats.org/spreadsheetml/2006/main">
  <authors>
    <author>sray</author>
  </authors>
  <commentList>
    <comment ref="I94" authorId="0" shapeId="0">
      <text>
        <r>
          <rPr>
            <b/>
            <sz val="8"/>
            <color indexed="81"/>
            <rFont val="Tahoma"/>
          </rPr>
          <t>sray:</t>
        </r>
        <r>
          <rPr>
            <sz val="8"/>
            <color indexed="81"/>
            <rFont val="Tahoma"/>
          </rPr>
          <t xml:space="preserve">
moved from Income Statement column to Reclass/Other column; p/d/w Carrie reversed to A/R </t>
        </r>
      </text>
    </comment>
  </commentList>
</comments>
</file>

<file path=xl/sharedStrings.xml><?xml version="1.0" encoding="utf-8"?>
<sst xmlns="http://schemas.openxmlformats.org/spreadsheetml/2006/main" count="1141" uniqueCount="605">
  <si>
    <t>ENRON CORP AND CONSOLIDATED SUBSIDIARIES</t>
  </si>
  <si>
    <t>PREPARED BY: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</si>
  <si>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</si>
  <si>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</si>
  <si>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</si>
  <si>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</si>
  <si>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</si>
  <si>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</si>
  <si>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</si>
  <si>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</si>
  <si>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</si>
  <si>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</si>
  <si>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</si>
  <si>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</si>
  <si>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</si>
  <si>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</si>
  <si>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</si>
  <si>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</si>
  <si>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</si>
  <si>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</si>
  <si>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</si>
  <si>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</si>
  <si>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</si>
  <si>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</si>
  <si>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DR  (CR)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</si>
  <si>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</si>
  <si>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</si>
  <si>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</si>
  <si>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</si>
  <si>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</si>
  <si>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</si>
  <si>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</si>
  <si>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</si>
  <si>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</si>
  <si>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</si>
  <si>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</si>
  <si>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</si>
  <si>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</si>
  <si>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</si>
  <si>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</si>
  <si>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</si>
  <si>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</si>
  <si>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</si>
  <si>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</si>
  <si>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</si>
  <si>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</si>
  <si>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</si>
  <si>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</si>
  <si>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</si>
  <si>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</si>
  <si>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</si>
  <si>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</si>
  <si>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</si>
  <si>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</si>
  <si>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</si>
  <si>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</si>
  <si>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</si>
  <si>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</si>
  <si>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</si>
  <si>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</si>
  <si>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</si>
  <si>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</si>
  <si>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</si>
  <si>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</si>
  <si>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</si>
  <si>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</si>
  <si>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</si>
  <si>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</si>
  <si>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</si>
  <si>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</si>
  <si>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</si>
  <si>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</si>
  <si>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</si>
  <si>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</si>
  <si>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</si>
  <si>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</si>
  <si>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</si>
  <si>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</si>
  <si>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</si>
  <si>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</si>
  <si>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</si>
  <si>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</si>
  <si>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</si>
  <si>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</si>
  <si>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EXT: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</si>
  <si>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</si>
  <si>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</si>
  <si>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</si>
  <si>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</si>
  <si>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</si>
  <si>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</si>
  <si>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</si>
  <si>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</si>
  <si>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</si>
  <si>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</si>
  <si>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</si>
  <si>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</si>
  <si>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</si>
  <si>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</si>
  <si>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</si>
  <si>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</si>
  <si>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</si>
  <si>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</si>
  <si>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</si>
  <si>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</si>
  <si>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</si>
  <si>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</si>
  <si>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</si>
  <si>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</si>
  <si>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</si>
  <si>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</si>
  <si>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</si>
  <si>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</si>
  <si>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</si>
  <si>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</si>
  <si>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</si>
  <si>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</si>
  <si>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</si>
  <si>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</si>
  <si>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</si>
  <si>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</si>
  <si>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</si>
  <si>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</si>
  <si>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</si>
  <si>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</si>
  <si>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</si>
  <si>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</si>
  <si>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</si>
  <si>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</si>
  <si>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</si>
  <si>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</si>
  <si>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</si>
  <si>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</si>
  <si>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</si>
  <si>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</si>
  <si>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</si>
  <si>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</si>
  <si>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</si>
  <si>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</si>
  <si>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</si>
  <si>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</si>
  <si>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</si>
  <si>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</si>
  <si>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</si>
  <si>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</si>
  <si>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</si>
  <si>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</si>
  <si>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</si>
  <si>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</si>
  <si>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</si>
  <si>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</si>
  <si>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</si>
  <si>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12-31-2000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</si>
  <si>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</si>
  <si>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</si>
  <si>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</si>
  <si>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</si>
  <si>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</si>
  <si>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</si>
  <si>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</si>
  <si>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</si>
  <si>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</si>
  <si>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</si>
  <si>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</si>
  <si>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</si>
  <si>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</si>
  <si>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</si>
  <si>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</si>
  <si>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</si>
  <si>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</si>
  <si>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</si>
  <si>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</si>
  <si>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</si>
  <si>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</si>
  <si>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</si>
  <si>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</si>
  <si>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</si>
  <si>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</si>
  <si>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</si>
  <si>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</si>
  <si>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</si>
  <si>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</si>
  <si>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</si>
  <si>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</si>
  <si>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</si>
  <si>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</si>
  <si>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</si>
  <si>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</si>
  <si>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</si>
  <si>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</si>
  <si>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</si>
  <si>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</si>
  <si>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</si>
  <si>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</si>
  <si>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</si>
  <si>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</si>
  <si>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</si>
  <si>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</si>
  <si>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</si>
  <si>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</si>
  <si>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</si>
  <si>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</si>
  <si>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</si>
  <si>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</si>
  <si>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</si>
  <si>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</si>
  <si>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</si>
  <si>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</si>
  <si>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</si>
  <si>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</si>
  <si>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</si>
  <si>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</si>
  <si>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</si>
  <si>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</si>
  <si>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</si>
  <si>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</si>
  <si>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</si>
  <si>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</si>
  <si>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</si>
  <si>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</si>
  <si>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</si>
  <si>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</si>
  <si>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</si>
  <si>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</si>
  <si>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</si>
  <si>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</si>
  <si>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</si>
  <si>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</si>
  <si>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</si>
  <si>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/LOSSES</t>
  </si>
  <si>
    <t>DIVIDENDS DECLARED</t>
  </si>
  <si>
    <t>PREFERRED</t>
  </si>
  <si>
    <t>COMMON</t>
  </si>
  <si>
    <t>(Describe)</t>
  </si>
  <si>
    <t>OTHER ACTIVITY</t>
  </si>
  <si>
    <t>E-31</t>
  </si>
  <si>
    <t>Total Investment in Consol Sub</t>
  </si>
  <si>
    <t>Reasons for Differences</t>
  </si>
  <si>
    <t>EQUITY IN</t>
  </si>
  <si>
    <t>EARNINGS</t>
  </si>
  <si>
    <t>Hyp line</t>
  </si>
  <si>
    <t>BEG BALANCE</t>
  </si>
  <si>
    <t>TO BEG RE</t>
  </si>
  <si>
    <t>END BALANCE</t>
  </si>
  <si>
    <t>PARENT'S CO #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</si>
  <si>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</si>
  <si>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</si>
  <si>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</si>
  <si>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</si>
  <si>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</si>
  <si>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RE - Beg Bal</t>
  </si>
  <si>
    <t>0920</t>
  </si>
  <si>
    <t xml:space="preserve">   RE - Net Income</t>
  </si>
  <si>
    <t>0930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</si>
  <si>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</si>
  <si>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</si>
  <si>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</si>
  <si>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</si>
  <si>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</si>
  <si>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</si>
  <si>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</si>
  <si>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</si>
  <si>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</si>
  <si>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</si>
  <si>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</si>
  <si>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</si>
  <si>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Equity in Consol Sub</t>
  </si>
  <si>
    <t>1505</t>
  </si>
  <si>
    <t>Difference between SE (on sub) and Invest (on parent)</t>
  </si>
  <si>
    <t>Income Statement</t>
  </si>
  <si>
    <t>Transfer / Reclasses</t>
  </si>
  <si>
    <t>Amount</t>
  </si>
  <si>
    <t>to / from</t>
  </si>
  <si>
    <t>COMPANY NAME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</si>
  <si>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</si>
  <si>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</si>
  <si>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</si>
  <si>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</si>
  <si>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</si>
  <si>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</si>
  <si>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</si>
  <si>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</si>
  <si>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</si>
  <si>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</si>
  <si>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</si>
  <si>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</si>
  <si>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</si>
  <si>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</si>
  <si>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</si>
  <si>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</si>
  <si>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</si>
  <si>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</si>
  <si>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</si>
  <si>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</si>
  <si>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</si>
  <si>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</si>
  <si>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</si>
  <si>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</si>
  <si>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</si>
  <si>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</si>
  <si>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</si>
  <si>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</si>
  <si>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</si>
  <si>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</si>
  <si>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</si>
  <si>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</si>
  <si>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</si>
  <si>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Investment in Subs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</si>
  <si>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</si>
  <si>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</si>
  <si>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</si>
  <si>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</si>
  <si>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</si>
  <si>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</si>
  <si>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</si>
  <si>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</si>
  <si>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</si>
  <si>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</si>
  <si>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</si>
  <si>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</si>
  <si>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</si>
  <si>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</si>
  <si>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</si>
  <si>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</si>
  <si>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</si>
  <si>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</si>
  <si>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</si>
  <si>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</si>
  <si>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</si>
  <si>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</si>
  <si>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</si>
  <si>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</si>
  <si>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</si>
  <si>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</si>
  <si>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</si>
  <si>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>A schedule will need to be prepared for each subsidiary.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</si>
  <si>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</si>
  <si>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</si>
  <si>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</si>
  <si>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</si>
  <si>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</si>
  <si>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</si>
  <si>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</si>
  <si>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</si>
  <si>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</si>
  <si>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</si>
  <si>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</si>
  <si>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</si>
  <si>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</si>
  <si>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</si>
  <si>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</si>
  <si>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</si>
  <si>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</si>
  <si>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</si>
  <si>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</si>
  <si>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</si>
  <si>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</si>
  <si>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</si>
  <si>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</si>
  <si>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</si>
  <si>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</si>
  <si>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</si>
  <si>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</si>
  <si>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</si>
  <si>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</si>
  <si>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</si>
  <si>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</si>
  <si>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</si>
  <si>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</si>
  <si>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</si>
  <si>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</si>
  <si>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</si>
  <si>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</si>
  <si>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 xml:space="preserve">Reconciliation of Stockholders' Equity and </t>
  </si>
  <si>
    <t>RECONCILIATION OF STOCKHOLDERS' EQUITY AND INVESTMENT IN SUBS</t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</si>
  <si>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</si>
  <si>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</si>
  <si>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</si>
  <si>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</si>
  <si>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</si>
  <si>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</si>
  <si>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</si>
  <si>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</si>
  <si>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</si>
  <si>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</si>
  <si>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</si>
  <si>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</si>
  <si>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</si>
  <si>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</si>
  <si>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</si>
  <si>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</si>
  <si>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</si>
  <si>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</si>
  <si>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</si>
  <si>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</si>
  <si>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</si>
  <si>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</si>
  <si>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</si>
  <si>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</si>
  <si>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</si>
  <si>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</si>
  <si>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</si>
  <si>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</si>
  <si>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</si>
  <si>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</si>
  <si>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</si>
  <si>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</si>
  <si>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</si>
  <si>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</si>
  <si>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</si>
  <si>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 xml:space="preserve">   Contribution Received from Parent</t>
  </si>
  <si>
    <t>0915</t>
  </si>
  <si>
    <t>450,  TOT_NP_OTHER</t>
  </si>
  <si>
    <t>269, 270, 280</t>
  </si>
  <si>
    <t>65, 641, 815, 840</t>
  </si>
  <si>
    <t>VARIOUS ACCOUNTS</t>
  </si>
  <si>
    <t>@ 12/31/99</t>
  </si>
  <si>
    <t>Total Notes Receivable - Non Current:</t>
  </si>
  <si>
    <t>Total  (Hyperion Line 0270)</t>
  </si>
  <si>
    <t>NET_TOT_PPE</t>
  </si>
  <si>
    <t>(MUST TIE TO HYPERION LINE 0840)</t>
  </si>
  <si>
    <t>12-31-99 Balance</t>
  </si>
  <si>
    <t>12-31-2004</t>
  </si>
  <si>
    <t xml:space="preserve">Investment in Consol Sub (on Parent Books)   </t>
  </si>
  <si>
    <t>0935</t>
  </si>
  <si>
    <t>0941</t>
  </si>
  <si>
    <t>0931</t>
  </si>
  <si>
    <t xml:space="preserve">   RE - Net Income (Fair Value Adjustment)</t>
  </si>
  <si>
    <t xml:space="preserve">   Dividends Decl - Preferred Stock</t>
  </si>
  <si>
    <t xml:space="preserve">   Dividends Decl - Common Stock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</si>
  <si>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</si>
  <si>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</si>
  <si>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</si>
  <si>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</si>
  <si>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</si>
  <si>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</si>
  <si>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</si>
  <si>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</si>
  <si>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</si>
  <si>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</si>
  <si>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RECLASS 98 NI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</si>
  <si>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</si>
  <si>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</si>
  <si>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</si>
  <si>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</si>
  <si>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</si>
  <si>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</si>
  <si>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</si>
  <si>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LGM Investments, Inc.</t>
  </si>
  <si>
    <t>03-31-2000</t>
  </si>
  <si>
    <t>06-30-2000</t>
  </si>
  <si>
    <t>09-30-2000</t>
  </si>
  <si>
    <t>@ 12/31/2000</t>
  </si>
  <si>
    <t xml:space="preserve">                  </t>
  </si>
  <si>
    <t>12-31-2005</t>
  </si>
  <si>
    <t>12-31-2010</t>
  </si>
  <si>
    <t>12-31-2015</t>
  </si>
  <si>
    <t>12-31-2020</t>
  </si>
  <si>
    <t>after 12-31-2020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</si>
  <si>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</si>
  <si>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</si>
  <si>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</si>
  <si>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</si>
  <si>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</si>
  <si>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</si>
  <si>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</si>
  <si>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</si>
  <si>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</si>
  <si>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</si>
  <si>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</si>
  <si>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</si>
  <si>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</si>
  <si>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</si>
  <si>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</si>
  <si>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</si>
  <si>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</si>
  <si>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</si>
  <si>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</si>
  <si>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</si>
  <si>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</si>
  <si>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</si>
  <si>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</si>
  <si>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</si>
  <si>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</si>
  <si>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</si>
  <si>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</si>
  <si>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</si>
  <si>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SW Marine Principal Pmt to be Reclassed to Note</t>
  </si>
  <si>
    <t>Archdiocese of Chicago WIP Credit to be Reclassed to 47U</t>
  </si>
  <si>
    <t>Archdiocese of Chicago POC BIEC</t>
  </si>
  <si>
    <t>Owens Corning Prepaid Promotional Fees</t>
  </si>
  <si>
    <t>World Color Press Savings Monetizations  &amp; Inducement</t>
  </si>
  <si>
    <t>Cleveland Browns Sponsorship Payment</t>
  </si>
  <si>
    <t>Excelsior Embedded Loan</t>
  </si>
  <si>
    <t>COMPANY # 20R</t>
  </si>
  <si>
    <t>Giants Sponsorship Payment</t>
  </si>
  <si>
    <t xml:space="preserve">Tyco </t>
  </si>
  <si>
    <t>Enron Energy Services</t>
  </si>
  <si>
    <t xml:space="preserve">COMPANY # </t>
  </si>
  <si>
    <t>COMPANY #</t>
  </si>
  <si>
    <t>N/A</t>
  </si>
  <si>
    <t>Advanced Glass Fiber Yarns</t>
  </si>
  <si>
    <t>PREPARED BY: Chris Copass</t>
  </si>
  <si>
    <t>EXTENSION: x36876</t>
  </si>
  <si>
    <t>Packaged Ice Upsell</t>
  </si>
  <si>
    <t>Ridgetool Project Costs</t>
  </si>
  <si>
    <t>Quebecor</t>
  </si>
  <si>
    <t>Simon Project Costs</t>
  </si>
  <si>
    <t>Fort Hamilton</t>
  </si>
  <si>
    <t>BICC</t>
  </si>
  <si>
    <t>Owens Canada Promo Payment</t>
  </si>
  <si>
    <t>Extend Promo License</t>
  </si>
  <si>
    <t>Misc Applications</t>
  </si>
  <si>
    <t xml:space="preserve">Astros EBSI Draw </t>
  </si>
  <si>
    <t>Browns Draw</t>
  </si>
  <si>
    <t>Chase Passthrough Costs</t>
  </si>
  <si>
    <t xml:space="preserve"> Infomart EBSI Draw</t>
  </si>
  <si>
    <t>Excelsior - Construction Capital</t>
  </si>
  <si>
    <t>Owens Corning Prepaid Equipment</t>
  </si>
  <si>
    <t>Owens Corning Sale Leas-back</t>
  </si>
  <si>
    <t>Polaroid - Draw</t>
  </si>
  <si>
    <t>Giants Draw</t>
  </si>
  <si>
    <t>Giants Equipment</t>
  </si>
  <si>
    <t>Simon Passthrough costs</t>
  </si>
  <si>
    <t>Simon Remedial Capital</t>
  </si>
  <si>
    <t xml:space="preserve">Suiza </t>
  </si>
  <si>
    <t>TRW Construction Capital</t>
  </si>
  <si>
    <t>OCR</t>
  </si>
  <si>
    <t>Molded Fiberglass Construction Capital</t>
  </si>
  <si>
    <t>Reclass $3.6MM Pre-fund to Insite</t>
  </si>
  <si>
    <t>Misc. Unapplied Cash</t>
  </si>
  <si>
    <t>FOR THE 12 MONTHS ENDED 12-31-2000</t>
  </si>
  <si>
    <t>Browns Sponsorship Payment</t>
  </si>
  <si>
    <t>Clear I/C balances</t>
  </si>
  <si>
    <t>Revenue accruals for 20R deals</t>
  </si>
  <si>
    <t>General Cable - Construction Capital</t>
  </si>
  <si>
    <t>Suiza - Construction Capital</t>
  </si>
  <si>
    <t>Year end write off</t>
  </si>
  <si>
    <t>Transfer job costs</t>
  </si>
  <si>
    <t>Springs - Construction Costs</t>
  </si>
  <si>
    <t>Quebecor - $1.65MM Loan</t>
  </si>
  <si>
    <t>Quebecor - $5MM Loan</t>
  </si>
  <si>
    <t>Carrie Chaffin</t>
  </si>
  <si>
    <t>12-31-00 Balance</t>
  </si>
  <si>
    <t>03-31-2001</t>
  </si>
  <si>
    <t>06-30-2001</t>
  </si>
  <si>
    <t>09-30-2001</t>
  </si>
  <si>
    <t>PREPARED BY: Carrie Chaffin</t>
  </si>
  <si>
    <t>EXTENSION: x53907</t>
  </si>
  <si>
    <t>Springs Remedial Capital Income</t>
  </si>
  <si>
    <t>From 0343 and to 0360</t>
  </si>
  <si>
    <t>$240,407 from 0343 and $84,919 reclassed to Infomart, Polaroid and Due Dilligence</t>
  </si>
  <si>
    <t>General Cable Construction Capital</t>
  </si>
  <si>
    <t>Reclassed within 0360</t>
  </si>
  <si>
    <t>Reclassed to Owens Promo</t>
  </si>
  <si>
    <t>Reclassed from 985</t>
  </si>
  <si>
    <t>Quebecor Project Costs</t>
  </si>
  <si>
    <t>Reclassed within 0360 and tranfer from 15A</t>
  </si>
  <si>
    <t>Packaged Ice Construction</t>
  </si>
  <si>
    <t>Packaged Ice Construction Capital</t>
  </si>
  <si>
    <t>Polaroid - Construction Costs</t>
  </si>
  <si>
    <t xml:space="preserve">Reclaseed </t>
  </si>
  <si>
    <t>Reclassed from 15A and from Polaroid Draw</t>
  </si>
  <si>
    <t>$342,409 reclassed from Polaroid Draw and $934,897 from 15A</t>
  </si>
  <si>
    <t>Tyco Construction</t>
  </si>
  <si>
    <t>Tyco Misc</t>
  </si>
  <si>
    <t xml:space="preserve">Reclassed from 15A </t>
  </si>
  <si>
    <t>Reclassed from 15A</t>
  </si>
  <si>
    <t>Springs - Remedial Capital</t>
  </si>
  <si>
    <t>Reclassed to 985</t>
  </si>
  <si>
    <t>Reclassed from 15A and to 985</t>
  </si>
  <si>
    <t>Infomart Construction Costs</t>
  </si>
  <si>
    <t>Chase Project Costs</t>
  </si>
  <si>
    <t>OCR Capital Costs</t>
  </si>
  <si>
    <t>Due Diligence Balances</t>
  </si>
  <si>
    <t>Archdiocese Project Costs</t>
  </si>
  <si>
    <t>$(36,111) from Infomart and $(17,578) from Polaroid</t>
  </si>
  <si>
    <t>Macerich Project Costs</t>
  </si>
  <si>
    <t>Owens Corning Project Costs</t>
  </si>
  <si>
    <t>Starwood Project Costs</t>
  </si>
  <si>
    <t>Reclassed to 34F</t>
  </si>
  <si>
    <t>Capitalized Construction Cost Interest</t>
  </si>
  <si>
    <t>Reclassed to 986</t>
  </si>
  <si>
    <t>COMPANY 20R</t>
  </si>
  <si>
    <t>March power revenue accrual</t>
  </si>
  <si>
    <t>March gas revenue accrual</t>
  </si>
  <si>
    <t>FOR THE 6 MONTHS ENDED 06-30-2001</t>
  </si>
  <si>
    <t>Reclassed to the specific projects/deals</t>
  </si>
  <si>
    <t xml:space="preserve">Ocean Spray Construction </t>
  </si>
  <si>
    <t>Ocean Spray Construction</t>
  </si>
  <si>
    <t>Reclassed to 15A</t>
  </si>
  <si>
    <t>Reclassed to 860</t>
  </si>
  <si>
    <t>Reclassed to 0050</t>
  </si>
  <si>
    <t>Eli Lilly Construction Costs</t>
  </si>
  <si>
    <t>JC Penny Construction Costs</t>
  </si>
  <si>
    <t>Pilkington Construction Costs</t>
  </si>
  <si>
    <t>Pilkington Gas Discount</t>
  </si>
  <si>
    <t>Reclassed from 20Q</t>
  </si>
  <si>
    <t>Quaker Oats Construction Costs</t>
  </si>
  <si>
    <t>Rich Misc</t>
  </si>
  <si>
    <t>Construction Costs Transferred from 985</t>
  </si>
  <si>
    <t>Completed</t>
  </si>
  <si>
    <t>Simon Remedial Capital Income</t>
  </si>
  <si>
    <t>Tyco Remedial Capital Income</t>
  </si>
  <si>
    <t>Pilkington Deferred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</si>
</sst>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45" x14ac:knownFonts="1">
    <font>
      <sz val="10"/>
      <name val="Courier"/>
    </font>
    <font>
      <sz val="10"/>
      <name val="MS Sans Serif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10"/>
      <color indexed="8"/>
      <name val="MS Sans Serif"/>
    </font>
    <font>
      <sz val="10"/>
      <color indexed="10"/>
      <name val="Helv"/>
    </font>
    <font>
      <sz val="10"/>
      <color indexed="12"/>
      <name val="Courier"/>
      <family val="3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5">
    <xf numFmtId="164" fontId="0" fillId="0" borderId="0"/>
    <xf numFmtId="40" fontId="1" fillId="0" borderId="0" applyFont="0" applyFill="0" applyBorder="0" applyAlignment="0" applyProtection="0"/>
    <xf numFmtId="37" fontId="2" fillId="0" borderId="0"/>
    <xf numFmtId="165" fontId="2" fillId="0" borderId="0"/>
    <xf numFmtId="165" fontId="2" fillId="0" borderId="0"/>
    <xf numFmtId="37" fontId="2" fillId="0" borderId="0"/>
    <xf numFmtId="37" fontId="2" fillId="0" borderId="0"/>
    <xf numFmtId="37" fontId="2" fillId="0" borderId="0"/>
    <xf numFmtId="37" fontId="2" fillId="0" borderId="0"/>
    <xf numFmtId="37" fontId="2" fillId="0" borderId="0"/>
    <xf numFmtId="165" fontId="2" fillId="0" borderId="0"/>
    <xf numFmtId="37" fontId="2" fillId="0" borderId="0"/>
    <xf numFmtId="37" fontId="2" fillId="0" borderId="0"/>
    <xf numFmtId="37" fontId="2" fillId="0" borderId="0"/>
    <xf numFmtId="165" fontId="2" fillId="0" borderId="0"/>
  </cellStyleXfs>
  <cellXfs count="668">
    <xf numFmtId="164" fontId="0" fillId="0" borderId="0" xfId="0"/>
    <xf numFmtId="37" fontId="3" fillId="0" borderId="0" xfId="7" applyNumberFormat="1" applyFont="1" applyAlignment="1" applyProtection="1">
      <alignment horizontal="left"/>
    </xf>
    <xf numFmtId="37" fontId="3" fillId="0" borderId="0" xfId="7" applyNumberFormat="1" applyFont="1"/>
    <xf numFmtId="37" fontId="4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Protection="1">
      <protection locked="0"/>
    </xf>
    <xf numFmtId="37" fontId="3" fillId="0" borderId="0" xfId="7" applyNumberFormat="1" applyFont="1" applyProtection="1"/>
    <xf numFmtId="37" fontId="3" fillId="0" borderId="0" xfId="7" applyNumberFormat="1" applyFont="1" applyAlignment="1" applyProtection="1">
      <alignment horizontal="center"/>
    </xf>
    <xf numFmtId="37" fontId="3" fillId="0" borderId="1" xfId="7" applyNumberFormat="1" applyFont="1" applyBorder="1"/>
    <xf numFmtId="37" fontId="3" fillId="0" borderId="2" xfId="7" applyNumberFormat="1" applyFont="1" applyBorder="1" applyAlignment="1" applyProtection="1">
      <alignment horizontal="center"/>
    </xf>
    <xf numFmtId="37" fontId="3" fillId="0" borderId="0" xfId="7" applyNumberFormat="1" applyFont="1" applyBorder="1"/>
    <xf numFmtId="37" fontId="3" fillId="0" borderId="0" xfId="7" applyNumberFormat="1" applyFont="1" applyBorder="1" applyAlignment="1" applyProtection="1">
      <alignment horizontal="center"/>
    </xf>
    <xf numFmtId="37" fontId="3" fillId="0" borderId="0" xfId="7" applyNumberFormat="1" applyFont="1" applyBorder="1" applyAlignment="1">
      <alignment horizontal="center"/>
    </xf>
    <xf numFmtId="37" fontId="3" fillId="0" borderId="0" xfId="7" applyNumberFormat="1" applyFont="1" applyBorder="1" applyAlignment="1"/>
    <xf numFmtId="37" fontId="3" fillId="0" borderId="3" xfId="7" applyNumberFormat="1" applyFont="1" applyBorder="1" applyAlignment="1" applyProtection="1">
      <alignment horizontal="center"/>
    </xf>
    <xf numFmtId="37" fontId="3" fillId="0" borderId="4" xfId="7" applyNumberFormat="1" applyFont="1" applyBorder="1"/>
    <xf numFmtId="37" fontId="3" fillId="0" borderId="5" xfId="7" applyNumberFormat="1" applyFont="1" applyBorder="1"/>
    <xf numFmtId="37" fontId="3" fillId="0" borderId="5" xfId="7" applyNumberFormat="1" applyFont="1" applyBorder="1" applyAlignment="1" applyProtection="1">
      <alignment horizontal="center"/>
    </xf>
    <xf numFmtId="37" fontId="3" fillId="0" borderId="6" xfId="7" applyNumberFormat="1" applyFont="1" applyBorder="1" applyAlignment="1" applyProtection="1">
      <alignment horizontal="center"/>
    </xf>
    <xf numFmtId="37" fontId="4" fillId="0" borderId="7" xfId="7" applyNumberFormat="1" applyFont="1" applyBorder="1" applyProtection="1">
      <protection locked="0"/>
    </xf>
    <xf numFmtId="37" fontId="3" fillId="0" borderId="0" xfId="7" quotePrefix="1" applyNumberFormat="1" applyFont="1" applyAlignment="1" applyProtection="1">
      <alignment horizontal="fill"/>
    </xf>
    <xf numFmtId="37" fontId="3" fillId="0" borderId="0" xfId="7" applyNumberFormat="1" applyFont="1" applyAlignment="1" applyProtection="1">
      <alignment horizontal="right"/>
    </xf>
    <xf numFmtId="37" fontId="3" fillId="0" borderId="5" xfId="7" applyNumberFormat="1" applyFont="1" applyBorder="1" applyProtection="1"/>
    <xf numFmtId="37" fontId="5" fillId="0" borderId="0" xfId="7" applyNumberFormat="1" applyFont="1" applyAlignment="1" applyProtection="1">
      <alignment horizontal="left"/>
    </xf>
    <xf numFmtId="37" fontId="3" fillId="0" borderId="0" xfId="0" applyNumberFormat="1" applyFont="1" applyAlignment="1" applyProtection="1">
      <alignment horizontal="left"/>
    </xf>
    <xf numFmtId="37" fontId="3" fillId="0" borderId="0" xfId="0" applyNumberFormat="1" applyFont="1" applyProtection="1"/>
    <xf numFmtId="10" fontId="3" fillId="0" borderId="0" xfId="0" applyNumberFormat="1" applyFont="1" applyProtection="1"/>
    <xf numFmtId="37" fontId="3" fillId="0" borderId="0" xfId="0" applyNumberFormat="1" applyFont="1"/>
    <xf numFmtId="37" fontId="6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Protection="1">
      <protection locked="0"/>
    </xf>
    <xf numFmtId="37" fontId="4" fillId="0" borderId="0" xfId="0" applyNumberFormat="1" applyFont="1" applyAlignment="1" applyProtection="1">
      <alignment horizontal="left"/>
      <protection locked="0"/>
    </xf>
    <xf numFmtId="37" fontId="5" fillId="0" borderId="0" xfId="0" applyNumberFormat="1" applyFont="1" applyAlignment="1" applyProtection="1">
      <alignment horizontal="left"/>
    </xf>
    <xf numFmtId="37" fontId="4" fillId="0" borderId="0" xfId="0" applyNumberFormat="1" applyFont="1" applyBorder="1" applyProtection="1">
      <protection locked="0"/>
    </xf>
    <xf numFmtId="37" fontId="3" fillId="0" borderId="0" xfId="0" applyNumberFormat="1" applyFont="1" applyBorder="1" applyProtection="1"/>
    <xf numFmtId="37" fontId="3" fillId="0" borderId="0" xfId="0" applyNumberFormat="1" applyFont="1" applyBorder="1" applyAlignment="1" applyProtection="1">
      <alignment horizontal="center"/>
    </xf>
    <xf numFmtId="37" fontId="4" fillId="0" borderId="5" xfId="0" applyNumberFormat="1" applyFont="1" applyBorder="1" applyProtection="1">
      <protection locked="0"/>
    </xf>
    <xf numFmtId="37" fontId="3" fillId="0" borderId="5" xfId="0" applyNumberFormat="1" applyFont="1" applyBorder="1" applyProtection="1"/>
    <xf numFmtId="37" fontId="3" fillId="0" borderId="0" xfId="0" quotePrefix="1" applyNumberFormat="1" applyFont="1" applyAlignment="1" applyProtection="1">
      <alignment horizontal="center"/>
    </xf>
    <xf numFmtId="10" fontId="4" fillId="0" borderId="0" xfId="0" applyNumberFormat="1" applyFont="1" applyProtection="1">
      <protection locked="0"/>
    </xf>
    <xf numFmtId="37" fontId="3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3" fillId="0" borderId="7" xfId="0" applyNumberFormat="1" applyFont="1" applyBorder="1" applyProtection="1"/>
    <xf numFmtId="37" fontId="3" fillId="0" borderId="0" xfId="0" applyNumberFormat="1" applyFont="1" applyAlignment="1" applyProtection="1">
      <alignment horizontal="fill"/>
    </xf>
    <xf numFmtId="37" fontId="5" fillId="0" borderId="0" xfId="0" applyNumberFormat="1" applyFont="1" applyAlignment="1" applyProtection="1">
      <alignment horizontal="right"/>
    </xf>
    <xf numFmtId="37" fontId="3" fillId="0" borderId="5" xfId="0" quotePrefix="1" applyNumberFormat="1" applyFont="1" applyBorder="1" applyAlignment="1" applyProtection="1">
      <alignment horizontal="fill"/>
    </xf>
    <xf numFmtId="37" fontId="3" fillId="0" borderId="0" xfId="0" applyNumberFormat="1" applyFont="1" applyAlignment="1" applyProtection="1">
      <alignment horizontal="center"/>
    </xf>
    <xf numFmtId="37" fontId="5" fillId="0" borderId="0" xfId="0" applyNumberFormat="1" applyFont="1" applyProtection="1"/>
    <xf numFmtId="10" fontId="3" fillId="0" borderId="0" xfId="0" applyNumberFormat="1" applyFont="1"/>
    <xf numFmtId="37" fontId="3" fillId="0" borderId="0" xfId="11" applyNumberFormat="1" applyFont="1" applyAlignment="1" applyProtection="1">
      <alignment horizontal="left"/>
    </xf>
    <xf numFmtId="37" fontId="3" fillId="0" borderId="0" xfId="11" applyNumberFormat="1" applyFont="1" applyProtection="1"/>
    <xf numFmtId="37" fontId="3" fillId="0" borderId="0" xfId="11" applyNumberFormat="1" applyFont="1"/>
    <xf numFmtId="37" fontId="4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Protection="1">
      <protection locked="0"/>
    </xf>
    <xf numFmtId="37" fontId="5" fillId="0" borderId="0" xfId="11" applyNumberFormat="1" applyFont="1" applyAlignment="1" applyProtection="1">
      <alignment horizontal="left"/>
    </xf>
    <xf numFmtId="37" fontId="2" fillId="0" borderId="0" xfId="11" applyNumberFormat="1"/>
    <xf numFmtId="37" fontId="7" fillId="0" borderId="8" xfId="11" applyNumberFormat="1" applyFont="1" applyBorder="1" applyProtection="1"/>
    <xf numFmtId="37" fontId="7" fillId="0" borderId="1" xfId="11" applyNumberFormat="1" applyFont="1" applyBorder="1" applyProtection="1"/>
    <xf numFmtId="37" fontId="7" fillId="0" borderId="1" xfId="11" applyNumberFormat="1" applyFont="1" applyBorder="1" applyAlignment="1" applyProtection="1">
      <alignment horizontal="center"/>
    </xf>
    <xf numFmtId="37" fontId="7" fillId="0" borderId="9" xfId="11" applyNumberFormat="1" applyFont="1" applyBorder="1" applyProtection="1"/>
    <xf numFmtId="37" fontId="7" fillId="0" borderId="2" xfId="11" applyNumberFormat="1" applyFont="1" applyBorder="1" applyAlignment="1" applyProtection="1">
      <alignment horizontal="center"/>
    </xf>
    <xf numFmtId="37" fontId="7" fillId="0" borderId="0" xfId="11" applyNumberFormat="1" applyFont="1" applyBorder="1" applyProtection="1"/>
    <xf numFmtId="37" fontId="7" fillId="0" borderId="0" xfId="11" applyNumberFormat="1" applyFont="1" applyBorder="1" applyAlignment="1" applyProtection="1">
      <alignment horizontal="center"/>
    </xf>
    <xf numFmtId="37" fontId="7" fillId="0" borderId="3" xfId="11" applyNumberFormat="1" applyFont="1" applyBorder="1" applyProtection="1"/>
    <xf numFmtId="37" fontId="7" fillId="0" borderId="4" xfId="11" applyNumberFormat="1" applyFont="1" applyBorder="1" applyProtection="1"/>
    <xf numFmtId="37" fontId="7" fillId="0" borderId="5" xfId="11" applyNumberFormat="1" applyFont="1" applyBorder="1" applyProtection="1"/>
    <xf numFmtId="37" fontId="7" fillId="0" borderId="5" xfId="11" applyNumberFormat="1" applyFont="1" applyBorder="1" applyAlignment="1" applyProtection="1">
      <alignment horizontal="center"/>
    </xf>
    <xf numFmtId="37" fontId="7" fillId="0" borderId="6" xfId="11" applyNumberFormat="1" applyFont="1" applyBorder="1" applyAlignment="1" applyProtection="1">
      <alignment horizontal="center"/>
    </xf>
    <xf numFmtId="37" fontId="3" fillId="0" borderId="0" xfId="11" quotePrefix="1" applyNumberFormat="1" applyFont="1" applyAlignment="1" applyProtection="1">
      <alignment horizontal="fill"/>
    </xf>
    <xf numFmtId="37" fontId="4" fillId="0" borderId="7" xfId="11" applyNumberFormat="1" applyFont="1" applyBorder="1" applyAlignment="1" applyProtection="1">
      <alignment horizontal="fill"/>
      <protection locked="0"/>
    </xf>
    <xf numFmtId="37" fontId="3" fillId="0" borderId="7" xfId="11" applyNumberFormat="1" applyFont="1" applyBorder="1" applyProtection="1"/>
    <xf numFmtId="37" fontId="4" fillId="0" borderId="0" xfId="11" applyNumberFormat="1" applyFont="1" applyAlignment="1" applyProtection="1">
      <alignment horizontal="fill"/>
      <protection locked="0"/>
    </xf>
    <xf numFmtId="37" fontId="3" fillId="0" borderId="0" xfId="11" applyNumberFormat="1" applyFont="1" applyAlignment="1" applyProtection="1">
      <alignment horizontal="fill"/>
    </xf>
    <xf numFmtId="37" fontId="5" fillId="0" borderId="0" xfId="11" applyNumberFormat="1" applyFont="1" applyAlignment="1" applyProtection="1">
      <alignment horizontal="right"/>
    </xf>
    <xf numFmtId="37" fontId="3" fillId="0" borderId="5" xfId="11" applyNumberFormat="1" applyFont="1" applyBorder="1" applyProtection="1"/>
    <xf numFmtId="37" fontId="3" fillId="0" borderId="0" xfId="12" applyNumberFormat="1" applyFont="1" applyAlignment="1" applyProtection="1">
      <alignment horizontal="left"/>
    </xf>
    <xf numFmtId="37" fontId="3" fillId="0" borderId="0" xfId="12" applyNumberFormat="1" applyFont="1" applyProtection="1"/>
    <xf numFmtId="37" fontId="2" fillId="0" borderId="0" xfId="12" applyNumberFormat="1"/>
    <xf numFmtId="37" fontId="3" fillId="0" borderId="0" xfId="12" applyNumberFormat="1" applyFont="1"/>
    <xf numFmtId="37" fontId="4" fillId="0" borderId="0" xfId="12" applyNumberFormat="1" applyFont="1" applyAlignment="1" applyProtection="1">
      <alignment horizontal="left"/>
      <protection locked="0"/>
    </xf>
    <xf numFmtId="37" fontId="5" fillId="0" borderId="0" xfId="12" applyNumberFormat="1" applyFont="1" applyAlignment="1" applyProtection="1">
      <alignment horizontal="left"/>
    </xf>
    <xf numFmtId="37" fontId="3" fillId="0" borderId="8" xfId="12" applyNumberFormat="1" applyFont="1" applyBorder="1" applyProtection="1"/>
    <xf numFmtId="37" fontId="3" fillId="0" borderId="1" xfId="12" applyNumberFormat="1" applyFont="1" applyBorder="1" applyProtection="1"/>
    <xf numFmtId="37" fontId="2" fillId="0" borderId="1" xfId="12" applyNumberFormat="1" applyBorder="1"/>
    <xf numFmtId="37" fontId="3" fillId="0" borderId="9" xfId="12" applyNumberFormat="1" applyFont="1" applyBorder="1" applyProtection="1"/>
    <xf numFmtId="37" fontId="3" fillId="0" borderId="2" xfId="12" applyNumberFormat="1" applyFont="1" applyBorder="1" applyProtection="1"/>
    <xf numFmtId="37" fontId="3" fillId="0" borderId="0" xfId="12" applyNumberFormat="1" applyFont="1" applyBorder="1" applyProtection="1"/>
    <xf numFmtId="37" fontId="3" fillId="0" borderId="0" xfId="12" applyNumberFormat="1" applyFont="1" applyBorder="1" applyAlignment="1" applyProtection="1">
      <alignment horizontal="center"/>
    </xf>
    <xf numFmtId="37" fontId="2" fillId="0" borderId="0" xfId="12" applyNumberFormat="1" applyBorder="1"/>
    <xf numFmtId="37" fontId="3" fillId="0" borderId="3" xfId="12" applyNumberFormat="1" applyFont="1" applyBorder="1" applyAlignment="1" applyProtection="1">
      <alignment horizontal="center"/>
    </xf>
    <xf numFmtId="37" fontId="3" fillId="0" borderId="2" xfId="12" applyNumberFormat="1" applyFont="1" applyBorder="1" applyAlignment="1" applyProtection="1">
      <alignment horizontal="center"/>
    </xf>
    <xf numFmtId="37" fontId="3" fillId="0" borderId="4" xfId="12" applyNumberFormat="1" applyFont="1" applyBorder="1" applyProtection="1"/>
    <xf numFmtId="37" fontId="3" fillId="0" borderId="5" xfId="12" applyNumberFormat="1" applyFont="1" applyBorder="1" applyProtection="1"/>
    <xf numFmtId="37" fontId="3" fillId="0" borderId="5" xfId="12" applyNumberFormat="1" applyFont="1" applyBorder="1" applyAlignment="1" applyProtection="1">
      <alignment horizontal="center"/>
    </xf>
    <xf numFmtId="37" fontId="2" fillId="0" borderId="5" xfId="12" applyNumberFormat="1" applyBorder="1"/>
    <xf numFmtId="37" fontId="3" fillId="0" borderId="6" xfId="12" applyNumberFormat="1" applyFont="1" applyBorder="1" applyAlignment="1" applyProtection="1">
      <alignment horizontal="center"/>
    </xf>
    <xf numFmtId="37" fontId="5" fillId="0" borderId="0" xfId="12" applyNumberFormat="1" applyFont="1" applyBorder="1" applyAlignment="1" applyProtection="1">
      <alignment horizontal="left"/>
    </xf>
    <xf numFmtId="37" fontId="3" fillId="0" borderId="7" xfId="12" applyNumberFormat="1" applyFont="1" applyBorder="1" applyProtection="1"/>
    <xf numFmtId="37" fontId="4" fillId="0" borderId="7" xfId="12" applyNumberFormat="1" applyFont="1" applyBorder="1" applyProtection="1">
      <protection locked="0"/>
    </xf>
    <xf numFmtId="37" fontId="3" fillId="0" borderId="0" xfId="12" applyNumberFormat="1" applyFont="1" applyAlignment="1" applyProtection="1">
      <alignment horizontal="fill"/>
    </xf>
    <xf numFmtId="37" fontId="4" fillId="0" borderId="0" xfId="12" applyNumberFormat="1" applyFont="1" applyAlignment="1" applyProtection="1">
      <alignment horizontal="fill"/>
      <protection locked="0"/>
    </xf>
    <xf numFmtId="37" fontId="3" fillId="0" borderId="0" xfId="12" applyNumberFormat="1" applyFont="1" applyAlignment="1" applyProtection="1">
      <alignment horizontal="right"/>
    </xf>
    <xf numFmtId="37" fontId="5" fillId="0" borderId="0" xfId="12" applyNumberFormat="1" applyFont="1" applyAlignment="1" applyProtection="1">
      <alignment horizontal="right"/>
    </xf>
    <xf numFmtId="37" fontId="5" fillId="0" borderId="0" xfId="12" applyNumberFormat="1" applyFont="1" applyAlignment="1" applyProtection="1">
      <alignment horizontal="center"/>
    </xf>
    <xf numFmtId="37" fontId="8" fillId="0" borderId="0" xfId="12" applyNumberFormat="1" applyFont="1"/>
    <xf numFmtId="37" fontId="2" fillId="0" borderId="0" xfId="12" applyNumberFormat="1" applyAlignment="1">
      <alignment horizontal="right"/>
    </xf>
    <xf numFmtId="37" fontId="9" fillId="0" borderId="0" xfId="12" applyNumberFormat="1" applyFont="1" applyAlignment="1" applyProtection="1">
      <alignment horizontal="left"/>
    </xf>
    <xf numFmtId="37" fontId="2" fillId="0" borderId="7" xfId="12" applyNumberFormat="1" applyBorder="1"/>
    <xf numFmtId="37" fontId="4" fillId="0" borderId="0" xfId="12" applyNumberFormat="1" applyFont="1" applyProtection="1">
      <protection locked="0"/>
    </xf>
    <xf numFmtId="37" fontId="3" fillId="0" borderId="0" xfId="13" applyNumberFormat="1" applyFont="1" applyProtection="1"/>
    <xf numFmtId="37" fontId="3" fillId="0" borderId="0" xfId="14" applyNumberFormat="1" applyFont="1" applyAlignment="1" applyProtection="1">
      <alignment horizontal="left"/>
    </xf>
    <xf numFmtId="37" fontId="3" fillId="0" borderId="0" xfId="14" applyNumberFormat="1" applyFont="1" applyProtection="1"/>
    <xf numFmtId="37" fontId="3" fillId="0" borderId="0" xfId="14" applyNumberFormat="1" applyFont="1"/>
    <xf numFmtId="37" fontId="5" fillId="0" borderId="0" xfId="14" applyNumberFormat="1" applyFont="1" applyAlignment="1" applyProtection="1">
      <alignment horizontal="left"/>
    </xf>
    <xf numFmtId="37" fontId="4" fillId="0" borderId="0" xfId="14" applyNumberFormat="1" applyFont="1" applyAlignment="1" applyProtection="1">
      <alignment horizontal="left"/>
      <protection locked="0"/>
    </xf>
    <xf numFmtId="37" fontId="3" fillId="0" borderId="1" xfId="14" applyNumberFormat="1" applyFont="1" applyBorder="1" applyProtection="1"/>
    <xf numFmtId="37" fontId="3" fillId="0" borderId="2" xfId="14" applyNumberFormat="1" applyFont="1" applyBorder="1" applyAlignment="1" applyProtection="1">
      <alignment horizontal="center"/>
    </xf>
    <xf numFmtId="37" fontId="3" fillId="0" borderId="0" xfId="14" applyNumberFormat="1" applyFont="1" applyBorder="1" applyProtection="1"/>
    <xf numFmtId="37" fontId="3" fillId="0" borderId="0" xfId="14" applyNumberFormat="1" applyFont="1" applyBorder="1" applyAlignment="1" applyProtection="1">
      <alignment horizontal="center"/>
    </xf>
    <xf numFmtId="37" fontId="3" fillId="0" borderId="3" xfId="14" applyNumberFormat="1" applyFont="1" applyBorder="1" applyAlignment="1" applyProtection="1">
      <alignment horizontal="center"/>
    </xf>
    <xf numFmtId="37" fontId="3" fillId="0" borderId="4" xfId="14" applyNumberFormat="1" applyFont="1" applyBorder="1" applyProtection="1"/>
    <xf numFmtId="37" fontId="3" fillId="0" borderId="5" xfId="14" applyNumberFormat="1" applyFont="1" applyBorder="1" applyProtection="1"/>
    <xf numFmtId="37" fontId="3" fillId="0" borderId="5" xfId="14" applyNumberFormat="1" applyFont="1" applyBorder="1" applyAlignment="1" applyProtection="1">
      <alignment horizontal="center"/>
    </xf>
    <xf numFmtId="37" fontId="3" fillId="0" borderId="6" xfId="14" applyNumberFormat="1" applyFont="1" applyBorder="1" applyAlignment="1" applyProtection="1">
      <alignment horizontal="center"/>
    </xf>
    <xf numFmtId="37" fontId="4" fillId="0" borderId="7" xfId="14" applyNumberFormat="1" applyFont="1" applyBorder="1" applyProtection="1">
      <protection locked="0"/>
    </xf>
    <xf numFmtId="37" fontId="3" fillId="0" borderId="7" xfId="14" applyNumberFormat="1" applyFont="1" applyBorder="1" applyProtection="1"/>
    <xf numFmtId="37" fontId="5" fillId="0" borderId="0" xfId="14" applyNumberFormat="1" applyFont="1" applyAlignment="1" applyProtection="1">
      <alignment horizontal="right"/>
    </xf>
    <xf numFmtId="37" fontId="2" fillId="0" borderId="0" xfId="14" applyNumberFormat="1"/>
    <xf numFmtId="37" fontId="3" fillId="0" borderId="0" xfId="14" applyNumberFormat="1" applyFont="1" applyAlignment="1" applyProtection="1">
      <alignment horizontal="right"/>
    </xf>
    <xf numFmtId="165" fontId="2" fillId="0" borderId="0" xfId="14"/>
    <xf numFmtId="37" fontId="3" fillId="0" borderId="0" xfId="2" applyNumberFormat="1" applyFont="1" applyAlignment="1" applyProtection="1">
      <alignment horizontal="left"/>
    </xf>
    <xf numFmtId="37" fontId="3" fillId="0" borderId="0" xfId="2" applyNumberFormat="1" applyFont="1" applyProtection="1"/>
    <xf numFmtId="37" fontId="3" fillId="0" borderId="0" xfId="2" applyNumberFormat="1" applyFont="1"/>
    <xf numFmtId="37" fontId="4" fillId="0" borderId="0" xfId="2" applyNumberFormat="1" applyFont="1" applyProtection="1">
      <protection locked="0"/>
    </xf>
    <xf numFmtId="37" fontId="4" fillId="0" borderId="0" xfId="2" applyNumberFormat="1" applyFont="1" applyAlignment="1" applyProtection="1">
      <alignment horizontal="left"/>
      <protection locked="0"/>
    </xf>
    <xf numFmtId="37" fontId="5" fillId="0" borderId="0" xfId="2" applyNumberFormat="1" applyFont="1" applyAlignment="1" applyProtection="1">
      <alignment horizontal="left"/>
    </xf>
    <xf numFmtId="37" fontId="3" fillId="0" borderId="0" xfId="2" applyNumberFormat="1" applyFont="1" applyFill="1" applyBorder="1" applyProtection="1"/>
    <xf numFmtId="37" fontId="4" fillId="0" borderId="7" xfId="2" applyNumberFormat="1" applyFont="1" applyBorder="1" applyProtection="1">
      <protection locked="0"/>
    </xf>
    <xf numFmtId="37" fontId="3" fillId="0" borderId="0" xfId="2" applyNumberFormat="1" applyFont="1" applyBorder="1" applyProtection="1"/>
    <xf numFmtId="37" fontId="3" fillId="0" borderId="7" xfId="2" applyNumberFormat="1" applyFont="1" applyBorder="1" applyProtection="1"/>
    <xf numFmtId="37" fontId="2" fillId="0" borderId="0" xfId="2" applyNumberFormat="1" applyFont="1"/>
    <xf numFmtId="37" fontId="3" fillId="0" borderId="0" xfId="2" applyNumberFormat="1" applyFont="1" applyAlignment="1" applyProtection="1">
      <alignment horizontal="right"/>
    </xf>
    <xf numFmtId="37" fontId="5" fillId="0" borderId="0" xfId="2" applyNumberFormat="1" applyFont="1" applyAlignment="1" applyProtection="1">
      <alignment horizontal="right"/>
    </xf>
    <xf numFmtId="37" fontId="5" fillId="0" borderId="0" xfId="2" quotePrefix="1" applyNumberFormat="1" applyFont="1" applyAlignment="1" applyProtection="1">
      <alignment horizontal="right"/>
    </xf>
    <xf numFmtId="37" fontId="3" fillId="0" borderId="5" xfId="2" applyNumberFormat="1" applyFont="1" applyBorder="1" applyProtection="1"/>
    <xf numFmtId="37" fontId="10" fillId="0" borderId="0" xfId="3" applyNumberFormat="1" applyFont="1" applyAlignment="1" applyProtection="1">
      <alignment horizontal="left"/>
    </xf>
    <xf numFmtId="37" fontId="10" fillId="0" borderId="0" xfId="3" applyNumberFormat="1" applyFont="1" applyProtection="1"/>
    <xf numFmtId="37" fontId="10" fillId="0" borderId="0" xfId="3" applyNumberFormat="1" applyFont="1"/>
    <xf numFmtId="37" fontId="12" fillId="0" borderId="0" xfId="3" applyNumberFormat="1" applyFont="1" applyAlignment="1" applyProtection="1">
      <alignment horizontal="left"/>
      <protection locked="0"/>
    </xf>
    <xf numFmtId="37" fontId="13" fillId="0" borderId="0" xfId="3" applyNumberFormat="1" applyFont="1" applyAlignment="1" applyProtection="1">
      <alignment horizontal="left"/>
    </xf>
    <xf numFmtId="37" fontId="3" fillId="0" borderId="8" xfId="3" applyNumberFormat="1" applyFont="1" applyBorder="1" applyProtection="1"/>
    <xf numFmtId="37" fontId="3" fillId="0" borderId="1" xfId="3" applyNumberFormat="1" applyFont="1" applyBorder="1" applyAlignment="1" applyProtection="1">
      <alignment horizontal="center"/>
    </xf>
    <xf numFmtId="37" fontId="3" fillId="0" borderId="10" xfId="3" applyNumberFormat="1" applyFont="1" applyBorder="1" applyAlignment="1" applyProtection="1">
      <alignment horizontal="centerContinuous"/>
    </xf>
    <xf numFmtId="37" fontId="3" fillId="0" borderId="11" xfId="3" applyNumberFormat="1" applyFont="1" applyBorder="1" applyAlignment="1" applyProtection="1">
      <alignment horizontal="centerContinuous"/>
    </xf>
    <xf numFmtId="37" fontId="3" fillId="0" borderId="2" xfId="3" applyNumberFormat="1" applyFont="1" applyBorder="1" applyAlignment="1" applyProtection="1">
      <alignment horizontal="center"/>
    </xf>
    <xf numFmtId="37" fontId="3" fillId="0" borderId="0" xfId="3" applyNumberFormat="1" applyFont="1" applyBorder="1" applyAlignment="1" applyProtection="1">
      <alignment horizontal="center"/>
    </xf>
    <xf numFmtId="37" fontId="3" fillId="0" borderId="4" xfId="3" applyNumberFormat="1" applyFont="1" applyBorder="1" applyProtection="1"/>
    <xf numFmtId="37" fontId="3" fillId="0" borderId="5" xfId="3" applyNumberFormat="1" applyFont="1" applyBorder="1" applyAlignment="1" applyProtection="1">
      <alignment horizontal="center"/>
    </xf>
    <xf numFmtId="37" fontId="3" fillId="0" borderId="6" xfId="3" applyNumberFormat="1" applyFont="1" applyBorder="1" applyAlignment="1" applyProtection="1">
      <alignment horizontal="center"/>
    </xf>
    <xf numFmtId="37" fontId="12" fillId="0" borderId="0" xfId="3" applyNumberFormat="1" applyFont="1" applyProtection="1">
      <protection locked="0"/>
    </xf>
    <xf numFmtId="37" fontId="12" fillId="0" borderId="7" xfId="3" applyNumberFormat="1" applyFont="1" applyBorder="1" applyProtection="1">
      <protection locked="0"/>
    </xf>
    <xf numFmtId="37" fontId="10" fillId="0" borderId="7" xfId="3" applyNumberFormat="1" applyFont="1" applyBorder="1" applyProtection="1"/>
    <xf numFmtId="37" fontId="10" fillId="0" borderId="5" xfId="3" applyNumberFormat="1" applyFont="1" applyBorder="1" applyProtection="1"/>
    <xf numFmtId="37" fontId="13" fillId="0" borderId="0" xfId="3" applyNumberFormat="1" applyFont="1" applyAlignment="1" applyProtection="1">
      <alignment horizontal="right"/>
    </xf>
    <xf numFmtId="37" fontId="14" fillId="0" borderId="0" xfId="4" applyNumberFormat="1" applyFont="1"/>
    <xf numFmtId="37" fontId="15" fillId="0" borderId="0" xfId="4" applyNumberFormat="1" applyFont="1"/>
    <xf numFmtId="37" fontId="3" fillId="0" borderId="0" xfId="5" applyNumberFormat="1" applyFont="1" applyAlignment="1" applyProtection="1">
      <alignment horizontal="left"/>
    </xf>
    <xf numFmtId="37" fontId="2" fillId="0" borderId="0" xfId="5" applyNumberFormat="1"/>
    <xf numFmtId="14" fontId="3" fillId="0" borderId="0" xfId="5" applyNumberFormat="1" applyFont="1" applyProtection="1"/>
    <xf numFmtId="37" fontId="3" fillId="0" borderId="0" xfId="5" applyNumberFormat="1" applyFont="1" applyProtection="1"/>
    <xf numFmtId="37" fontId="3" fillId="0" borderId="0" xfId="5" applyNumberFormat="1" applyFont="1"/>
    <xf numFmtId="37" fontId="4" fillId="0" borderId="0" xfId="5" applyNumberFormat="1" applyFont="1" applyProtection="1">
      <protection locked="0"/>
    </xf>
    <xf numFmtId="14" fontId="2" fillId="0" borderId="0" xfId="5" applyNumberFormat="1"/>
    <xf numFmtId="37" fontId="2" fillId="0" borderId="0" xfId="5" applyNumberFormat="1" applyBorder="1"/>
    <xf numFmtId="14" fontId="3" fillId="0" borderId="0" xfId="5" applyNumberFormat="1" applyFont="1"/>
    <xf numFmtId="37" fontId="3" fillId="0" borderId="0" xfId="5" applyNumberFormat="1" applyFont="1" applyBorder="1"/>
    <xf numFmtId="37" fontId="5" fillId="0" borderId="0" xfId="5" applyNumberFormat="1" applyFont="1" applyAlignment="1" applyProtection="1">
      <alignment horizontal="left"/>
    </xf>
    <xf numFmtId="37" fontId="5" fillId="0" borderId="0" xfId="5" applyNumberFormat="1" applyFont="1"/>
    <xf numFmtId="37" fontId="4" fillId="0" borderId="8" xfId="5" applyNumberFormat="1" applyFont="1" applyBorder="1" applyProtection="1">
      <protection locked="0"/>
    </xf>
    <xf numFmtId="37" fontId="2" fillId="0" borderId="1" xfId="5" applyNumberFormat="1" applyFont="1" applyBorder="1"/>
    <xf numFmtId="14" fontId="4" fillId="0" borderId="1" xfId="5" applyNumberFormat="1" applyFont="1" applyBorder="1" applyProtection="1">
      <protection locked="0"/>
    </xf>
    <xf numFmtId="37" fontId="3" fillId="0" borderId="10" xfId="5" applyNumberFormat="1" applyFont="1" applyBorder="1" applyAlignment="1" applyProtection="1">
      <alignment horizontal="centerContinuous"/>
    </xf>
    <xf numFmtId="37" fontId="2" fillId="0" borderId="10" xfId="5" applyNumberFormat="1" applyFont="1" applyBorder="1" applyAlignment="1">
      <alignment horizontal="centerContinuous"/>
    </xf>
    <xf numFmtId="37" fontId="3" fillId="0" borderId="1" xfId="5" applyNumberFormat="1" applyFont="1" applyBorder="1" applyProtection="1"/>
    <xf numFmtId="37" fontId="3" fillId="0" borderId="1" xfId="5" applyNumberFormat="1" applyFont="1" applyBorder="1" applyAlignment="1" applyProtection="1">
      <alignment horizontal="center"/>
    </xf>
    <xf numFmtId="37" fontId="3" fillId="0" borderId="9" xfId="5" applyNumberFormat="1" applyFont="1" applyBorder="1" applyProtection="1"/>
    <xf numFmtId="37" fontId="4" fillId="0" borderId="2" xfId="5" applyNumberFormat="1" applyFont="1" applyBorder="1" applyProtection="1">
      <protection locked="0"/>
    </xf>
    <xf numFmtId="37" fontId="2" fillId="0" borderId="0" xfId="5" applyNumberFormat="1" applyFont="1" applyBorder="1"/>
    <xf numFmtId="14" fontId="3" fillId="0" borderId="0" xfId="5" applyNumberFormat="1" applyFont="1" applyBorder="1" applyAlignment="1" applyProtection="1">
      <alignment horizontal="center"/>
    </xf>
    <xf numFmtId="37" fontId="3" fillId="0" borderId="0" xfId="5" applyNumberFormat="1" applyFont="1" applyBorder="1" applyProtection="1"/>
    <xf numFmtId="37" fontId="3" fillId="0" borderId="0" xfId="5" applyNumberFormat="1" applyFont="1" applyBorder="1" applyAlignment="1" applyProtection="1">
      <alignment horizontal="center"/>
    </xf>
    <xf numFmtId="37" fontId="3" fillId="0" borderId="3" xfId="5" applyNumberFormat="1" applyFont="1" applyBorder="1" applyProtection="1"/>
    <xf numFmtId="37" fontId="3" fillId="0" borderId="4" xfId="5" applyNumberFormat="1" applyFont="1" applyBorder="1" applyAlignment="1" applyProtection="1">
      <alignment horizontal="center"/>
    </xf>
    <xf numFmtId="37" fontId="2" fillId="0" borderId="5" xfId="5" applyNumberFormat="1" applyFont="1" applyBorder="1"/>
    <xf numFmtId="14" fontId="3" fillId="0" borderId="5" xfId="5" applyNumberFormat="1" applyFont="1" applyBorder="1" applyAlignment="1" applyProtection="1">
      <alignment horizontal="center"/>
    </xf>
    <xf numFmtId="37" fontId="3" fillId="0" borderId="5" xfId="5" applyNumberFormat="1" applyFont="1" applyBorder="1" applyAlignment="1" applyProtection="1">
      <alignment horizontal="center"/>
    </xf>
    <xf numFmtId="37" fontId="3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Alignment="1" applyProtection="1">
      <alignment horizontal="center"/>
    </xf>
    <xf numFmtId="14" fontId="3" fillId="0" borderId="0" xfId="5" applyNumberFormat="1" applyFont="1" applyAlignment="1" applyProtection="1">
      <alignment horizontal="center"/>
    </xf>
    <xf numFmtId="14" fontId="4" fillId="0" borderId="0" xfId="5" applyNumberFormat="1" applyFont="1" applyProtection="1">
      <protection locked="0"/>
    </xf>
    <xf numFmtId="37" fontId="4" fillId="0" borderId="7" xfId="5" applyNumberFormat="1" applyFont="1" applyBorder="1" applyProtection="1">
      <protection locked="0"/>
    </xf>
    <xf numFmtId="14" fontId="4" fillId="0" borderId="7" xfId="5" applyNumberFormat="1" applyFont="1" applyBorder="1" applyProtection="1">
      <protection locked="0"/>
    </xf>
    <xf numFmtId="37" fontId="3" fillId="0" borderId="7" xfId="5" applyNumberFormat="1" applyFont="1" applyBorder="1" applyProtection="1"/>
    <xf numFmtId="37" fontId="4" fillId="0" borderId="0" xfId="5" applyNumberFormat="1" applyFont="1" applyAlignment="1" applyProtection="1">
      <alignment horizontal="fill"/>
      <protection locked="0"/>
    </xf>
    <xf numFmtId="14" fontId="4" fillId="0" borderId="0" xfId="5" applyNumberFormat="1" applyFont="1" applyAlignment="1" applyProtection="1">
      <alignment horizontal="fill"/>
      <protection locked="0"/>
    </xf>
    <xf numFmtId="37" fontId="3" fillId="0" borderId="0" xfId="5" applyNumberFormat="1" applyFont="1" applyAlignment="1" applyProtection="1">
      <alignment horizontal="fill"/>
    </xf>
    <xf numFmtId="37" fontId="3" fillId="0" borderId="0" xfId="5" applyNumberFormat="1" applyFont="1" applyAlignment="1" applyProtection="1">
      <alignment horizontal="right"/>
    </xf>
    <xf numFmtId="37" fontId="5" fillId="0" borderId="0" xfId="5" applyNumberFormat="1" applyFont="1" applyAlignment="1" applyProtection="1">
      <alignment horizontal="right"/>
    </xf>
    <xf numFmtId="37" fontId="5" fillId="0" borderId="0" xfId="5" applyNumberFormat="1" applyFont="1" applyProtection="1"/>
    <xf numFmtId="37" fontId="3" fillId="0" borderId="5" xfId="5" applyNumberFormat="1" applyFont="1" applyBorder="1" applyProtection="1"/>
    <xf numFmtId="14" fontId="5" fillId="0" borderId="0" xfId="5" applyNumberFormat="1" applyFont="1" applyAlignment="1" applyProtection="1">
      <alignment horizontal="left"/>
    </xf>
    <xf numFmtId="14" fontId="3" fillId="0" borderId="0" xfId="5" applyNumberFormat="1" applyFont="1" applyAlignment="1" applyProtection="1">
      <alignment horizontal="left"/>
    </xf>
    <xf numFmtId="14" fontId="2" fillId="0" borderId="7" xfId="5" applyNumberFormat="1" applyBorder="1"/>
    <xf numFmtId="37" fontId="2" fillId="0" borderId="7" xfId="5" applyNumberFormat="1" applyBorder="1"/>
    <xf numFmtId="37" fontId="3" fillId="0" borderId="0" xfId="6" applyNumberFormat="1" applyFont="1" applyAlignment="1" applyProtection="1">
      <alignment horizontal="left"/>
    </xf>
    <xf numFmtId="37" fontId="3" fillId="0" borderId="0" xfId="6" applyNumberFormat="1" applyFont="1" applyProtection="1"/>
    <xf numFmtId="37" fontId="3" fillId="0" borderId="0" xfId="6" applyNumberFormat="1" applyFont="1"/>
    <xf numFmtId="37" fontId="4" fillId="0" borderId="0" xfId="6" applyNumberFormat="1" applyFont="1" applyAlignment="1" applyProtection="1">
      <alignment horizontal="left"/>
      <protection locked="0"/>
    </xf>
    <xf numFmtId="37" fontId="4" fillId="0" borderId="0" xfId="6" applyNumberFormat="1" applyFont="1" applyBorder="1" applyAlignment="1" applyProtection="1">
      <alignment horizontal="left"/>
      <protection locked="0"/>
    </xf>
    <xf numFmtId="37" fontId="3" fillId="0" borderId="0" xfId="6" applyNumberFormat="1" applyFont="1" applyBorder="1" applyAlignment="1" applyProtection="1">
      <alignment horizontal="left"/>
    </xf>
    <xf numFmtId="37" fontId="5" fillId="0" borderId="0" xfId="6" applyNumberFormat="1" applyFont="1" applyAlignment="1" applyProtection="1">
      <alignment horizontal="left"/>
    </xf>
    <xf numFmtId="37" fontId="16" fillId="0" borderId="8" xfId="6" applyNumberFormat="1" applyFont="1" applyBorder="1" applyProtection="1"/>
    <xf numFmtId="37" fontId="16" fillId="0" borderId="1" xfId="6" applyNumberFormat="1" applyFont="1" applyBorder="1" applyProtection="1"/>
    <xf numFmtId="37" fontId="16" fillId="0" borderId="1" xfId="6" applyNumberFormat="1" applyFont="1" applyBorder="1"/>
    <xf numFmtId="37" fontId="16" fillId="0" borderId="10" xfId="6" applyNumberFormat="1" applyFont="1" applyBorder="1" applyAlignment="1" applyProtection="1">
      <alignment horizontal="centerContinuous"/>
    </xf>
    <xf numFmtId="37" fontId="17" fillId="0" borderId="1" xfId="6" applyNumberFormat="1" applyFont="1" applyBorder="1"/>
    <xf numFmtId="37" fontId="16" fillId="0" borderId="1" xfId="6" applyNumberFormat="1" applyFont="1" applyBorder="1" applyAlignment="1" applyProtection="1">
      <alignment horizontal="centerContinuous"/>
    </xf>
    <xf numFmtId="37" fontId="16" fillId="0" borderId="9" xfId="6" applyNumberFormat="1" applyFont="1" applyBorder="1" applyProtection="1"/>
    <xf numFmtId="37" fontId="16" fillId="0" borderId="2" xfId="6" applyNumberFormat="1" applyFont="1" applyBorder="1" applyProtection="1"/>
    <xf numFmtId="37" fontId="16" fillId="0" borderId="0" xfId="6" applyNumberFormat="1" applyFont="1" applyBorder="1" applyAlignment="1" applyProtection="1">
      <alignment horizontal="center"/>
    </xf>
    <xf numFmtId="37" fontId="16" fillId="0" borderId="0" xfId="6" applyNumberFormat="1" applyFont="1" applyBorder="1"/>
    <xf numFmtId="37" fontId="16" fillId="0" borderId="3" xfId="6" applyNumberFormat="1" applyFont="1" applyBorder="1" applyProtection="1"/>
    <xf numFmtId="37" fontId="16" fillId="0" borderId="4" xfId="6" applyNumberFormat="1" applyFont="1" applyBorder="1" applyAlignment="1" applyProtection="1">
      <alignment horizontal="center"/>
    </xf>
    <xf numFmtId="37" fontId="16" fillId="0" borderId="5" xfId="6" applyNumberFormat="1" applyFont="1" applyBorder="1" applyAlignment="1" applyProtection="1">
      <alignment horizontal="center"/>
    </xf>
    <xf numFmtId="37" fontId="16" fillId="0" borderId="5" xfId="6" applyNumberFormat="1" applyFont="1" applyBorder="1"/>
    <xf numFmtId="37" fontId="16" fillId="0" borderId="6" xfId="6" applyNumberFormat="1" applyFont="1" applyBorder="1" applyAlignment="1" applyProtection="1">
      <alignment horizontal="center"/>
    </xf>
    <xf numFmtId="37" fontId="4" fillId="0" borderId="0" xfId="6" applyNumberFormat="1" applyFont="1" applyProtection="1">
      <protection locked="0"/>
    </xf>
    <xf numFmtId="37" fontId="2" fillId="0" borderId="0" xfId="6" applyNumberFormat="1"/>
    <xf numFmtId="37" fontId="4" fillId="0" borderId="5" xfId="6" applyNumberFormat="1" applyFont="1" applyBorder="1" applyProtection="1">
      <protection locked="0"/>
    </xf>
    <xf numFmtId="37" fontId="3" fillId="0" borderId="5" xfId="6" applyNumberFormat="1" applyFont="1" applyBorder="1" applyProtection="1"/>
    <xf numFmtId="37" fontId="3" fillId="0" borderId="7" xfId="6" applyNumberFormat="1" applyFont="1" applyBorder="1"/>
    <xf numFmtId="37" fontId="5" fillId="0" borderId="0" xfId="6" applyNumberFormat="1" applyFont="1" applyProtection="1"/>
    <xf numFmtId="37" fontId="5" fillId="0" borderId="0" xfId="6" applyNumberFormat="1" applyFont="1" applyAlignment="1" applyProtection="1">
      <alignment horizontal="right"/>
    </xf>
    <xf numFmtId="37" fontId="3" fillId="0" borderId="0" xfId="8" applyNumberFormat="1" applyFont="1" applyAlignment="1" applyProtection="1">
      <alignment horizontal="left"/>
    </xf>
    <xf numFmtId="37" fontId="3" fillId="0" borderId="0" xfId="8" applyNumberFormat="1" applyFont="1" applyProtection="1"/>
    <xf numFmtId="37" fontId="3" fillId="0" borderId="0" xfId="8" applyNumberFormat="1" applyFont="1"/>
    <xf numFmtId="37" fontId="5" fillId="0" borderId="0" xfId="8" applyNumberFormat="1" applyFont="1" applyAlignment="1" applyProtection="1">
      <alignment horizontal="left"/>
    </xf>
    <xf numFmtId="37" fontId="2" fillId="0" borderId="0" xfId="8"/>
    <xf numFmtId="37" fontId="3" fillId="0" borderId="12" xfId="8" applyNumberFormat="1" applyFont="1" applyBorder="1" applyAlignment="1" applyProtection="1">
      <alignment horizontal="center"/>
    </xf>
    <xf numFmtId="37" fontId="3" fillId="0" borderId="13" xfId="8" applyNumberFormat="1" applyFont="1" applyBorder="1" applyProtection="1"/>
    <xf numFmtId="37" fontId="3" fillId="0" borderId="13" xfId="8" applyNumberFormat="1" applyFont="1" applyBorder="1" applyAlignment="1" applyProtection="1">
      <alignment horizontal="center"/>
    </xf>
    <xf numFmtId="37" fontId="3" fillId="0" borderId="14" xfId="8" applyNumberFormat="1" applyFont="1" applyBorder="1" applyAlignment="1" applyProtection="1">
      <alignment horizontal="center"/>
    </xf>
    <xf numFmtId="37" fontId="3" fillId="0" borderId="0" xfId="8" applyNumberFormat="1" applyFont="1" applyBorder="1" applyProtection="1"/>
    <xf numFmtId="37" fontId="3" fillId="0" borderId="0" xfId="8" applyNumberFormat="1" applyFont="1" applyBorder="1" applyAlignment="1" applyProtection="1">
      <alignment horizontal="center"/>
    </xf>
    <xf numFmtId="37" fontId="2" fillId="0" borderId="0" xfId="8" applyFont="1"/>
    <xf numFmtId="37" fontId="4" fillId="0" borderId="0" xfId="8" applyNumberFormat="1" applyFont="1" applyProtection="1">
      <protection locked="0"/>
    </xf>
    <xf numFmtId="37" fontId="2" fillId="0" borderId="0" xfId="8" applyNumberFormat="1"/>
    <xf numFmtId="37" fontId="2" fillId="0" borderId="7" xfId="8" applyFont="1" applyBorder="1"/>
    <xf numFmtId="37" fontId="4" fillId="0" borderId="0" xfId="8" applyNumberFormat="1" applyFont="1" applyAlignment="1" applyProtection="1">
      <alignment horizontal="fill"/>
      <protection locked="0"/>
    </xf>
    <xf numFmtId="37" fontId="5" fillId="0" borderId="0" xfId="8" applyNumberFormat="1" applyFont="1" applyAlignment="1" applyProtection="1">
      <alignment horizontal="right"/>
    </xf>
    <xf numFmtId="37" fontId="3" fillId="0" borderId="5" xfId="8" applyNumberFormat="1" applyFont="1" applyBorder="1" applyProtection="1"/>
    <xf numFmtId="37" fontId="3" fillId="0" borderId="0" xfId="0" applyNumberFormat="1" applyFont="1" applyAlignment="1" applyProtection="1">
      <alignment horizontal="right"/>
    </xf>
    <xf numFmtId="37" fontId="4" fillId="0" borderId="7" xfId="0" applyNumberFormat="1" applyFont="1" applyBorder="1" applyAlignment="1" applyProtection="1">
      <alignment horizontal="left"/>
      <protection locked="0"/>
    </xf>
    <xf numFmtId="37" fontId="3" fillId="0" borderId="7" xfId="0" applyNumberFormat="1" applyFont="1" applyBorder="1" applyAlignment="1" applyProtection="1">
      <alignment horizontal="center"/>
    </xf>
    <xf numFmtId="164" fontId="3" fillId="0" borderId="0" xfId="0" applyFont="1" applyAlignment="1" applyProtection="1">
      <alignment horizontal="left"/>
    </xf>
    <xf numFmtId="164" fontId="3" fillId="0" borderId="0" xfId="0" applyFont="1"/>
    <xf numFmtId="164" fontId="4" fillId="0" borderId="0" xfId="0" applyFont="1" applyAlignment="1" applyProtection="1">
      <alignment horizontal="left"/>
      <protection locked="0"/>
    </xf>
    <xf numFmtId="164" fontId="6" fillId="0" borderId="0" xfId="0" applyFont="1" applyAlignment="1" applyProtection="1">
      <alignment horizontal="right"/>
      <protection locked="0"/>
    </xf>
    <xf numFmtId="164" fontId="5" fillId="0" borderId="0" xfId="0" applyFont="1" applyAlignment="1">
      <alignment horizontal="left"/>
    </xf>
    <xf numFmtId="164" fontId="6" fillId="0" borderId="0" xfId="0" quotePrefix="1" applyFont="1" applyAlignment="1" applyProtection="1">
      <alignment horizontal="left"/>
      <protection locked="0"/>
    </xf>
    <xf numFmtId="164" fontId="3" fillId="0" borderId="12" xfId="0" applyFont="1" applyBorder="1" applyAlignment="1">
      <alignment horizontal="center"/>
    </xf>
    <xf numFmtId="164" fontId="3" fillId="0" borderId="13" xfId="0" applyFont="1" applyBorder="1" applyAlignment="1">
      <alignment horizontal="center"/>
    </xf>
    <xf numFmtId="164" fontId="3" fillId="0" borderId="13" xfId="0" applyFont="1" applyBorder="1" applyAlignment="1" applyProtection="1">
      <alignment horizontal="center"/>
    </xf>
    <xf numFmtId="164" fontId="3" fillId="0" borderId="14" xfId="0" applyFont="1" applyBorder="1" applyAlignment="1" applyProtection="1">
      <alignment horizontal="center"/>
    </xf>
    <xf numFmtId="164" fontId="3" fillId="0" borderId="0" xfId="0" applyFont="1" applyAlignment="1" applyProtection="1">
      <alignment horizontal="center"/>
    </xf>
    <xf numFmtId="164" fontId="3" fillId="0" borderId="0" xfId="0" quotePrefix="1" applyFont="1" applyAlignment="1" applyProtection="1">
      <alignment horizontal="left"/>
    </xf>
    <xf numFmtId="164" fontId="3" fillId="0" borderId="7" xfId="0" applyFont="1" applyBorder="1" applyAlignment="1" applyProtection="1">
      <alignment horizontal="center"/>
    </xf>
    <xf numFmtId="164" fontId="3" fillId="0" borderId="0" xfId="0" applyFont="1" applyBorder="1" applyAlignment="1" applyProtection="1">
      <alignment horizontal="center"/>
    </xf>
    <xf numFmtId="164" fontId="3" fillId="0" borderId="12" xfId="0" applyFont="1" applyBorder="1"/>
    <xf numFmtId="164" fontId="3" fillId="0" borderId="13" xfId="0" applyFont="1" applyBorder="1"/>
    <xf numFmtId="164" fontId="3" fillId="0" borderId="14" xfId="0" applyFont="1" applyBorder="1"/>
    <xf numFmtId="37" fontId="3" fillId="0" borderId="15" xfId="0" applyNumberFormat="1" applyFont="1" applyBorder="1" applyProtection="1"/>
    <xf numFmtId="37" fontId="16" fillId="0" borderId="0" xfId="4" applyNumberFormat="1" applyFont="1"/>
    <xf numFmtId="37" fontId="17" fillId="0" borderId="0" xfId="4" applyNumberFormat="1" applyFont="1"/>
    <xf numFmtId="37" fontId="18" fillId="0" borderId="0" xfId="4" applyNumberFormat="1" applyFont="1" applyAlignment="1" applyProtection="1">
      <alignment horizontal="left"/>
    </xf>
    <xf numFmtId="165" fontId="19" fillId="0" borderId="0" xfId="4" applyFont="1"/>
    <xf numFmtId="37" fontId="19" fillId="0" borderId="0" xfId="4" applyNumberFormat="1" applyFont="1"/>
    <xf numFmtId="37" fontId="7" fillId="0" borderId="0" xfId="4" applyNumberFormat="1" applyFont="1"/>
    <xf numFmtId="37" fontId="18" fillId="0" borderId="0" xfId="4" applyNumberFormat="1" applyFont="1" applyAlignment="1">
      <alignment horizontal="left"/>
    </xf>
    <xf numFmtId="37" fontId="7" fillId="0" borderId="0" xfId="4" applyNumberFormat="1" applyFont="1" applyAlignment="1" applyProtection="1">
      <alignment horizontal="left"/>
    </xf>
    <xf numFmtId="37" fontId="20" fillId="0" borderId="0" xfId="4" applyNumberFormat="1" applyFont="1" applyAlignment="1" applyProtection="1">
      <alignment horizontal="left"/>
      <protection locked="0"/>
    </xf>
    <xf numFmtId="37" fontId="20" fillId="0" borderId="0" xfId="4" applyNumberFormat="1" applyFont="1" applyProtection="1">
      <protection locked="0"/>
    </xf>
    <xf numFmtId="37" fontId="18" fillId="0" borderId="0" xfId="4" applyNumberFormat="1" applyFont="1" applyAlignment="1" applyProtection="1">
      <alignment horizontal="right"/>
    </xf>
    <xf numFmtId="37" fontId="7" fillId="0" borderId="0" xfId="4" applyNumberFormat="1" applyFont="1" applyAlignment="1" applyProtection="1">
      <alignment horizontal="fill"/>
    </xf>
    <xf numFmtId="37" fontId="4" fillId="0" borderId="7" xfId="11" applyNumberFormat="1" applyFont="1" applyBorder="1" applyAlignment="1" applyProtection="1">
      <protection locked="0"/>
    </xf>
    <xf numFmtId="37" fontId="3" fillId="0" borderId="0" xfId="11" applyNumberFormat="1" applyFont="1" applyAlignment="1" applyProtection="1"/>
    <xf numFmtId="37" fontId="3" fillId="0" borderId="0" xfId="11" quotePrefix="1" applyNumberFormat="1" applyFont="1" applyAlignment="1" applyProtection="1"/>
    <xf numFmtId="37" fontId="4" fillId="0" borderId="7" xfId="0" applyNumberFormat="1" applyFont="1" applyBorder="1" applyAlignment="1" applyProtection="1">
      <protection locked="0"/>
    </xf>
    <xf numFmtId="37" fontId="3" fillId="0" borderId="0" xfId="0" quotePrefix="1" applyNumberFormat="1" applyFont="1" applyAlignment="1" applyProtection="1"/>
    <xf numFmtId="10" fontId="4" fillId="0" borderId="7" xfId="0" applyNumberFormat="1" applyFont="1" applyBorder="1" applyAlignment="1" applyProtection="1">
      <protection locked="0"/>
    </xf>
    <xf numFmtId="37" fontId="5" fillId="0" borderId="0" xfId="12" applyNumberFormat="1" applyFont="1" applyProtection="1"/>
    <xf numFmtId="37" fontId="3" fillId="0" borderId="2" xfId="7" applyNumberFormat="1" applyFont="1" applyBorder="1"/>
    <xf numFmtId="37" fontId="3" fillId="0" borderId="0" xfId="7" quotePrefix="1" applyNumberFormat="1" applyFont="1" applyBorder="1" applyAlignment="1" applyProtection="1">
      <alignment horizontal="center"/>
    </xf>
    <xf numFmtId="37" fontId="3" fillId="0" borderId="3" xfId="7" quotePrefix="1" applyNumberFormat="1" applyFont="1" applyBorder="1" applyAlignment="1">
      <alignment horizontal="center"/>
    </xf>
    <xf numFmtId="37" fontId="3" fillId="0" borderId="8" xfId="7" applyNumberFormat="1" applyFont="1" applyBorder="1" applyAlignment="1" applyProtection="1">
      <alignment horizontal="left"/>
    </xf>
    <xf numFmtId="37" fontId="3" fillId="0" borderId="9" xfId="7" applyNumberFormat="1" applyFont="1" applyBorder="1" applyAlignment="1" applyProtection="1">
      <alignment horizontal="center"/>
    </xf>
    <xf numFmtId="37" fontId="3" fillId="0" borderId="1" xfId="7" quotePrefix="1" applyNumberFormat="1" applyFont="1" applyBorder="1" applyAlignment="1">
      <alignment horizontal="center"/>
    </xf>
    <xf numFmtId="37" fontId="7" fillId="0" borderId="1" xfId="11" quotePrefix="1" applyNumberFormat="1" applyFont="1" applyBorder="1" applyAlignment="1" applyProtection="1">
      <alignment horizontal="center"/>
    </xf>
    <xf numFmtId="37" fontId="3" fillId="0" borderId="1" xfId="12" quotePrefix="1" applyNumberFormat="1" applyFont="1" applyBorder="1" applyAlignment="1" applyProtection="1">
      <alignment horizontal="center"/>
    </xf>
    <xf numFmtId="37" fontId="3" fillId="0" borderId="2" xfId="14" applyNumberFormat="1" applyFont="1" applyBorder="1" applyProtection="1"/>
    <xf numFmtId="37" fontId="3" fillId="0" borderId="0" xfId="14" quotePrefix="1" applyNumberFormat="1" applyFont="1" applyBorder="1" applyAlignment="1" applyProtection="1">
      <alignment horizontal="center"/>
    </xf>
    <xf numFmtId="37" fontId="3" fillId="0" borderId="3" xfId="14" quotePrefix="1" applyNumberFormat="1" applyFont="1" applyBorder="1" applyAlignment="1" applyProtection="1">
      <alignment horizontal="center"/>
    </xf>
    <xf numFmtId="37" fontId="3" fillId="0" borderId="8" xfId="14" applyNumberFormat="1" applyFont="1" applyBorder="1" applyAlignment="1" applyProtection="1">
      <alignment horizontal="left"/>
    </xf>
    <xf numFmtId="37" fontId="5" fillId="0" borderId="9" xfId="14" applyNumberFormat="1" applyFont="1" applyBorder="1" applyAlignment="1" applyProtection="1">
      <alignment horizontal="left"/>
    </xf>
    <xf numFmtId="37" fontId="3" fillId="0" borderId="1" xfId="14" quotePrefix="1" applyNumberFormat="1" applyFont="1" applyBorder="1" applyProtection="1"/>
    <xf numFmtId="37" fontId="16" fillId="0" borderId="1" xfId="6" quotePrefix="1" applyNumberFormat="1" applyFont="1" applyBorder="1" applyAlignment="1" applyProtection="1">
      <alignment horizontal="center"/>
    </xf>
    <xf numFmtId="37" fontId="3" fillId="0" borderId="0" xfId="14" applyNumberFormat="1" applyFont="1" applyAlignment="1">
      <alignment horizontal="right"/>
    </xf>
    <xf numFmtId="37" fontId="5" fillId="0" borderId="0" xfId="0" applyNumberFormat="1" applyFont="1" applyAlignment="1" applyProtection="1">
      <alignment horizontal="center"/>
    </xf>
    <xf numFmtId="37" fontId="21" fillId="0" borderId="0" xfId="0" applyNumberFormat="1" applyFont="1" applyProtection="1"/>
    <xf numFmtId="37" fontId="21" fillId="0" borderId="0" xfId="2" applyNumberFormat="1" applyFont="1" applyAlignment="1" applyProtection="1">
      <alignment horizontal="right"/>
    </xf>
    <xf numFmtId="37" fontId="22" fillId="0" borderId="0" xfId="4" applyNumberFormat="1" applyFont="1" applyAlignment="1">
      <alignment horizontal="right"/>
    </xf>
    <xf numFmtId="37" fontId="10" fillId="0" borderId="0" xfId="3" applyNumberFormat="1" applyFont="1" applyAlignment="1" applyProtection="1">
      <alignment horizontal="center"/>
    </xf>
    <xf numFmtId="37" fontId="23" fillId="0" borderId="0" xfId="5" applyNumberFormat="1" applyFont="1"/>
    <xf numFmtId="37" fontId="21" fillId="0" borderId="0" xfId="0" applyNumberFormat="1" applyFont="1" applyAlignment="1" applyProtection="1">
      <alignment horizontal="left"/>
    </xf>
    <xf numFmtId="164" fontId="5" fillId="0" borderId="0" xfId="0" applyFont="1" applyAlignment="1">
      <alignment horizontal="right"/>
    </xf>
    <xf numFmtId="164" fontId="5" fillId="0" borderId="0" xfId="0" applyFont="1" applyBorder="1" applyAlignment="1" applyProtection="1">
      <alignment horizontal="right"/>
    </xf>
    <xf numFmtId="37" fontId="13" fillId="0" borderId="0" xfId="9" applyNumberFormat="1" applyFont="1" applyAlignment="1" applyProtection="1">
      <alignment horizontal="left" wrapText="1"/>
    </xf>
    <xf numFmtId="37" fontId="10" fillId="0" borderId="0" xfId="10" applyNumberFormat="1" applyFont="1" applyAlignment="1" applyProtection="1">
      <alignment horizontal="left"/>
    </xf>
    <xf numFmtId="37" fontId="10" fillId="0" borderId="0" xfId="10" applyNumberFormat="1" applyFont="1" applyProtection="1"/>
    <xf numFmtId="37" fontId="10" fillId="0" borderId="0" xfId="10" applyNumberFormat="1" applyFont="1"/>
    <xf numFmtId="37" fontId="11" fillId="0" borderId="0" xfId="10" applyNumberFormat="1" applyFont="1" applyAlignment="1" applyProtection="1">
      <alignment horizontal="left"/>
      <protection locked="0"/>
    </xf>
    <xf numFmtId="37" fontId="10" fillId="0" borderId="0" xfId="4" applyNumberFormat="1" applyFont="1"/>
    <xf numFmtId="37" fontId="10" fillId="0" borderId="0" xfId="10" applyNumberFormat="1" applyFont="1" applyBorder="1"/>
    <xf numFmtId="37" fontId="10" fillId="0" borderId="0" xfId="10" applyNumberFormat="1" applyFont="1" applyBorder="1" applyAlignment="1">
      <alignment horizontal="right"/>
    </xf>
    <xf numFmtId="37" fontId="12" fillId="0" borderId="0" xfId="10" applyNumberFormat="1" applyFont="1" applyAlignment="1" applyProtection="1">
      <alignment horizontal="left"/>
      <protection locked="0"/>
    </xf>
    <xf numFmtId="37" fontId="10" fillId="0" borderId="0" xfId="10" applyNumberFormat="1" applyFont="1" applyBorder="1" applyAlignment="1" applyProtection="1">
      <alignment horizontal="right"/>
    </xf>
    <xf numFmtId="37" fontId="13" fillId="0" borderId="0" xfId="10" applyNumberFormat="1" applyFont="1" applyAlignment="1" applyProtection="1">
      <alignment horizontal="left"/>
    </xf>
    <xf numFmtId="37" fontId="12" fillId="0" borderId="0" xfId="10" applyNumberFormat="1" applyFont="1" applyAlignment="1" applyProtection="1">
      <alignment horizontal="left"/>
    </xf>
    <xf numFmtId="37" fontId="13" fillId="0" borderId="0" xfId="10" applyNumberFormat="1" applyFont="1" applyProtection="1"/>
    <xf numFmtId="37" fontId="10" fillId="0" borderId="0" xfId="10" applyNumberFormat="1" applyFont="1" applyBorder="1" applyAlignment="1" applyProtection="1">
      <alignment horizontal="left"/>
    </xf>
    <xf numFmtId="37" fontId="10" fillId="0" borderId="0" xfId="10" applyNumberFormat="1" applyFont="1" applyBorder="1" applyAlignment="1">
      <alignment horizontal="center"/>
    </xf>
    <xf numFmtId="37" fontId="10" fillId="0" borderId="7" xfId="10" applyNumberFormat="1" applyFont="1" applyBorder="1" applyProtection="1"/>
    <xf numFmtId="37" fontId="10" fillId="0" borderId="0" xfId="10" applyNumberFormat="1" applyFont="1" applyBorder="1" applyProtection="1"/>
    <xf numFmtId="37" fontId="10" fillId="0" borderId="0" xfId="10" applyNumberFormat="1" applyFont="1" applyBorder="1" applyAlignment="1" applyProtection="1">
      <alignment horizontal="center"/>
    </xf>
    <xf numFmtId="37" fontId="10" fillId="0" borderId="0" xfId="10" quotePrefix="1" applyNumberFormat="1" applyFont="1" applyBorder="1" applyAlignment="1">
      <alignment horizontal="right"/>
    </xf>
    <xf numFmtId="37" fontId="10" fillId="0" borderId="0" xfId="10" quotePrefix="1" applyNumberFormat="1" applyFont="1" applyBorder="1" applyAlignment="1">
      <alignment horizontal="center"/>
    </xf>
    <xf numFmtId="37" fontId="10" fillId="0" borderId="0" xfId="10" applyNumberFormat="1" applyFont="1" applyBorder="1" applyAlignment="1">
      <alignment horizontal="left"/>
    </xf>
    <xf numFmtId="37" fontId="10" fillId="0" borderId="0" xfId="10" applyNumberFormat="1" applyFont="1" applyAlignment="1" applyProtection="1">
      <alignment wrapText="1"/>
    </xf>
    <xf numFmtId="37" fontId="10" fillId="0" borderId="0" xfId="10" applyNumberFormat="1" applyFont="1" applyAlignment="1" applyProtection="1">
      <alignment horizontal="fill" wrapText="1"/>
    </xf>
    <xf numFmtId="37" fontId="24" fillId="0" borderId="0" xfId="10" applyNumberFormat="1" applyFont="1" applyAlignment="1">
      <alignment wrapText="1"/>
    </xf>
    <xf numFmtId="37" fontId="10" fillId="0" borderId="0" xfId="10" applyNumberFormat="1" applyFont="1" applyAlignment="1">
      <alignment wrapText="1"/>
    </xf>
    <xf numFmtId="37" fontId="10" fillId="0" borderId="7" xfId="10" applyNumberFormat="1" applyFont="1" applyBorder="1" applyAlignment="1" applyProtection="1">
      <alignment horizontal="left"/>
    </xf>
    <xf numFmtId="37" fontId="12" fillId="0" borderId="7" xfId="10" applyNumberFormat="1" applyFont="1" applyBorder="1" applyProtection="1">
      <protection locked="0"/>
    </xf>
    <xf numFmtId="37" fontId="12" fillId="0" borderId="0" xfId="10" applyNumberFormat="1" applyFont="1" applyProtection="1">
      <protection locked="0"/>
    </xf>
    <xf numFmtId="37" fontId="10" fillId="0" borderId="7" xfId="10" applyNumberFormat="1" applyFont="1" applyBorder="1"/>
    <xf numFmtId="37" fontId="12" fillId="0" borderId="0" xfId="10" applyNumberFormat="1" applyFont="1" applyBorder="1" applyProtection="1">
      <protection locked="0"/>
    </xf>
    <xf numFmtId="37" fontId="13" fillId="0" borderId="0" xfId="10" applyNumberFormat="1" applyFont="1" applyBorder="1" applyProtection="1"/>
    <xf numFmtId="37" fontId="10" fillId="0" borderId="0" xfId="10" applyNumberFormat="1" applyFont="1" applyAlignment="1" applyProtection="1">
      <alignment horizontal="right"/>
    </xf>
    <xf numFmtId="37" fontId="10" fillId="0" borderId="0" xfId="10" applyNumberFormat="1" applyFont="1" applyAlignment="1" applyProtection="1">
      <alignment horizontal="center"/>
    </xf>
    <xf numFmtId="37" fontId="10" fillId="0" borderId="15" xfId="10" applyNumberFormat="1" applyFont="1" applyBorder="1" applyProtection="1"/>
    <xf numFmtId="37" fontId="13" fillId="0" borderId="0" xfId="10" applyNumberFormat="1" applyFont="1" applyBorder="1"/>
    <xf numFmtId="164" fontId="10" fillId="0" borderId="0" xfId="0" applyFont="1"/>
    <xf numFmtId="164" fontId="10" fillId="0" borderId="0" xfId="0" applyFont="1" applyBorder="1" applyAlignment="1">
      <alignment horizontal="center"/>
    </xf>
    <xf numFmtId="37" fontId="25" fillId="0" borderId="0" xfId="10" applyNumberFormat="1" applyFont="1" applyProtection="1"/>
    <xf numFmtId="37" fontId="25" fillId="0" borderId="0" xfId="10" applyNumberFormat="1" applyFont="1"/>
    <xf numFmtId="37" fontId="26" fillId="0" borderId="0" xfId="9" quotePrefix="1" applyNumberFormat="1" applyFont="1" applyAlignment="1" applyProtection="1">
      <alignment horizontal="left"/>
    </xf>
    <xf numFmtId="37" fontId="26" fillId="0" borderId="0" xfId="10" applyNumberFormat="1" applyFont="1" applyProtection="1"/>
    <xf numFmtId="37" fontId="26" fillId="0" borderId="0" xfId="9" applyNumberFormat="1" applyFont="1" applyAlignment="1" applyProtection="1">
      <alignment horizontal="left"/>
    </xf>
    <xf numFmtId="37" fontId="27" fillId="0" borderId="0" xfId="10" applyNumberFormat="1" applyFont="1"/>
    <xf numFmtId="37" fontId="26" fillId="0" borderId="0" xfId="10" applyNumberFormat="1" applyFont="1"/>
    <xf numFmtId="37" fontId="26" fillId="0" borderId="0" xfId="9" applyNumberFormat="1" applyFont="1" applyAlignment="1" applyProtection="1">
      <alignment horizontal="center" wrapText="1"/>
    </xf>
    <xf numFmtId="37" fontId="26" fillId="0" borderId="0" xfId="10" applyNumberFormat="1" applyFont="1" applyBorder="1" applyAlignment="1" applyProtection="1">
      <alignment horizontal="center"/>
    </xf>
    <xf numFmtId="37" fontId="26" fillId="0" borderId="0" xfId="9" quotePrefix="1" applyNumberFormat="1" applyFont="1" applyAlignment="1" applyProtection="1"/>
    <xf numFmtId="37" fontId="28" fillId="0" borderId="0" xfId="0" applyNumberFormat="1" applyFont="1" applyAlignment="1" applyProtection="1">
      <alignment horizontal="left"/>
    </xf>
    <xf numFmtId="37" fontId="29" fillId="0" borderId="0" xfId="0" applyNumberFormat="1" applyFont="1"/>
    <xf numFmtId="37" fontId="30" fillId="0" borderId="0" xfId="0" applyNumberFormat="1" applyFont="1"/>
    <xf numFmtId="37" fontId="31" fillId="0" borderId="0" xfId="0" applyNumberFormat="1" applyFont="1" applyAlignment="1" applyProtection="1">
      <alignment horizontal="left"/>
    </xf>
    <xf numFmtId="164" fontId="31" fillId="0" borderId="0" xfId="0" applyFont="1"/>
    <xf numFmtId="37" fontId="4" fillId="0" borderId="0" xfId="0" applyNumberFormat="1" applyFont="1" applyBorder="1" applyAlignment="1" applyProtection="1">
      <alignment horizontal="left"/>
      <protection locked="0"/>
    </xf>
    <xf numFmtId="37" fontId="5" fillId="0" borderId="0" xfId="14" applyNumberFormat="1" applyFont="1"/>
    <xf numFmtId="37" fontId="4" fillId="0" borderId="0" xfId="11" applyNumberFormat="1" applyFont="1" applyBorder="1" applyAlignment="1" applyProtection="1">
      <protection locked="0"/>
    </xf>
    <xf numFmtId="37" fontId="3" fillId="0" borderId="0" xfId="11" applyNumberFormat="1" applyFont="1" applyBorder="1" applyAlignment="1" applyProtection="1"/>
    <xf numFmtId="37" fontId="3" fillId="0" borderId="0" xfId="11" quotePrefix="1" applyNumberFormat="1" applyFont="1" applyBorder="1" applyAlignment="1" applyProtection="1"/>
    <xf numFmtId="37" fontId="3" fillId="0" borderId="0" xfId="11" quotePrefix="1" applyNumberFormat="1" applyFont="1" applyBorder="1" applyAlignment="1" applyProtection="1">
      <alignment horizontal="fill"/>
    </xf>
    <xf numFmtId="37" fontId="3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fill"/>
      <protection locked="0"/>
    </xf>
    <xf numFmtId="37" fontId="4" fillId="0" borderId="5" xfId="11" applyNumberFormat="1" applyFont="1" applyBorder="1" applyAlignment="1" applyProtection="1">
      <protection locked="0"/>
    </xf>
    <xf numFmtId="164" fontId="3" fillId="0" borderId="7" xfId="0" applyFont="1" applyBorder="1"/>
    <xf numFmtId="164" fontId="0" fillId="0" borderId="7" xfId="0" applyBorder="1"/>
    <xf numFmtId="41" fontId="3" fillId="0" borderId="0" xfId="0" applyNumberFormat="1" applyFont="1" applyAlignment="1" applyProtection="1">
      <alignment horizontal="left"/>
    </xf>
    <xf numFmtId="41" fontId="3" fillId="0" borderId="0" xfId="0" applyNumberFormat="1" applyFont="1" applyProtection="1"/>
    <xf numFmtId="41" fontId="3" fillId="0" borderId="0" xfId="0" applyNumberFormat="1" applyFont="1"/>
    <xf numFmtId="41" fontId="4" fillId="0" borderId="0" xfId="0" applyNumberFormat="1" applyFont="1" applyProtection="1">
      <protection locked="0"/>
    </xf>
    <xf numFmtId="41" fontId="5" fillId="0" borderId="0" xfId="0" applyNumberFormat="1" applyFont="1" applyAlignment="1" applyProtection="1">
      <alignment horizontal="right"/>
    </xf>
    <xf numFmtId="41" fontId="3" fillId="0" borderId="5" xfId="0" applyNumberFormat="1" applyFont="1" applyBorder="1" applyProtection="1"/>
    <xf numFmtId="41" fontId="5" fillId="0" borderId="0" xfId="0" applyNumberFormat="1" applyFont="1" applyAlignment="1" applyProtection="1">
      <alignment horizontal="left"/>
    </xf>
    <xf numFmtId="41" fontId="4" fillId="0" borderId="8" xfId="0" applyNumberFormat="1" applyFont="1" applyBorder="1" applyProtection="1">
      <protection locked="0"/>
    </xf>
    <xf numFmtId="41" fontId="4" fillId="0" borderId="1" xfId="0" applyNumberFormat="1" applyFont="1" applyBorder="1" applyProtection="1">
      <protection locked="0"/>
    </xf>
    <xf numFmtId="41" fontId="3" fillId="0" borderId="1" xfId="0" applyNumberFormat="1" applyFont="1" applyBorder="1" applyProtection="1"/>
    <xf numFmtId="41" fontId="3" fillId="0" borderId="1" xfId="0" quotePrefix="1" applyNumberFormat="1" applyFont="1" applyBorder="1" applyAlignment="1" applyProtection="1">
      <alignment horizontal="center"/>
    </xf>
    <xf numFmtId="41" fontId="3" fillId="0" borderId="0" xfId="0" applyNumberFormat="1" applyFont="1" applyBorder="1" applyProtection="1"/>
    <xf numFmtId="41" fontId="3" fillId="0" borderId="0" xfId="0" applyNumberFormat="1" applyFont="1" applyBorder="1" applyAlignment="1" applyProtection="1">
      <alignment horizontal="centerContinuous"/>
    </xf>
    <xf numFmtId="41" fontId="3" fillId="0" borderId="9" xfId="0" applyNumberFormat="1" applyFont="1" applyBorder="1" applyProtection="1"/>
    <xf numFmtId="41" fontId="3" fillId="0" borderId="0" xfId="0" applyNumberFormat="1" applyFont="1" applyBorder="1"/>
    <xf numFmtId="41" fontId="4" fillId="0" borderId="2" xfId="0" applyNumberFormat="1" applyFont="1" applyBorder="1" applyAlignment="1" applyProtection="1">
      <alignment horizontal="center"/>
      <protection locked="0"/>
    </xf>
    <xf numFmtId="41" fontId="4" fillId="0" borderId="0" xfId="0" applyNumberFormat="1" applyFont="1" applyBorder="1" applyProtection="1">
      <protection locked="0"/>
    </xf>
    <xf numFmtId="41" fontId="4" fillId="0" borderId="0" xfId="0" applyNumberFormat="1" applyFont="1" applyBorder="1" applyAlignment="1" applyProtection="1">
      <alignment horizontal="left"/>
      <protection locked="0"/>
    </xf>
    <xf numFmtId="41" fontId="3" fillId="0" borderId="0" xfId="0" applyNumberFormat="1" applyFont="1" applyBorder="1" applyAlignment="1" applyProtection="1">
      <alignment horizontal="center"/>
    </xf>
    <xf numFmtId="41" fontId="0" fillId="0" borderId="0" xfId="0" applyNumberFormat="1" applyBorder="1"/>
    <xf numFmtId="41" fontId="3" fillId="0" borderId="3" xfId="0" applyNumberFormat="1" applyFont="1" applyBorder="1" applyAlignment="1" applyProtection="1">
      <alignment horizontal="center"/>
    </xf>
    <xf numFmtId="41" fontId="4" fillId="0" borderId="4" xfId="0" applyNumberFormat="1" applyFont="1" applyBorder="1" applyAlignment="1" applyProtection="1">
      <alignment horizontal="center"/>
      <protection locked="0"/>
    </xf>
    <xf numFmtId="41" fontId="4" fillId="0" borderId="5" xfId="0" applyNumberFormat="1" applyFont="1" applyBorder="1" applyProtection="1">
      <protection locked="0"/>
    </xf>
    <xf numFmtId="41" fontId="4" fillId="0" borderId="5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Alignment="1" applyProtection="1">
      <alignment horizontal="center"/>
    </xf>
    <xf numFmtId="41" fontId="3" fillId="0" borderId="6" xfId="0" applyNumberFormat="1" applyFont="1" applyBorder="1" applyAlignment="1" applyProtection="1">
      <alignment horizontal="center"/>
    </xf>
    <xf numFmtId="41" fontId="3" fillId="0" borderId="0" xfId="0" quotePrefix="1" applyNumberFormat="1" applyFont="1" applyAlignment="1" applyProtection="1">
      <alignment horizontal="center"/>
    </xf>
    <xf numFmtId="41" fontId="3" fillId="0" borderId="0" xfId="0" quotePrefix="1" applyNumberFormat="1" applyFont="1" applyAlignment="1" applyProtection="1">
      <alignment horizontal="fill"/>
    </xf>
    <xf numFmtId="41" fontId="4" fillId="0" borderId="7" xfId="0" quotePrefix="1" applyNumberFormat="1" applyFont="1" applyBorder="1" applyProtection="1">
      <protection locked="0"/>
    </xf>
    <xf numFmtId="41" fontId="4" fillId="0" borderId="7" xfId="0" applyNumberFormat="1" applyFont="1" applyBorder="1" applyAlignment="1" applyProtection="1">
      <protection locked="0"/>
    </xf>
    <xf numFmtId="41" fontId="3" fillId="0" borderId="0" xfId="0" quotePrefix="1" applyNumberFormat="1" applyFont="1" applyAlignment="1" applyProtection="1"/>
    <xf numFmtId="41" fontId="4" fillId="0" borderId="0" xfId="0" applyNumberFormat="1" applyFont="1" applyBorder="1" applyAlignment="1" applyProtection="1">
      <protection locked="0"/>
    </xf>
    <xf numFmtId="41" fontId="3" fillId="0" borderId="0" xfId="0" quotePrefix="1" applyNumberFormat="1" applyFont="1" applyBorder="1" applyAlignment="1" applyProtection="1"/>
    <xf numFmtId="41" fontId="4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3" fillId="0" borderId="7" xfId="0" applyNumberFormat="1" applyFont="1" applyBorder="1" applyProtection="1"/>
    <xf numFmtId="41" fontId="4" fillId="0" borderId="15" xfId="0" applyNumberFormat="1" applyFont="1" applyBorder="1" applyAlignment="1" applyProtection="1">
      <protection locked="0"/>
    </xf>
    <xf numFmtId="41" fontId="4" fillId="0" borderId="5" xfId="0" applyNumberFormat="1" applyFont="1" applyBorder="1" applyAlignment="1" applyProtection="1">
      <protection locked="0"/>
    </xf>
    <xf numFmtId="41" fontId="6" fillId="0" borderId="7" xfId="0" applyNumberFormat="1" applyFont="1" applyBorder="1" applyAlignment="1" applyProtection="1">
      <protection locked="0"/>
    </xf>
    <xf numFmtId="41" fontId="4" fillId="0" borderId="13" xfId="0" applyNumberFormat="1" applyFont="1" applyBorder="1" applyAlignment="1" applyProtection="1">
      <protection locked="0"/>
    </xf>
    <xf numFmtId="41" fontId="3" fillId="0" borderId="5" xfId="0" quotePrefix="1" applyNumberFormat="1" applyFont="1" applyBorder="1" applyAlignment="1" applyProtection="1">
      <alignment horizontal="fill"/>
    </xf>
    <xf numFmtId="41" fontId="3" fillId="0" borderId="0" xfId="0" applyNumberFormat="1" applyFont="1" applyAlignment="1" applyProtection="1">
      <alignment horizontal="center"/>
    </xf>
    <xf numFmtId="41" fontId="5" fillId="0" borderId="0" xfId="0" applyNumberFormat="1" applyFont="1" applyProtection="1"/>
    <xf numFmtId="41" fontId="21" fillId="0" borderId="0" xfId="0" applyNumberFormat="1" applyFont="1" applyProtection="1"/>
    <xf numFmtId="37" fontId="32" fillId="0" borderId="0" xfId="11" applyNumberFormat="1" applyFont="1" applyBorder="1" applyAlignment="1" applyProtection="1">
      <alignment horizontal="right"/>
      <protection locked="0"/>
    </xf>
    <xf numFmtId="37" fontId="7" fillId="0" borderId="0" xfId="11" applyNumberFormat="1" applyFont="1" applyBorder="1" applyAlignment="1" applyProtection="1">
      <alignment horizontal="centerContinuous"/>
    </xf>
    <xf numFmtId="37" fontId="2" fillId="0" borderId="5" xfId="11" applyNumberFormat="1" applyBorder="1"/>
    <xf numFmtId="164" fontId="0" fillId="0" borderId="0" xfId="0" applyAlignment="1"/>
    <xf numFmtId="164" fontId="3" fillId="0" borderId="0" xfId="0" applyFont="1" applyBorder="1"/>
    <xf numFmtId="37" fontId="3" fillId="0" borderId="7" xfId="7" applyNumberFormat="1" applyFont="1" applyBorder="1" applyAlignment="1" applyProtection="1">
      <alignment horizontal="centerContinuous"/>
    </xf>
    <xf numFmtId="37" fontId="3" fillId="0" borderId="7" xfId="7" applyNumberFormat="1" applyFont="1" applyBorder="1" applyAlignment="1">
      <alignment horizontal="centerContinuous"/>
    </xf>
    <xf numFmtId="37" fontId="3" fillId="0" borderId="5" xfId="7" applyNumberFormat="1" applyFont="1" applyBorder="1" applyAlignment="1">
      <alignment horizontal="center"/>
    </xf>
    <xf numFmtId="37" fontId="3" fillId="0" borderId="0" xfId="7" applyNumberFormat="1" applyFont="1" applyBorder="1" applyProtection="1"/>
    <xf numFmtId="37" fontId="3" fillId="0" borderId="0" xfId="7" applyNumberFormat="1" applyFont="1" applyAlignment="1" applyProtection="1">
      <alignment horizontal="fill"/>
    </xf>
    <xf numFmtId="37" fontId="7" fillId="0" borderId="5" xfId="7" applyNumberFormat="1" applyFont="1" applyBorder="1" applyAlignment="1" applyProtection="1">
      <alignment horizontal="center"/>
    </xf>
    <xf numFmtId="37" fontId="4" fillId="0" borderId="13" xfId="11" applyNumberFormat="1" applyFont="1" applyBorder="1" applyAlignment="1" applyProtection="1">
      <protection locked="0"/>
    </xf>
    <xf numFmtId="37" fontId="3" fillId="0" borderId="1" xfId="12" applyNumberFormat="1" applyFont="1" applyBorder="1" applyAlignment="1" applyProtection="1">
      <alignment horizontal="centerContinuous"/>
    </xf>
    <xf numFmtId="37" fontId="3" fillId="0" borderId="5" xfId="12" quotePrefix="1" applyNumberFormat="1" applyFont="1" applyBorder="1" applyAlignment="1" applyProtection="1">
      <alignment horizontal="center"/>
    </xf>
    <xf numFmtId="37" fontId="4" fillId="0" borderId="0" xfId="12" applyNumberFormat="1" applyFont="1" applyBorder="1" applyProtection="1">
      <protection locked="0"/>
    </xf>
    <xf numFmtId="37" fontId="33" fillId="0" borderId="0" xfId="12" applyNumberFormat="1" applyFont="1"/>
    <xf numFmtId="37" fontId="5" fillId="0" borderId="0" xfId="12" applyNumberFormat="1" applyFont="1" applyBorder="1" applyProtection="1"/>
    <xf numFmtId="37" fontId="5" fillId="0" borderId="0" xfId="12" applyNumberFormat="1" applyFont="1" applyBorder="1" applyAlignment="1" applyProtection="1">
      <alignment horizontal="center"/>
    </xf>
    <xf numFmtId="37" fontId="5" fillId="0" borderId="0" xfId="12" applyNumberFormat="1" applyFont="1" applyBorder="1" applyAlignment="1" applyProtection="1"/>
    <xf numFmtId="37" fontId="3" fillId="0" borderId="16" xfId="12" applyNumberFormat="1" applyFont="1" applyBorder="1" applyAlignment="1" applyProtection="1">
      <alignment horizontal="center"/>
    </xf>
    <xf numFmtId="37" fontId="2" fillId="0" borderId="17" xfId="12" applyNumberFormat="1" applyBorder="1" applyAlignment="1"/>
    <xf numFmtId="37" fontId="3" fillId="0" borderId="17" xfId="12" applyNumberFormat="1" applyFont="1" applyBorder="1" applyAlignment="1">
      <alignment horizontal="center"/>
    </xf>
    <xf numFmtId="37" fontId="3" fillId="0" borderId="18" xfId="12" applyNumberFormat="1" applyFont="1" applyBorder="1" applyAlignment="1">
      <alignment horizontal="center"/>
    </xf>
    <xf numFmtId="37" fontId="2" fillId="0" borderId="8" xfId="12" applyNumberFormat="1" applyBorder="1"/>
    <xf numFmtId="37" fontId="3" fillId="0" borderId="1" xfId="12" applyNumberFormat="1" applyFont="1" applyBorder="1" applyAlignment="1" applyProtection="1">
      <alignment horizontal="center"/>
    </xf>
    <xf numFmtId="37" fontId="3" fillId="0" borderId="9" xfId="12" applyNumberFormat="1" applyFont="1" applyBorder="1" applyAlignment="1">
      <alignment horizontal="center"/>
    </xf>
    <xf numFmtId="37" fontId="3" fillId="0" borderId="4" xfId="12" applyNumberFormat="1" applyFont="1" applyBorder="1" applyAlignment="1" applyProtection="1">
      <alignment horizontal="left"/>
    </xf>
    <xf numFmtId="37" fontId="3" fillId="0" borderId="5" xfId="12" applyNumberFormat="1" applyFont="1" applyBorder="1" applyAlignment="1" applyProtection="1">
      <alignment horizontal="left"/>
    </xf>
    <xf numFmtId="37" fontId="3" fillId="0" borderId="0" xfId="12" applyNumberFormat="1" applyFont="1" applyBorder="1" applyAlignment="1" applyProtection="1">
      <alignment horizontal="left"/>
    </xf>
    <xf numFmtId="37" fontId="3" fillId="0" borderId="7" xfId="12" applyNumberFormat="1" applyFont="1" applyBorder="1" applyAlignment="1" applyProtection="1">
      <alignment horizontal="fill"/>
    </xf>
    <xf numFmtId="37" fontId="5" fillId="0" borderId="0" xfId="12" applyNumberFormat="1" applyFont="1" applyAlignment="1">
      <alignment horizontal="right"/>
    </xf>
    <xf numFmtId="37" fontId="3" fillId="0" borderId="5" xfId="12" applyNumberFormat="1" applyFont="1" applyBorder="1"/>
    <xf numFmtId="37" fontId="3" fillId="0" borderId="0" xfId="12" applyNumberFormat="1" applyFont="1" applyBorder="1"/>
    <xf numFmtId="37" fontId="2" fillId="0" borderId="0" xfId="12" applyNumberFormat="1" applyFont="1" applyBorder="1" applyAlignment="1">
      <alignment horizontal="center"/>
    </xf>
    <xf numFmtId="37" fontId="4" fillId="0" borderId="0" xfId="12" applyNumberFormat="1" applyFont="1" applyBorder="1" applyAlignment="1" applyProtection="1">
      <alignment horizontal="left"/>
      <protection locked="0"/>
    </xf>
    <xf numFmtId="37" fontId="3" fillId="0" borderId="0" xfId="12" applyNumberFormat="1" applyFont="1" applyBorder="1" applyAlignment="1" applyProtection="1">
      <alignment horizontal="fill"/>
    </xf>
    <xf numFmtId="37" fontId="5" fillId="0" borderId="0" xfId="12" applyNumberFormat="1" applyFont="1" applyBorder="1" applyAlignment="1">
      <alignment horizontal="right"/>
    </xf>
    <xf numFmtId="37" fontId="5" fillId="0" borderId="0" xfId="12" applyNumberFormat="1" applyFont="1" applyBorder="1"/>
    <xf numFmtId="37" fontId="33" fillId="0" borderId="0" xfId="12" applyNumberFormat="1" applyFont="1" applyBorder="1" applyAlignment="1">
      <alignment horizontal="right"/>
    </xf>
    <xf numFmtId="37" fontId="8" fillId="0" borderId="0" xfId="12" applyNumberFormat="1" applyFont="1" applyBorder="1"/>
    <xf numFmtId="37" fontId="6" fillId="0" borderId="19" xfId="0" applyNumberFormat="1" applyFont="1" applyBorder="1" applyProtection="1">
      <protection locked="0"/>
    </xf>
    <xf numFmtId="37" fontId="6" fillId="0" borderId="0" xfId="0" applyNumberFormat="1" applyFont="1" applyBorder="1" applyProtection="1">
      <protection locked="0"/>
    </xf>
    <xf numFmtId="10" fontId="6" fillId="0" borderId="19" xfId="0" applyNumberFormat="1" applyFont="1" applyBorder="1" applyAlignment="1" applyProtection="1">
      <alignment horizontal="center"/>
      <protection locked="0"/>
    </xf>
    <xf numFmtId="37" fontId="5" fillId="0" borderId="0" xfId="0" applyNumberFormat="1" applyFont="1" applyBorder="1" applyProtection="1"/>
    <xf numFmtId="37" fontId="5" fillId="0" borderId="19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/>
    <xf numFmtId="37" fontId="5" fillId="0" borderId="20" xfId="0" applyNumberFormat="1" applyFont="1" applyBorder="1" applyAlignment="1" applyProtection="1">
      <alignment horizontal="centerContinuous"/>
    </xf>
    <xf numFmtId="37" fontId="3" fillId="0" borderId="21" xfId="0" applyNumberFormat="1" applyFont="1" applyBorder="1" applyAlignment="1" applyProtection="1">
      <alignment horizontal="centerContinuous"/>
    </xf>
    <xf numFmtId="37" fontId="3" fillId="0" borderId="22" xfId="0" applyNumberFormat="1" applyFont="1" applyBorder="1" applyAlignment="1" applyProtection="1">
      <alignment horizontal="centerContinuous"/>
    </xf>
    <xf numFmtId="37" fontId="5" fillId="0" borderId="21" xfId="0" applyNumberFormat="1" applyFont="1" applyBorder="1" applyAlignment="1" applyProtection="1">
      <alignment horizontal="centerContinuous"/>
    </xf>
    <xf numFmtId="37" fontId="5" fillId="0" borderId="22" xfId="0" applyNumberFormat="1" applyFont="1" applyBorder="1" applyAlignment="1" applyProtection="1">
      <alignment horizontal="centerContinuous"/>
    </xf>
    <xf numFmtId="37" fontId="5" fillId="0" borderId="19" xfId="0" applyNumberFormat="1" applyFont="1" applyBorder="1" applyProtection="1"/>
    <xf numFmtId="37" fontId="6" fillId="0" borderId="23" xfId="0" applyNumberFormat="1" applyFont="1" applyBorder="1" applyAlignment="1" applyProtection="1">
      <alignment horizontal="center"/>
      <protection locked="0"/>
    </xf>
    <xf numFmtId="10" fontId="6" fillId="0" borderId="23" xfId="0" applyNumberFormat="1" applyFont="1" applyBorder="1" applyAlignment="1" applyProtection="1">
      <alignment horizontal="center"/>
      <protection locked="0"/>
    </xf>
    <xf numFmtId="37" fontId="5" fillId="0" borderId="23" xfId="0" quotePrefix="1" applyNumberFormat="1" applyFont="1" applyBorder="1" applyAlignment="1" applyProtection="1">
      <alignment horizontal="center"/>
    </xf>
    <xf numFmtId="37" fontId="5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3" fillId="0" borderId="19" xfId="0" applyNumberFormat="1" applyFont="1" applyBorder="1" applyAlignment="1" applyProtection="1">
      <alignment horizontal="center"/>
    </xf>
    <xf numFmtId="37" fontId="3" fillId="0" borderId="24" xfId="0" applyNumberFormat="1" applyFont="1" applyBorder="1" applyAlignment="1" applyProtection="1">
      <alignment horizontal="center"/>
    </xf>
    <xf numFmtId="37" fontId="5" fillId="0" borderId="23" xfId="0" applyNumberFormat="1" applyFont="1" applyBorder="1" applyProtection="1"/>
    <xf numFmtId="37" fontId="6" fillId="0" borderId="25" xfId="0" applyNumberFormat="1" applyFont="1" applyBorder="1" applyAlignment="1" applyProtection="1">
      <alignment horizontal="center"/>
      <protection locked="0"/>
    </xf>
    <xf numFmtId="10" fontId="6" fillId="0" borderId="25" xfId="0" applyNumberFormat="1" applyFont="1" applyBorder="1" applyAlignment="1" applyProtection="1">
      <alignment horizontal="center"/>
      <protection locked="0"/>
    </xf>
    <xf numFmtId="37" fontId="5" fillId="0" borderId="25" xfId="0" applyNumberFormat="1" applyFont="1" applyBorder="1" applyAlignment="1" applyProtection="1">
      <alignment horizontal="center"/>
    </xf>
    <xf numFmtId="37" fontId="3" fillId="0" borderId="26" xfId="0" applyNumberFormat="1" applyFont="1" applyBorder="1" applyProtection="1"/>
    <xf numFmtId="37" fontId="5" fillId="0" borderId="26" xfId="0" applyNumberFormat="1" applyFont="1" applyBorder="1" applyAlignment="1" applyProtection="1">
      <alignment horizontal="center"/>
    </xf>
    <xf numFmtId="37" fontId="3" fillId="0" borderId="26" xfId="0" applyNumberFormat="1" applyFont="1" applyBorder="1" applyAlignment="1" applyProtection="1">
      <alignment horizontal="center"/>
    </xf>
    <xf numFmtId="37" fontId="5" fillId="0" borderId="27" xfId="0" applyNumberFormat="1" applyFont="1" applyBorder="1" applyAlignment="1" applyProtection="1">
      <alignment horizontal="center"/>
    </xf>
    <xf numFmtId="37" fontId="4" fillId="0" borderId="0" xfId="0" applyNumberFormat="1" applyFont="1" applyBorder="1" applyAlignment="1" applyProtection="1">
      <protection locked="0"/>
    </xf>
    <xf numFmtId="37" fontId="26" fillId="0" borderId="20" xfId="10" applyNumberFormat="1" applyFont="1" applyBorder="1" applyAlignment="1" applyProtection="1">
      <alignment horizontal="center"/>
    </xf>
    <xf numFmtId="37" fontId="26" fillId="0" borderId="21" xfId="10" applyNumberFormat="1" applyFont="1" applyBorder="1" applyAlignment="1" applyProtection="1">
      <alignment horizontal="center"/>
    </xf>
    <xf numFmtId="164" fontId="26" fillId="0" borderId="22" xfId="0" applyFont="1" applyBorder="1"/>
    <xf numFmtId="37" fontId="26" fillId="0" borderId="0" xfId="10" applyNumberFormat="1" applyFont="1" applyBorder="1"/>
    <xf numFmtId="37" fontId="26" fillId="0" borderId="20" xfId="10" applyNumberFormat="1" applyFont="1" applyBorder="1" applyAlignment="1">
      <alignment horizontal="centerContinuous"/>
    </xf>
    <xf numFmtId="37" fontId="26" fillId="0" borderId="21" xfId="10" applyNumberFormat="1" applyFont="1" applyBorder="1" applyAlignment="1">
      <alignment horizontal="centerContinuous"/>
    </xf>
    <xf numFmtId="37" fontId="26" fillId="0" borderId="21" xfId="10" quotePrefix="1" applyNumberFormat="1" applyFont="1" applyBorder="1" applyAlignment="1">
      <alignment horizontal="centerContinuous"/>
    </xf>
    <xf numFmtId="37" fontId="26" fillId="0" borderId="28" xfId="10" applyNumberFormat="1" applyFont="1" applyBorder="1" applyAlignment="1">
      <alignment horizontal="centerContinuous"/>
    </xf>
    <xf numFmtId="37" fontId="26" fillId="0" borderId="29" xfId="10" applyNumberFormat="1" applyFont="1" applyBorder="1" applyAlignment="1">
      <alignment horizontal="centerContinuous"/>
    </xf>
    <xf numFmtId="37" fontId="26" fillId="0" borderId="22" xfId="10" applyNumberFormat="1" applyFont="1" applyBorder="1" applyAlignment="1">
      <alignment horizontal="centerContinuous"/>
    </xf>
    <xf numFmtId="37" fontId="26" fillId="0" borderId="19" xfId="10" applyNumberFormat="1" applyFont="1" applyBorder="1" applyAlignment="1">
      <alignment horizontal="center"/>
    </xf>
    <xf numFmtId="37" fontId="26" fillId="0" borderId="30" xfId="10" applyNumberFormat="1" applyFont="1" applyBorder="1" applyAlignment="1" applyProtection="1">
      <alignment horizontal="left"/>
    </xf>
    <xf numFmtId="37" fontId="26" fillId="0" borderId="31" xfId="10" applyNumberFormat="1" applyFont="1" applyBorder="1" applyAlignment="1" applyProtection="1">
      <alignment horizontal="left"/>
    </xf>
    <xf numFmtId="164" fontId="26" fillId="0" borderId="24" xfId="0" applyFont="1" applyBorder="1" applyAlignment="1">
      <alignment horizontal="right"/>
    </xf>
    <xf numFmtId="37" fontId="26" fillId="0" borderId="0" xfId="10" applyNumberFormat="1" applyFont="1" applyBorder="1" applyAlignment="1">
      <alignment horizontal="right"/>
    </xf>
    <xf numFmtId="37" fontId="26" fillId="0" borderId="30" xfId="10" applyNumberFormat="1" applyFont="1" applyBorder="1" applyAlignment="1">
      <alignment horizontal="center"/>
    </xf>
    <xf numFmtId="37" fontId="26" fillId="0" borderId="32" xfId="10" applyNumberFormat="1" applyFont="1" applyBorder="1" applyAlignment="1">
      <alignment horizontal="right"/>
    </xf>
    <xf numFmtId="37" fontId="26" fillId="0" borderId="32" xfId="10" applyNumberFormat="1" applyFont="1" applyBorder="1" applyAlignment="1">
      <alignment horizontal="center"/>
    </xf>
    <xf numFmtId="37" fontId="26" fillId="0" borderId="31" xfId="10" applyNumberFormat="1" applyFont="1" applyBorder="1" applyAlignment="1">
      <alignment horizontal="right"/>
    </xf>
    <xf numFmtId="37" fontId="26" fillId="0" borderId="33" xfId="10" applyNumberFormat="1" applyFont="1" applyBorder="1" applyAlignment="1">
      <alignment horizontal="centerContinuous"/>
    </xf>
    <xf numFmtId="37" fontId="26" fillId="0" borderId="7" xfId="10" applyNumberFormat="1" applyFont="1" applyBorder="1" applyAlignment="1">
      <alignment horizontal="centerContinuous"/>
    </xf>
    <xf numFmtId="37" fontId="26" fillId="0" borderId="34" xfId="10" applyNumberFormat="1" applyFont="1" applyBorder="1" applyAlignment="1">
      <alignment horizontal="centerContinuous"/>
    </xf>
    <xf numFmtId="37" fontId="13" fillId="0" borderId="31" xfId="10" applyNumberFormat="1" applyFont="1" applyBorder="1" applyAlignment="1">
      <alignment horizontal="left"/>
    </xf>
    <xf numFmtId="37" fontId="13" fillId="0" borderId="35" xfId="10" applyNumberFormat="1" applyFont="1" applyBorder="1" applyAlignment="1">
      <alignment horizontal="center"/>
    </xf>
    <xf numFmtId="37" fontId="26" fillId="0" borderId="24" xfId="10" applyNumberFormat="1" applyFont="1" applyBorder="1" applyAlignment="1">
      <alignment horizontal="center"/>
    </xf>
    <xf numFmtId="37" fontId="26" fillId="0" borderId="23" xfId="10" applyNumberFormat="1" applyFont="1" applyBorder="1" applyAlignment="1">
      <alignment horizontal="center"/>
    </xf>
    <xf numFmtId="37" fontId="26" fillId="0" borderId="36" xfId="10" applyNumberFormat="1" applyFont="1" applyBorder="1" applyAlignment="1" applyProtection="1">
      <alignment horizontal="right"/>
    </xf>
    <xf numFmtId="37" fontId="26" fillId="0" borderId="37" xfId="10" applyNumberFormat="1" applyFont="1" applyBorder="1" applyAlignment="1" applyProtection="1">
      <alignment horizontal="left"/>
    </xf>
    <xf numFmtId="164" fontId="26" fillId="0" borderId="27" xfId="0" applyFont="1" applyBorder="1" applyAlignment="1">
      <alignment horizontal="right"/>
    </xf>
    <xf numFmtId="37" fontId="26" fillId="0" borderId="0" xfId="10" applyNumberFormat="1" applyFont="1" applyBorder="1" applyAlignment="1" applyProtection="1">
      <alignment horizontal="right"/>
    </xf>
    <xf numFmtId="37" fontId="26" fillId="0" borderId="36" xfId="10" applyNumberFormat="1" applyFont="1" applyBorder="1" applyAlignment="1" applyProtection="1">
      <alignment horizontal="center"/>
    </xf>
    <xf numFmtId="37" fontId="26" fillId="0" borderId="38" xfId="10" applyNumberFormat="1" applyFont="1" applyBorder="1" applyAlignment="1" applyProtection="1">
      <alignment horizontal="right"/>
    </xf>
    <xf numFmtId="37" fontId="26" fillId="0" borderId="38" xfId="10" applyNumberFormat="1" applyFont="1" applyBorder="1" applyAlignment="1" applyProtection="1">
      <alignment horizontal="center"/>
    </xf>
    <xf numFmtId="37" fontId="26" fillId="0" borderId="39" xfId="10" quotePrefix="1" applyNumberFormat="1" applyFont="1" applyBorder="1" applyAlignment="1">
      <alignment horizontal="right"/>
    </xf>
    <xf numFmtId="37" fontId="26" fillId="0" borderId="40" xfId="10" quotePrefix="1" applyNumberFormat="1" applyFont="1" applyBorder="1" applyAlignment="1">
      <alignment horizontal="right"/>
    </xf>
    <xf numFmtId="37" fontId="26" fillId="0" borderId="40" xfId="10" quotePrefix="1" applyNumberFormat="1" applyFont="1" applyBorder="1" applyAlignment="1">
      <alignment horizontal="center"/>
    </xf>
    <xf numFmtId="37" fontId="13" fillId="0" borderId="37" xfId="10" applyNumberFormat="1" applyFont="1" applyBorder="1" applyAlignment="1">
      <alignment horizontal="left"/>
    </xf>
    <xf numFmtId="37" fontId="13" fillId="0" borderId="41" xfId="10" applyNumberFormat="1" applyFont="1" applyBorder="1" applyAlignment="1">
      <alignment horizontal="center"/>
    </xf>
    <xf numFmtId="37" fontId="26" fillId="0" borderId="42" xfId="10" applyNumberFormat="1" applyFont="1" applyBorder="1" applyAlignment="1">
      <alignment horizontal="center"/>
    </xf>
    <xf numFmtId="37" fontId="26" fillId="0" borderId="25" xfId="10" applyNumberFormat="1" applyFont="1" applyBorder="1" applyAlignment="1">
      <alignment horizontal="center"/>
    </xf>
    <xf numFmtId="37" fontId="24" fillId="0" borderId="7" xfId="10" applyNumberFormat="1" applyFont="1" applyBorder="1"/>
    <xf numFmtId="37" fontId="10" fillId="0" borderId="15" xfId="10" applyNumberFormat="1" applyFont="1" applyBorder="1"/>
    <xf numFmtId="37" fontId="12" fillId="0" borderId="7" xfId="3" quotePrefix="1" applyNumberFormat="1" applyFont="1" applyBorder="1" applyAlignment="1" applyProtection="1">
      <alignment horizontal="left"/>
      <protection locked="0"/>
    </xf>
    <xf numFmtId="37" fontId="12" fillId="0" borderId="7" xfId="3" quotePrefix="1" applyNumberFormat="1" applyFont="1" applyBorder="1" applyAlignment="1" applyProtection="1">
      <alignment horizontal="center"/>
      <protection locked="0"/>
    </xf>
    <xf numFmtId="37" fontId="3" fillId="0" borderId="1" xfId="3" applyNumberFormat="1" applyFont="1" applyBorder="1"/>
    <xf numFmtId="37" fontId="3" fillId="0" borderId="10" xfId="3" applyNumberFormat="1" applyFont="1" applyBorder="1" applyAlignment="1">
      <alignment horizontal="centerContinuous"/>
    </xf>
    <xf numFmtId="37" fontId="3" fillId="0" borderId="0" xfId="3" applyNumberFormat="1" applyFont="1" applyBorder="1"/>
    <xf numFmtId="37" fontId="3" fillId="0" borderId="5" xfId="3" applyNumberFormat="1" applyFont="1" applyBorder="1"/>
    <xf numFmtId="165" fontId="3" fillId="0" borderId="0" xfId="3" applyFont="1"/>
    <xf numFmtId="37" fontId="3" fillId="0" borderId="0" xfId="3" applyNumberFormat="1" applyFont="1"/>
    <xf numFmtId="37" fontId="3" fillId="0" borderId="1" xfId="3" applyNumberFormat="1" applyFont="1" applyBorder="1" applyAlignment="1">
      <alignment horizontal="center"/>
    </xf>
    <xf numFmtId="37" fontId="34" fillId="0" borderId="0" xfId="3" applyNumberFormat="1" applyFont="1" applyProtection="1"/>
    <xf numFmtId="37" fontId="10" fillId="0" borderId="26" xfId="3" applyNumberFormat="1" applyFont="1" applyBorder="1" applyProtection="1"/>
    <xf numFmtId="37" fontId="13" fillId="0" borderId="0" xfId="3" quotePrefix="1" applyNumberFormat="1" applyFont="1" applyAlignment="1" applyProtection="1">
      <alignment horizontal="left"/>
    </xf>
    <xf numFmtId="37" fontId="12" fillId="0" borderId="0" xfId="3" quotePrefix="1" applyNumberFormat="1" applyFont="1" applyAlignment="1" applyProtection="1">
      <alignment horizontal="left"/>
      <protection locked="0"/>
    </xf>
    <xf numFmtId="37" fontId="35" fillId="0" borderId="0" xfId="3" quotePrefix="1" applyNumberFormat="1" applyFont="1" applyAlignment="1" applyProtection="1">
      <alignment horizontal="left"/>
    </xf>
    <xf numFmtId="37" fontId="3" fillId="0" borderId="43" xfId="3" applyNumberFormat="1" applyFont="1" applyBorder="1" applyAlignment="1" applyProtection="1">
      <alignment horizontal="center"/>
    </xf>
    <xf numFmtId="1" fontId="10" fillId="0" borderId="0" xfId="3" applyNumberFormat="1" applyFont="1" applyProtection="1"/>
    <xf numFmtId="37" fontId="36" fillId="0" borderId="0" xfId="3" applyNumberFormat="1" applyFont="1"/>
    <xf numFmtId="10" fontId="10" fillId="0" borderId="0" xfId="3" applyNumberFormat="1" applyFont="1" applyProtection="1"/>
    <xf numFmtId="1" fontId="10" fillId="0" borderId="0" xfId="3" applyNumberFormat="1" applyFont="1"/>
    <xf numFmtId="10" fontId="10" fillId="0" borderId="0" xfId="3" applyNumberFormat="1" applyFont="1"/>
    <xf numFmtId="1" fontId="3" fillId="0" borderId="1" xfId="3" applyNumberFormat="1" applyFont="1" applyBorder="1" applyProtection="1"/>
    <xf numFmtId="37" fontId="2" fillId="0" borderId="1" xfId="3" applyNumberFormat="1" applyFont="1" applyBorder="1"/>
    <xf numFmtId="10" fontId="3" fillId="0" borderId="1" xfId="3" applyNumberFormat="1" applyFont="1" applyBorder="1" applyProtection="1"/>
    <xf numFmtId="1" fontId="3" fillId="0" borderId="0" xfId="3" applyNumberFormat="1" applyFont="1" applyBorder="1" applyAlignment="1" applyProtection="1">
      <alignment horizontal="center"/>
    </xf>
    <xf numFmtId="37" fontId="2" fillId="0" borderId="0" xfId="3" applyNumberFormat="1" applyFont="1" applyBorder="1"/>
    <xf numFmtId="10" fontId="3" fillId="0" borderId="0" xfId="3" applyNumberFormat="1" applyFont="1" applyBorder="1" applyAlignment="1" applyProtection="1">
      <alignment horizontal="center"/>
    </xf>
    <xf numFmtId="1" fontId="3" fillId="0" borderId="5" xfId="3" applyNumberFormat="1" applyFont="1" applyBorder="1" applyAlignment="1" applyProtection="1">
      <alignment horizontal="center"/>
    </xf>
    <xf numFmtId="37" fontId="2" fillId="0" borderId="5" xfId="3" applyNumberFormat="1" applyFont="1" applyBorder="1"/>
    <xf numFmtId="10" fontId="3" fillId="0" borderId="5" xfId="3" applyNumberFormat="1" applyFont="1" applyBorder="1" applyAlignment="1" applyProtection="1">
      <alignment horizontal="center"/>
    </xf>
    <xf numFmtId="1" fontId="12" fillId="0" borderId="7" xfId="3" applyNumberFormat="1" applyFont="1" applyBorder="1" applyProtection="1">
      <protection locked="0"/>
    </xf>
    <xf numFmtId="10" fontId="12" fillId="0" borderId="7" xfId="3" applyNumberFormat="1" applyFont="1" applyBorder="1" applyProtection="1">
      <protection locked="0"/>
    </xf>
    <xf numFmtId="1" fontId="12" fillId="0" borderId="0" xfId="3" applyNumberFormat="1" applyFont="1" applyProtection="1">
      <protection locked="0"/>
    </xf>
    <xf numFmtId="10" fontId="12" fillId="0" borderId="0" xfId="3" applyNumberFormat="1" applyFont="1" applyProtection="1">
      <protection locked="0"/>
    </xf>
    <xf numFmtId="1" fontId="36" fillId="0" borderId="0" xfId="3" applyNumberFormat="1" applyFont="1"/>
    <xf numFmtId="165" fontId="2" fillId="0" borderId="0" xfId="3"/>
    <xf numFmtId="37" fontId="10" fillId="0" borderId="0" xfId="3" applyNumberFormat="1" applyFont="1" applyAlignment="1">
      <alignment horizontal="center"/>
    </xf>
    <xf numFmtId="37" fontId="13" fillId="0" borderId="0" xfId="3" quotePrefix="1" applyNumberFormat="1" applyFont="1" applyAlignment="1">
      <alignment horizontal="left"/>
    </xf>
    <xf numFmtId="37" fontId="38" fillId="0" borderId="0" xfId="3" quotePrefix="1" applyNumberFormat="1" applyFont="1" applyAlignment="1" applyProtection="1">
      <alignment horizontal="left"/>
    </xf>
    <xf numFmtId="37" fontId="3" fillId="0" borderId="10" xfId="5" quotePrefix="1" applyNumberFormat="1" applyFont="1" applyBorder="1" applyAlignment="1" applyProtection="1">
      <alignment horizontal="center"/>
    </xf>
    <xf numFmtId="37" fontId="39" fillId="0" borderId="10" xfId="5" quotePrefix="1" applyNumberFormat="1" applyFont="1" applyBorder="1" applyAlignment="1">
      <alignment horizontal="center"/>
    </xf>
    <xf numFmtId="37" fontId="39" fillId="0" borderId="1" xfId="5" quotePrefix="1" applyNumberFormat="1" applyFont="1" applyBorder="1" applyAlignment="1">
      <alignment horizontal="center"/>
    </xf>
    <xf numFmtId="37" fontId="2" fillId="0" borderId="10" xfId="5" quotePrefix="1" applyNumberFormat="1" applyFont="1" applyBorder="1" applyAlignment="1">
      <alignment horizontal="center"/>
    </xf>
    <xf numFmtId="37" fontId="39" fillId="0" borderId="1" xfId="5" applyNumberFormat="1" applyFont="1" applyBorder="1" applyAlignment="1">
      <alignment horizontal="center"/>
    </xf>
    <xf numFmtId="37" fontId="3" fillId="0" borderId="1" xfId="5" quotePrefix="1" applyNumberFormat="1" applyFont="1" applyBorder="1" applyAlignment="1" applyProtection="1">
      <alignment horizontal="center"/>
    </xf>
    <xf numFmtId="37" fontId="3" fillId="0" borderId="0" xfId="5" quotePrefix="1" applyNumberFormat="1" applyFont="1" applyBorder="1" applyAlignment="1" applyProtection="1">
      <alignment horizontal="center"/>
    </xf>
    <xf numFmtId="37" fontId="3" fillId="0" borderId="13" xfId="5" applyNumberFormat="1" applyFont="1" applyBorder="1" applyAlignment="1" applyProtection="1">
      <alignment horizontal="centerContinuous"/>
    </xf>
    <xf numFmtId="37" fontId="39" fillId="0" borderId="5" xfId="5" applyNumberFormat="1" applyFont="1" applyBorder="1"/>
    <xf numFmtId="37" fontId="39" fillId="0" borderId="5" xfId="5" quotePrefix="1" applyNumberFormat="1" applyFont="1" applyBorder="1" applyAlignment="1">
      <alignment horizontal="left"/>
    </xf>
    <xf numFmtId="37" fontId="39" fillId="0" borderId="5" xfId="5" quotePrefix="1" applyNumberFormat="1" applyFont="1" applyBorder="1" applyAlignment="1">
      <alignment horizontal="center"/>
    </xf>
    <xf numFmtId="37" fontId="35" fillId="0" borderId="0" xfId="5" quotePrefix="1" applyNumberFormat="1" applyFont="1" applyAlignment="1" applyProtection="1">
      <alignment horizontal="left"/>
    </xf>
    <xf numFmtId="37" fontId="35" fillId="0" borderId="0" xfId="5" applyNumberFormat="1" applyFont="1" applyAlignment="1" applyProtection="1">
      <alignment horizontal="left"/>
    </xf>
    <xf numFmtId="37" fontId="6" fillId="0" borderId="0" xfId="5" applyNumberFormat="1" applyFont="1" applyProtection="1">
      <protection locked="0"/>
    </xf>
    <xf numFmtId="37" fontId="4" fillId="0" borderId="0" xfId="5" applyNumberFormat="1" applyFont="1" applyBorder="1" applyProtection="1">
      <protection locked="0"/>
    </xf>
    <xf numFmtId="14" fontId="4" fillId="0" borderId="0" xfId="5" applyNumberFormat="1" applyFont="1" applyBorder="1" applyProtection="1">
      <protection locked="0"/>
    </xf>
    <xf numFmtId="37" fontId="6" fillId="0" borderId="0" xfId="5" applyNumberFormat="1" applyFont="1" applyBorder="1" applyProtection="1">
      <protection locked="0"/>
    </xf>
    <xf numFmtId="37" fontId="3" fillId="0" borderId="0" xfId="5" quotePrefix="1" applyNumberFormat="1" applyFont="1" applyAlignment="1" applyProtection="1">
      <alignment horizontal="center"/>
    </xf>
    <xf numFmtId="37" fontId="5" fillId="0" borderId="0" xfId="0" quotePrefix="1" applyNumberFormat="1" applyFont="1" applyAlignment="1" applyProtection="1">
      <alignment horizontal="left"/>
    </xf>
    <xf numFmtId="37" fontId="12" fillId="0" borderId="0" xfId="5" applyNumberFormat="1" applyFont="1" applyBorder="1" applyProtection="1">
      <protection locked="0"/>
    </xf>
    <xf numFmtId="164" fontId="0" fillId="0" borderId="5" xfId="0" applyBorder="1"/>
    <xf numFmtId="37" fontId="16" fillId="0" borderId="5" xfId="5" applyNumberFormat="1" applyFont="1" applyBorder="1" applyAlignment="1" applyProtection="1">
      <alignment horizontal="center"/>
    </xf>
    <xf numFmtId="37" fontId="21" fillId="0" borderId="0" xfId="0" applyNumberFormat="1" applyFont="1" applyAlignment="1" applyProtection="1">
      <alignment horizontal="right"/>
    </xf>
    <xf numFmtId="37" fontId="16" fillId="0" borderId="0" xfId="6" applyNumberFormat="1" applyFont="1" applyBorder="1" applyProtection="1"/>
    <xf numFmtId="37" fontId="3" fillId="0" borderId="0" xfId="6" applyNumberFormat="1" applyFont="1" applyBorder="1"/>
    <xf numFmtId="37" fontId="7" fillId="0" borderId="0" xfId="7" applyNumberFormat="1" applyFont="1" applyBorder="1" applyAlignment="1" applyProtection="1">
      <alignment horizontal="center"/>
    </xf>
    <xf numFmtId="37" fontId="3" fillId="0" borderId="7" xfId="11" applyNumberFormat="1" applyFont="1" applyFill="1" applyBorder="1" applyProtection="1"/>
    <xf numFmtId="37" fontId="4" fillId="0" borderId="7" xfId="11" applyNumberFormat="1" applyFont="1" applyFill="1" applyBorder="1" applyAlignment="1" applyProtection="1">
      <protection locked="0"/>
    </xf>
    <xf numFmtId="37" fontId="3" fillId="0" borderId="5" xfId="11" applyNumberFormat="1" applyFont="1" applyFill="1" applyBorder="1" applyProtection="1"/>
    <xf numFmtId="37" fontId="3" fillId="0" borderId="0" xfId="11" applyNumberFormat="1" applyFont="1" applyFill="1" applyBorder="1" applyProtection="1"/>
    <xf numFmtId="37" fontId="3" fillId="0" borderId="0" xfId="11" applyNumberFormat="1" applyFont="1" applyFill="1" applyAlignment="1" applyProtection="1">
      <alignment horizontal="fill"/>
    </xf>
    <xf numFmtId="37" fontId="5" fillId="0" borderId="0" xfId="14" applyNumberFormat="1" applyFont="1" applyFill="1" applyAlignment="1" applyProtection="1">
      <alignment horizontal="right"/>
    </xf>
    <xf numFmtId="37" fontId="3" fillId="0" borderId="0" xfId="14" applyNumberFormat="1" applyFont="1" applyFill="1" applyProtection="1"/>
    <xf numFmtId="37" fontId="3" fillId="0" borderId="0" xfId="14" applyNumberFormat="1" applyFont="1" applyFill="1"/>
    <xf numFmtId="37" fontId="4" fillId="0" borderId="5" xfId="11" applyNumberFormat="1" applyFont="1" applyFill="1" applyBorder="1" applyAlignment="1" applyProtection="1">
      <protection locked="0"/>
    </xf>
    <xf numFmtId="37" fontId="4" fillId="0" borderId="0" xfId="11" applyNumberFormat="1" applyFont="1" applyFill="1" applyBorder="1" applyAlignment="1" applyProtection="1">
      <protection locked="0"/>
    </xf>
    <xf numFmtId="37" fontId="4" fillId="0" borderId="0" xfId="11" applyNumberFormat="1" applyFont="1" applyFill="1" applyAlignment="1" applyProtection="1">
      <alignment horizontal="fill"/>
      <protection locked="0"/>
    </xf>
    <xf numFmtId="37" fontId="3" fillId="0" borderId="0" xfId="11" applyNumberFormat="1" applyFont="1" applyFill="1" applyAlignment="1" applyProtection="1"/>
    <xf numFmtId="37" fontId="3" fillId="0" borderId="0" xfId="11" quotePrefix="1" applyNumberFormat="1" applyFont="1" applyFill="1" applyAlignment="1" applyProtection="1"/>
    <xf numFmtId="37" fontId="3" fillId="0" borderId="0" xfId="11" quotePrefix="1" applyNumberFormat="1" applyFont="1" applyFill="1" applyAlignment="1" applyProtection="1">
      <alignment horizontal="fill"/>
    </xf>
    <xf numFmtId="37" fontId="3" fillId="0" borderId="0" xfId="11" applyNumberFormat="1" applyFont="1" applyFill="1" applyProtection="1"/>
    <xf numFmtId="37" fontId="4" fillId="0" borderId="7" xfId="11" applyNumberFormat="1" applyFont="1" applyFill="1" applyBorder="1" applyAlignment="1" applyProtection="1">
      <alignment horizontal="fill"/>
      <protection locked="0"/>
    </xf>
    <xf numFmtId="37" fontId="41" fillId="0" borderId="7" xfId="11" applyNumberFormat="1" applyFont="1" applyFill="1" applyBorder="1" applyAlignment="1" applyProtection="1">
      <protection locked="0"/>
    </xf>
    <xf numFmtId="37" fontId="2" fillId="0" borderId="0" xfId="14" applyNumberFormat="1" applyFill="1"/>
    <xf numFmtId="37" fontId="3" fillId="0" borderId="0" xfId="14" applyNumberFormat="1" applyFont="1" applyFill="1" applyAlignment="1" applyProtection="1">
      <alignment horizontal="left"/>
    </xf>
    <xf numFmtId="37" fontId="5" fillId="0" borderId="0" xfId="14" applyNumberFormat="1" applyFont="1" applyFill="1" applyAlignment="1" applyProtection="1">
      <alignment horizontal="left"/>
    </xf>
    <xf numFmtId="37" fontId="4" fillId="0" borderId="0" xfId="14" applyNumberFormat="1" applyFont="1" applyFill="1" applyAlignment="1" applyProtection="1">
      <alignment horizontal="left"/>
      <protection locked="0"/>
    </xf>
    <xf numFmtId="164" fontId="0" fillId="0" borderId="0" xfId="0" applyFill="1"/>
    <xf numFmtId="37" fontId="2" fillId="0" borderId="0" xfId="11" applyNumberFormat="1" applyFill="1"/>
    <xf numFmtId="37" fontId="2" fillId="0" borderId="5" xfId="11" applyNumberFormat="1" applyFill="1" applyBorder="1"/>
    <xf numFmtId="37" fontId="7" fillId="0" borderId="8" xfId="11" applyNumberFormat="1" applyFont="1" applyFill="1" applyBorder="1" applyProtection="1"/>
    <xf numFmtId="37" fontId="7" fillId="0" borderId="1" xfId="11" applyNumberFormat="1" applyFont="1" applyFill="1" applyBorder="1" applyProtection="1"/>
    <xf numFmtId="37" fontId="7" fillId="0" borderId="1" xfId="11" quotePrefix="1" applyNumberFormat="1" applyFont="1" applyFill="1" applyBorder="1" applyAlignment="1" applyProtection="1">
      <alignment horizontal="center"/>
    </xf>
    <xf numFmtId="37" fontId="7" fillId="0" borderId="1" xfId="11" applyNumberFormat="1" applyFont="1" applyFill="1" applyBorder="1" applyAlignment="1" applyProtection="1">
      <alignment horizontal="center"/>
    </xf>
    <xf numFmtId="37" fontId="7" fillId="0" borderId="9" xfId="11" applyNumberFormat="1" applyFont="1" applyFill="1" applyBorder="1" applyProtection="1"/>
    <xf numFmtId="37" fontId="7" fillId="0" borderId="2" xfId="11" applyNumberFormat="1" applyFont="1" applyFill="1" applyBorder="1" applyAlignment="1" applyProtection="1">
      <alignment horizontal="center"/>
    </xf>
    <xf numFmtId="37" fontId="7" fillId="0" borderId="0" xfId="11" applyNumberFormat="1" applyFont="1" applyFill="1" applyBorder="1" applyProtection="1"/>
    <xf numFmtId="37" fontId="7" fillId="0" borderId="0" xfId="11" applyNumberFormat="1" applyFont="1" applyFill="1" applyBorder="1" applyAlignment="1" applyProtection="1">
      <alignment horizontal="center"/>
    </xf>
    <xf numFmtId="37" fontId="7" fillId="0" borderId="0" xfId="11" applyNumberFormat="1" applyFont="1" applyFill="1" applyBorder="1" applyAlignment="1" applyProtection="1">
      <alignment horizontal="centerContinuous"/>
    </xf>
    <xf numFmtId="164" fontId="0" fillId="0" borderId="0" xfId="0" applyFill="1" applyAlignment="1"/>
    <xf numFmtId="37" fontId="7" fillId="0" borderId="3" xfId="11" applyNumberFormat="1" applyFont="1" applyFill="1" applyBorder="1" applyProtection="1"/>
    <xf numFmtId="37" fontId="7" fillId="0" borderId="4" xfId="11" applyNumberFormat="1" applyFont="1" applyFill="1" applyBorder="1" applyProtection="1"/>
    <xf numFmtId="37" fontId="7" fillId="0" borderId="5" xfId="11" applyNumberFormat="1" applyFont="1" applyFill="1" applyBorder="1" applyProtection="1"/>
    <xf numFmtId="37" fontId="7" fillId="0" borderId="5" xfId="11" applyNumberFormat="1" applyFont="1" applyFill="1" applyBorder="1" applyAlignment="1" applyProtection="1">
      <alignment horizontal="center"/>
    </xf>
    <xf numFmtId="37" fontId="7" fillId="0" borderId="6" xfId="11" applyNumberFormat="1" applyFont="1" applyFill="1" applyBorder="1" applyAlignment="1" applyProtection="1">
      <alignment horizontal="center"/>
    </xf>
    <xf numFmtId="37" fontId="4" fillId="0" borderId="0" xfId="11" applyNumberFormat="1" applyFont="1" applyFill="1" applyProtection="1">
      <protection locked="0"/>
    </xf>
    <xf numFmtId="37" fontId="5" fillId="0" borderId="0" xfId="11" applyNumberFormat="1" applyFont="1" applyFill="1" applyAlignment="1" applyProtection="1">
      <alignment horizontal="left"/>
    </xf>
    <xf numFmtId="37" fontId="32" fillId="0" borderId="0" xfId="11" applyNumberFormat="1" applyFont="1" applyFill="1" applyBorder="1" applyAlignment="1" applyProtection="1">
      <alignment horizontal="right"/>
      <protection locked="0"/>
    </xf>
    <xf numFmtId="37" fontId="3" fillId="0" borderId="0" xfId="0" applyNumberFormat="1" applyFont="1" applyFill="1" applyAlignment="1" applyProtection="1">
      <alignment horizontal="right"/>
    </xf>
    <xf numFmtId="37" fontId="3" fillId="0" borderId="0" xfId="11" applyNumberFormat="1" applyFont="1" applyFill="1" applyBorder="1" applyAlignment="1" applyProtection="1"/>
    <xf numFmtId="37" fontId="3" fillId="0" borderId="0" xfId="11" quotePrefix="1" applyNumberFormat="1" applyFont="1" applyFill="1" applyBorder="1" applyAlignment="1" applyProtection="1"/>
    <xf numFmtId="37" fontId="3" fillId="0" borderId="0" xfId="11" quotePrefix="1" applyNumberFormat="1" applyFont="1" applyFill="1" applyBorder="1" applyAlignment="1" applyProtection="1">
      <alignment horizontal="fill"/>
    </xf>
    <xf numFmtId="37" fontId="4" fillId="0" borderId="0" xfId="11" applyNumberFormat="1" applyFont="1" applyFill="1" applyBorder="1" applyAlignment="1" applyProtection="1">
      <alignment horizontal="fill"/>
      <protection locked="0"/>
    </xf>
    <xf numFmtId="37" fontId="3" fillId="0" borderId="0" xfId="11" applyNumberFormat="1" applyFont="1" applyFill="1"/>
    <xf numFmtId="165" fontId="2" fillId="0" borderId="13" xfId="14" applyFill="1" applyBorder="1"/>
    <xf numFmtId="165" fontId="2" fillId="0" borderId="0" xfId="14" applyFill="1"/>
    <xf numFmtId="37" fontId="3" fillId="0" borderId="13" xfId="14" applyNumberFormat="1" applyFont="1" applyFill="1" applyBorder="1"/>
    <xf numFmtId="37" fontId="2" fillId="0" borderId="13" xfId="14" applyNumberFormat="1" applyFill="1" applyBorder="1"/>
    <xf numFmtId="37" fontId="3" fillId="0" borderId="7" xfId="14" applyNumberFormat="1" applyFont="1" applyFill="1" applyBorder="1"/>
    <xf numFmtId="38" fontId="42" fillId="0" borderId="13" xfId="1" applyNumberFormat="1" applyFont="1" applyFill="1" applyBorder="1"/>
    <xf numFmtId="37" fontId="4" fillId="0" borderId="7" xfId="11" applyNumberFormat="1" applyFont="1" applyFill="1" applyBorder="1" applyProtection="1"/>
    <xf numFmtId="37" fontId="4" fillId="0" borderId="7" xfId="4" applyNumberFormat="1" applyFont="1" applyBorder="1" applyProtection="1">
      <protection locked="0"/>
    </xf>
    <xf numFmtId="37" fontId="7" fillId="0" borderId="10" xfId="11" applyNumberFormat="1" applyFont="1" applyFill="1" applyBorder="1" applyAlignment="1" applyProtection="1">
      <alignment horizontal="center"/>
    </xf>
    <xf numFmtId="164" fontId="0" fillId="0" borderId="10" xfId="0" applyFill="1" applyBorder="1" applyAlignment="1"/>
    <xf numFmtId="37" fontId="7" fillId="0" borderId="10" xfId="11" applyNumberFormat="1" applyFont="1" applyBorder="1" applyAlignment="1" applyProtection="1">
      <alignment horizontal="center"/>
    </xf>
    <xf numFmtId="164" fontId="0" fillId="0" borderId="10" xfId="0" applyBorder="1" applyAlignment="1"/>
    <xf numFmtId="37" fontId="3" fillId="0" borderId="10" xfId="12" applyNumberFormat="1" applyFont="1" applyBorder="1" applyAlignment="1" applyProtection="1">
      <alignment horizontal="center"/>
    </xf>
    <xf numFmtId="37" fontId="5" fillId="0" borderId="0" xfId="12" applyNumberFormat="1" applyFont="1" applyBorder="1" applyAlignment="1" applyProtection="1">
      <alignment horizontal="center"/>
    </xf>
    <xf numFmtId="41" fontId="3" fillId="0" borderId="10" xfId="0" applyNumberFormat="1" applyFont="1" applyBorder="1" applyAlignment="1" applyProtection="1">
      <alignment horizontal="center"/>
    </xf>
  </cellXfs>
  <cellStyles count="15">
    <cellStyle name="Comma" xfId="1" builtinId="3"/>
    <cellStyle name="Normal" xfId="0" builtinId="0"/>
    <cellStyle name="Normal_E11.XLS" xfId="2"/>
    <cellStyle name="Normal_E12.XLS" xfId="3"/>
    <cellStyle name="Normal_E14.XLS" xfId="4"/>
    <cellStyle name="Normal_E16.XLS" xfId="5"/>
    <cellStyle name="Normal_E18.XLS" xfId="6"/>
    <cellStyle name="Normal_E2.XLS" xfId="7"/>
    <cellStyle name="Normal_E20.XLS" xfId="8"/>
    <cellStyle name="Normal_E21.XLS" xfId="9"/>
    <cellStyle name="Normal_E22.XLS" xfId="10"/>
    <cellStyle name="Normal_E4.XLS" xfId="11"/>
    <cellStyle name="Normal_E6.WK4" xfId="12"/>
    <cellStyle name="Normal_E7.XLS" xfId="13"/>
    <cellStyle name="Normal_E8.XLS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4"/>
  <sheetViews>
    <sheetView showGridLines="0" zoomScale="75" workbookViewId="0">
      <selection activeCell="E43" sqref="E43"/>
    </sheetView>
  </sheetViews>
  <sheetFormatPr defaultColWidth="20.59765625" defaultRowHeight="12.6" x14ac:dyDescent="0.25"/>
  <cols>
    <col min="1" max="1" width="7.59765625" style="263" customWidth="1"/>
    <col min="2" max="2" width="25.59765625" style="263" customWidth="1"/>
    <col min="3" max="3" width="45.3984375" style="263" customWidth="1"/>
    <col min="4" max="4" width="18.59765625" style="263" customWidth="1"/>
    <col min="5" max="9" width="20.59765625" style="263"/>
    <col min="10" max="10" width="7.59765625" style="263" customWidth="1"/>
    <col min="11" max="16384" width="20.59765625" style="263"/>
  </cols>
  <sheetData>
    <row r="1" spans="1:4" x14ac:dyDescent="0.25">
      <c r="A1" s="262" t="s">
        <v>0</v>
      </c>
      <c r="B1" s="262"/>
    </row>
    <row r="2" spans="1:4" x14ac:dyDescent="0.25">
      <c r="A2" s="3" t="s">
        <v>494</v>
      </c>
      <c r="B2" s="264"/>
      <c r="C2" s="265" t="s">
        <v>189</v>
      </c>
      <c r="D2" s="385" t="s">
        <v>542</v>
      </c>
    </row>
    <row r="3" spans="1:4" x14ac:dyDescent="0.25">
      <c r="A3" s="3" t="s">
        <v>497</v>
      </c>
      <c r="B3" s="264"/>
      <c r="C3" s="265"/>
      <c r="D3" s="435"/>
    </row>
    <row r="4" spans="1:4" x14ac:dyDescent="0.25">
      <c r="A4" s="262" t="s">
        <v>190</v>
      </c>
      <c r="B4" s="262"/>
    </row>
    <row r="5" spans="1:4" ht="13.8" x14ac:dyDescent="0.3">
      <c r="A5" s="112" t="s">
        <v>586</v>
      </c>
      <c r="B5" s="264"/>
      <c r="C5" s="265" t="s">
        <v>191</v>
      </c>
      <c r="D5" s="386"/>
    </row>
    <row r="6" spans="1:4" ht="13.8" x14ac:dyDescent="0.3">
      <c r="A6" s="264"/>
      <c r="B6" s="264"/>
      <c r="D6"/>
    </row>
    <row r="7" spans="1:4" x14ac:dyDescent="0.25">
      <c r="A7" s="263" t="s">
        <v>192</v>
      </c>
      <c r="B7" s="264"/>
      <c r="D7" s="322" t="str">
        <f>A2</f>
        <v>COMPANY # 20R</v>
      </c>
    </row>
    <row r="8" spans="1:4" x14ac:dyDescent="0.25">
      <c r="A8" s="267"/>
      <c r="B8" s="264"/>
      <c r="D8" s="266"/>
    </row>
    <row r="9" spans="1:4" x14ac:dyDescent="0.25">
      <c r="A9" s="268" t="s">
        <v>193</v>
      </c>
      <c r="B9" s="269" t="s">
        <v>194</v>
      </c>
      <c r="C9" s="270" t="s">
        <v>195</v>
      </c>
      <c r="D9" s="271" t="s">
        <v>196</v>
      </c>
    </row>
    <row r="10" spans="1:4" x14ac:dyDescent="0.25">
      <c r="C10" s="272"/>
      <c r="D10" s="272"/>
    </row>
    <row r="11" spans="1:4" x14ac:dyDescent="0.25">
      <c r="A11" s="262" t="s">
        <v>197</v>
      </c>
      <c r="B11" s="273" t="s">
        <v>198</v>
      </c>
      <c r="C11" s="262" t="s">
        <v>199</v>
      </c>
      <c r="D11" s="274" t="s">
        <v>601</v>
      </c>
    </row>
    <row r="12" spans="1:4" ht="6.75" customHeight="1" x14ac:dyDescent="0.25">
      <c r="C12" s="272"/>
      <c r="D12" s="272"/>
    </row>
    <row r="13" spans="1:4" x14ac:dyDescent="0.25">
      <c r="A13" s="262" t="s">
        <v>200</v>
      </c>
      <c r="B13" s="273" t="s">
        <v>201</v>
      </c>
      <c r="C13" s="262" t="s">
        <v>202</v>
      </c>
      <c r="D13" s="274" t="s">
        <v>500</v>
      </c>
    </row>
    <row r="14" spans="1:4" ht="7.5" customHeight="1" x14ac:dyDescent="0.25"/>
    <row r="15" spans="1:4" x14ac:dyDescent="0.25">
      <c r="A15" s="262" t="s">
        <v>203</v>
      </c>
      <c r="B15" s="263" t="s">
        <v>204</v>
      </c>
      <c r="C15" s="262" t="s">
        <v>205</v>
      </c>
    </row>
    <row r="16" spans="1:4" ht="13.8" x14ac:dyDescent="0.3">
      <c r="A16"/>
      <c r="B16" s="262" t="s">
        <v>206</v>
      </c>
      <c r="C16" s="262" t="s">
        <v>460</v>
      </c>
      <c r="D16" s="274" t="s">
        <v>500</v>
      </c>
    </row>
    <row r="17" spans="1:4" ht="7.5" customHeight="1" x14ac:dyDescent="0.3">
      <c r="D17"/>
    </row>
    <row r="18" spans="1:4" x14ac:dyDescent="0.25">
      <c r="A18" s="262" t="s">
        <v>391</v>
      </c>
      <c r="B18" s="262" t="s">
        <v>413</v>
      </c>
      <c r="C18" s="262" t="s">
        <v>461</v>
      </c>
      <c r="D18" s="274" t="s">
        <v>500</v>
      </c>
    </row>
    <row r="19" spans="1:4" ht="7.5" customHeight="1" x14ac:dyDescent="0.25"/>
    <row r="20" spans="1:4" x14ac:dyDescent="0.25">
      <c r="A20" s="262" t="s">
        <v>287</v>
      </c>
      <c r="B20" s="262">
        <v>344</v>
      </c>
      <c r="C20" s="262" t="s">
        <v>302</v>
      </c>
      <c r="D20" s="274" t="s">
        <v>500</v>
      </c>
    </row>
    <row r="21" spans="1:4" ht="7.5" customHeight="1" x14ac:dyDescent="0.25"/>
    <row r="22" spans="1:4" x14ac:dyDescent="0.25">
      <c r="A22" s="262" t="s">
        <v>207</v>
      </c>
      <c r="B22" s="262" t="s">
        <v>53</v>
      </c>
      <c r="C22" s="262" t="s">
        <v>208</v>
      </c>
      <c r="D22" s="274" t="s">
        <v>500</v>
      </c>
    </row>
    <row r="23" spans="1:4" x14ac:dyDescent="0.25">
      <c r="A23" s="262"/>
      <c r="B23" s="262" t="s">
        <v>334</v>
      </c>
      <c r="C23" s="262" t="s">
        <v>209</v>
      </c>
      <c r="D23" s="275"/>
    </row>
    <row r="24" spans="1:4" ht="7.5" customHeight="1" x14ac:dyDescent="0.25"/>
    <row r="25" spans="1:4" x14ac:dyDescent="0.25">
      <c r="A25" s="262" t="s">
        <v>210</v>
      </c>
      <c r="B25" s="273" t="s">
        <v>303</v>
      </c>
      <c r="C25" s="262" t="s">
        <v>211</v>
      </c>
      <c r="D25" s="274" t="s">
        <v>601</v>
      </c>
    </row>
    <row r="26" spans="1:4" ht="7.5" customHeight="1" x14ac:dyDescent="0.25"/>
    <row r="27" spans="1:4" x14ac:dyDescent="0.25">
      <c r="A27" s="262" t="s">
        <v>212</v>
      </c>
      <c r="B27" s="273" t="s">
        <v>213</v>
      </c>
      <c r="C27" s="262" t="s">
        <v>462</v>
      </c>
      <c r="D27" s="274" t="s">
        <v>601</v>
      </c>
    </row>
    <row r="28" spans="1:4" ht="7.5" customHeight="1" x14ac:dyDescent="0.25"/>
    <row r="29" spans="1:4" x14ac:dyDescent="0.25">
      <c r="A29" s="262" t="s">
        <v>214</v>
      </c>
      <c r="B29" s="262" t="s">
        <v>412</v>
      </c>
      <c r="C29" s="262" t="s">
        <v>305</v>
      </c>
      <c r="D29" s="274" t="s">
        <v>500</v>
      </c>
    </row>
    <row r="30" spans="1:4" x14ac:dyDescent="0.25">
      <c r="A30" s="262"/>
      <c r="B30" s="262" t="s">
        <v>304</v>
      </c>
      <c r="C30" s="262"/>
      <c r="D30" s="275"/>
    </row>
    <row r="31" spans="1:4" ht="7.5" customHeight="1" x14ac:dyDescent="0.25"/>
    <row r="32" spans="1:4" x14ac:dyDescent="0.25">
      <c r="A32" s="262" t="s">
        <v>215</v>
      </c>
      <c r="B32" s="273" t="s">
        <v>216</v>
      </c>
      <c r="C32" s="262" t="s">
        <v>217</v>
      </c>
      <c r="D32" s="274" t="s">
        <v>601</v>
      </c>
    </row>
    <row r="33" spans="1:33" ht="7.5" customHeight="1" x14ac:dyDescent="0.25"/>
    <row r="34" spans="1:33" x14ac:dyDescent="0.25">
      <c r="A34" s="262" t="s">
        <v>296</v>
      </c>
      <c r="B34" s="273">
        <v>855</v>
      </c>
      <c r="C34" s="262" t="s">
        <v>306</v>
      </c>
      <c r="D34" s="274" t="s">
        <v>500</v>
      </c>
    </row>
    <row r="35" spans="1:33" ht="7.5" customHeight="1" x14ac:dyDescent="0.25"/>
    <row r="36" spans="1:33" x14ac:dyDescent="0.25">
      <c r="A36" s="262" t="s">
        <v>218</v>
      </c>
      <c r="B36" s="273" t="s">
        <v>219</v>
      </c>
      <c r="C36" s="262" t="s">
        <v>463</v>
      </c>
      <c r="D36" s="274" t="s">
        <v>500</v>
      </c>
    </row>
    <row r="37" spans="1:33" ht="7.5" customHeight="1" x14ac:dyDescent="0.25"/>
    <row r="38" spans="1:33" x14ac:dyDescent="0.25">
      <c r="A38" s="262" t="s">
        <v>220</v>
      </c>
      <c r="B38" s="273" t="s">
        <v>221</v>
      </c>
      <c r="C38" s="262" t="s">
        <v>222</v>
      </c>
      <c r="D38" s="274" t="s">
        <v>601</v>
      </c>
    </row>
    <row r="39" spans="1:33" ht="7.5" customHeight="1" x14ac:dyDescent="0.25"/>
    <row r="40" spans="1:33" x14ac:dyDescent="0.25">
      <c r="A40" s="262" t="s">
        <v>133</v>
      </c>
      <c r="B40" s="262"/>
      <c r="C40" s="262" t="s">
        <v>223</v>
      </c>
      <c r="D40" s="274" t="s">
        <v>500</v>
      </c>
    </row>
    <row r="41" spans="1:33" ht="6.75" customHeight="1" x14ac:dyDescent="0.25">
      <c r="A41" s="262"/>
      <c r="B41" s="262"/>
      <c r="C41" s="262"/>
      <c r="D41" s="275"/>
    </row>
    <row r="42" spans="1:33" x14ac:dyDescent="0.25">
      <c r="A42" s="262" t="s">
        <v>235</v>
      </c>
      <c r="B42" s="262" t="s">
        <v>415</v>
      </c>
      <c r="C42" s="262" t="s">
        <v>373</v>
      </c>
      <c r="D42" s="274" t="s">
        <v>601</v>
      </c>
    </row>
    <row r="43" spans="1:33" x14ac:dyDescent="0.25">
      <c r="A43" s="262"/>
      <c r="B43" s="262" t="s">
        <v>12</v>
      </c>
      <c r="C43" s="262" t="s">
        <v>307</v>
      </c>
      <c r="D43" s="275"/>
    </row>
    <row r="44" spans="1:33" ht="6.75" customHeight="1" x14ac:dyDescent="0.25">
      <c r="A44" s="262"/>
      <c r="B44" s="262"/>
      <c r="C44" s="262"/>
      <c r="D44" s="275"/>
    </row>
    <row r="45" spans="1:33" ht="13.8" x14ac:dyDescent="0.3">
      <c r="A45" s="262" t="s">
        <v>227</v>
      </c>
      <c r="B45" s="262" t="s">
        <v>204</v>
      </c>
      <c r="C45" s="262" t="s">
        <v>228</v>
      </c>
      <c r="D45" s="274" t="s">
        <v>500</v>
      </c>
      <c r="AG45"/>
    </row>
    <row r="46" spans="1:33" x14ac:dyDescent="0.25">
      <c r="B46" s="262" t="s">
        <v>206</v>
      </c>
      <c r="C46" s="263" t="s">
        <v>12</v>
      </c>
    </row>
    <row r="48" spans="1:33" x14ac:dyDescent="0.25">
      <c r="A48" s="276"/>
      <c r="B48" s="277"/>
      <c r="C48" s="270" t="s">
        <v>224</v>
      </c>
      <c r="D48" s="278"/>
    </row>
    <row r="49" spans="1:4" x14ac:dyDescent="0.25">
      <c r="C49" s="272"/>
    </row>
    <row r="50" spans="1:4" x14ac:dyDescent="0.25">
      <c r="A50" s="262" t="s">
        <v>225</v>
      </c>
      <c r="B50" s="273" t="s">
        <v>414</v>
      </c>
      <c r="C50" s="262" t="s">
        <v>226</v>
      </c>
      <c r="D50" s="274"/>
    </row>
    <row r="51" spans="1:4" ht="7.5" customHeight="1" x14ac:dyDescent="0.25"/>
    <row r="52" spans="1:4" x14ac:dyDescent="0.25">
      <c r="A52" s="262"/>
      <c r="B52" s="262"/>
      <c r="C52" s="262"/>
      <c r="D52" s="275"/>
    </row>
    <row r="53" spans="1:4" x14ac:dyDescent="0.25">
      <c r="A53" s="262"/>
      <c r="B53" s="262"/>
      <c r="D53" s="275"/>
    </row>
    <row r="54" spans="1:4" x14ac:dyDescent="0.25">
      <c r="A54" s="262"/>
      <c r="B54" s="273"/>
      <c r="C54" s="262"/>
      <c r="D54" s="323" t="str">
        <f>A2</f>
        <v>COMPANY # 20R</v>
      </c>
    </row>
  </sheetData>
  <printOptions gridLinesSet="0"/>
  <pageMargins left="0" right="0.25" top="1" bottom="0" header="0.5" footer="0.5"/>
  <pageSetup scale="98" orientation="portrait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77" t="s">
        <v>499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77" t="s">
        <v>448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41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112" t="s">
        <v>531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77" t="s">
        <v>1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</v>
      </c>
      <c r="R7" s="100"/>
    </row>
    <row r="8" spans="1:18" ht="14.4" thickBot="1" x14ac:dyDescent="0.35">
      <c r="A8" s="77" t="s">
        <v>2</v>
      </c>
      <c r="B8" s="73"/>
      <c r="C8" s="74"/>
      <c r="E8" s="74"/>
      <c r="G8" s="74"/>
      <c r="I8" s="74"/>
      <c r="M8" s="74"/>
      <c r="N8" s="74"/>
      <c r="O8" s="74"/>
      <c r="Q8" s="78" t="s">
        <v>42</v>
      </c>
      <c r="R8" s="78"/>
    </row>
    <row r="9" spans="1:18" ht="19.5" customHeight="1" thickTop="1" x14ac:dyDescent="0.3">
      <c r="A9" s="79"/>
      <c r="B9" s="80"/>
      <c r="C9" s="306" t="s">
        <v>421</v>
      </c>
      <c r="D9" s="81"/>
      <c r="E9" s="80"/>
      <c r="F9" s="81"/>
      <c r="G9" s="80"/>
      <c r="H9" s="81"/>
      <c r="I9" s="665" t="s">
        <v>308</v>
      </c>
      <c r="J9" s="665"/>
      <c r="K9" s="665"/>
      <c r="L9" s="665"/>
      <c r="M9" s="665"/>
      <c r="N9" s="443"/>
      <c r="O9" s="443"/>
      <c r="P9" s="81"/>
      <c r="Q9" s="82"/>
      <c r="R9" s="84"/>
    </row>
    <row r="10" spans="1:18" x14ac:dyDescent="0.3">
      <c r="A10" s="83"/>
      <c r="B10" s="84"/>
      <c r="C10" s="85" t="s">
        <v>309</v>
      </c>
      <c r="D10" s="86"/>
      <c r="E10" s="84"/>
      <c r="F10" s="86"/>
      <c r="G10" s="85" t="s">
        <v>43</v>
      </c>
      <c r="H10" s="86"/>
      <c r="I10" s="84"/>
      <c r="J10" s="86"/>
      <c r="K10" s="86"/>
      <c r="L10" s="86"/>
      <c r="M10" s="84"/>
      <c r="N10" s="84"/>
      <c r="O10" s="85" t="s">
        <v>310</v>
      </c>
      <c r="P10" s="86"/>
      <c r="Q10" s="87" t="s">
        <v>44</v>
      </c>
      <c r="R10" s="85"/>
    </row>
    <row r="11" spans="1:18" x14ac:dyDescent="0.3">
      <c r="A11" s="88" t="s">
        <v>6</v>
      </c>
      <c r="B11" s="85"/>
      <c r="C11" s="85" t="s">
        <v>4</v>
      </c>
      <c r="D11" s="86"/>
      <c r="E11" s="85" t="s">
        <v>38</v>
      </c>
      <c r="F11" s="86"/>
      <c r="G11" s="85" t="s">
        <v>26</v>
      </c>
      <c r="H11" s="86"/>
      <c r="I11" s="85" t="s">
        <v>311</v>
      </c>
      <c r="J11" s="86"/>
      <c r="K11" s="85" t="s">
        <v>312</v>
      </c>
      <c r="L11" s="86"/>
      <c r="M11" s="85" t="s">
        <v>5</v>
      </c>
      <c r="N11" s="85"/>
      <c r="O11" s="85" t="s">
        <v>39</v>
      </c>
      <c r="P11" s="86"/>
      <c r="Q11" s="87" t="s">
        <v>7</v>
      </c>
      <c r="R11" s="85"/>
    </row>
    <row r="12" spans="1:18" ht="14.4" thickBot="1" x14ac:dyDescent="0.35">
      <c r="A12" s="89"/>
      <c r="B12" s="90"/>
      <c r="C12" s="91" t="s">
        <v>45</v>
      </c>
      <c r="D12" s="92"/>
      <c r="E12" s="91" t="s">
        <v>313</v>
      </c>
      <c r="F12" s="92"/>
      <c r="G12" s="91" t="s">
        <v>313</v>
      </c>
      <c r="H12" s="92"/>
      <c r="I12" s="444" t="s">
        <v>314</v>
      </c>
      <c r="J12" s="92"/>
      <c r="K12" s="444" t="s">
        <v>315</v>
      </c>
      <c r="L12" s="92"/>
      <c r="M12" s="91" t="s">
        <v>316</v>
      </c>
      <c r="N12" s="91"/>
      <c r="O12" s="91" t="s">
        <v>317</v>
      </c>
      <c r="P12" s="92"/>
      <c r="Q12" s="93" t="s">
        <v>313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480</v>
      </c>
      <c r="B14" s="94"/>
      <c r="C14" s="95"/>
      <c r="E14" s="96"/>
      <c r="G14" s="96"/>
      <c r="I14" s="96"/>
      <c r="K14" s="96"/>
      <c r="M14" s="96"/>
      <c r="N14" s="445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481</v>
      </c>
      <c r="B15" s="94"/>
      <c r="C15" s="95"/>
      <c r="E15" s="96"/>
      <c r="G15" s="96"/>
      <c r="I15" s="96"/>
      <c r="K15" s="96"/>
      <c r="M15" s="96"/>
      <c r="N15" s="445"/>
      <c r="O15" s="96"/>
      <c r="Q15" s="95">
        <f t="shared" si="0"/>
        <v>0</v>
      </c>
      <c r="R15" s="84"/>
    </row>
    <row r="16" spans="1:18" ht="18.75" customHeight="1" x14ac:dyDescent="0.3">
      <c r="A16" s="94" t="s">
        <v>482</v>
      </c>
      <c r="B16" s="94"/>
      <c r="C16" s="95"/>
      <c r="E16" s="96"/>
      <c r="G16" s="96"/>
      <c r="I16" s="96"/>
      <c r="K16" s="96"/>
      <c r="M16" s="96"/>
      <c r="N16" s="445"/>
      <c r="O16" s="96"/>
      <c r="Q16" s="95">
        <f t="shared" si="0"/>
        <v>0</v>
      </c>
      <c r="R16" s="84"/>
    </row>
    <row r="17" spans="1:18" ht="18.75" customHeight="1" x14ac:dyDescent="0.3">
      <c r="A17" s="94" t="s">
        <v>483</v>
      </c>
      <c r="B17" s="94"/>
      <c r="C17" s="95"/>
      <c r="E17" s="96"/>
      <c r="G17" s="96"/>
      <c r="I17" s="96"/>
      <c r="K17" s="96"/>
      <c r="M17" s="96"/>
      <c r="N17" s="445"/>
      <c r="O17" s="96"/>
      <c r="Q17" s="95">
        <f t="shared" si="0"/>
        <v>0</v>
      </c>
      <c r="R17" s="84"/>
    </row>
    <row r="18" spans="1:18" ht="18.75" customHeight="1" x14ac:dyDescent="0.3">
      <c r="A18" s="94" t="s">
        <v>484</v>
      </c>
      <c r="B18" s="94"/>
      <c r="C18" s="95"/>
      <c r="E18" s="96"/>
      <c r="G18" s="96"/>
      <c r="I18" s="96"/>
      <c r="K18" s="96"/>
      <c r="M18" s="96"/>
      <c r="N18" s="445"/>
      <c r="O18" s="96"/>
      <c r="Q18" s="95">
        <f t="shared" si="0"/>
        <v>0</v>
      </c>
      <c r="R18" s="84"/>
    </row>
    <row r="19" spans="1:18" ht="18.75" customHeight="1" x14ac:dyDescent="0.3">
      <c r="A19" s="94" t="s">
        <v>318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45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3">
      <c r="A20" s="94" t="s">
        <v>319</v>
      </c>
      <c r="B20" s="94"/>
      <c r="C20" s="95"/>
      <c r="E20" s="96"/>
      <c r="G20" s="96"/>
      <c r="I20" s="96"/>
      <c r="K20" s="96"/>
      <c r="M20" s="96"/>
      <c r="N20" s="445"/>
      <c r="O20" s="96"/>
      <c r="Q20" s="95">
        <f t="shared" si="0"/>
        <v>0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320</v>
      </c>
      <c r="B23" s="100"/>
      <c r="C23" s="90">
        <f>SUM(C19:C21)</f>
        <v>0</v>
      </c>
      <c r="D23" s="446" t="s">
        <v>20</v>
      </c>
      <c r="E23" s="90">
        <f>SUM(E19:E21)</f>
        <v>0</v>
      </c>
      <c r="F23" s="446" t="s">
        <v>29</v>
      </c>
      <c r="G23" s="90">
        <f>SUM(G19:G21)</f>
        <v>0</v>
      </c>
      <c r="H23" s="446" t="s">
        <v>29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47" t="s">
        <v>20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50</v>
      </c>
      <c r="G25" s="74"/>
      <c r="I25" s="101"/>
      <c r="J25" s="102"/>
      <c r="K25" s="101"/>
      <c r="L25" s="102"/>
      <c r="M25" s="101" t="s">
        <v>47</v>
      </c>
      <c r="N25" s="101"/>
      <c r="O25" s="101" t="s">
        <v>48</v>
      </c>
      <c r="P25" s="103" t="s">
        <v>20</v>
      </c>
      <c r="Q25" s="104" t="s">
        <v>49</v>
      </c>
      <c r="R25" s="104"/>
    </row>
    <row r="26" spans="1:18" x14ac:dyDescent="0.3">
      <c r="A26" s="74"/>
      <c r="B26" s="74"/>
      <c r="C26" s="74"/>
      <c r="F26" s="73" t="s">
        <v>52</v>
      </c>
      <c r="G26" s="74"/>
      <c r="I26" s="74"/>
      <c r="M26" s="74"/>
      <c r="N26" s="74"/>
      <c r="O26" s="74"/>
      <c r="Q26" s="104" t="s">
        <v>51</v>
      </c>
      <c r="R26" s="104"/>
    </row>
    <row r="27" spans="1:18" x14ac:dyDescent="0.3">
      <c r="A27" s="74"/>
      <c r="B27" s="74"/>
      <c r="C27" s="74"/>
      <c r="F27" s="73" t="s">
        <v>54</v>
      </c>
      <c r="G27" s="74"/>
      <c r="I27" s="74"/>
      <c r="M27" s="74"/>
      <c r="N27" s="74"/>
      <c r="O27" s="74"/>
      <c r="Q27" s="298" t="s">
        <v>419</v>
      </c>
      <c r="R27" s="298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55</v>
      </c>
      <c r="R28" s="107"/>
    </row>
    <row r="29" spans="1:18" ht="14.4" thickBot="1" x14ac:dyDescent="0.35">
      <c r="H29" s="666" t="s">
        <v>409</v>
      </c>
      <c r="I29" s="666"/>
      <c r="J29" s="666"/>
      <c r="K29" s="666"/>
      <c r="L29" s="666"/>
      <c r="M29" s="666"/>
      <c r="N29" s="666"/>
      <c r="O29" s="666"/>
      <c r="P29" s="666"/>
      <c r="Q29" s="666"/>
    </row>
    <row r="30" spans="1:18" ht="14.4" thickTop="1" x14ac:dyDescent="0.3">
      <c r="A30" s="75"/>
      <c r="B30" s="75"/>
      <c r="C30" s="74"/>
      <c r="E30" s="74"/>
      <c r="G30" s="74"/>
      <c r="H30" s="454"/>
      <c r="I30" s="80"/>
      <c r="J30" s="81"/>
      <c r="K30" s="81"/>
      <c r="L30" s="81"/>
      <c r="M30" s="455" t="s">
        <v>323</v>
      </c>
      <c r="N30" s="81"/>
      <c r="O30" s="455" t="s">
        <v>324</v>
      </c>
      <c r="P30" s="455"/>
      <c r="Q30" s="456" t="s">
        <v>325</v>
      </c>
      <c r="R30" s="74"/>
    </row>
    <row r="31" spans="1:18" ht="14.4" thickBot="1" x14ac:dyDescent="0.35">
      <c r="A31" s="666" t="s">
        <v>321</v>
      </c>
      <c r="B31" s="666"/>
      <c r="C31" s="666"/>
      <c r="D31" s="666"/>
      <c r="E31" s="666"/>
      <c r="G31" s="449"/>
      <c r="H31" s="457" t="s">
        <v>57</v>
      </c>
      <c r="I31" s="458"/>
      <c r="J31" s="92"/>
      <c r="K31" s="92"/>
      <c r="L31" s="92"/>
      <c r="M31" s="91" t="s">
        <v>313</v>
      </c>
      <c r="N31" s="92"/>
      <c r="O31" s="91" t="s">
        <v>313</v>
      </c>
      <c r="P31" s="91"/>
      <c r="Q31" s="93" t="s">
        <v>313</v>
      </c>
    </row>
    <row r="32" spans="1:18" ht="4.5" customHeight="1" thickTop="1" thickBot="1" x14ac:dyDescent="0.35">
      <c r="A32" s="448"/>
      <c r="B32" s="448"/>
      <c r="C32" s="448"/>
      <c r="D32" s="448"/>
      <c r="E32" s="448"/>
      <c r="G32" s="449"/>
      <c r="H32" s="448"/>
      <c r="I32" s="448"/>
      <c r="J32" s="448"/>
      <c r="K32" s="448"/>
      <c r="L32" s="448"/>
      <c r="M32" s="448"/>
      <c r="N32" s="448"/>
      <c r="O32" s="448"/>
      <c r="P32" s="448"/>
      <c r="Q32" s="448"/>
    </row>
    <row r="33" spans="1:17" ht="16.5" customHeight="1" thickTop="1" thickBot="1" x14ac:dyDescent="0.35">
      <c r="A33" s="450" t="s">
        <v>6</v>
      </c>
      <c r="B33" s="451"/>
      <c r="C33" s="452" t="s">
        <v>322</v>
      </c>
      <c r="D33" s="451"/>
      <c r="E33" s="453" t="s">
        <v>313</v>
      </c>
      <c r="G33" s="84"/>
      <c r="H33" s="108" t="s">
        <v>280</v>
      </c>
    </row>
    <row r="34" spans="1:17" ht="14.4" thickTop="1" x14ac:dyDescent="0.3">
      <c r="A34" s="84"/>
      <c r="B34" s="75"/>
      <c r="E34" s="75"/>
      <c r="H34" s="108" t="s">
        <v>441</v>
      </c>
    </row>
    <row r="35" spans="1:17" ht="3.75" customHeight="1" x14ac:dyDescent="0.3">
      <c r="A35" s="84"/>
      <c r="B35" s="75"/>
      <c r="E35" s="75"/>
      <c r="H35" s="459"/>
      <c r="I35" s="459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/>
      <c r="B36" s="75"/>
      <c r="C36" s="105"/>
      <c r="E36" s="105"/>
      <c r="H36" s="73" t="s">
        <v>58</v>
      </c>
      <c r="I36" s="459"/>
      <c r="J36" s="86"/>
      <c r="K36" s="86"/>
      <c r="L36" s="86"/>
      <c r="M36" s="74"/>
      <c r="N36" s="75"/>
      <c r="O36" s="86"/>
      <c r="P36" s="86"/>
    </row>
    <row r="37" spans="1:17" x14ac:dyDescent="0.3">
      <c r="A37" s="95"/>
      <c r="B37" s="75"/>
      <c r="C37" s="105"/>
      <c r="E37" s="105"/>
      <c r="H37" s="73" t="s">
        <v>59</v>
      </c>
      <c r="I37" s="459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326</v>
      </c>
      <c r="I39" s="459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60"/>
      <c r="B40" s="75"/>
      <c r="C40" s="460"/>
      <c r="E40" s="460"/>
      <c r="H40" s="73" t="s">
        <v>327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60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61" t="s">
        <v>75</v>
      </c>
      <c r="E46" s="462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328</v>
      </c>
      <c r="I47" s="459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329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330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47"/>
      <c r="B50" s="86"/>
      <c r="C50" s="86"/>
      <c r="D50" s="86"/>
      <c r="E50" s="463"/>
      <c r="H50" s="73" t="s">
        <v>331</v>
      </c>
      <c r="I50" s="459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64"/>
      <c r="D51" s="86"/>
      <c r="E51" s="463"/>
      <c r="H51" s="73" t="s">
        <v>332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63"/>
      <c r="H52" s="73" t="s">
        <v>333</v>
      </c>
      <c r="I52" s="459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63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63"/>
      <c r="H54" s="73" t="s">
        <v>60</v>
      </c>
      <c r="I54" s="459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63"/>
      <c r="H55" s="465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3">
      <c r="A56" s="466"/>
      <c r="B56" s="86"/>
      <c r="C56" s="466"/>
      <c r="D56" s="86"/>
      <c r="E56" s="463"/>
      <c r="H56" s="445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63"/>
      <c r="H57" s="465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66"/>
      <c r="B58" s="86"/>
      <c r="C58" s="84"/>
      <c r="D58" s="86"/>
      <c r="E58" s="463"/>
      <c r="H58" s="445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63"/>
      <c r="H59" s="465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63"/>
      <c r="H60" s="445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63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67"/>
      <c r="B62" s="86"/>
      <c r="C62" s="463"/>
      <c r="D62" s="86"/>
      <c r="E62" s="468"/>
      <c r="G62" s="86"/>
      <c r="H62" s="86"/>
      <c r="I62" s="86"/>
      <c r="J62" s="86"/>
      <c r="K62" s="469" t="s">
        <v>75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4.4" thickTop="1" x14ac:dyDescent="0.3">
      <c r="A63" s="84"/>
      <c r="B63" s="86"/>
      <c r="C63" s="84"/>
      <c r="D63" s="86"/>
      <c r="E63" s="463"/>
      <c r="H63" s="86"/>
      <c r="I63" s="84"/>
      <c r="K63" s="74"/>
      <c r="M63" s="470"/>
      <c r="N63" s="102"/>
      <c r="P63" s="101"/>
      <c r="Q63" s="470"/>
      <c r="R63" s="470"/>
    </row>
    <row r="64" spans="1:18" x14ac:dyDescent="0.3">
      <c r="A64" s="84"/>
      <c r="B64" s="86"/>
      <c r="C64" s="84"/>
      <c r="D64" s="86"/>
      <c r="E64" s="463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</v>
      </c>
      <c r="R65" s="100"/>
    </row>
    <row r="66" spans="1:18" x14ac:dyDescent="0.3">
      <c r="A66" s="463"/>
      <c r="B66" s="86"/>
      <c r="C66" s="463"/>
      <c r="D66" s="86"/>
      <c r="E66" s="463"/>
      <c r="H66" s="86"/>
      <c r="I66" s="463"/>
      <c r="Q66" s="100" t="s">
        <v>42</v>
      </c>
      <c r="R66" s="100"/>
    </row>
    <row r="67" spans="1:18" x14ac:dyDescent="0.3">
      <c r="A67" s="463"/>
      <c r="B67" s="86"/>
      <c r="C67" s="463"/>
      <c r="H67" s="86"/>
      <c r="I67" s="463"/>
    </row>
    <row r="68" spans="1:18" x14ac:dyDescent="0.3">
      <c r="A68" s="463"/>
      <c r="B68" s="86"/>
      <c r="C68" s="463"/>
      <c r="H68" s="86"/>
      <c r="I68" s="463"/>
    </row>
    <row r="69" spans="1:18" x14ac:dyDescent="0.3">
      <c r="B69" s="75"/>
      <c r="H69" s="86"/>
      <c r="I69" s="463"/>
    </row>
    <row r="70" spans="1:18" x14ac:dyDescent="0.3">
      <c r="D70" s="76"/>
      <c r="H70" s="86"/>
      <c r="I70" s="463"/>
    </row>
    <row r="71" spans="1:18" x14ac:dyDescent="0.3">
      <c r="B71" s="75"/>
      <c r="H71" s="86"/>
      <c r="I71" s="463"/>
    </row>
    <row r="72" spans="1:18" x14ac:dyDescent="0.3">
      <c r="B72" s="75"/>
      <c r="H72" s="86"/>
      <c r="I72" s="463"/>
    </row>
    <row r="73" spans="1:18" x14ac:dyDescent="0.3">
      <c r="B73" s="75"/>
      <c r="H73" s="86"/>
      <c r="I73" s="463"/>
      <c r="Q73" s="74"/>
      <c r="R73" s="74"/>
    </row>
    <row r="74" spans="1:18" x14ac:dyDescent="0.3">
      <c r="B74" s="75"/>
      <c r="H74" s="86"/>
      <c r="I74" s="463"/>
    </row>
    <row r="75" spans="1:18" x14ac:dyDescent="0.3">
      <c r="B75" s="75"/>
      <c r="H75" s="86"/>
      <c r="I75" s="463"/>
    </row>
    <row r="76" spans="1:18" x14ac:dyDescent="0.3">
      <c r="B76" s="75"/>
      <c r="H76" s="86"/>
      <c r="I76" s="463"/>
    </row>
    <row r="77" spans="1:18" x14ac:dyDescent="0.3">
      <c r="B77" s="75"/>
      <c r="H77" s="86"/>
      <c r="I77" s="463"/>
    </row>
    <row r="78" spans="1:18" x14ac:dyDescent="0.3">
      <c r="B78" s="75"/>
      <c r="H78" s="86"/>
      <c r="I78" s="463"/>
    </row>
    <row r="79" spans="1:18" x14ac:dyDescent="0.3">
      <c r="B79" s="75"/>
      <c r="H79" s="86"/>
      <c r="I79" s="463"/>
    </row>
    <row r="80" spans="1:18" x14ac:dyDescent="0.3">
      <c r="B80" s="75"/>
      <c r="H80" s="86"/>
      <c r="I80" s="463"/>
    </row>
    <row r="81" spans="2:9" x14ac:dyDescent="0.3">
      <c r="B81" s="75"/>
      <c r="H81" s="86"/>
      <c r="I81" s="463"/>
    </row>
    <row r="82" spans="2:9" x14ac:dyDescent="0.3">
      <c r="H82" s="86"/>
      <c r="I82" s="463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2" transitionEvaluation="1">
    <pageSetUpPr fitToPage="1"/>
  </sheetPr>
  <dimension ref="A1:AD75"/>
  <sheetViews>
    <sheetView showGridLines="0" topLeftCell="A32" zoomScale="75" workbookViewId="0"/>
  </sheetViews>
  <sheetFormatPr defaultColWidth="14.59765625" defaultRowHeight="15.6" x14ac:dyDescent="0.3"/>
  <cols>
    <col min="1" max="1" width="33" style="145" customWidth="1"/>
    <col min="2" max="2" width="1.59765625" style="145" customWidth="1"/>
    <col min="3" max="3" width="16.69921875" style="145" customWidth="1"/>
    <col min="4" max="4" width="1.59765625" style="145" customWidth="1"/>
    <col min="5" max="5" width="8.59765625" style="559" customWidth="1"/>
    <col min="6" max="6" width="1.59765625" style="557" customWidth="1"/>
    <col min="7" max="7" width="6.59765625" style="560" customWidth="1"/>
    <col min="8" max="8" width="1.59765625" style="557" customWidth="1"/>
    <col min="9" max="9" width="14.59765625" style="145"/>
    <col min="10" max="10" width="1.59765625" style="557" customWidth="1"/>
    <col min="11" max="11" width="14.59765625" style="145"/>
    <col min="12" max="12" width="1.5" style="145" customWidth="1"/>
    <col min="13" max="13" width="14.59765625" style="145"/>
    <col min="14" max="14" width="1.5" style="145" customWidth="1"/>
    <col min="15" max="15" width="14.59765625" style="145"/>
    <col min="16" max="16" width="1.59765625" style="145" customWidth="1"/>
    <col min="17" max="17" width="14.59765625" style="145"/>
    <col min="18" max="18" width="1.59765625" style="145" customWidth="1"/>
    <col min="19" max="19" width="14.59765625" style="145"/>
    <col min="20" max="20" width="1.59765625" style="145" customWidth="1"/>
    <col min="21" max="21" width="14.59765625" style="145"/>
    <col min="22" max="22" width="1.59765625" style="145" customWidth="1"/>
    <col min="23" max="23" width="25.59765625" style="145" customWidth="1"/>
    <col min="24" max="24" width="1.59765625" style="145" customWidth="1"/>
    <col min="25" max="25" width="14.59765625" style="145"/>
    <col min="26" max="26" width="1.59765625" style="145" customWidth="1"/>
    <col min="27" max="27" width="15.59765625" style="145" customWidth="1"/>
    <col min="28" max="28" width="1.59765625" style="145" customWidth="1"/>
    <col min="29" max="16384" width="14.59765625" style="145"/>
  </cols>
  <sheetData>
    <row r="1" spans="1:29" x14ac:dyDescent="0.3">
      <c r="A1" s="143" t="s">
        <v>0</v>
      </c>
      <c r="C1" s="144"/>
      <c r="E1" s="556"/>
      <c r="G1" s="558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3">
      <c r="A2" s="3" t="s">
        <v>498</v>
      </c>
      <c r="C2" s="144"/>
      <c r="E2" s="556"/>
      <c r="G2" s="558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3">
      <c r="A3" s="3" t="s">
        <v>273</v>
      </c>
      <c r="C3" s="144"/>
      <c r="E3" s="556"/>
      <c r="G3" s="558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3">
      <c r="A4" s="143" t="s">
        <v>71</v>
      </c>
      <c r="C4" s="144"/>
      <c r="E4" s="556"/>
      <c r="G4" s="558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3">
      <c r="A5" s="112" t="s">
        <v>531</v>
      </c>
      <c r="C5" s="144"/>
      <c r="E5" s="556"/>
      <c r="G5" s="558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3">
      <c r="A7" s="146" t="s">
        <v>1</v>
      </c>
      <c r="C7" s="144"/>
      <c r="E7" s="556"/>
      <c r="G7" s="558"/>
      <c r="I7" s="144"/>
      <c r="K7" s="144"/>
      <c r="M7" s="554" t="s">
        <v>357</v>
      </c>
      <c r="O7" s="144"/>
      <c r="Q7" s="144"/>
      <c r="S7" s="144"/>
      <c r="U7" s="144"/>
      <c r="W7" s="144"/>
      <c r="Y7" s="144"/>
      <c r="AA7" s="144"/>
      <c r="AC7" s="161" t="str">
        <f>A2</f>
        <v xml:space="preserve">COMPANY # </v>
      </c>
    </row>
    <row r="8" spans="1:29" ht="16.2" thickBot="1" x14ac:dyDescent="0.35">
      <c r="A8" s="143" t="s">
        <v>2</v>
      </c>
      <c r="C8" s="144"/>
      <c r="E8" s="556"/>
      <c r="G8" s="558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72</v>
      </c>
    </row>
    <row r="9" spans="1:29" ht="16.2" thickTop="1" x14ac:dyDescent="0.3">
      <c r="A9" s="148"/>
      <c r="B9" s="543"/>
      <c r="C9" s="149"/>
      <c r="D9" s="543"/>
      <c r="E9" s="561"/>
      <c r="F9" s="562"/>
      <c r="G9" s="563"/>
      <c r="H9" s="562"/>
      <c r="I9" s="149" t="s">
        <v>360</v>
      </c>
      <c r="J9" s="562"/>
      <c r="K9" s="150" t="s">
        <v>25</v>
      </c>
      <c r="L9" s="544"/>
      <c r="M9" s="150"/>
      <c r="N9" s="544"/>
      <c r="O9" s="150"/>
      <c r="P9" s="543"/>
      <c r="Q9" s="149"/>
      <c r="R9" s="549"/>
      <c r="S9" s="149"/>
      <c r="T9" s="549"/>
      <c r="U9" s="150" t="s">
        <v>354</v>
      </c>
      <c r="V9" s="150"/>
      <c r="W9" s="150"/>
      <c r="X9" s="543"/>
      <c r="Y9" s="150" t="s">
        <v>27</v>
      </c>
      <c r="Z9" s="544"/>
      <c r="AA9" s="150"/>
      <c r="AB9" s="544"/>
      <c r="AC9" s="151"/>
    </row>
    <row r="10" spans="1:29" x14ac:dyDescent="0.3">
      <c r="A10" s="152" t="s">
        <v>73</v>
      </c>
      <c r="B10" s="545"/>
      <c r="C10" s="153" t="s">
        <v>346</v>
      </c>
      <c r="D10" s="545"/>
      <c r="E10" s="564" t="s">
        <v>361</v>
      </c>
      <c r="F10" s="565"/>
      <c r="G10" s="566" t="s">
        <v>362</v>
      </c>
      <c r="H10" s="565"/>
      <c r="I10" s="153" t="s">
        <v>56</v>
      </c>
      <c r="J10" s="565"/>
      <c r="K10" s="153" t="s">
        <v>23</v>
      </c>
      <c r="L10" s="545"/>
      <c r="M10" s="153" t="s">
        <v>74</v>
      </c>
      <c r="N10" s="545"/>
      <c r="O10" s="153"/>
      <c r="P10" s="545"/>
      <c r="Q10" s="153" t="s">
        <v>38</v>
      </c>
      <c r="R10" s="545"/>
      <c r="S10" s="153" t="s">
        <v>26</v>
      </c>
      <c r="T10" s="545"/>
      <c r="U10" s="153" t="s">
        <v>56</v>
      </c>
      <c r="V10" s="545"/>
      <c r="W10" s="153" t="s">
        <v>6</v>
      </c>
      <c r="X10" s="545"/>
      <c r="Y10" s="153" t="s">
        <v>23</v>
      </c>
      <c r="Z10" s="545"/>
      <c r="AA10" s="153" t="s">
        <v>74</v>
      </c>
      <c r="AB10" s="545"/>
      <c r="AC10" s="555"/>
    </row>
    <row r="11" spans="1:29" ht="16.2" thickBot="1" x14ac:dyDescent="0.35">
      <c r="A11" s="154"/>
      <c r="B11" s="546"/>
      <c r="C11" s="155" t="s">
        <v>347</v>
      </c>
      <c r="D11" s="546"/>
      <c r="E11" s="567" t="s">
        <v>76</v>
      </c>
      <c r="F11" s="568"/>
      <c r="G11" s="569" t="s">
        <v>363</v>
      </c>
      <c r="H11" s="568"/>
      <c r="I11" s="155" t="s">
        <v>364</v>
      </c>
      <c r="J11" s="568"/>
      <c r="K11" s="155" t="s">
        <v>77</v>
      </c>
      <c r="L11" s="546"/>
      <c r="M11" s="155" t="s">
        <v>77</v>
      </c>
      <c r="N11" s="546"/>
      <c r="O11" s="155" t="s">
        <v>75</v>
      </c>
      <c r="P11" s="546"/>
      <c r="Q11" s="155" t="s">
        <v>96</v>
      </c>
      <c r="R11" s="546"/>
      <c r="S11" s="155" t="s">
        <v>96</v>
      </c>
      <c r="T11" s="546"/>
      <c r="U11" s="155" t="s">
        <v>96</v>
      </c>
      <c r="V11" s="546"/>
      <c r="W11" s="155"/>
      <c r="X11" s="546"/>
      <c r="Y11" s="155" t="s">
        <v>77</v>
      </c>
      <c r="Z11" s="546"/>
      <c r="AA11" s="155" t="s">
        <v>77</v>
      </c>
      <c r="AB11" s="546"/>
      <c r="AC11" s="156" t="s">
        <v>75</v>
      </c>
    </row>
    <row r="12" spans="1:29" ht="16.2" thickTop="1" x14ac:dyDescent="0.3">
      <c r="A12" s="108" t="s">
        <v>280</v>
      </c>
      <c r="B12" s="545"/>
      <c r="C12" s="153"/>
      <c r="D12" s="545"/>
      <c r="E12" s="564"/>
      <c r="F12" s="565"/>
      <c r="G12" s="566"/>
      <c r="H12" s="565"/>
      <c r="I12" s="153"/>
      <c r="J12" s="565"/>
      <c r="K12" s="153"/>
      <c r="L12" s="545"/>
      <c r="M12" s="153"/>
      <c r="N12" s="545"/>
      <c r="O12" s="153"/>
      <c r="P12" s="545"/>
      <c r="Q12" s="153"/>
      <c r="R12" s="545"/>
      <c r="S12" s="153"/>
      <c r="T12" s="545"/>
      <c r="U12" s="153"/>
      <c r="V12" s="545"/>
      <c r="W12" s="153"/>
      <c r="X12" s="545"/>
      <c r="Y12" s="153"/>
      <c r="Z12" s="545"/>
      <c r="AA12" s="153"/>
      <c r="AB12" s="545"/>
      <c r="AC12" s="153"/>
    </row>
    <row r="13" spans="1:29" x14ac:dyDescent="0.3">
      <c r="A13" s="108" t="s">
        <v>441</v>
      </c>
      <c r="C13" s="144"/>
      <c r="E13" s="556"/>
      <c r="G13" s="558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3">
      <c r="A14" s="552" t="s">
        <v>358</v>
      </c>
      <c r="C14" s="144"/>
      <c r="E14" s="556"/>
      <c r="G14" s="558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3">
      <c r="A15" s="144"/>
      <c r="C15" s="144"/>
      <c r="E15" s="556"/>
      <c r="G15" s="558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8" x14ac:dyDescent="0.35">
      <c r="A16" s="541" t="s">
        <v>370</v>
      </c>
      <c r="C16" s="542" t="s">
        <v>348</v>
      </c>
      <c r="E16" s="570" t="s">
        <v>12</v>
      </c>
      <c r="G16" s="571">
        <v>0</v>
      </c>
      <c r="I16" s="158" t="s">
        <v>12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3">
      <c r="A17" s="157"/>
      <c r="C17" s="157"/>
      <c r="E17" s="572"/>
      <c r="G17" s="573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2" thickBot="1" x14ac:dyDescent="0.35">
      <c r="A18" s="158" t="s">
        <v>349</v>
      </c>
      <c r="C18" s="542" t="s">
        <v>350</v>
      </c>
      <c r="E18" s="570"/>
      <c r="G18" s="571"/>
      <c r="I18" s="158"/>
      <c r="K18" s="551"/>
      <c r="M18" s="144"/>
      <c r="O18" s="551">
        <f>SUM(K18:M18)</f>
        <v>0</v>
      </c>
      <c r="Q18" s="551"/>
      <c r="S18" s="551"/>
      <c r="U18" s="551"/>
      <c r="W18" s="158"/>
      <c r="Y18" s="551">
        <f>SUM(O18:U18)</f>
        <v>0</v>
      </c>
      <c r="AA18" s="144"/>
      <c r="AC18" s="551">
        <f>+Y18+AA18</f>
        <v>0</v>
      </c>
    </row>
    <row r="19" spans="1:29" x14ac:dyDescent="0.3">
      <c r="A19" s="157"/>
      <c r="C19" s="157"/>
      <c r="E19" s="572"/>
      <c r="G19" s="573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2" thickBot="1" x14ac:dyDescent="0.35">
      <c r="A20" s="552" t="s">
        <v>355</v>
      </c>
      <c r="C20" s="157"/>
      <c r="E20" s="573"/>
      <c r="F20" s="573"/>
      <c r="G20" s="573"/>
      <c r="H20" s="573"/>
      <c r="I20" s="573"/>
      <c r="K20" s="551">
        <f>SUM(K15:K19)</f>
        <v>0</v>
      </c>
      <c r="M20" s="144"/>
      <c r="O20" s="551">
        <f>SUM(O15:O19)</f>
        <v>0</v>
      </c>
      <c r="Q20" s="551">
        <f>SUM(Q15:Q19)</f>
        <v>0</v>
      </c>
      <c r="S20" s="551">
        <f>SUM(S15:S19)</f>
        <v>0</v>
      </c>
      <c r="U20" s="551">
        <f>SUM(U15:U19)</f>
        <v>0</v>
      </c>
      <c r="W20" s="158"/>
      <c r="Y20" s="551">
        <f>SUM(Y15:Y19)</f>
        <v>0</v>
      </c>
      <c r="AA20" s="144"/>
      <c r="AC20" s="551">
        <f>SUM(AC15:AC19)</f>
        <v>0</v>
      </c>
    </row>
    <row r="21" spans="1:29" x14ac:dyDescent="0.3">
      <c r="A21" s="157"/>
      <c r="C21" s="157"/>
      <c r="E21" s="572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3">
      <c r="A22" s="552" t="s">
        <v>359</v>
      </c>
      <c r="E22" s="572"/>
      <c r="G22" s="157"/>
      <c r="H22" s="157"/>
      <c r="I22" s="157"/>
      <c r="AA22" s="144"/>
    </row>
    <row r="23" spans="1:29" x14ac:dyDescent="0.3">
      <c r="A23" s="552"/>
      <c r="E23" s="572"/>
      <c r="G23" s="157"/>
      <c r="H23" s="157"/>
      <c r="I23" s="157"/>
      <c r="AA23" s="144"/>
    </row>
    <row r="24" spans="1:29" x14ac:dyDescent="0.3">
      <c r="A24" s="552" t="s">
        <v>367</v>
      </c>
      <c r="C24" s="576"/>
      <c r="E24" s="572"/>
      <c r="G24" s="157"/>
      <c r="H24" s="157"/>
      <c r="I24" s="157"/>
      <c r="AA24" s="144"/>
    </row>
    <row r="25" spans="1:29" x14ac:dyDescent="0.3">
      <c r="A25" s="147" t="s">
        <v>369</v>
      </c>
      <c r="E25" s="572"/>
      <c r="G25" s="157"/>
      <c r="H25" s="157"/>
      <c r="I25" s="157"/>
      <c r="AA25" s="144"/>
    </row>
    <row r="26" spans="1:29" ht="24.75" customHeight="1" x14ac:dyDescent="0.3">
      <c r="A26" s="158"/>
      <c r="C26" s="542"/>
      <c r="E26" s="570"/>
      <c r="G26" s="571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3">
      <c r="A27" s="158"/>
      <c r="C27" s="542"/>
      <c r="E27" s="570"/>
      <c r="G27" s="571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3">
      <c r="A28" s="158"/>
      <c r="C28" s="542"/>
      <c r="E28" s="570"/>
      <c r="G28" s="571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3">
      <c r="A29" s="158"/>
      <c r="C29" s="542"/>
      <c r="E29" s="570"/>
      <c r="G29" s="571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3">
      <c r="A30" s="158"/>
      <c r="C30" s="542"/>
      <c r="E30" s="570"/>
      <c r="G30" s="571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3">
      <c r="A31" s="158"/>
      <c r="C31" s="542"/>
      <c r="E31" s="570"/>
      <c r="G31" s="571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3">
      <c r="A32" s="158"/>
      <c r="C32" s="542"/>
      <c r="E32" s="570"/>
      <c r="G32" s="571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3">
      <c r="A33" s="158"/>
      <c r="C33" s="542"/>
      <c r="E33" s="570"/>
      <c r="G33" s="571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3">
      <c r="A34" s="158"/>
      <c r="C34" s="542"/>
      <c r="E34" s="570"/>
      <c r="G34" s="571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5">
      <c r="A35" s="158"/>
      <c r="C35" s="542"/>
      <c r="E35" s="570"/>
      <c r="G35" s="571"/>
      <c r="I35" s="158"/>
      <c r="M35" s="551"/>
      <c r="O35" s="551">
        <f t="shared" si="2"/>
        <v>0</v>
      </c>
      <c r="Q35" s="551"/>
      <c r="S35" s="551"/>
      <c r="U35" s="551"/>
      <c r="W35" s="158"/>
      <c r="AA35" s="551">
        <f t="shared" si="0"/>
        <v>0</v>
      </c>
      <c r="AC35" s="551">
        <f t="shared" si="1"/>
        <v>0</v>
      </c>
    </row>
    <row r="36" spans="1:30" ht="33" customHeight="1" thickBot="1" x14ac:dyDescent="0.35">
      <c r="A36" s="577" t="s">
        <v>368</v>
      </c>
      <c r="E36" s="145"/>
      <c r="F36" s="145"/>
      <c r="G36" s="145"/>
      <c r="H36" s="145"/>
      <c r="M36" s="551">
        <f>SUM(M26:M35)</f>
        <v>0</v>
      </c>
      <c r="O36" s="551">
        <f>SUM(K36:M36)</f>
        <v>0</v>
      </c>
      <c r="Q36" s="551">
        <f>SUM(Q26:Q35)</f>
        <v>0</v>
      </c>
      <c r="S36" s="551">
        <f>SUM(S26:S35)</f>
        <v>0</v>
      </c>
      <c r="U36" s="551">
        <f>SUM(U26:U35)</f>
        <v>0</v>
      </c>
      <c r="AA36" s="551">
        <f>SUM(O36:U36)</f>
        <v>0</v>
      </c>
      <c r="AC36" s="551">
        <f>SUM(Q36:W36)</f>
        <v>0</v>
      </c>
    </row>
    <row r="37" spans="1:30" x14ac:dyDescent="0.3">
      <c r="A37" s="157"/>
      <c r="E37" s="145"/>
      <c r="F37" s="145"/>
      <c r="G37" s="145"/>
      <c r="H37" s="145"/>
      <c r="J37" s="145"/>
    </row>
    <row r="38" spans="1:30" ht="27.9" customHeight="1" x14ac:dyDescent="0.35">
      <c r="A38" s="541" t="s">
        <v>371</v>
      </c>
      <c r="C38" s="542" t="s">
        <v>351</v>
      </c>
      <c r="E38" s="556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3">
      <c r="A39" s="553"/>
      <c r="E39" s="556"/>
      <c r="G39" s="157"/>
      <c r="I39" s="157"/>
    </row>
    <row r="40" spans="1:30" ht="27.9" customHeight="1" thickBot="1" x14ac:dyDescent="0.35">
      <c r="A40" s="158" t="s">
        <v>352</v>
      </c>
      <c r="C40" s="542" t="s">
        <v>353</v>
      </c>
      <c r="E40" s="556"/>
      <c r="G40" s="157"/>
      <c r="I40" s="557"/>
      <c r="M40" s="551"/>
      <c r="O40" s="551">
        <f>SUM(K40:M40)</f>
        <v>0</v>
      </c>
      <c r="Q40" s="551"/>
      <c r="S40" s="551"/>
      <c r="U40" s="551"/>
      <c r="W40" s="158"/>
      <c r="AA40" s="551">
        <f>SUM(O40:U40)</f>
        <v>0</v>
      </c>
      <c r="AC40" s="551">
        <f>+Y40+AA40</f>
        <v>0</v>
      </c>
    </row>
    <row r="41" spans="1:30" x14ac:dyDescent="0.3">
      <c r="E41" s="556"/>
      <c r="G41" s="157"/>
      <c r="I41" s="557"/>
    </row>
    <row r="42" spans="1:30" x14ac:dyDescent="0.3">
      <c r="E42" s="574"/>
      <c r="G42" s="557"/>
      <c r="I42" s="557"/>
    </row>
    <row r="43" spans="1:30" ht="16.2" thickBot="1" x14ac:dyDescent="0.35">
      <c r="A43" s="552" t="s">
        <v>356</v>
      </c>
      <c r="B43" s="147"/>
      <c r="D43" s="547"/>
      <c r="E43" s="574"/>
      <c r="G43" s="557"/>
      <c r="I43" s="557"/>
      <c r="L43" s="547"/>
      <c r="M43" s="160">
        <f>SUM(M36:M41)</f>
        <v>0</v>
      </c>
      <c r="N43" s="547"/>
      <c r="O43" s="160">
        <f>SUM(O36:O41)</f>
        <v>0</v>
      </c>
      <c r="P43" s="547"/>
      <c r="Q43" s="160">
        <f>SUM(Q36:Q41)</f>
        <v>0</v>
      </c>
      <c r="R43" s="547"/>
      <c r="S43" s="160">
        <f>SUM(S36:S41)</f>
        <v>0</v>
      </c>
      <c r="T43" s="547"/>
      <c r="U43" s="160">
        <f>SUM(U36:U41)</f>
        <v>0</v>
      </c>
      <c r="V43" s="547"/>
      <c r="X43" s="547"/>
      <c r="Z43" s="547"/>
      <c r="AA43" s="160">
        <f>SUM(AA36:AA41)</f>
        <v>0</v>
      </c>
      <c r="AB43" s="547"/>
      <c r="AC43" s="160">
        <f>SUM(AC36:AC41)</f>
        <v>0</v>
      </c>
      <c r="AD43" s="547"/>
    </row>
    <row r="44" spans="1:30" ht="16.2" thickTop="1" x14ac:dyDescent="0.3">
      <c r="A44" s="144"/>
      <c r="D44" s="547"/>
      <c r="E44" s="574"/>
      <c r="G44" s="557"/>
      <c r="H44" s="574"/>
      <c r="I44" s="557"/>
      <c r="K44" s="144"/>
      <c r="L44" s="547"/>
      <c r="M44" s="144"/>
      <c r="N44" s="547"/>
      <c r="O44" s="144"/>
      <c r="P44" s="547"/>
      <c r="Q44" s="144"/>
      <c r="R44" s="547"/>
      <c r="S44" s="144"/>
      <c r="T44" s="547"/>
      <c r="U44" s="144"/>
      <c r="V44" s="547"/>
      <c r="X44" s="547"/>
      <c r="Y44" s="144"/>
      <c r="Z44" s="547"/>
      <c r="AA44" s="144"/>
      <c r="AB44" s="547"/>
      <c r="AC44" s="144"/>
    </row>
    <row r="45" spans="1:30" x14ac:dyDescent="0.3">
      <c r="A45" s="319"/>
      <c r="B45" s="36"/>
      <c r="D45" s="547"/>
      <c r="E45" s="574"/>
      <c r="G45" s="557"/>
      <c r="H45" s="574"/>
      <c r="I45" s="557"/>
      <c r="K45" s="144"/>
      <c r="L45" s="547"/>
      <c r="M45" s="144"/>
      <c r="N45" s="547"/>
      <c r="O45" s="161"/>
      <c r="P45" s="547"/>
      <c r="Q45" s="144"/>
      <c r="R45" s="547"/>
      <c r="S45" s="144"/>
      <c r="T45" s="547"/>
      <c r="U45" s="144"/>
      <c r="V45" s="547"/>
      <c r="X45" s="547"/>
      <c r="Y45" s="161"/>
      <c r="Z45" s="547"/>
      <c r="AA45" s="161"/>
      <c r="AB45" s="547"/>
      <c r="AC45" s="144"/>
    </row>
    <row r="46" spans="1:30" ht="16.2" thickBot="1" x14ac:dyDescent="0.35">
      <c r="A46" s="552" t="s">
        <v>405</v>
      </c>
      <c r="B46" s="147"/>
      <c r="D46" s="547"/>
      <c r="E46" s="574"/>
      <c r="G46" s="557"/>
      <c r="H46" s="574"/>
      <c r="I46" s="557"/>
      <c r="K46" s="160">
        <f>K43+K20</f>
        <v>0</v>
      </c>
      <c r="L46" s="547"/>
      <c r="M46" s="160">
        <f>M43+M20</f>
        <v>0</v>
      </c>
      <c r="N46" s="547"/>
      <c r="O46" s="160">
        <f>O43+O20</f>
        <v>0</v>
      </c>
      <c r="P46" s="547"/>
      <c r="Q46" s="160">
        <f>Q43+Q20</f>
        <v>0</v>
      </c>
      <c r="R46" s="547"/>
      <c r="S46" s="160">
        <f>S43+S20</f>
        <v>0</v>
      </c>
      <c r="T46" s="547"/>
      <c r="U46" s="160">
        <f>U43+U20</f>
        <v>0</v>
      </c>
      <c r="V46" s="547"/>
      <c r="X46" s="547"/>
      <c r="Y46" s="160">
        <f>Y43+Y20</f>
        <v>0</v>
      </c>
      <c r="Z46" s="547"/>
      <c r="AA46" s="160">
        <f>AA43+AA20</f>
        <v>0</v>
      </c>
      <c r="AB46" s="547"/>
      <c r="AC46" s="160">
        <f>AC43+AC20</f>
        <v>0</v>
      </c>
      <c r="AD46" s="547"/>
    </row>
    <row r="47" spans="1:30" ht="16.2" thickTop="1" x14ac:dyDescent="0.3">
      <c r="D47" s="547"/>
      <c r="E47" s="574"/>
      <c r="G47" s="557"/>
      <c r="H47" s="574"/>
      <c r="I47" s="557"/>
      <c r="L47" s="547"/>
      <c r="N47" s="547"/>
      <c r="P47" s="547"/>
      <c r="R47" s="547"/>
      <c r="T47" s="547"/>
      <c r="V47" s="547"/>
      <c r="X47" s="547"/>
      <c r="Z47" s="547"/>
      <c r="AB47" s="547"/>
    </row>
    <row r="48" spans="1:30" x14ac:dyDescent="0.3">
      <c r="E48" s="574"/>
      <c r="G48" s="557"/>
      <c r="H48" s="574"/>
      <c r="I48" s="557"/>
      <c r="R48" s="547"/>
      <c r="T48" s="547"/>
      <c r="V48" s="547"/>
      <c r="X48" s="547"/>
      <c r="Z48" s="547"/>
      <c r="AA48" s="548"/>
      <c r="AB48" s="547"/>
    </row>
    <row r="49" spans="1:29" x14ac:dyDescent="0.3">
      <c r="A49" s="147" t="s">
        <v>78</v>
      </c>
      <c r="C49" s="147"/>
      <c r="E49" s="574"/>
      <c r="G49" s="557"/>
      <c r="H49" s="574"/>
      <c r="I49" s="557"/>
      <c r="K49" s="144"/>
      <c r="M49" s="144"/>
      <c r="O49" s="144"/>
      <c r="Q49" s="550"/>
      <c r="S49" s="144"/>
      <c r="U49" s="144"/>
      <c r="W49" s="144"/>
      <c r="Y49" s="144"/>
      <c r="AA49" s="144"/>
      <c r="AB49" s="547"/>
      <c r="AC49" s="547"/>
    </row>
    <row r="50" spans="1:29" ht="18" x14ac:dyDescent="0.35">
      <c r="A50" s="578" t="s">
        <v>372</v>
      </c>
      <c r="C50" s="147"/>
      <c r="E50" s="574"/>
      <c r="G50" s="557"/>
      <c r="H50" s="574"/>
      <c r="I50" s="557"/>
      <c r="K50" s="144"/>
      <c r="M50" s="144"/>
      <c r="O50" s="144"/>
      <c r="Q50" s="550" t="s">
        <v>12</v>
      </c>
      <c r="S50" s="144"/>
      <c r="U50" s="144"/>
      <c r="W50" s="144"/>
      <c r="Y50" s="144"/>
      <c r="AA50" s="144"/>
      <c r="AC50" s="161" t="str">
        <f>A2</f>
        <v xml:space="preserve">COMPANY # </v>
      </c>
    </row>
    <row r="51" spans="1:29" x14ac:dyDescent="0.3">
      <c r="A51" s="147"/>
      <c r="C51" s="147"/>
      <c r="E51" s="574"/>
      <c r="G51" s="557"/>
      <c r="H51" s="574"/>
      <c r="I51" s="557"/>
      <c r="K51" s="144"/>
      <c r="M51" s="144"/>
      <c r="O51" s="144"/>
      <c r="Q51" s="550" t="s">
        <v>12</v>
      </c>
      <c r="S51" s="144"/>
      <c r="U51" s="144"/>
      <c r="W51" s="144"/>
      <c r="Y51" s="144"/>
      <c r="AA51" s="144"/>
      <c r="AC51" s="147" t="s">
        <v>72</v>
      </c>
    </row>
    <row r="52" spans="1:29" x14ac:dyDescent="0.3">
      <c r="A52" s="144"/>
      <c r="C52" s="144"/>
      <c r="E52" s="574"/>
      <c r="G52" s="557"/>
      <c r="H52" s="574"/>
      <c r="I52" s="557"/>
      <c r="K52" s="144"/>
      <c r="M52" s="144"/>
      <c r="O52" s="144"/>
      <c r="Q52" s="144"/>
      <c r="S52" s="144"/>
      <c r="U52" s="144"/>
      <c r="W52" s="144"/>
      <c r="Y52" s="144"/>
      <c r="AA52" s="144"/>
      <c r="AC52" s="548"/>
    </row>
    <row r="53" spans="1:29" x14ac:dyDescent="0.3">
      <c r="A53" s="144"/>
      <c r="C53" s="144"/>
      <c r="E53" s="574"/>
      <c r="G53" s="557"/>
      <c r="H53" s="574"/>
      <c r="I53" s="557"/>
      <c r="K53" s="144"/>
      <c r="M53" s="144"/>
      <c r="O53" s="144"/>
      <c r="Q53" s="144"/>
      <c r="S53" s="144"/>
      <c r="U53" s="144"/>
      <c r="W53" s="144"/>
      <c r="Y53" s="144"/>
      <c r="AA53" s="144"/>
      <c r="AC53" s="548"/>
    </row>
    <row r="54" spans="1:29" x14ac:dyDescent="0.3">
      <c r="E54" s="574"/>
      <c r="G54" s="557"/>
      <c r="H54" s="574"/>
      <c r="I54" s="557"/>
    </row>
    <row r="55" spans="1:29" x14ac:dyDescent="0.3">
      <c r="E55" s="574"/>
      <c r="G55" s="557"/>
      <c r="H55" s="574"/>
      <c r="I55" s="557"/>
    </row>
    <row r="56" spans="1:29" x14ac:dyDescent="0.3">
      <c r="E56" s="574"/>
      <c r="G56" s="557"/>
      <c r="H56" s="574"/>
      <c r="I56" s="557"/>
    </row>
    <row r="57" spans="1:29" x14ac:dyDescent="0.3">
      <c r="E57" s="574"/>
      <c r="G57" s="557"/>
      <c r="H57" s="574"/>
      <c r="I57" s="557"/>
    </row>
    <row r="58" spans="1:29" x14ac:dyDescent="0.3">
      <c r="E58" s="574"/>
      <c r="G58" s="557"/>
      <c r="H58" s="574"/>
      <c r="I58" s="557"/>
    </row>
    <row r="59" spans="1:29" x14ac:dyDescent="0.3">
      <c r="E59" s="574"/>
      <c r="G59" s="557"/>
      <c r="H59" s="574"/>
      <c r="I59" s="557"/>
    </row>
    <row r="60" spans="1:29" x14ac:dyDescent="0.3">
      <c r="E60" s="574"/>
      <c r="G60" s="557"/>
      <c r="H60" s="574"/>
      <c r="I60" s="557"/>
    </row>
    <row r="61" spans="1:29" x14ac:dyDescent="0.3">
      <c r="E61" s="574"/>
      <c r="G61" s="557"/>
      <c r="H61" s="574"/>
      <c r="I61" s="557"/>
    </row>
    <row r="62" spans="1:29" x14ac:dyDescent="0.3">
      <c r="E62" s="574"/>
      <c r="G62" s="557"/>
      <c r="H62" s="574"/>
      <c r="I62" s="557"/>
    </row>
    <row r="63" spans="1:29" x14ac:dyDescent="0.3">
      <c r="E63" s="574"/>
      <c r="G63" s="557"/>
      <c r="H63" s="574"/>
      <c r="I63" s="557"/>
    </row>
    <row r="64" spans="1:29" x14ac:dyDescent="0.3">
      <c r="E64" s="574"/>
      <c r="G64" s="557"/>
      <c r="H64" s="574"/>
      <c r="I64" s="557"/>
    </row>
    <row r="65" spans="5:10" x14ac:dyDescent="0.3">
      <c r="E65" s="574"/>
      <c r="G65" s="557"/>
      <c r="H65" s="574"/>
      <c r="I65" s="557"/>
    </row>
    <row r="66" spans="5:10" x14ac:dyDescent="0.3">
      <c r="E66" s="574"/>
      <c r="G66" s="557"/>
      <c r="H66" s="574"/>
      <c r="I66" s="557"/>
    </row>
    <row r="67" spans="5:10" x14ac:dyDescent="0.3">
      <c r="E67" s="574"/>
      <c r="G67" s="557"/>
      <c r="H67" s="574"/>
      <c r="I67" s="557"/>
    </row>
    <row r="68" spans="5:10" x14ac:dyDescent="0.3">
      <c r="E68" s="574"/>
      <c r="G68" s="557"/>
      <c r="H68" s="574"/>
      <c r="I68" s="557"/>
    </row>
    <row r="69" spans="5:10" x14ac:dyDescent="0.3">
      <c r="J69" s="575"/>
    </row>
    <row r="71" spans="5:10" x14ac:dyDescent="0.3">
      <c r="E71" s="556"/>
      <c r="G71" s="558"/>
      <c r="I71" s="147"/>
    </row>
    <row r="72" spans="5:10" x14ac:dyDescent="0.3">
      <c r="E72" s="30" t="s">
        <v>365</v>
      </c>
      <c r="G72" s="558"/>
      <c r="I72" s="147"/>
    </row>
    <row r="73" spans="5:10" x14ac:dyDescent="0.3">
      <c r="E73" s="556"/>
      <c r="G73" s="558"/>
      <c r="H73" s="30" t="s">
        <v>366</v>
      </c>
      <c r="I73" s="147"/>
    </row>
    <row r="74" spans="5:10" x14ac:dyDescent="0.3">
      <c r="E74" s="556"/>
      <c r="G74" s="558"/>
      <c r="I74" s="144"/>
    </row>
    <row r="75" spans="5:10" x14ac:dyDescent="0.3">
      <c r="E75" s="556"/>
      <c r="G75" s="558"/>
      <c r="I75" s="14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498</v>
      </c>
      <c r="C2" s="4"/>
    </row>
    <row r="3" spans="1:13" ht="15" customHeight="1" x14ac:dyDescent="0.25">
      <c r="A3" s="3" t="s">
        <v>273</v>
      </c>
      <c r="C3" s="4"/>
    </row>
    <row r="4" spans="1:13" ht="15" customHeight="1" x14ac:dyDescent="0.25">
      <c r="A4" s="1" t="s">
        <v>485</v>
      </c>
    </row>
    <row r="5" spans="1:13" ht="15" customHeight="1" x14ac:dyDescent="0.25">
      <c r="A5" s="112" t="s">
        <v>531</v>
      </c>
    </row>
    <row r="6" spans="1:13" ht="15" customHeight="1" x14ac:dyDescent="0.25"/>
    <row r="7" spans="1:13" ht="15" customHeight="1" x14ac:dyDescent="0.25">
      <c r="A7" s="3" t="s">
        <v>1</v>
      </c>
      <c r="M7" s="20" t="str">
        <f>A2</f>
        <v xml:space="preserve">COMPANY # </v>
      </c>
    </row>
    <row r="8" spans="1:13" ht="15" customHeight="1" thickBot="1" x14ac:dyDescent="0.3">
      <c r="A8" s="1" t="s">
        <v>2</v>
      </c>
      <c r="M8" s="6" t="s">
        <v>296</v>
      </c>
    </row>
    <row r="9" spans="1:13" ht="15" customHeight="1" thickTop="1" x14ac:dyDescent="0.25">
      <c r="A9" s="302"/>
      <c r="B9" s="7"/>
      <c r="C9" s="304"/>
      <c r="D9" s="7"/>
      <c r="E9" s="304" t="s">
        <v>421</v>
      </c>
      <c r="F9" s="7"/>
      <c r="G9" s="7"/>
      <c r="H9" s="7"/>
      <c r="I9" s="7"/>
      <c r="J9" s="7"/>
      <c r="K9" s="7"/>
      <c r="L9" s="7"/>
      <c r="M9" s="303"/>
    </row>
    <row r="10" spans="1:13" ht="15" customHeight="1" x14ac:dyDescent="0.25">
      <c r="A10" s="299"/>
      <c r="B10" s="9"/>
      <c r="C10" s="11"/>
      <c r="D10" s="9"/>
      <c r="E10" s="11" t="s">
        <v>4</v>
      </c>
      <c r="F10" s="9"/>
      <c r="G10" s="11" t="s">
        <v>56</v>
      </c>
      <c r="H10" s="9"/>
      <c r="I10" s="10"/>
      <c r="J10" s="9"/>
      <c r="K10" s="9"/>
      <c r="L10" s="9"/>
      <c r="M10" s="301" t="s">
        <v>152</v>
      </c>
    </row>
    <row r="11" spans="1:13" ht="15" customHeight="1" x14ac:dyDescent="0.25">
      <c r="A11" s="8" t="s">
        <v>288</v>
      </c>
      <c r="B11" s="9"/>
      <c r="C11" s="10" t="s">
        <v>297</v>
      </c>
      <c r="D11" s="9"/>
      <c r="E11" s="10" t="s">
        <v>7</v>
      </c>
      <c r="F11" s="9"/>
      <c r="G11" s="11" t="s">
        <v>298</v>
      </c>
      <c r="H11" s="9"/>
      <c r="I11" s="436" t="s">
        <v>5</v>
      </c>
      <c r="J11" s="437"/>
      <c r="K11" s="437"/>
      <c r="L11" s="12"/>
      <c r="M11" s="13" t="s">
        <v>7</v>
      </c>
    </row>
    <row r="12" spans="1:13" ht="15" customHeight="1" thickBot="1" x14ac:dyDescent="0.3">
      <c r="A12" s="14"/>
      <c r="B12" s="15"/>
      <c r="C12" s="441" t="s">
        <v>299</v>
      </c>
      <c r="D12" s="15"/>
      <c r="E12" s="16" t="s">
        <v>9</v>
      </c>
      <c r="F12" s="15"/>
      <c r="G12" s="438" t="s">
        <v>300</v>
      </c>
      <c r="H12" s="15"/>
      <c r="I12" s="16" t="s">
        <v>56</v>
      </c>
      <c r="J12" s="15"/>
      <c r="K12" s="438" t="s">
        <v>292</v>
      </c>
      <c r="L12" s="15"/>
      <c r="M12" s="17" t="s">
        <v>9</v>
      </c>
    </row>
    <row r="13" spans="1:13" ht="15" customHeight="1" thickTop="1" x14ac:dyDescent="0.25">
      <c r="A13" s="108" t="s">
        <v>280</v>
      </c>
      <c r="B13" s="9"/>
      <c r="C13" s="604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441</v>
      </c>
      <c r="B14" s="9"/>
      <c r="C14" s="604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301</v>
      </c>
      <c r="B35" s="20" t="s">
        <v>20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20</v>
      </c>
    </row>
    <row r="36" spans="1:14" ht="24.9" customHeight="1" thickTop="1" x14ac:dyDescent="0.25">
      <c r="A36" s="22" t="s">
        <v>396</v>
      </c>
    </row>
    <row r="37" spans="1:14" ht="15.75" customHeight="1" x14ac:dyDescent="0.25">
      <c r="A37" s="22"/>
      <c r="M37" s="20" t="str">
        <f>M7</f>
        <v xml:space="preserve">COMPANY # 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3.8" x14ac:dyDescent="0.3"/>
  <cols>
    <col min="1" max="1" width="30.59765625" style="168" customWidth="1"/>
    <col min="2" max="2" width="1.59765625" style="165" customWidth="1"/>
    <col min="3" max="3" width="8.59765625" style="172" customWidth="1"/>
    <col min="4" max="4" width="1.59765625" style="165" customWidth="1"/>
    <col min="5" max="5" width="13.59765625" style="168" customWidth="1"/>
    <col min="6" max="6" width="1.59765625" style="165" customWidth="1"/>
    <col min="7" max="7" width="14.3984375" style="168" customWidth="1"/>
    <col min="8" max="8" width="1.59765625" style="165" customWidth="1"/>
    <col min="9" max="9" width="13.59765625" style="168" customWidth="1"/>
    <col min="10" max="10" width="1.59765625" style="165" customWidth="1"/>
    <col min="11" max="11" width="13.59765625" style="165" customWidth="1"/>
    <col min="12" max="12" width="1.59765625" style="165" customWidth="1"/>
    <col min="13" max="13" width="13.59765625" style="165" customWidth="1"/>
    <col min="14" max="14" width="1.59765625" style="165" customWidth="1"/>
    <col min="15" max="15" width="13.59765625" style="168" customWidth="1"/>
    <col min="16" max="16" width="1.59765625" style="165" customWidth="1"/>
    <col min="17" max="17" width="13.59765625" style="168" customWidth="1"/>
    <col min="18" max="18" width="1.59765625" style="165" customWidth="1"/>
    <col min="19" max="19" width="13.59765625" style="168" customWidth="1"/>
    <col min="20" max="20" width="1.59765625" style="165" customWidth="1"/>
    <col min="21" max="21" width="8.59765625" style="165" customWidth="1"/>
    <col min="22" max="22" width="1.59765625" style="165" customWidth="1"/>
    <col min="23" max="23" width="15.5" style="168"/>
    <col min="24" max="24" width="1.59765625" style="165" customWidth="1"/>
    <col min="25" max="25" width="20.59765625" style="168" customWidth="1"/>
    <col min="26" max="16384" width="15.5" style="168"/>
  </cols>
  <sheetData>
    <row r="1" spans="1:25" x14ac:dyDescent="0.3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3">
      <c r="A2" s="3" t="s">
        <v>499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3">
      <c r="A3" s="3" t="s">
        <v>273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3">
      <c r="A4" s="164" t="s">
        <v>486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3">
      <c r="A5" s="112" t="s">
        <v>531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3">
      <c r="A7" s="165" t="s">
        <v>1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3">
      <c r="A8" s="165" t="s">
        <v>84</v>
      </c>
    </row>
    <row r="9" spans="1:25" x14ac:dyDescent="0.3">
      <c r="A9" s="173"/>
    </row>
    <row r="10" spans="1:25" x14ac:dyDescent="0.3">
      <c r="A10" s="174" t="s">
        <v>85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3">
      <c r="A11" s="175"/>
    </row>
    <row r="12" spans="1:25" x14ac:dyDescent="0.3">
      <c r="A12" s="174" t="s">
        <v>433</v>
      </c>
      <c r="C12" s="166"/>
      <c r="E12" s="167"/>
      <c r="G12" s="167"/>
      <c r="I12" s="167"/>
      <c r="O12" s="167"/>
      <c r="Q12" s="167"/>
      <c r="S12" s="167"/>
      <c r="W12" s="205" t="str">
        <f>A2</f>
        <v>COMPANY #</v>
      </c>
      <c r="Y12" s="165"/>
    </row>
    <row r="13" spans="1:25" ht="14.4" thickBot="1" x14ac:dyDescent="0.35">
      <c r="A13" s="167"/>
      <c r="C13" s="166"/>
      <c r="E13" s="167"/>
      <c r="G13" s="167"/>
      <c r="I13" s="167"/>
      <c r="O13" s="167"/>
      <c r="Q13" s="167"/>
      <c r="S13" s="167"/>
      <c r="W13" s="174" t="s">
        <v>86</v>
      </c>
      <c r="Y13" s="165"/>
    </row>
    <row r="14" spans="1:25" ht="15.6" thickTop="1" thickBot="1" x14ac:dyDescent="0.35">
      <c r="A14" s="176"/>
      <c r="B14" s="177"/>
      <c r="C14" s="178"/>
      <c r="D14" s="177"/>
      <c r="E14" s="579" t="s">
        <v>47</v>
      </c>
      <c r="F14" s="580" t="s">
        <v>93</v>
      </c>
      <c r="G14" s="579" t="s">
        <v>48</v>
      </c>
      <c r="H14" s="581" t="s">
        <v>93</v>
      </c>
      <c r="I14" s="579" t="s">
        <v>376</v>
      </c>
      <c r="J14" s="180"/>
      <c r="K14" s="180"/>
      <c r="L14" s="581" t="s">
        <v>93</v>
      </c>
      <c r="M14" s="582" t="s">
        <v>377</v>
      </c>
      <c r="N14" s="580" t="s">
        <v>93</v>
      </c>
      <c r="O14" s="579" t="s">
        <v>378</v>
      </c>
      <c r="P14" s="581" t="s">
        <v>93</v>
      </c>
      <c r="Q14" s="182" t="s">
        <v>379</v>
      </c>
      <c r="R14" s="583" t="s">
        <v>93</v>
      </c>
      <c r="S14" s="584" t="s">
        <v>380</v>
      </c>
      <c r="T14" s="177"/>
      <c r="U14" s="177"/>
      <c r="V14" s="581" t="s">
        <v>94</v>
      </c>
      <c r="W14" s="182"/>
      <c r="X14" s="177"/>
      <c r="Y14" s="183"/>
    </row>
    <row r="15" spans="1:25" ht="14.4" thickTop="1" x14ac:dyDescent="0.3">
      <c r="A15" s="176"/>
      <c r="B15" s="177"/>
      <c r="C15" s="178"/>
      <c r="D15" s="177"/>
      <c r="E15" s="179" t="s">
        <v>87</v>
      </c>
      <c r="F15" s="180"/>
      <c r="G15" s="179"/>
      <c r="H15" s="177"/>
      <c r="I15" s="179" t="s">
        <v>88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381</v>
      </c>
      <c r="T15" s="180"/>
      <c r="U15" s="180"/>
      <c r="V15" s="177"/>
      <c r="W15" s="182" t="s">
        <v>434</v>
      </c>
      <c r="X15" s="177"/>
      <c r="Y15" s="183"/>
    </row>
    <row r="16" spans="1:25" x14ac:dyDescent="0.3">
      <c r="A16" s="184"/>
      <c r="B16" s="185"/>
      <c r="C16" s="186" t="s">
        <v>76</v>
      </c>
      <c r="D16" s="185"/>
      <c r="E16" s="187"/>
      <c r="F16" s="185"/>
      <c r="G16" s="585" t="s">
        <v>382</v>
      </c>
      <c r="H16" s="185"/>
      <c r="I16" s="586" t="s">
        <v>383</v>
      </c>
      <c r="J16" s="586"/>
      <c r="K16" s="586"/>
      <c r="L16" s="185"/>
      <c r="M16" s="185"/>
      <c r="N16" s="185"/>
      <c r="O16" s="188" t="s">
        <v>324</v>
      </c>
      <c r="P16" s="185"/>
      <c r="Q16" s="188" t="s">
        <v>89</v>
      </c>
      <c r="R16" s="185"/>
      <c r="S16" s="188" t="s">
        <v>56</v>
      </c>
      <c r="T16" s="185"/>
      <c r="U16" s="188" t="s">
        <v>346</v>
      </c>
      <c r="V16" s="185"/>
      <c r="W16" s="188" t="s">
        <v>342</v>
      </c>
      <c r="X16" s="185"/>
      <c r="Y16" s="189"/>
    </row>
    <row r="17" spans="1:25" ht="15" thickBot="1" x14ac:dyDescent="0.35">
      <c r="A17" s="190" t="s">
        <v>90</v>
      </c>
      <c r="B17" s="191"/>
      <c r="C17" s="192" t="s">
        <v>91</v>
      </c>
      <c r="D17" s="191"/>
      <c r="E17" s="193" t="s">
        <v>92</v>
      </c>
      <c r="F17" s="587" t="s">
        <v>93</v>
      </c>
      <c r="G17" s="193" t="s">
        <v>384</v>
      </c>
      <c r="H17" s="588" t="s">
        <v>93</v>
      </c>
      <c r="I17" s="193" t="s">
        <v>56</v>
      </c>
      <c r="J17" s="191"/>
      <c r="K17" s="600" t="s">
        <v>385</v>
      </c>
      <c r="L17" s="588" t="s">
        <v>93</v>
      </c>
      <c r="M17" s="193" t="s">
        <v>386</v>
      </c>
      <c r="N17" s="589" t="s">
        <v>93</v>
      </c>
      <c r="O17" s="193" t="s">
        <v>61</v>
      </c>
      <c r="P17" s="589" t="s">
        <v>93</v>
      </c>
      <c r="Q17" s="193" t="s">
        <v>95</v>
      </c>
      <c r="R17" s="587" t="s">
        <v>93</v>
      </c>
      <c r="S17" s="193" t="s">
        <v>96</v>
      </c>
      <c r="T17" s="191"/>
      <c r="U17" s="193" t="s">
        <v>387</v>
      </c>
      <c r="V17" s="589" t="s">
        <v>94</v>
      </c>
      <c r="W17" s="193" t="s">
        <v>97</v>
      </c>
      <c r="X17" s="191"/>
      <c r="Y17" s="194" t="s">
        <v>28</v>
      </c>
    </row>
    <row r="18" spans="1:25" ht="14.4" thickTop="1" x14ac:dyDescent="0.3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3">
      <c r="A19" s="590" t="s">
        <v>388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3">
      <c r="A20" s="591" t="s">
        <v>98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3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3">
      <c r="A22" s="592" t="s">
        <v>389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3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3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3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3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3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3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3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3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3">
      <c r="A31" s="593"/>
      <c r="C31" s="594"/>
      <c r="E31" s="593"/>
      <c r="G31" s="593"/>
      <c r="I31" s="593"/>
      <c r="K31" s="593"/>
      <c r="M31" s="593"/>
      <c r="O31" s="593"/>
      <c r="Q31" s="593"/>
      <c r="S31" s="593"/>
      <c r="U31" s="593"/>
      <c r="W31" s="187"/>
      <c r="Y31" s="187"/>
    </row>
    <row r="32" spans="1:25" x14ac:dyDescent="0.3">
      <c r="A32" s="595" t="s">
        <v>390</v>
      </c>
      <c r="C32" s="594"/>
      <c r="E32" s="593"/>
      <c r="G32" s="593"/>
      <c r="I32" s="593"/>
      <c r="K32" s="593"/>
      <c r="M32" s="593"/>
      <c r="O32" s="593"/>
      <c r="Q32" s="593"/>
      <c r="S32" s="593"/>
      <c r="U32" s="593"/>
      <c r="W32" s="187"/>
      <c r="Y32" s="187"/>
    </row>
    <row r="33" spans="1:27" x14ac:dyDescent="0.3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3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3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3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3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3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3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3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12</v>
      </c>
      <c r="Z40" s="165"/>
      <c r="AA40" s="200"/>
    </row>
    <row r="41" spans="1:27" x14ac:dyDescent="0.3">
      <c r="A41" s="169"/>
      <c r="C41" s="197"/>
      <c r="E41" s="167"/>
      <c r="G41" s="596" t="s">
        <v>48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3">
      <c r="A42" s="174" t="s">
        <v>99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3">
      <c r="A43" s="169"/>
      <c r="C43" s="197"/>
      <c r="E43" s="167"/>
      <c r="G43" s="169"/>
      <c r="I43" s="169"/>
      <c r="K43" s="593"/>
      <c r="M43" s="169"/>
      <c r="O43" s="167"/>
      <c r="Q43" s="169"/>
      <c r="S43" s="169"/>
      <c r="U43" s="169"/>
      <c r="W43" s="167"/>
      <c r="Y43" s="167"/>
    </row>
    <row r="44" spans="1:27" x14ac:dyDescent="0.3">
      <c r="A44" s="198"/>
      <c r="C44" s="199"/>
      <c r="E44" s="386"/>
      <c r="G44" s="386"/>
      <c r="I44" s="386"/>
      <c r="K44" s="386"/>
      <c r="M44" s="386"/>
      <c r="O44" s="386"/>
      <c r="Q44" s="386"/>
      <c r="S44" s="386"/>
      <c r="U44" s="386"/>
      <c r="W44" s="200">
        <f>+E44+G44+I44+M44+O44+Q44+S44</f>
        <v>0</v>
      </c>
      <c r="Y44" s="165"/>
    </row>
    <row r="45" spans="1:27" x14ac:dyDescent="0.3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3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93"/>
      <c r="Y46" s="165"/>
    </row>
    <row r="47" spans="1:27" ht="16.2" thickBot="1" x14ac:dyDescent="0.35">
      <c r="A47" s="598" t="s">
        <v>46</v>
      </c>
      <c r="C47" s="594" t="s">
        <v>12</v>
      </c>
      <c r="E47" s="599">
        <f>SUM(E24:E44)</f>
        <v>0</v>
      </c>
      <c r="G47" s="599">
        <f>SUM(G24:G44)</f>
        <v>0</v>
      </c>
      <c r="I47" s="599">
        <f>SUM(I24:I44)</f>
        <v>0</v>
      </c>
      <c r="K47"/>
      <c r="M47" s="599">
        <f>SUM(M24:M44)</f>
        <v>0</v>
      </c>
      <c r="O47" s="599">
        <f>SUM(O24:O44)</f>
        <v>0</v>
      </c>
      <c r="Q47" s="599">
        <f>SUM(Q24:Q44)</f>
        <v>0</v>
      </c>
      <c r="S47" s="599">
        <f>SUM(S24:S44)</f>
        <v>0</v>
      </c>
      <c r="U47"/>
      <c r="W47" s="200">
        <f>+E47+G47+I47+M47+O47+Q47+S47</f>
        <v>0</v>
      </c>
      <c r="Y47" s="165"/>
    </row>
    <row r="48" spans="1:27" ht="14.4" thickTop="1" x14ac:dyDescent="0.3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4.4" thickBot="1" x14ac:dyDescent="0.35">
      <c r="A49" s="167"/>
      <c r="C49" s="197"/>
      <c r="E49" s="167"/>
      <c r="G49" s="167"/>
      <c r="I49" s="167"/>
      <c r="K49" s="167"/>
      <c r="M49" s="167"/>
      <c r="O49" s="167"/>
      <c r="P49" s="206" t="s">
        <v>100</v>
      </c>
      <c r="Q49"/>
      <c r="S49" s="167"/>
      <c r="W49" s="207">
        <f>SUM(W23:W48)-W47</f>
        <v>0</v>
      </c>
      <c r="Y49" s="167"/>
    </row>
    <row r="50" spans="1:25" ht="14.4" thickTop="1" x14ac:dyDescent="0.3">
      <c r="A50" s="167"/>
      <c r="C50" s="208" t="s">
        <v>101</v>
      </c>
      <c r="E50" s="167"/>
      <c r="G50" s="167"/>
      <c r="I50" s="167"/>
      <c r="K50" s="167"/>
      <c r="M50" s="167"/>
      <c r="O50" s="167"/>
      <c r="P50" s="597" t="s">
        <v>407</v>
      </c>
      <c r="Q50" s="30"/>
      <c r="S50" s="167"/>
      <c r="W50" s="165"/>
      <c r="Y50" s="167"/>
    </row>
    <row r="51" spans="1:25" x14ac:dyDescent="0.3">
      <c r="A51" s="167"/>
      <c r="C51" s="209" t="s">
        <v>102</v>
      </c>
      <c r="E51" s="167"/>
      <c r="G51" s="167"/>
      <c r="I51" s="167"/>
      <c r="K51" s="167"/>
      <c r="M51" s="167"/>
      <c r="O51" s="167"/>
      <c r="P51" s="320"/>
      <c r="Q51" s="167" t="s">
        <v>406</v>
      </c>
      <c r="S51" s="167"/>
      <c r="W51" s="203" t="s">
        <v>12</v>
      </c>
      <c r="Y51" s="167"/>
    </row>
    <row r="52" spans="1:25" x14ac:dyDescent="0.3">
      <c r="A52" s="167"/>
      <c r="C52" s="209" t="s">
        <v>103</v>
      </c>
      <c r="E52" s="167"/>
      <c r="G52" s="167"/>
      <c r="I52" s="167"/>
      <c r="O52" s="167"/>
      <c r="P52" s="320" t="s">
        <v>12</v>
      </c>
      <c r="Q52" s="167" t="s">
        <v>12</v>
      </c>
      <c r="S52" s="167"/>
      <c r="W52" s="167"/>
      <c r="Y52" s="167"/>
    </row>
    <row r="53" spans="1:25" x14ac:dyDescent="0.3">
      <c r="A53" s="167"/>
      <c r="C53" s="210"/>
      <c r="D53" s="211"/>
      <c r="E53" s="200"/>
      <c r="G53" s="200"/>
      <c r="I53" s="167"/>
      <c r="O53" s="167"/>
      <c r="P53" s="320" t="s">
        <v>12</v>
      </c>
      <c r="Q53" s="167"/>
      <c r="S53" s="167"/>
      <c r="W53" s="167"/>
      <c r="Y53" s="167"/>
    </row>
    <row r="54" spans="1:25" x14ac:dyDescent="0.3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3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3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3">
      <c r="C57" s="209" t="s">
        <v>104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3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3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3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3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3">
      <c r="C62" s="166"/>
      <c r="E62" s="167"/>
      <c r="G62" s="167"/>
      <c r="I62" s="167"/>
      <c r="O62" s="167"/>
      <c r="Q62" s="167"/>
      <c r="S62" s="167"/>
      <c r="W62" s="205" t="str">
        <f>A2</f>
        <v>COMPANY #</v>
      </c>
      <c r="Y62" s="167"/>
    </row>
    <row r="63" spans="1:25" ht="14.4" thickBot="1" x14ac:dyDescent="0.3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86</v>
      </c>
      <c r="Y63" s="165"/>
    </row>
    <row r="64" spans="1:25" ht="14.4" thickTop="1" x14ac:dyDescent="0.3">
      <c r="C64" s="166"/>
      <c r="E64" s="167"/>
      <c r="G64" s="596" t="s">
        <v>48</v>
      </c>
      <c r="I64" s="167"/>
      <c r="O64" s="167"/>
      <c r="Q64" s="167"/>
      <c r="S64" s="167"/>
      <c r="W64" s="167"/>
      <c r="Y64" s="167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6" transitionEvaluation="1">
    <pageSetUpPr fitToPage="1"/>
  </sheetPr>
  <dimension ref="A1:O102"/>
  <sheetViews>
    <sheetView showGridLines="0" topLeftCell="A36" zoomScale="75" workbookViewId="0"/>
  </sheetViews>
  <sheetFormatPr defaultColWidth="15.59765625" defaultRowHeight="12.6" x14ac:dyDescent="0.25"/>
  <cols>
    <col min="1" max="1" width="36.59765625" style="214" customWidth="1"/>
    <col min="2" max="2" width="2" style="214" customWidth="1"/>
    <col min="3" max="3" width="15.5" style="214" customWidth="1"/>
    <col min="4" max="4" width="1.59765625" style="214" customWidth="1"/>
    <col min="5" max="5" width="15.59765625" style="214"/>
    <col min="6" max="6" width="1.59765625" style="214" customWidth="1"/>
    <col min="7" max="7" width="15.59765625" style="214"/>
    <col min="8" max="8" width="1.59765625" style="214" customWidth="1"/>
    <col min="9" max="9" width="15.59765625" style="214"/>
    <col min="10" max="10" width="1.59765625" style="214" customWidth="1"/>
    <col min="11" max="11" width="15.59765625" style="214"/>
    <col min="12" max="12" width="1.59765625" style="214" customWidth="1"/>
    <col min="13" max="13" width="15.59765625" style="214"/>
    <col min="14" max="14" width="1.59765625" style="214" customWidth="1"/>
    <col min="15" max="15" width="25.59765625" style="214" customWidth="1"/>
    <col min="16" max="16384" width="15.59765625" style="214"/>
  </cols>
  <sheetData>
    <row r="1" spans="1:15" x14ac:dyDescent="0.25">
      <c r="A1" s="212" t="s">
        <v>105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5">
      <c r="A2" s="3" t="s">
        <v>499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5">
      <c r="A3" s="3" t="s">
        <v>448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5">
      <c r="A4" s="212" t="s">
        <v>106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5">
      <c r="A5" s="112" t="s">
        <v>531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5">
      <c r="A7" s="216" t="s">
        <v>1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5">
      <c r="A8" s="217" t="s">
        <v>2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</v>
      </c>
    </row>
    <row r="9" spans="1:15" ht="13.2" thickBot="1" x14ac:dyDescent="0.3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107</v>
      </c>
    </row>
    <row r="10" spans="1:15" ht="13.2" thickTop="1" x14ac:dyDescent="0.25">
      <c r="A10" s="219"/>
      <c r="B10" s="220"/>
      <c r="C10" s="313" t="s">
        <v>421</v>
      </c>
      <c r="D10" s="221"/>
      <c r="E10" s="222" t="s">
        <v>108</v>
      </c>
      <c r="F10" s="222"/>
      <c r="G10" s="222"/>
      <c r="H10" s="223"/>
      <c r="I10" s="222" t="s">
        <v>109</v>
      </c>
      <c r="J10" s="222"/>
      <c r="K10" s="222"/>
      <c r="L10" s="224"/>
      <c r="M10" s="220"/>
      <c r="N10" s="221"/>
      <c r="O10" s="225"/>
    </row>
    <row r="11" spans="1:15" x14ac:dyDescent="0.25">
      <c r="A11" s="226"/>
      <c r="B11" s="602"/>
      <c r="C11" s="227" t="s">
        <v>110</v>
      </c>
      <c r="D11" s="228"/>
      <c r="E11" s="227" t="s">
        <v>111</v>
      </c>
      <c r="F11" s="227"/>
      <c r="G11" s="227" t="s">
        <v>111</v>
      </c>
      <c r="H11" s="227"/>
      <c r="I11" s="227" t="s">
        <v>111</v>
      </c>
      <c r="J11" s="227"/>
      <c r="K11" s="227" t="s">
        <v>111</v>
      </c>
      <c r="L11" s="227"/>
      <c r="M11" s="227" t="s">
        <v>110</v>
      </c>
      <c r="N11" s="228"/>
      <c r="O11" s="229"/>
    </row>
    <row r="12" spans="1:15" ht="13.2" thickBot="1" x14ac:dyDescent="0.3">
      <c r="A12" s="230" t="s">
        <v>6</v>
      </c>
      <c r="B12" s="231"/>
      <c r="C12" s="231" t="s">
        <v>25</v>
      </c>
      <c r="D12" s="232"/>
      <c r="E12" s="231" t="s">
        <v>112</v>
      </c>
      <c r="F12" s="231"/>
      <c r="G12" s="231" t="s">
        <v>62</v>
      </c>
      <c r="H12" s="231"/>
      <c r="I12" s="231" t="s">
        <v>112</v>
      </c>
      <c r="J12" s="231"/>
      <c r="K12" s="231" t="s">
        <v>62</v>
      </c>
      <c r="L12" s="231"/>
      <c r="M12" s="231" t="s">
        <v>27</v>
      </c>
      <c r="N12" s="232"/>
      <c r="O12" s="233" t="s">
        <v>113</v>
      </c>
    </row>
    <row r="13" spans="1:15" ht="13.2" thickTop="1" x14ac:dyDescent="0.25"/>
    <row r="14" spans="1:15" ht="13.8" x14ac:dyDescent="0.3">
      <c r="A14" s="218" t="s">
        <v>114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4.4" thickBot="1" x14ac:dyDescent="0.35">
      <c r="A15" s="218" t="s">
        <v>115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4.4" thickTop="1" x14ac:dyDescent="0.3">
      <c r="A16" s="30" t="s">
        <v>394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ht="13.8" x14ac:dyDescent="0.3">
      <c r="A17" s="212"/>
      <c r="B17" s="212"/>
      <c r="F17" s="235"/>
      <c r="H17" s="235"/>
      <c r="J17" s="235"/>
      <c r="L17" s="235"/>
    </row>
    <row r="18" spans="1:15" ht="13.8" x14ac:dyDescent="0.3">
      <c r="A18" s="212"/>
      <c r="B18" s="212"/>
      <c r="F18" s="235"/>
      <c r="H18" s="235"/>
      <c r="J18" s="235"/>
      <c r="L18" s="235"/>
    </row>
    <row r="19" spans="1:15" ht="13.8" x14ac:dyDescent="0.3">
      <c r="A19" s="218" t="s">
        <v>435</v>
      </c>
      <c r="B19" s="218"/>
      <c r="F19" s="235"/>
      <c r="H19" s="235"/>
      <c r="J19" s="235"/>
      <c r="L19" s="235"/>
    </row>
    <row r="20" spans="1:15" ht="14.4" thickBot="1" x14ac:dyDescent="0.35">
      <c r="A20" s="218" t="s">
        <v>116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4.4" thickTop="1" x14ac:dyDescent="0.3">
      <c r="A21" s="30" t="s">
        <v>392</v>
      </c>
      <c r="B21" s="30"/>
      <c r="F21" s="235"/>
      <c r="H21" s="235"/>
      <c r="J21" s="235"/>
      <c r="L21" s="235"/>
    </row>
    <row r="22" spans="1:15" ht="13.8" x14ac:dyDescent="0.3">
      <c r="A22" s="30"/>
      <c r="B22" s="30"/>
      <c r="F22" s="235"/>
      <c r="H22" s="235"/>
      <c r="J22" s="235"/>
      <c r="L22" s="235"/>
    </row>
    <row r="23" spans="1:15" ht="13.8" x14ac:dyDescent="0.3">
      <c r="A23" s="30"/>
      <c r="B23" s="30"/>
      <c r="F23" s="235"/>
      <c r="H23" s="235"/>
      <c r="J23" s="235"/>
      <c r="L23" s="235"/>
    </row>
    <row r="24" spans="1:15" ht="13.8" x14ac:dyDescent="0.3">
      <c r="A24" s="218" t="s">
        <v>436</v>
      </c>
      <c r="B24" s="218"/>
      <c r="F24" s="235"/>
      <c r="H24" s="235"/>
      <c r="J24" s="235"/>
      <c r="L24" s="235"/>
    </row>
    <row r="25" spans="1:15" ht="14.4" thickBot="1" x14ac:dyDescent="0.35">
      <c r="A25" s="218" t="s">
        <v>117</v>
      </c>
      <c r="B25" s="218"/>
      <c r="C25" s="236"/>
      <c r="E25" s="236" t="s">
        <v>12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4.4" thickTop="1" x14ac:dyDescent="0.3">
      <c r="A26" s="30" t="s">
        <v>393</v>
      </c>
      <c r="B26" s="30"/>
      <c r="F26" s="235"/>
      <c r="H26" s="235"/>
      <c r="J26" s="235"/>
      <c r="L26" s="235"/>
    </row>
    <row r="27" spans="1:15" ht="13.8" x14ac:dyDescent="0.3">
      <c r="A27" s="30"/>
      <c r="B27" s="30"/>
      <c r="F27" s="235"/>
      <c r="H27" s="235"/>
      <c r="J27" s="235"/>
      <c r="L27" s="235"/>
    </row>
    <row r="28" spans="1:15" ht="13.8" x14ac:dyDescent="0.3">
      <c r="A28" s="239"/>
      <c r="B28" s="239"/>
      <c r="F28" s="235"/>
      <c r="H28" s="235"/>
      <c r="J28" s="235"/>
      <c r="L28" s="235"/>
    </row>
    <row r="29" spans="1:15" ht="13.8" x14ac:dyDescent="0.3">
      <c r="A29" s="218" t="s">
        <v>437</v>
      </c>
      <c r="B29" s="218"/>
      <c r="F29" s="235"/>
      <c r="H29" s="235"/>
      <c r="J29" s="235"/>
      <c r="L29" s="235"/>
    </row>
    <row r="30" spans="1:15" ht="13.8" x14ac:dyDescent="0.3">
      <c r="A30" s="108" t="s">
        <v>280</v>
      </c>
      <c r="B30" s="218"/>
      <c r="F30" s="235"/>
      <c r="H30" s="235"/>
      <c r="J30" s="235"/>
      <c r="L30" s="235"/>
    </row>
    <row r="31" spans="1:15" ht="13.8" x14ac:dyDescent="0.3">
      <c r="A31" s="108" t="s">
        <v>441</v>
      </c>
      <c r="B31" s="218"/>
      <c r="F31" s="235"/>
      <c r="H31" s="235"/>
      <c r="J31" s="235"/>
      <c r="L31" s="235"/>
    </row>
    <row r="32" spans="1:15" ht="13.8" x14ac:dyDescent="0.3">
      <c r="A32" s="218"/>
      <c r="B32" s="218"/>
      <c r="F32" s="235"/>
      <c r="H32" s="235"/>
      <c r="J32" s="235"/>
      <c r="L32" s="235"/>
    </row>
    <row r="33" spans="1:15" ht="13.8" x14ac:dyDescent="0.3">
      <c r="A33" s="238"/>
      <c r="B33" s="603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ht="13.8" x14ac:dyDescent="0.3">
      <c r="A34" s="218"/>
      <c r="B34" s="218"/>
      <c r="F34" s="235"/>
      <c r="H34" s="235"/>
      <c r="J34" s="235"/>
      <c r="L34" s="235"/>
    </row>
    <row r="35" spans="1:15" ht="13.8" x14ac:dyDescent="0.3">
      <c r="A35" s="238"/>
      <c r="B35" s="603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ht="13.8" x14ac:dyDescent="0.3">
      <c r="A36" s="218"/>
      <c r="B36" s="218"/>
      <c r="F36" s="235"/>
      <c r="H36" s="235"/>
      <c r="J36" s="235"/>
      <c r="L36" s="235"/>
    </row>
    <row r="37" spans="1:15" ht="13.8" x14ac:dyDescent="0.3">
      <c r="A37" s="238"/>
      <c r="B37" s="603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ht="13.8" x14ac:dyDescent="0.3">
      <c r="A38" s="603"/>
      <c r="B38" s="603"/>
      <c r="C38" s="603"/>
      <c r="E38" s="603"/>
      <c r="F38" s="235"/>
      <c r="G38" s="603"/>
      <c r="H38" s="235"/>
      <c r="I38" s="603"/>
      <c r="J38" s="235"/>
      <c r="K38" s="603"/>
      <c r="L38" s="235"/>
      <c r="M38" s="603"/>
      <c r="O38" s="603"/>
    </row>
    <row r="39" spans="1:15" ht="14.4" thickBot="1" x14ac:dyDescent="0.35">
      <c r="A39" s="218" t="s">
        <v>420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4.4" thickTop="1" x14ac:dyDescent="0.3">
      <c r="A40" s="30" t="s">
        <v>393</v>
      </c>
      <c r="B40" s="30"/>
      <c r="F40" s="235"/>
      <c r="H40" s="235"/>
      <c r="J40" s="235"/>
      <c r="L40" s="235"/>
    </row>
    <row r="41" spans="1:15" ht="13.8" x14ac:dyDescent="0.3">
      <c r="A41" s="30"/>
      <c r="B41" s="30"/>
      <c r="F41" s="235"/>
      <c r="H41" s="235"/>
      <c r="J41" s="235"/>
      <c r="L41" s="235"/>
    </row>
    <row r="42" spans="1:15" ht="13.8" x14ac:dyDescent="0.3">
      <c r="A42" s="30"/>
      <c r="B42" s="30"/>
      <c r="F42" s="235"/>
      <c r="H42" s="235"/>
      <c r="J42" s="235"/>
      <c r="L42" s="235"/>
    </row>
    <row r="43" spans="1:15" ht="13.8" x14ac:dyDescent="0.3">
      <c r="A43" s="218" t="s">
        <v>438</v>
      </c>
      <c r="B43" s="218"/>
      <c r="F43" s="235"/>
      <c r="H43" s="235"/>
      <c r="J43" s="235"/>
      <c r="L43" s="235"/>
    </row>
    <row r="44" spans="1:15" ht="13.8" x14ac:dyDescent="0.3">
      <c r="A44" s="213"/>
      <c r="B44" s="213"/>
      <c r="F44" s="235"/>
      <c r="H44" s="235"/>
      <c r="J44" s="235"/>
      <c r="L44" s="235"/>
    </row>
    <row r="45" spans="1:15" ht="13.8" x14ac:dyDescent="0.3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ht="13.8" x14ac:dyDescent="0.3">
      <c r="F46" s="235"/>
      <c r="H46" s="235"/>
      <c r="J46" s="235"/>
      <c r="L46" s="235"/>
    </row>
    <row r="47" spans="1:15" ht="13.8" x14ac:dyDescent="0.3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ht="13.8" x14ac:dyDescent="0.3">
      <c r="F48" s="235"/>
      <c r="H48" s="235"/>
      <c r="J48" s="235"/>
      <c r="L48" s="235"/>
    </row>
    <row r="49" spans="1:15" ht="13.8" x14ac:dyDescent="0.3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ht="13.8" x14ac:dyDescent="0.3">
      <c r="F50" s="235"/>
      <c r="H50" s="235"/>
      <c r="J50" s="235"/>
      <c r="L50" s="235"/>
    </row>
    <row r="51" spans="1:15" ht="13.8" x14ac:dyDescent="0.3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ht="13.8" x14ac:dyDescent="0.3">
      <c r="E52" s="214" t="s">
        <v>12</v>
      </c>
      <c r="F52" s="235"/>
      <c r="H52" s="235"/>
      <c r="J52" s="235"/>
      <c r="L52" s="235"/>
    </row>
    <row r="53" spans="1:15" ht="13.8" x14ac:dyDescent="0.3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ht="13.8" x14ac:dyDescent="0.3">
      <c r="F54" s="235"/>
      <c r="H54" s="235"/>
      <c r="J54" s="235"/>
      <c r="L54" s="235"/>
    </row>
    <row r="55" spans="1:15" ht="13.8" x14ac:dyDescent="0.3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ht="13.8" x14ac:dyDescent="0.3">
      <c r="F56" s="235"/>
      <c r="H56" s="235"/>
      <c r="J56" s="235"/>
      <c r="L56" s="235"/>
    </row>
    <row r="57" spans="1:15" ht="13.8" x14ac:dyDescent="0.3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ht="13.8" x14ac:dyDescent="0.3">
      <c r="F58" s="235"/>
      <c r="H58" s="235"/>
      <c r="J58" s="235"/>
      <c r="L58" s="235"/>
    </row>
    <row r="59" spans="1:15" ht="13.8" x14ac:dyDescent="0.3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ht="13.8" x14ac:dyDescent="0.3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ht="13.8" x14ac:dyDescent="0.3">
      <c r="F61" s="235"/>
      <c r="H61" s="235"/>
      <c r="J61" s="235"/>
      <c r="L61" s="235"/>
    </row>
    <row r="62" spans="1:15" ht="14.4" thickBot="1" x14ac:dyDescent="0.35">
      <c r="A62" s="240" t="s">
        <v>395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4.4" thickTop="1" x14ac:dyDescent="0.3">
      <c r="F63" s="235"/>
      <c r="H63" s="235"/>
      <c r="J63" s="235"/>
      <c r="L63" s="235"/>
    </row>
    <row r="64" spans="1:15" ht="13.8" x14ac:dyDescent="0.3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</v>
      </c>
    </row>
    <row r="65" spans="1:15" ht="13.8" x14ac:dyDescent="0.3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107</v>
      </c>
    </row>
    <row r="66" spans="1:15" ht="13.8" x14ac:dyDescent="0.3">
      <c r="F66" s="235"/>
      <c r="J66" s="235"/>
      <c r="L66" s="235"/>
    </row>
    <row r="67" spans="1:15" ht="13.8" x14ac:dyDescent="0.3">
      <c r="F67" s="235"/>
      <c r="J67" s="235"/>
      <c r="L67" s="235"/>
    </row>
    <row r="68" spans="1:15" ht="13.8" x14ac:dyDescent="0.3">
      <c r="F68" s="235"/>
      <c r="J68" s="235"/>
      <c r="L68" s="235"/>
    </row>
    <row r="69" spans="1:15" ht="13.8" x14ac:dyDescent="0.3">
      <c r="F69" s="235"/>
      <c r="J69" s="235"/>
      <c r="L69" s="235"/>
    </row>
    <row r="70" spans="1:15" ht="13.8" x14ac:dyDescent="0.3">
      <c r="F70" s="235"/>
      <c r="J70" s="235"/>
      <c r="L70" s="235"/>
    </row>
    <row r="71" spans="1:15" ht="13.8" x14ac:dyDescent="0.3">
      <c r="F71" s="235"/>
      <c r="J71" s="235"/>
      <c r="L71" s="235"/>
    </row>
    <row r="72" spans="1:15" ht="13.8" x14ac:dyDescent="0.3">
      <c r="F72" s="235"/>
      <c r="J72" s="235"/>
      <c r="L72" s="235"/>
    </row>
    <row r="73" spans="1:15" ht="13.8" x14ac:dyDescent="0.3">
      <c r="F73" s="235"/>
      <c r="J73" s="235"/>
      <c r="L73" s="235"/>
    </row>
    <row r="74" spans="1:15" ht="13.8" x14ac:dyDescent="0.3">
      <c r="F74" s="235"/>
      <c r="J74" s="235"/>
      <c r="L74" s="235"/>
    </row>
    <row r="75" spans="1:15" ht="13.8" x14ac:dyDescent="0.3">
      <c r="F75" s="235"/>
      <c r="J75" s="235"/>
      <c r="L75" s="235"/>
    </row>
    <row r="76" spans="1:15" ht="13.8" x14ac:dyDescent="0.3">
      <c r="F76" s="235"/>
      <c r="J76" s="235"/>
      <c r="L76" s="235"/>
    </row>
    <row r="77" spans="1:15" ht="13.8" x14ac:dyDescent="0.3">
      <c r="F77" s="235"/>
      <c r="J77" s="235"/>
      <c r="L77" s="235"/>
    </row>
    <row r="78" spans="1:15" ht="13.8" x14ac:dyDescent="0.3">
      <c r="F78" s="235"/>
      <c r="J78" s="235"/>
      <c r="L78" s="235"/>
    </row>
    <row r="79" spans="1:15" ht="13.8" x14ac:dyDescent="0.3">
      <c r="F79" s="235"/>
      <c r="J79" s="235"/>
      <c r="L79" s="235"/>
    </row>
    <row r="80" spans="1:15" ht="13.8" x14ac:dyDescent="0.3">
      <c r="F80" s="235"/>
      <c r="J80" s="235"/>
      <c r="L80" s="235"/>
    </row>
    <row r="81" spans="6:12" ht="13.8" x14ac:dyDescent="0.3">
      <c r="F81" s="235"/>
      <c r="J81" s="235"/>
      <c r="L81" s="235"/>
    </row>
    <row r="82" spans="6:12" ht="13.8" x14ac:dyDescent="0.3">
      <c r="F82" s="235"/>
      <c r="J82" s="235"/>
      <c r="L82" s="235"/>
    </row>
    <row r="83" spans="6:12" ht="13.8" x14ac:dyDescent="0.3">
      <c r="F83" s="235"/>
      <c r="J83" s="235"/>
      <c r="L83" s="235"/>
    </row>
    <row r="84" spans="6:12" ht="13.8" x14ac:dyDescent="0.3">
      <c r="F84" s="235"/>
      <c r="J84" s="235"/>
      <c r="L84" s="235"/>
    </row>
    <row r="85" spans="6:12" ht="13.8" x14ac:dyDescent="0.3">
      <c r="F85" s="235"/>
      <c r="J85" s="235"/>
      <c r="L85" s="235"/>
    </row>
    <row r="86" spans="6:12" ht="13.8" x14ac:dyDescent="0.3">
      <c r="F86" s="235"/>
      <c r="J86" s="235"/>
      <c r="L86" s="235"/>
    </row>
    <row r="87" spans="6:12" ht="13.8" x14ac:dyDescent="0.3">
      <c r="F87" s="235"/>
      <c r="J87" s="235"/>
    </row>
    <row r="88" spans="6:12" ht="13.8" x14ac:dyDescent="0.3">
      <c r="F88" s="235"/>
      <c r="J88" s="235"/>
    </row>
    <row r="89" spans="6:12" ht="13.8" x14ac:dyDescent="0.3">
      <c r="F89" s="235"/>
      <c r="J89" s="235"/>
    </row>
    <row r="90" spans="6:12" ht="13.8" x14ac:dyDescent="0.3">
      <c r="F90" s="235"/>
      <c r="J90" s="235"/>
    </row>
    <row r="91" spans="6:12" ht="13.8" x14ac:dyDescent="0.3">
      <c r="F91" s="235"/>
      <c r="J91" s="235"/>
    </row>
    <row r="92" spans="6:12" ht="13.8" x14ac:dyDescent="0.3">
      <c r="J92" s="235"/>
    </row>
    <row r="93" spans="6:12" ht="13.8" x14ac:dyDescent="0.3">
      <c r="J93" s="235"/>
    </row>
    <row r="94" spans="6:12" ht="13.8" x14ac:dyDescent="0.3">
      <c r="J94" s="235"/>
    </row>
    <row r="95" spans="6:12" ht="13.8" x14ac:dyDescent="0.3">
      <c r="J95" s="235"/>
    </row>
    <row r="96" spans="6:12" ht="13.8" x14ac:dyDescent="0.3">
      <c r="J96" s="235"/>
    </row>
    <row r="97" spans="10:10" ht="13.8" x14ac:dyDescent="0.3">
      <c r="J97" s="235"/>
    </row>
    <row r="98" spans="10:10" ht="13.8" x14ac:dyDescent="0.3">
      <c r="J98" s="235"/>
    </row>
    <row r="99" spans="10:10" ht="13.8" x14ac:dyDescent="0.3">
      <c r="J99" s="235"/>
    </row>
    <row r="100" spans="10:10" ht="13.8" x14ac:dyDescent="0.3">
      <c r="J100" s="235"/>
    </row>
    <row r="101" spans="10:10" ht="13.8" x14ac:dyDescent="0.3">
      <c r="J101" s="235"/>
    </row>
    <row r="102" spans="10:10" ht="13.8" x14ac:dyDescent="0.3">
      <c r="J102" s="235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7" transitionEvaluation="1">
    <pageSetUpPr fitToPage="1"/>
  </sheetPr>
  <dimension ref="A1:K73"/>
  <sheetViews>
    <sheetView showGridLines="0" topLeftCell="A7" zoomScale="75" workbookViewId="0">
      <selection activeCell="M17" sqref="M17"/>
    </sheetView>
  </sheetViews>
  <sheetFormatPr defaultColWidth="15.59765625" defaultRowHeight="12.6" x14ac:dyDescent="0.25"/>
  <cols>
    <col min="1" max="1" width="35.59765625" style="243" customWidth="1"/>
    <col min="2" max="2" width="1.59765625" style="243" customWidth="1"/>
    <col min="3" max="3" width="15.59765625" style="243"/>
    <col min="4" max="4" width="1.59765625" style="243" customWidth="1"/>
    <col min="5" max="5" width="15.59765625" style="243"/>
    <col min="6" max="6" width="1.59765625" style="243" customWidth="1"/>
    <col min="7" max="7" width="15.59765625" style="243"/>
    <col min="8" max="8" width="1.59765625" style="243" customWidth="1"/>
    <col min="9" max="9" width="15.59765625" style="243"/>
    <col min="10" max="10" width="1.59765625" style="243" customWidth="1"/>
    <col min="11" max="16384" width="15.59765625" style="243"/>
  </cols>
  <sheetData>
    <row r="1" spans="1:11" x14ac:dyDescent="0.25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5">
      <c r="A2" s="3" t="s">
        <v>494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5">
      <c r="A3" s="3" t="s">
        <v>497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5">
      <c r="A4" s="241" t="s">
        <v>439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5">
      <c r="A5" s="112" t="str">
        <f>'E14.XLS'!A5</f>
        <v>FOR THE 6 MONTHS ENDED 06-30-2001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8" spans="1:11" x14ac:dyDescent="0.25">
      <c r="A8" s="112" t="str">
        <f>'E14.XLS'!A7</f>
        <v>PREPARED BY: Carrie Chaffin</v>
      </c>
      <c r="B8" s="242"/>
      <c r="C8" s="242"/>
      <c r="D8" s="242"/>
      <c r="E8" s="242"/>
      <c r="F8" s="242"/>
      <c r="G8" s="242"/>
      <c r="H8" s="242"/>
      <c r="I8" s="242"/>
      <c r="J8" s="242"/>
      <c r="K8" s="257" t="str">
        <f>A2</f>
        <v>COMPANY # 20R</v>
      </c>
    </row>
    <row r="9" spans="1:11" x14ac:dyDescent="0.25">
      <c r="A9" s="108" t="str">
        <f>'E14.XLS'!A8</f>
        <v>EXTENSION: x53907</v>
      </c>
      <c r="B9" s="242"/>
      <c r="C9" s="242"/>
      <c r="D9" s="242"/>
      <c r="E9" s="242"/>
      <c r="F9" s="242"/>
      <c r="G9" s="242"/>
      <c r="H9" s="242"/>
      <c r="I9" s="242"/>
      <c r="J9" s="242"/>
      <c r="K9" s="244" t="s">
        <v>118</v>
      </c>
    </row>
    <row r="10" spans="1:11" ht="13.8" x14ac:dyDescent="0.3">
      <c r="A10" s="245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5">
      <c r="A11" s="246" t="s">
        <v>6</v>
      </c>
      <c r="B11" s="247"/>
      <c r="C11" s="248" t="s">
        <v>119</v>
      </c>
      <c r="D11" s="247"/>
      <c r="E11" s="248" t="s">
        <v>120</v>
      </c>
      <c r="F11" s="247"/>
      <c r="G11" s="248" t="s">
        <v>121</v>
      </c>
      <c r="H11" s="247"/>
      <c r="I11" s="248" t="s">
        <v>122</v>
      </c>
      <c r="J11" s="247"/>
      <c r="K11" s="249" t="s">
        <v>123</v>
      </c>
    </row>
    <row r="12" spans="1:11" x14ac:dyDescent="0.25">
      <c r="A12" s="244" t="s">
        <v>124</v>
      </c>
      <c r="B12" s="250"/>
      <c r="C12" s="251"/>
      <c r="D12" s="250"/>
      <c r="E12" s="251"/>
      <c r="F12" s="250"/>
      <c r="G12" s="251"/>
      <c r="H12" s="250"/>
      <c r="I12" s="251"/>
      <c r="J12" s="250"/>
      <c r="K12" s="251"/>
    </row>
    <row r="13" spans="1:11" x14ac:dyDescent="0.25">
      <c r="A13" s="108" t="s">
        <v>280</v>
      </c>
      <c r="B13" s="250"/>
      <c r="C13" s="251"/>
      <c r="D13" s="250"/>
      <c r="E13" s="251"/>
      <c r="F13" s="250"/>
      <c r="G13" s="251"/>
      <c r="H13" s="250"/>
      <c r="I13" s="251"/>
      <c r="J13" s="250"/>
      <c r="K13" s="251"/>
    </row>
    <row r="14" spans="1:11" x14ac:dyDescent="0.25">
      <c r="A14" s="108" t="s">
        <v>441</v>
      </c>
      <c r="B14" s="250"/>
      <c r="C14" s="251"/>
      <c r="D14" s="250"/>
      <c r="E14" s="251"/>
      <c r="F14" s="250"/>
      <c r="G14" s="251"/>
      <c r="H14" s="250"/>
      <c r="I14" s="251"/>
      <c r="J14" s="250"/>
      <c r="K14" s="251"/>
    </row>
    <row r="15" spans="1:11" ht="13.8" x14ac:dyDescent="0.3">
      <c r="A15" s="252"/>
      <c r="B15" s="253"/>
      <c r="C15" s="253"/>
      <c r="D15" s="242"/>
      <c r="E15" s="242"/>
      <c r="F15" s="242"/>
      <c r="G15" s="242"/>
      <c r="H15" s="242"/>
      <c r="I15" s="242"/>
      <c r="J15" s="242"/>
      <c r="K15" s="254"/>
    </row>
    <row r="16" spans="1:11" ht="13.8" x14ac:dyDescent="0.3">
      <c r="A16" s="255"/>
      <c r="B16" s="253"/>
      <c r="C16" s="255">
        <v>0</v>
      </c>
      <c r="D16" s="242"/>
      <c r="E16" s="255">
        <v>0</v>
      </c>
      <c r="F16" s="242" t="s">
        <v>12</v>
      </c>
      <c r="G16" s="255">
        <v>0</v>
      </c>
      <c r="H16" s="242"/>
      <c r="I16" s="255">
        <v>0</v>
      </c>
      <c r="J16" s="242"/>
      <c r="K16" s="255">
        <f>SUM(C16:I16)</f>
        <v>0</v>
      </c>
    </row>
    <row r="17" spans="1:11" x14ac:dyDescent="0.25">
      <c r="A17" s="253"/>
      <c r="B17" s="253"/>
      <c r="C17" s="253"/>
      <c r="D17" s="242"/>
      <c r="E17" s="242"/>
      <c r="F17" s="242"/>
      <c r="G17" s="242"/>
      <c r="H17" s="242"/>
      <c r="I17" s="242"/>
      <c r="J17" s="242"/>
      <c r="K17" s="242"/>
    </row>
    <row r="18" spans="1:11" ht="13.8" x14ac:dyDescent="0.3">
      <c r="A18" s="255"/>
      <c r="B18" s="253"/>
      <c r="C18" s="255"/>
      <c r="D18" s="242"/>
      <c r="E18" s="255" t="s">
        <v>12</v>
      </c>
      <c r="F18" s="242" t="s">
        <v>12</v>
      </c>
      <c r="G18" s="255"/>
      <c r="H18" s="242"/>
      <c r="I18" s="255"/>
      <c r="J18" s="242"/>
      <c r="K18" s="255">
        <f>SUM(C18:I18)</f>
        <v>0</v>
      </c>
    </row>
    <row r="19" spans="1:11" x14ac:dyDescent="0.25">
      <c r="A19" s="253"/>
      <c r="B19" s="253"/>
      <c r="C19" s="253"/>
      <c r="D19" s="242"/>
      <c r="E19" s="242"/>
      <c r="F19" s="242"/>
      <c r="G19" s="242"/>
      <c r="H19" s="242"/>
      <c r="I19" s="242"/>
      <c r="J19" s="242"/>
      <c r="K19" s="242"/>
    </row>
    <row r="20" spans="1:11" ht="13.8" x14ac:dyDescent="0.3">
      <c r="A20" s="255"/>
      <c r="B20" s="253"/>
      <c r="C20" s="255"/>
      <c r="D20" s="242"/>
      <c r="E20" s="255" t="s">
        <v>12</v>
      </c>
      <c r="F20" s="242" t="s">
        <v>12</v>
      </c>
      <c r="G20" s="255"/>
      <c r="H20" s="242"/>
      <c r="I20" s="255"/>
      <c r="J20" s="242"/>
      <c r="K20" s="255">
        <f>SUM(C20:I20)</f>
        <v>0</v>
      </c>
    </row>
    <row r="21" spans="1:11" x14ac:dyDescent="0.25">
      <c r="A21" s="253"/>
      <c r="B21" s="253"/>
      <c r="C21" s="253"/>
      <c r="D21" s="242"/>
      <c r="E21" s="242"/>
      <c r="F21" s="242"/>
      <c r="G21" s="242"/>
      <c r="H21" s="242"/>
      <c r="I21" s="242"/>
      <c r="J21" s="242"/>
      <c r="K21" s="242"/>
    </row>
    <row r="22" spans="1:11" ht="13.8" x14ac:dyDescent="0.3">
      <c r="A22" s="255"/>
      <c r="B22" s="253"/>
      <c r="C22" s="255"/>
      <c r="D22" s="242"/>
      <c r="E22" s="255" t="s">
        <v>12</v>
      </c>
      <c r="F22" s="242" t="s">
        <v>12</v>
      </c>
      <c r="G22" s="255"/>
      <c r="H22" s="242"/>
      <c r="I22" s="255"/>
      <c r="J22" s="242"/>
      <c r="K22" s="255">
        <f>SUM(C22:I22)</f>
        <v>0</v>
      </c>
    </row>
    <row r="23" spans="1:11" x14ac:dyDescent="0.25">
      <c r="A23" s="256"/>
      <c r="B23" s="253"/>
      <c r="C23" s="256"/>
      <c r="D23" s="242"/>
      <c r="E23" s="256"/>
      <c r="F23" s="242"/>
      <c r="G23" s="256"/>
      <c r="H23" s="242"/>
      <c r="I23" s="256"/>
      <c r="J23" s="242"/>
      <c r="K23" s="242"/>
    </row>
    <row r="24" spans="1:11" ht="13.8" x14ac:dyDescent="0.3">
      <c r="A24" s="255"/>
      <c r="B24" s="253"/>
      <c r="C24" s="255"/>
      <c r="D24" s="242"/>
      <c r="E24" s="255" t="s">
        <v>12</v>
      </c>
      <c r="F24" s="242" t="s">
        <v>12</v>
      </c>
      <c r="G24" s="255"/>
      <c r="H24" s="242"/>
      <c r="I24" s="255"/>
      <c r="J24" s="242"/>
      <c r="K24" s="255">
        <f>SUM(C24:I24)</f>
        <v>0</v>
      </c>
    </row>
    <row r="25" spans="1:11" x14ac:dyDescent="0.25">
      <c r="A25" s="256"/>
      <c r="B25" s="253"/>
      <c r="C25" s="256"/>
      <c r="D25" s="242"/>
      <c r="E25" s="256"/>
      <c r="F25" s="242"/>
      <c r="G25" s="256"/>
      <c r="H25" s="242"/>
      <c r="I25" s="256"/>
      <c r="J25" s="242"/>
      <c r="K25" s="242"/>
    </row>
    <row r="26" spans="1:11" ht="13.8" x14ac:dyDescent="0.3">
      <c r="A26" s="255"/>
      <c r="B26" s="253"/>
      <c r="C26" s="255"/>
      <c r="D26" s="242"/>
      <c r="E26" s="255" t="s">
        <v>12</v>
      </c>
      <c r="F26" s="242" t="s">
        <v>12</v>
      </c>
      <c r="G26" s="255"/>
      <c r="H26" s="242"/>
      <c r="I26" s="255"/>
      <c r="J26" s="242"/>
      <c r="K26" s="255">
        <f>SUM(C26:I26)</f>
        <v>0</v>
      </c>
    </row>
    <row r="27" spans="1:11" x14ac:dyDescent="0.25">
      <c r="A27" s="256"/>
      <c r="B27" s="253"/>
      <c r="C27" s="256"/>
      <c r="D27" s="242"/>
      <c r="E27" s="256"/>
      <c r="F27" s="242"/>
      <c r="G27" s="256"/>
      <c r="H27" s="242"/>
      <c r="I27" s="256"/>
      <c r="J27" s="242"/>
      <c r="K27" s="256"/>
    </row>
    <row r="28" spans="1:11" ht="13.8" x14ac:dyDescent="0.3">
      <c r="A28" s="255"/>
      <c r="B28" s="253"/>
      <c r="C28" s="255"/>
      <c r="D28" s="242"/>
      <c r="E28" s="255" t="s">
        <v>12</v>
      </c>
      <c r="F28" s="242" t="s">
        <v>12</v>
      </c>
      <c r="G28" s="255"/>
      <c r="H28" s="242"/>
      <c r="I28" s="255"/>
      <c r="J28" s="242"/>
      <c r="K28" s="255">
        <f>SUM(C28:I28)</f>
        <v>0</v>
      </c>
    </row>
    <row r="29" spans="1:11" x14ac:dyDescent="0.25">
      <c r="A29" s="253"/>
      <c r="B29" s="253"/>
      <c r="C29" s="253"/>
      <c r="D29" s="242"/>
      <c r="E29" s="242"/>
      <c r="F29" s="242"/>
      <c r="G29" s="242"/>
      <c r="H29" s="242"/>
      <c r="I29" s="242"/>
      <c r="J29" s="242"/>
      <c r="K29" s="242"/>
    </row>
    <row r="30" spans="1:11" ht="13.8" x14ac:dyDescent="0.3">
      <c r="A30" s="255"/>
      <c r="B30" s="253"/>
      <c r="C30" s="255"/>
      <c r="D30" s="242"/>
      <c r="E30" s="255" t="s">
        <v>12</v>
      </c>
      <c r="F30" s="242" t="s">
        <v>12</v>
      </c>
      <c r="G30" s="255"/>
      <c r="H30" s="242"/>
      <c r="I30" s="255"/>
      <c r="J30" s="242"/>
      <c r="K30" s="255">
        <f>SUM(C30:I30)</f>
        <v>0</v>
      </c>
    </row>
    <row r="31" spans="1:11" x14ac:dyDescent="0.25">
      <c r="A31" s="253"/>
      <c r="B31" s="253"/>
      <c r="C31" s="253"/>
      <c r="D31" s="242"/>
      <c r="E31" s="242"/>
      <c r="F31" s="242"/>
      <c r="G31" s="242"/>
      <c r="H31" s="242"/>
      <c r="I31" s="242"/>
      <c r="J31" s="242"/>
      <c r="K31" s="242"/>
    </row>
    <row r="32" spans="1:11" ht="13.8" x14ac:dyDescent="0.3">
      <c r="A32" s="255"/>
      <c r="B32" s="253"/>
      <c r="C32" s="255"/>
      <c r="D32" s="242"/>
      <c r="E32" s="255" t="s">
        <v>12</v>
      </c>
      <c r="F32" s="242" t="s">
        <v>12</v>
      </c>
      <c r="G32" s="255"/>
      <c r="H32" s="242"/>
      <c r="I32" s="255"/>
      <c r="J32" s="242"/>
      <c r="K32" s="255">
        <f>SUM(C32:I32)</f>
        <v>0</v>
      </c>
    </row>
    <row r="33" spans="1:11" x14ac:dyDescent="0.25">
      <c r="A33" s="253"/>
      <c r="B33" s="253"/>
      <c r="C33" s="253"/>
      <c r="D33" s="242"/>
      <c r="E33" s="242"/>
      <c r="F33" s="242"/>
      <c r="G33" s="242"/>
      <c r="H33" s="242"/>
      <c r="I33" s="242"/>
      <c r="J33" s="242"/>
      <c r="K33" s="242"/>
    </row>
    <row r="34" spans="1:11" ht="13.8" x14ac:dyDescent="0.3">
      <c r="A34" s="255"/>
      <c r="B34" s="253"/>
      <c r="C34" s="255"/>
      <c r="D34" s="242"/>
      <c r="E34" s="255" t="s">
        <v>12</v>
      </c>
      <c r="F34" s="242" t="s">
        <v>12</v>
      </c>
      <c r="G34" s="255"/>
      <c r="H34" s="242"/>
      <c r="I34" s="255"/>
      <c r="J34" s="242"/>
      <c r="K34" s="255">
        <f>SUM(C34:I34)</f>
        <v>0</v>
      </c>
    </row>
    <row r="35" spans="1:11" x14ac:dyDescent="0.25">
      <c r="A35" s="253"/>
      <c r="B35" s="253"/>
      <c r="C35" s="253"/>
      <c r="D35" s="242"/>
      <c r="E35" s="242"/>
      <c r="F35" s="242"/>
      <c r="G35" s="242"/>
      <c r="H35" s="242"/>
      <c r="I35" s="242"/>
      <c r="J35" s="242"/>
      <c r="K35" s="242"/>
    </row>
    <row r="36" spans="1:11" ht="13.8" x14ac:dyDescent="0.3">
      <c r="A36" s="255" t="s">
        <v>125</v>
      </c>
      <c r="B36" s="253"/>
      <c r="C36" s="255"/>
      <c r="D36" s="242"/>
      <c r="E36" s="255" t="s">
        <v>12</v>
      </c>
      <c r="F36" s="242" t="s">
        <v>12</v>
      </c>
      <c r="G36" s="255"/>
      <c r="H36" s="242"/>
      <c r="I36" s="255"/>
      <c r="J36" s="242"/>
      <c r="K36" s="255">
        <f>SUM(C36:I36)</f>
        <v>0</v>
      </c>
    </row>
    <row r="37" spans="1:11" x14ac:dyDescent="0.25">
      <c r="A37" s="253"/>
      <c r="B37" s="253"/>
      <c r="C37" s="253"/>
      <c r="D37" s="242"/>
      <c r="E37" s="242"/>
      <c r="F37" s="242"/>
      <c r="G37" s="242"/>
      <c r="H37" s="242"/>
      <c r="I37" s="242"/>
      <c r="J37" s="242"/>
      <c r="K37" s="242"/>
    </row>
    <row r="38" spans="1:11" ht="13.8" x14ac:dyDescent="0.3">
      <c r="A38" s="255" t="s">
        <v>12</v>
      </c>
      <c r="B38" s="253"/>
      <c r="C38" s="255" t="s">
        <v>12</v>
      </c>
      <c r="D38" s="242"/>
      <c r="E38" s="255" t="s">
        <v>12</v>
      </c>
      <c r="F38" s="242" t="s">
        <v>12</v>
      </c>
      <c r="G38" s="255"/>
      <c r="H38" s="242"/>
      <c r="I38" s="255"/>
      <c r="J38" s="242"/>
      <c r="K38" s="255">
        <f>SUM(C38:I38)</f>
        <v>0</v>
      </c>
    </row>
    <row r="40" spans="1:11" x14ac:dyDescent="0.25">
      <c r="A40" s="257" t="s">
        <v>126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2" thickBot="1" x14ac:dyDescent="0.3">
      <c r="A41" s="257" t="s">
        <v>127</v>
      </c>
      <c r="B41" s="242"/>
      <c r="C41" s="258">
        <f>SUM(C15:C38)</f>
        <v>0</v>
      </c>
      <c r="D41" s="250"/>
      <c r="E41" s="258">
        <f>SUM(E15:E38)</f>
        <v>0</v>
      </c>
      <c r="F41" s="250"/>
      <c r="G41" s="258">
        <f>SUM(G15:G38)</f>
        <v>0</v>
      </c>
      <c r="H41" s="250"/>
      <c r="I41" s="258">
        <f>SUM(I15:I38)</f>
        <v>0</v>
      </c>
      <c r="J41" s="250"/>
      <c r="K41" s="258">
        <f>SUM(K16:K38)</f>
        <v>0</v>
      </c>
    </row>
    <row r="42" spans="1:11" ht="13.2" thickTop="1" x14ac:dyDescent="0.25">
      <c r="A42" s="42" t="s">
        <v>398</v>
      </c>
    </row>
    <row r="43" spans="1:11" x14ac:dyDescent="0.25">
      <c r="A43" s="321" t="s">
        <v>397</v>
      </c>
    </row>
    <row r="45" spans="1:11" ht="13.8" x14ac:dyDescent="0.3">
      <c r="A45" s="245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5">
      <c r="A46" s="246" t="s">
        <v>6</v>
      </c>
      <c r="B46" s="247"/>
      <c r="C46" s="248" t="s">
        <v>119</v>
      </c>
      <c r="D46" s="247"/>
      <c r="E46" s="248" t="s">
        <v>120</v>
      </c>
      <c r="F46" s="247"/>
      <c r="G46" s="248" t="s">
        <v>121</v>
      </c>
      <c r="H46" s="247"/>
      <c r="I46" s="248" t="s">
        <v>122</v>
      </c>
      <c r="J46" s="247"/>
      <c r="K46" s="249" t="s">
        <v>123</v>
      </c>
    </row>
    <row r="47" spans="1:11" x14ac:dyDescent="0.25">
      <c r="A47" s="244" t="s">
        <v>128</v>
      </c>
      <c r="B47" s="250"/>
      <c r="C47" s="251"/>
      <c r="D47" s="250"/>
      <c r="E47" s="251"/>
      <c r="F47" s="250"/>
      <c r="G47" s="251"/>
      <c r="H47" s="250"/>
      <c r="I47" s="251"/>
      <c r="J47" s="250"/>
      <c r="K47" s="251"/>
    </row>
    <row r="48" spans="1:11" x14ac:dyDescent="0.25">
      <c r="A48" s="108" t="s">
        <v>280</v>
      </c>
      <c r="B48" s="250"/>
      <c r="C48" s="251"/>
      <c r="D48" s="250"/>
      <c r="E48" s="251"/>
      <c r="F48" s="250"/>
      <c r="G48" s="251"/>
      <c r="H48" s="250"/>
      <c r="I48" s="251"/>
      <c r="J48" s="250"/>
      <c r="K48" s="251"/>
    </row>
    <row r="49" spans="1:11" x14ac:dyDescent="0.25">
      <c r="A49" s="108" t="s">
        <v>441</v>
      </c>
      <c r="B49" s="250"/>
      <c r="C49" s="251"/>
      <c r="D49" s="250"/>
      <c r="E49" s="251"/>
      <c r="F49" s="250"/>
      <c r="G49" s="251"/>
      <c r="H49" s="250"/>
      <c r="I49" s="251"/>
      <c r="J49" s="250"/>
      <c r="K49" s="251"/>
    </row>
    <row r="50" spans="1:11" ht="13.8" x14ac:dyDescent="0.3">
      <c r="A50" s="245"/>
      <c r="B50" s="253"/>
      <c r="C50" s="253"/>
      <c r="D50" s="242"/>
      <c r="E50" s="242"/>
      <c r="F50" s="242"/>
      <c r="G50" s="242"/>
      <c r="H50" s="242"/>
      <c r="I50" s="242"/>
      <c r="J50" s="242"/>
      <c r="K50" s="242"/>
    </row>
    <row r="51" spans="1:11" ht="13.8" x14ac:dyDescent="0.3">
      <c r="A51" s="255" t="s">
        <v>533</v>
      </c>
      <c r="B51" s="253"/>
      <c r="C51" s="255"/>
      <c r="D51" s="242"/>
      <c r="E51" s="255"/>
      <c r="F51" s="242" t="s">
        <v>12</v>
      </c>
      <c r="G51" s="255"/>
      <c r="H51" s="242"/>
      <c r="I51" s="255"/>
      <c r="J51" s="242"/>
      <c r="K51" s="255">
        <f>SUM(C51:I51)</f>
        <v>0</v>
      </c>
    </row>
    <row r="52" spans="1:11" x14ac:dyDescent="0.25">
      <c r="A52" s="253"/>
      <c r="B52" s="253"/>
      <c r="C52" s="253"/>
      <c r="D52" s="242"/>
      <c r="E52" s="242"/>
      <c r="F52" s="242"/>
      <c r="G52" s="242"/>
      <c r="H52" s="242"/>
      <c r="I52" s="242"/>
      <c r="J52" s="242"/>
      <c r="K52" s="242"/>
    </row>
    <row r="53" spans="1:11" ht="13.8" x14ac:dyDescent="0.3">
      <c r="A53" s="255"/>
      <c r="B53" s="253"/>
      <c r="C53" s="255"/>
      <c r="D53" s="242"/>
      <c r="E53" s="255" t="s">
        <v>12</v>
      </c>
      <c r="F53" s="242" t="s">
        <v>12</v>
      </c>
      <c r="G53" s="255"/>
      <c r="H53" s="242"/>
      <c r="I53" s="255"/>
      <c r="J53" s="242"/>
      <c r="K53" s="255">
        <f>SUM(C53:I53)</f>
        <v>0</v>
      </c>
    </row>
    <row r="54" spans="1:11" x14ac:dyDescent="0.25">
      <c r="A54" s="253"/>
      <c r="B54" s="253"/>
      <c r="C54" s="253"/>
      <c r="D54" s="242"/>
      <c r="E54" s="242"/>
      <c r="F54" s="242"/>
      <c r="G54" s="242"/>
      <c r="H54" s="242"/>
      <c r="I54" s="242"/>
      <c r="J54" s="242"/>
      <c r="K54" s="242"/>
    </row>
    <row r="55" spans="1:11" ht="13.8" x14ac:dyDescent="0.3">
      <c r="A55" s="255" t="s">
        <v>12</v>
      </c>
      <c r="B55" s="253"/>
      <c r="C55" s="255" t="s">
        <v>12</v>
      </c>
      <c r="D55" s="242"/>
      <c r="E55" s="255" t="s">
        <v>12</v>
      </c>
      <c r="F55" s="242" t="s">
        <v>12</v>
      </c>
      <c r="G55" s="255"/>
      <c r="H55" s="242"/>
      <c r="I55" s="255"/>
      <c r="J55" s="242"/>
      <c r="K55" s="255">
        <f>SUM(C55:I55)</f>
        <v>0</v>
      </c>
    </row>
    <row r="56" spans="1:11" x14ac:dyDescent="0.25">
      <c r="A56" s="256"/>
      <c r="B56" s="253"/>
      <c r="C56" s="256"/>
      <c r="D56" s="242"/>
      <c r="E56" s="256"/>
      <c r="F56" s="242"/>
      <c r="G56" s="256"/>
      <c r="H56" s="242"/>
      <c r="I56" s="256"/>
      <c r="J56" s="242"/>
      <c r="K56" s="242"/>
    </row>
    <row r="57" spans="1:11" ht="13.8" x14ac:dyDescent="0.3">
      <c r="A57" s="255" t="s">
        <v>12</v>
      </c>
      <c r="B57" s="253"/>
      <c r="C57" s="255" t="s">
        <v>12</v>
      </c>
      <c r="D57" s="242"/>
      <c r="E57" s="255" t="s">
        <v>12</v>
      </c>
      <c r="F57" s="242" t="s">
        <v>12</v>
      </c>
      <c r="G57" s="255"/>
      <c r="H57" s="242"/>
      <c r="I57" s="255"/>
      <c r="J57" s="242"/>
      <c r="K57" s="255">
        <f>SUM(C57:I57)</f>
        <v>0</v>
      </c>
    </row>
    <row r="58" spans="1:11" x14ac:dyDescent="0.25">
      <c r="A58" s="256"/>
      <c r="B58" s="253"/>
      <c r="C58" s="256"/>
      <c r="D58" s="242"/>
      <c r="E58" s="256"/>
      <c r="F58" s="242"/>
      <c r="G58" s="256"/>
      <c r="H58" s="242"/>
      <c r="I58" s="256"/>
      <c r="J58" s="242"/>
      <c r="K58" s="242"/>
    </row>
    <row r="59" spans="1:11" ht="13.8" x14ac:dyDescent="0.3">
      <c r="A59" s="255" t="s">
        <v>12</v>
      </c>
      <c r="B59" s="253"/>
      <c r="C59" s="255" t="s">
        <v>12</v>
      </c>
      <c r="D59" s="242"/>
      <c r="E59" s="255" t="s">
        <v>12</v>
      </c>
      <c r="F59" s="242" t="s">
        <v>12</v>
      </c>
      <c r="G59" s="255"/>
      <c r="H59" s="242"/>
      <c r="I59" s="255"/>
      <c r="J59" s="242"/>
      <c r="K59" s="255">
        <f>SUM(C59:I59)</f>
        <v>0</v>
      </c>
    </row>
    <row r="60" spans="1:11" x14ac:dyDescent="0.25">
      <c r="A60" s="253"/>
      <c r="B60" s="253"/>
      <c r="C60" s="253"/>
      <c r="D60" s="242"/>
      <c r="E60" s="242"/>
      <c r="F60" s="242"/>
      <c r="G60" s="242"/>
      <c r="H60" s="242"/>
      <c r="I60" s="242"/>
      <c r="J60" s="242"/>
      <c r="K60" s="242"/>
    </row>
    <row r="61" spans="1:11" ht="13.8" x14ac:dyDescent="0.3">
      <c r="A61" s="255" t="s">
        <v>12</v>
      </c>
      <c r="B61" s="253"/>
      <c r="C61" s="255" t="s">
        <v>12</v>
      </c>
      <c r="D61" s="242"/>
      <c r="E61" s="255" t="s">
        <v>12</v>
      </c>
      <c r="F61" s="242" t="s">
        <v>12</v>
      </c>
      <c r="G61" s="255"/>
      <c r="H61" s="242"/>
      <c r="I61" s="255"/>
      <c r="J61" s="242"/>
      <c r="K61" s="255">
        <f>SUM(C61:I61)</f>
        <v>0</v>
      </c>
    </row>
    <row r="62" spans="1:11" x14ac:dyDescent="0.25">
      <c r="A62" s="253"/>
      <c r="B62" s="253"/>
      <c r="C62" s="253"/>
      <c r="D62" s="242"/>
      <c r="E62" s="242"/>
      <c r="F62" s="242"/>
      <c r="G62" s="242"/>
      <c r="H62" s="242"/>
      <c r="I62" s="242"/>
      <c r="J62" s="242"/>
      <c r="K62" s="242"/>
    </row>
    <row r="63" spans="1:11" ht="13.8" x14ac:dyDescent="0.3">
      <c r="A63" s="255" t="s">
        <v>12</v>
      </c>
      <c r="B63" s="253"/>
      <c r="C63" s="255" t="s">
        <v>12</v>
      </c>
      <c r="D63" s="242"/>
      <c r="E63" s="255" t="s">
        <v>12</v>
      </c>
      <c r="F63" s="242" t="s">
        <v>12</v>
      </c>
      <c r="G63" s="255"/>
      <c r="H63" s="242"/>
      <c r="I63" s="255"/>
      <c r="J63" s="242"/>
      <c r="K63" s="255">
        <f>SUM(C63:I63)</f>
        <v>0</v>
      </c>
    </row>
    <row r="64" spans="1:11" x14ac:dyDescent="0.25">
      <c r="A64" s="253"/>
      <c r="B64" s="253"/>
      <c r="C64" s="253"/>
      <c r="D64" s="242"/>
      <c r="E64" s="242"/>
      <c r="F64" s="242"/>
      <c r="G64" s="242"/>
      <c r="H64" s="242"/>
      <c r="I64" s="242"/>
      <c r="J64" s="242"/>
      <c r="K64" s="242"/>
    </row>
    <row r="65" spans="1:11" ht="13.8" x14ac:dyDescent="0.3">
      <c r="A65" s="255" t="s">
        <v>12</v>
      </c>
      <c r="B65" s="253"/>
      <c r="C65" s="255" t="s">
        <v>12</v>
      </c>
      <c r="D65" s="242"/>
      <c r="E65" s="255" t="s">
        <v>12</v>
      </c>
      <c r="F65" s="242" t="s">
        <v>12</v>
      </c>
      <c r="G65" s="255"/>
      <c r="H65" s="242"/>
      <c r="I65" s="255"/>
      <c r="J65" s="242"/>
      <c r="K65" s="255">
        <f>SUM(C65:I65)</f>
        <v>0</v>
      </c>
    </row>
    <row r="66" spans="1:11" x14ac:dyDescent="0.25">
      <c r="A66" s="242"/>
      <c r="B66" s="242"/>
      <c r="C66" s="253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5">
      <c r="A67" s="257" t="s">
        <v>129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2" thickBot="1" x14ac:dyDescent="0.3">
      <c r="A68" s="257" t="s">
        <v>130</v>
      </c>
      <c r="B68" s="242"/>
      <c r="C68" s="258">
        <f>SUM(C46:C65)</f>
        <v>0</v>
      </c>
      <c r="D68" s="250"/>
      <c r="E68" s="258">
        <f>SUM(E46:E65)</f>
        <v>0</v>
      </c>
      <c r="F68" s="250"/>
      <c r="G68" s="258">
        <f>SUM(G46:G65)</f>
        <v>0</v>
      </c>
      <c r="H68" s="250"/>
      <c r="I68" s="258">
        <f>SUM(I46:I65)</f>
        <v>0</v>
      </c>
      <c r="J68" s="250"/>
      <c r="K68" s="258">
        <f>SUM(K46:K65)</f>
        <v>0</v>
      </c>
    </row>
    <row r="69" spans="1:11" ht="13.2" thickTop="1" x14ac:dyDescent="0.25">
      <c r="A69" s="42" t="s">
        <v>14</v>
      </c>
    </row>
    <row r="70" spans="1:11" x14ac:dyDescent="0.25">
      <c r="A70" s="321" t="s">
        <v>399</v>
      </c>
    </row>
    <row r="71" spans="1:11" ht="13.5" customHeight="1" x14ac:dyDescent="0.25">
      <c r="A71" s="42"/>
    </row>
    <row r="72" spans="1:11" x14ac:dyDescent="0.25">
      <c r="K72" s="257" t="str">
        <f>A2</f>
        <v>COMPANY # 20R</v>
      </c>
    </row>
    <row r="73" spans="1:11" x14ac:dyDescent="0.25">
      <c r="K73" s="244" t="s">
        <v>118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6" transitionEvaluation="1">
    <pageSetUpPr fitToPage="1"/>
  </sheetPr>
  <dimension ref="A1:AE46"/>
  <sheetViews>
    <sheetView showGridLines="0" topLeftCell="A26" zoomScale="75" workbookViewId="0"/>
  </sheetViews>
  <sheetFormatPr defaultColWidth="10.8984375" defaultRowHeight="20.100000000000001" customHeight="1" x14ac:dyDescent="0.3"/>
  <cols>
    <col min="1" max="1" width="52" style="327" customWidth="1"/>
    <col min="2" max="2" width="2.5" style="327" customWidth="1"/>
    <col min="3" max="3" width="8.19921875" style="327" customWidth="1"/>
    <col min="4" max="4" width="1.59765625" style="327" customWidth="1"/>
    <col min="5" max="5" width="12.59765625" style="327" customWidth="1"/>
    <col min="6" max="6" width="1.59765625" style="327" customWidth="1"/>
    <col min="7" max="7" width="13.69921875" style="327" customWidth="1"/>
    <col min="8" max="8" width="1.59765625" style="327" customWidth="1"/>
    <col min="9" max="9" width="12.59765625" style="327" customWidth="1"/>
    <col min="10" max="10" width="1.59765625" style="327" customWidth="1"/>
    <col min="11" max="11" width="12.59765625" style="327" customWidth="1"/>
    <col min="12" max="12" width="1.59765625" style="327" customWidth="1"/>
    <col min="13" max="13" width="12.59765625" style="327" customWidth="1"/>
    <col min="14" max="14" width="1.59765625" style="327" customWidth="1"/>
    <col min="15" max="15" width="12.59765625" style="327" customWidth="1"/>
    <col min="16" max="16" width="1.59765625" style="327" customWidth="1"/>
    <col min="17" max="17" width="12.59765625" style="327" customWidth="1"/>
    <col min="18" max="18" width="1.59765625" style="327" customWidth="1"/>
    <col min="19" max="19" width="12.59765625" style="327" customWidth="1"/>
    <col min="20" max="20" width="1.59765625" style="327" customWidth="1"/>
    <col min="21" max="21" width="12.59765625" style="327" customWidth="1"/>
    <col min="22" max="22" width="1.59765625" style="327" customWidth="1"/>
    <col min="23" max="23" width="12.59765625" style="327" customWidth="1"/>
    <col min="24" max="24" width="1.59765625" style="327" customWidth="1"/>
    <col min="25" max="25" width="12.59765625" style="327" customWidth="1"/>
    <col min="26" max="26" width="1.59765625" style="327" customWidth="1"/>
    <col min="27" max="27" width="18.19921875" style="327" customWidth="1"/>
    <col min="28" max="28" width="1.59765625" style="327" customWidth="1"/>
    <col min="29" max="29" width="15.8984375" style="327" customWidth="1"/>
    <col min="30" max="30" width="0.8984375" style="327" customWidth="1"/>
    <col min="31" max="31" width="13.59765625" style="327" bestFit="1" customWidth="1"/>
    <col min="32" max="16384" width="10.8984375" style="327"/>
  </cols>
  <sheetData>
    <row r="1" spans="1:31" ht="20.100000000000001" customHeight="1" x14ac:dyDescent="0.3">
      <c r="A1" s="325" t="s">
        <v>131</v>
      </c>
      <c r="B1" s="325"/>
      <c r="C1" s="326"/>
      <c r="D1" s="326"/>
      <c r="E1" s="326"/>
      <c r="F1" s="326"/>
      <c r="G1" s="326"/>
      <c r="H1" s="326"/>
      <c r="I1" s="326"/>
      <c r="J1" s="326"/>
    </row>
    <row r="2" spans="1:31" ht="20.100000000000001" customHeight="1" x14ac:dyDescent="0.3">
      <c r="A2" s="3" t="s">
        <v>499</v>
      </c>
      <c r="B2" s="328"/>
      <c r="C2" s="326"/>
      <c r="D2" s="326"/>
      <c r="E2" s="326"/>
      <c r="F2" s="326"/>
      <c r="G2" s="326"/>
      <c r="H2" s="326"/>
      <c r="I2" s="326"/>
      <c r="J2" s="326"/>
    </row>
    <row r="3" spans="1:31" ht="20.100000000000001" customHeight="1" x14ac:dyDescent="0.3">
      <c r="A3" s="3" t="s">
        <v>273</v>
      </c>
      <c r="B3" s="328"/>
      <c r="C3" s="326"/>
      <c r="D3" s="326"/>
      <c r="E3" s="326"/>
      <c r="F3" s="326"/>
      <c r="G3" s="326"/>
      <c r="H3" s="326"/>
      <c r="I3" s="326"/>
      <c r="J3" s="326"/>
    </row>
    <row r="4" spans="1:31" ht="20.100000000000001" customHeight="1" x14ac:dyDescent="0.3">
      <c r="A4" s="325" t="s">
        <v>132</v>
      </c>
      <c r="B4" s="325"/>
      <c r="C4" s="326"/>
      <c r="D4" s="326"/>
      <c r="E4" s="326"/>
      <c r="F4" s="326"/>
      <c r="G4" s="326"/>
      <c r="H4" s="326"/>
      <c r="I4" s="326"/>
      <c r="J4" s="326"/>
      <c r="W4" s="329" t="s">
        <v>12</v>
      </c>
      <c r="X4" s="329"/>
    </row>
    <row r="5" spans="1:31" ht="20.100000000000001" customHeight="1" x14ac:dyDescent="0.3">
      <c r="A5" s="112" t="s">
        <v>531</v>
      </c>
      <c r="B5" s="245"/>
      <c r="C5" s="326"/>
      <c r="D5" s="326"/>
      <c r="E5" s="326"/>
      <c r="F5" s="326"/>
      <c r="G5" s="326"/>
      <c r="H5" s="326"/>
      <c r="I5" s="326"/>
      <c r="J5" s="326"/>
    </row>
    <row r="6" spans="1:31" ht="20.100000000000001" customHeight="1" x14ac:dyDescent="0.3">
      <c r="E6" s="331"/>
    </row>
    <row r="7" spans="1:31" ht="20.100000000000001" customHeight="1" x14ac:dyDescent="0.3">
      <c r="A7" s="332" t="s">
        <v>1</v>
      </c>
      <c r="B7" s="332"/>
      <c r="C7" s="326"/>
      <c r="D7" s="326"/>
      <c r="E7" s="333"/>
      <c r="F7" s="326"/>
      <c r="G7" s="326"/>
      <c r="H7" s="326"/>
      <c r="I7" s="359"/>
      <c r="J7" s="359"/>
      <c r="AA7" s="334" t="str">
        <f>A2</f>
        <v>COMPANY #</v>
      </c>
      <c r="AB7" s="334"/>
    </row>
    <row r="8" spans="1:31" ht="20.100000000000001" customHeight="1" x14ac:dyDescent="0.3">
      <c r="A8" s="335" t="s">
        <v>2</v>
      </c>
      <c r="B8" s="325"/>
      <c r="C8" s="326"/>
      <c r="D8" s="326"/>
      <c r="E8" s="326"/>
      <c r="F8" s="326"/>
      <c r="G8" s="326"/>
      <c r="H8" s="326"/>
      <c r="I8" s="359"/>
      <c r="J8" s="359"/>
      <c r="AA8" s="334" t="s">
        <v>133</v>
      </c>
      <c r="AB8" s="334"/>
    </row>
    <row r="10" spans="1:31" s="362" customFormat="1" ht="20.100000000000001" customHeight="1" x14ac:dyDescent="0.35">
      <c r="A10" s="370" t="s">
        <v>134</v>
      </c>
      <c r="B10" s="363"/>
      <c r="C10" s="364"/>
      <c r="D10" s="364"/>
      <c r="E10" s="364"/>
      <c r="F10" s="364"/>
      <c r="G10" s="361"/>
      <c r="H10" s="361"/>
      <c r="I10" s="361"/>
      <c r="J10" s="361"/>
    </row>
    <row r="11" spans="1:31" s="362" customFormat="1" ht="20.100000000000001" customHeight="1" x14ac:dyDescent="0.35">
      <c r="A11" s="370"/>
      <c r="B11" s="363"/>
      <c r="C11" s="364"/>
      <c r="D11" s="364"/>
      <c r="E11" s="364"/>
      <c r="F11" s="364"/>
      <c r="G11" s="361"/>
      <c r="H11" s="361"/>
      <c r="I11" s="361"/>
      <c r="J11" s="361"/>
    </row>
    <row r="12" spans="1:31" s="362" customFormat="1" ht="20.100000000000001" customHeight="1" x14ac:dyDescent="0.35">
      <c r="A12" s="370" t="s">
        <v>135</v>
      </c>
      <c r="B12" s="365"/>
      <c r="C12" s="364"/>
      <c r="D12" s="364"/>
      <c r="E12" s="364"/>
      <c r="F12" s="364"/>
      <c r="G12" s="361"/>
      <c r="H12" s="361"/>
      <c r="I12" s="361"/>
      <c r="J12" s="361"/>
      <c r="M12" s="366"/>
    </row>
    <row r="13" spans="1:31" ht="20.100000000000001" customHeight="1" x14ac:dyDescent="0.3">
      <c r="A13"/>
      <c r="B13" s="359"/>
      <c r="C13" s="336"/>
      <c r="D13" s="336"/>
      <c r="E13" s="336"/>
      <c r="F13" s="336"/>
      <c r="G13" s="326"/>
      <c r="H13" s="326"/>
      <c r="I13" s="326"/>
      <c r="J13" s="326"/>
    </row>
    <row r="14" spans="1:31" ht="20.100000000000001" customHeight="1" thickBot="1" x14ac:dyDescent="0.35">
      <c r="A14" s="334"/>
      <c r="B14" s="334"/>
      <c r="C14" s="336"/>
      <c r="D14" s="354"/>
      <c r="E14" s="336"/>
      <c r="F14" s="336"/>
      <c r="G14" s="326"/>
      <c r="H14" s="326"/>
      <c r="I14" s="326"/>
      <c r="J14" s="326"/>
    </row>
    <row r="15" spans="1:31" s="367" customFormat="1" ht="20.100000000000001" customHeight="1" thickBot="1" x14ac:dyDescent="0.4">
      <c r="A15" s="499" t="s">
        <v>136</v>
      </c>
      <c r="B15" s="500"/>
      <c r="C15" s="501"/>
      <c r="D15" s="502"/>
      <c r="E15" s="503" t="s">
        <v>137</v>
      </c>
      <c r="F15" s="504"/>
      <c r="G15" s="505"/>
      <c r="H15" s="505"/>
      <c r="I15" s="506"/>
      <c r="J15" s="504"/>
      <c r="K15" s="507" t="s">
        <v>138</v>
      </c>
      <c r="L15" s="504"/>
      <c r="M15" s="504"/>
      <c r="N15" s="504"/>
      <c r="O15" s="504"/>
      <c r="P15" s="504"/>
      <c r="Q15" s="504"/>
      <c r="R15" s="504"/>
      <c r="S15" s="504"/>
      <c r="T15" s="504"/>
      <c r="U15" s="504"/>
      <c r="V15" s="504"/>
      <c r="W15" s="504"/>
      <c r="X15" s="504"/>
      <c r="Y15" s="504"/>
      <c r="Z15" s="504"/>
      <c r="AA15" s="504"/>
      <c r="AB15" s="504"/>
      <c r="AC15" s="508"/>
      <c r="AE15" s="509" t="s">
        <v>344</v>
      </c>
    </row>
    <row r="16" spans="1:31" s="362" customFormat="1" ht="20.100000000000001" customHeight="1" x14ac:dyDescent="0.35">
      <c r="A16" s="510" t="s">
        <v>139</v>
      </c>
      <c r="B16" s="511"/>
      <c r="C16" s="512" t="s">
        <v>140</v>
      </c>
      <c r="D16" s="513"/>
      <c r="E16" s="514" t="s">
        <v>141</v>
      </c>
      <c r="F16" s="515"/>
      <c r="G16" s="516" t="s">
        <v>142</v>
      </c>
      <c r="H16" s="515"/>
      <c r="I16" s="516" t="s">
        <v>143</v>
      </c>
      <c r="J16" s="517"/>
      <c r="K16" s="518" t="s">
        <v>144</v>
      </c>
      <c r="L16" s="519"/>
      <c r="M16" s="519"/>
      <c r="N16" s="519"/>
      <c r="O16" s="519"/>
      <c r="P16" s="519"/>
      <c r="Q16" s="519"/>
      <c r="R16" s="519"/>
      <c r="S16" s="519"/>
      <c r="T16" s="519"/>
      <c r="U16" s="518" t="s">
        <v>145</v>
      </c>
      <c r="V16" s="519"/>
      <c r="W16" s="519"/>
      <c r="X16" s="519"/>
      <c r="Y16" s="520"/>
      <c r="Z16" s="520"/>
      <c r="AA16" s="521" t="s">
        <v>146</v>
      </c>
      <c r="AB16" s="522"/>
      <c r="AC16" s="523" t="s">
        <v>46</v>
      </c>
      <c r="AE16" s="524" t="s">
        <v>345</v>
      </c>
    </row>
    <row r="17" spans="1:31" s="362" customFormat="1" ht="20.100000000000001" customHeight="1" thickBot="1" x14ac:dyDescent="0.4">
      <c r="A17" s="525" t="s">
        <v>147</v>
      </c>
      <c r="B17" s="526"/>
      <c r="C17" s="527" t="s">
        <v>148</v>
      </c>
      <c r="D17" s="528"/>
      <c r="E17" s="529" t="s">
        <v>149</v>
      </c>
      <c r="F17" s="530"/>
      <c r="G17" s="531" t="s">
        <v>150</v>
      </c>
      <c r="H17" s="530"/>
      <c r="I17" s="531" t="s">
        <v>151</v>
      </c>
      <c r="J17" s="530"/>
      <c r="K17" s="532" t="s">
        <v>153</v>
      </c>
      <c r="L17" s="533"/>
      <c r="M17" s="532" t="s">
        <v>154</v>
      </c>
      <c r="N17" s="533"/>
      <c r="O17" s="532" t="s">
        <v>155</v>
      </c>
      <c r="P17" s="533"/>
      <c r="Q17" s="532" t="s">
        <v>422</v>
      </c>
      <c r="R17" s="533"/>
      <c r="S17" s="532" t="s">
        <v>454</v>
      </c>
      <c r="T17" s="533"/>
      <c r="U17" s="532" t="s">
        <v>455</v>
      </c>
      <c r="V17" s="533"/>
      <c r="W17" s="532" t="s">
        <v>456</v>
      </c>
      <c r="X17" s="533"/>
      <c r="Y17" s="532" t="s">
        <v>457</v>
      </c>
      <c r="Z17" s="534"/>
      <c r="AA17" s="535" t="s">
        <v>458</v>
      </c>
      <c r="AB17" s="536"/>
      <c r="AC17" s="537" t="s">
        <v>156</v>
      </c>
      <c r="AE17" s="538" t="s">
        <v>375</v>
      </c>
    </row>
    <row r="18" spans="1:31" ht="20.100000000000001" customHeight="1" x14ac:dyDescent="0.3">
      <c r="A18"/>
      <c r="B18" s="340"/>
      <c r="C18" s="360"/>
      <c r="D18" s="333"/>
      <c r="E18" s="341"/>
      <c r="F18" s="333"/>
      <c r="G18" s="341"/>
      <c r="H18" s="333"/>
      <c r="I18" s="341"/>
      <c r="J18" s="333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3"/>
      <c r="AA18" s="344"/>
      <c r="AB18" s="338"/>
      <c r="AC18" s="338"/>
    </row>
    <row r="19" spans="1:31" s="348" customFormat="1" ht="39.9" customHeight="1" x14ac:dyDescent="0.35">
      <c r="A19" s="368" t="s">
        <v>157</v>
      </c>
      <c r="B19" s="324"/>
      <c r="C19" s="345"/>
      <c r="D19" s="345"/>
      <c r="E19" s="346"/>
      <c r="F19" s="346"/>
      <c r="G19" s="346"/>
      <c r="H19" s="346"/>
      <c r="I19" s="346"/>
      <c r="J19" s="346"/>
      <c r="K19" s="347"/>
    </row>
    <row r="20" spans="1:31" ht="24.9" customHeight="1" x14ac:dyDescent="0.3">
      <c r="A20" s="339"/>
      <c r="B20" s="340"/>
      <c r="C20" s="349"/>
      <c r="D20" s="337"/>
      <c r="E20" s="350">
        <v>0</v>
      </c>
      <c r="F20" s="351"/>
      <c r="G20" s="350">
        <v>0</v>
      </c>
      <c r="H20" s="351"/>
      <c r="I20" s="339">
        <f t="shared" ref="I20:I33" si="0">+E20+G20</f>
        <v>0</v>
      </c>
      <c r="J20" s="326"/>
      <c r="K20" s="350">
        <v>0</v>
      </c>
      <c r="L20" s="351"/>
      <c r="M20" s="350">
        <v>0</v>
      </c>
      <c r="N20" s="351"/>
      <c r="O20" s="350">
        <v>0</v>
      </c>
      <c r="P20" s="351"/>
      <c r="Q20" s="350">
        <v>0</v>
      </c>
      <c r="R20" s="351"/>
      <c r="S20" s="350">
        <v>0</v>
      </c>
      <c r="T20" s="351"/>
      <c r="U20" s="350">
        <v>0</v>
      </c>
      <c r="V20" s="351"/>
      <c r="W20" s="350">
        <v>0</v>
      </c>
      <c r="X20" s="351"/>
      <c r="Y20" s="350">
        <v>0</v>
      </c>
      <c r="Z20" s="351"/>
      <c r="AA20" s="350">
        <v>0</v>
      </c>
      <c r="AB20" s="351"/>
      <c r="AC20" s="352">
        <f>SUM(K20:AA20)</f>
        <v>0</v>
      </c>
      <c r="AE20" s="539"/>
    </row>
    <row r="21" spans="1:31" ht="24.9" customHeight="1" x14ac:dyDescent="0.3">
      <c r="A21" s="339"/>
      <c r="B21" s="340"/>
      <c r="C21" s="349"/>
      <c r="D21" s="337"/>
      <c r="E21" s="350">
        <v>0</v>
      </c>
      <c r="F21" s="351"/>
      <c r="G21" s="350">
        <v>0</v>
      </c>
      <c r="H21" s="351"/>
      <c r="I21" s="339">
        <f t="shared" si="0"/>
        <v>0</v>
      </c>
      <c r="J21" s="326"/>
      <c r="K21" s="350">
        <v>0</v>
      </c>
      <c r="L21" s="351"/>
      <c r="M21" s="350">
        <v>0</v>
      </c>
      <c r="N21" s="351"/>
      <c r="O21" s="350">
        <v>0</v>
      </c>
      <c r="P21" s="351"/>
      <c r="Q21" s="350">
        <v>0</v>
      </c>
      <c r="R21" s="351"/>
      <c r="S21" s="350">
        <v>0</v>
      </c>
      <c r="T21" s="351"/>
      <c r="U21" s="350">
        <v>0</v>
      </c>
      <c r="V21" s="351"/>
      <c r="W21" s="350">
        <v>0</v>
      </c>
      <c r="X21" s="351"/>
      <c r="Y21" s="350">
        <v>0</v>
      </c>
      <c r="Z21" s="351"/>
      <c r="AA21" s="350">
        <v>0</v>
      </c>
      <c r="AB21" s="351"/>
      <c r="AC21" s="352">
        <f>SUM(K21:AA21)</f>
        <v>0</v>
      </c>
      <c r="AE21" s="539"/>
    </row>
    <row r="22" spans="1:31" ht="24.9" customHeight="1" x14ac:dyDescent="0.3">
      <c r="A22" s="339"/>
      <c r="B22" s="340"/>
      <c r="C22" s="349"/>
      <c r="D22" s="337"/>
      <c r="E22" s="350">
        <v>0</v>
      </c>
      <c r="F22" s="351"/>
      <c r="G22" s="350">
        <v>0</v>
      </c>
      <c r="H22" s="351"/>
      <c r="I22" s="339">
        <f t="shared" si="0"/>
        <v>0</v>
      </c>
      <c r="J22" s="326"/>
      <c r="K22" s="350">
        <v>0</v>
      </c>
      <c r="L22" s="351"/>
      <c r="M22" s="350">
        <v>0</v>
      </c>
      <c r="N22" s="351"/>
      <c r="O22" s="350">
        <v>0</v>
      </c>
      <c r="P22" s="351"/>
      <c r="Q22" s="350">
        <v>0</v>
      </c>
      <c r="R22" s="351"/>
      <c r="S22" s="350">
        <v>0</v>
      </c>
      <c r="T22" s="351"/>
      <c r="U22" s="350">
        <v>0</v>
      </c>
      <c r="V22" s="351"/>
      <c r="W22" s="350">
        <v>0</v>
      </c>
      <c r="X22" s="351"/>
      <c r="Y22" s="350">
        <v>0</v>
      </c>
      <c r="Z22" s="351"/>
      <c r="AA22" s="350">
        <v>0</v>
      </c>
      <c r="AB22" s="351"/>
      <c r="AC22" s="352">
        <f t="shared" ref="AC22:AC32" si="1">SUM(K22:AA22)</f>
        <v>0</v>
      </c>
      <c r="AE22" s="539"/>
    </row>
    <row r="23" spans="1:31" ht="24.9" customHeight="1" x14ac:dyDescent="0.3">
      <c r="A23" s="339"/>
      <c r="B23" s="340"/>
      <c r="C23" s="349"/>
      <c r="D23" s="337"/>
      <c r="E23" s="350">
        <v>0</v>
      </c>
      <c r="F23" s="351"/>
      <c r="G23" s="350">
        <v>0</v>
      </c>
      <c r="H23" s="351"/>
      <c r="I23" s="339">
        <f t="shared" si="0"/>
        <v>0</v>
      </c>
      <c r="J23" s="326"/>
      <c r="K23" s="350">
        <v>0</v>
      </c>
      <c r="L23" s="351"/>
      <c r="M23" s="350">
        <v>0</v>
      </c>
      <c r="N23" s="351"/>
      <c r="O23" s="350">
        <v>0</v>
      </c>
      <c r="P23" s="351"/>
      <c r="Q23" s="350">
        <v>0</v>
      </c>
      <c r="R23" s="351"/>
      <c r="S23" s="350">
        <v>0</v>
      </c>
      <c r="T23" s="351"/>
      <c r="U23" s="350">
        <v>0</v>
      </c>
      <c r="V23" s="351"/>
      <c r="W23" s="350">
        <v>0</v>
      </c>
      <c r="X23" s="351"/>
      <c r="Y23" s="350">
        <v>0</v>
      </c>
      <c r="Z23" s="351"/>
      <c r="AA23" s="350">
        <v>0</v>
      </c>
      <c r="AB23" s="351"/>
      <c r="AC23" s="352">
        <f t="shared" si="1"/>
        <v>0</v>
      </c>
      <c r="AE23" s="539"/>
    </row>
    <row r="24" spans="1:31" ht="24.9" customHeight="1" x14ac:dyDescent="0.3">
      <c r="A24" s="339"/>
      <c r="B24" s="340"/>
      <c r="C24" s="349"/>
      <c r="D24" s="337"/>
      <c r="E24" s="350">
        <v>0</v>
      </c>
      <c r="F24" s="351"/>
      <c r="G24" s="350">
        <v>0</v>
      </c>
      <c r="H24" s="351"/>
      <c r="I24" s="339">
        <f t="shared" si="0"/>
        <v>0</v>
      </c>
      <c r="J24" s="326"/>
      <c r="K24" s="350">
        <v>0</v>
      </c>
      <c r="L24" s="351"/>
      <c r="M24" s="350">
        <v>0</v>
      </c>
      <c r="N24" s="351"/>
      <c r="O24" s="350">
        <v>0</v>
      </c>
      <c r="P24" s="351"/>
      <c r="Q24" s="350">
        <v>0</v>
      </c>
      <c r="R24" s="351"/>
      <c r="S24" s="350">
        <v>0</v>
      </c>
      <c r="T24" s="351"/>
      <c r="U24" s="350">
        <v>0</v>
      </c>
      <c r="V24" s="351"/>
      <c r="W24" s="350">
        <v>0</v>
      </c>
      <c r="X24" s="351"/>
      <c r="Y24" s="350">
        <v>0</v>
      </c>
      <c r="Z24" s="351"/>
      <c r="AA24" s="350">
        <v>0</v>
      </c>
      <c r="AB24" s="351"/>
      <c r="AC24" s="352">
        <f t="shared" si="1"/>
        <v>0</v>
      </c>
      <c r="AE24" s="539"/>
    </row>
    <row r="25" spans="1:31" ht="24.9" customHeight="1" x14ac:dyDescent="0.3">
      <c r="A25" s="339"/>
      <c r="B25" s="340"/>
      <c r="C25" s="349"/>
      <c r="D25" s="337"/>
      <c r="E25" s="350">
        <v>0</v>
      </c>
      <c r="F25" s="351"/>
      <c r="G25" s="350">
        <v>0</v>
      </c>
      <c r="H25" s="351"/>
      <c r="I25" s="339">
        <f t="shared" si="0"/>
        <v>0</v>
      </c>
      <c r="J25" s="326"/>
      <c r="K25" s="350">
        <v>0</v>
      </c>
      <c r="L25" s="351"/>
      <c r="M25" s="350">
        <v>0</v>
      </c>
      <c r="N25" s="351"/>
      <c r="O25" s="350">
        <v>0</v>
      </c>
      <c r="P25" s="351"/>
      <c r="Q25" s="350">
        <v>0</v>
      </c>
      <c r="R25" s="351"/>
      <c r="S25" s="350">
        <v>0</v>
      </c>
      <c r="T25" s="351"/>
      <c r="U25" s="350">
        <v>0</v>
      </c>
      <c r="V25" s="351"/>
      <c r="W25" s="350">
        <v>0</v>
      </c>
      <c r="X25" s="351"/>
      <c r="Y25" s="350">
        <v>0</v>
      </c>
      <c r="Z25" s="351"/>
      <c r="AA25" s="350">
        <v>0</v>
      </c>
      <c r="AB25" s="351"/>
      <c r="AC25" s="352">
        <f t="shared" si="1"/>
        <v>0</v>
      </c>
      <c r="AE25" s="539"/>
    </row>
    <row r="26" spans="1:31" ht="24.9" customHeight="1" x14ac:dyDescent="0.3">
      <c r="A26" s="339"/>
      <c r="B26" s="340"/>
      <c r="C26" s="349"/>
      <c r="D26" s="337"/>
      <c r="E26" s="350">
        <v>0</v>
      </c>
      <c r="F26" s="351"/>
      <c r="G26" s="350">
        <v>0</v>
      </c>
      <c r="H26" s="351"/>
      <c r="I26" s="339">
        <f t="shared" si="0"/>
        <v>0</v>
      </c>
      <c r="J26" s="326"/>
      <c r="K26" s="350">
        <v>0</v>
      </c>
      <c r="L26" s="351"/>
      <c r="M26" s="350">
        <v>0</v>
      </c>
      <c r="N26" s="351"/>
      <c r="O26" s="350">
        <v>0</v>
      </c>
      <c r="P26" s="351"/>
      <c r="Q26" s="350">
        <v>0</v>
      </c>
      <c r="R26" s="351"/>
      <c r="S26" s="350">
        <v>0</v>
      </c>
      <c r="T26" s="351"/>
      <c r="U26" s="350">
        <v>0</v>
      </c>
      <c r="V26" s="351"/>
      <c r="W26" s="350">
        <v>0</v>
      </c>
      <c r="X26" s="351"/>
      <c r="Y26" s="350">
        <v>0</v>
      </c>
      <c r="Z26" s="351"/>
      <c r="AA26" s="350">
        <v>0</v>
      </c>
      <c r="AB26" s="351"/>
      <c r="AC26" s="352">
        <f t="shared" si="1"/>
        <v>0</v>
      </c>
      <c r="AE26" s="539"/>
    </row>
    <row r="27" spans="1:31" ht="24.9" customHeight="1" x14ac:dyDescent="0.3">
      <c r="A27" s="339"/>
      <c r="B27" s="340"/>
      <c r="C27" s="349"/>
      <c r="D27" s="337"/>
      <c r="E27" s="350">
        <v>0</v>
      </c>
      <c r="F27" s="351"/>
      <c r="G27" s="350">
        <v>0</v>
      </c>
      <c r="H27" s="351"/>
      <c r="I27" s="339">
        <f t="shared" si="0"/>
        <v>0</v>
      </c>
      <c r="J27" s="326"/>
      <c r="K27" s="350">
        <v>0</v>
      </c>
      <c r="L27" s="351"/>
      <c r="M27" s="350">
        <v>0</v>
      </c>
      <c r="N27" s="351"/>
      <c r="O27" s="350">
        <v>0</v>
      </c>
      <c r="P27" s="351"/>
      <c r="Q27" s="350">
        <v>0</v>
      </c>
      <c r="R27" s="351"/>
      <c r="S27" s="350">
        <v>0</v>
      </c>
      <c r="T27" s="351"/>
      <c r="U27" s="350">
        <v>0</v>
      </c>
      <c r="V27" s="351"/>
      <c r="W27" s="350">
        <v>0</v>
      </c>
      <c r="X27" s="351"/>
      <c r="Y27" s="350">
        <v>0</v>
      </c>
      <c r="Z27" s="351"/>
      <c r="AA27" s="350">
        <v>0</v>
      </c>
      <c r="AB27" s="351"/>
      <c r="AC27" s="352">
        <f t="shared" si="1"/>
        <v>0</v>
      </c>
      <c r="AE27" s="539"/>
    </row>
    <row r="28" spans="1:31" ht="24.9" customHeight="1" x14ac:dyDescent="0.3">
      <c r="A28" s="339"/>
      <c r="B28" s="340"/>
      <c r="C28" s="349"/>
      <c r="D28" s="337"/>
      <c r="E28" s="350">
        <v>0</v>
      </c>
      <c r="F28" s="351"/>
      <c r="G28" s="350">
        <v>0</v>
      </c>
      <c r="H28" s="351"/>
      <c r="I28" s="339">
        <f t="shared" si="0"/>
        <v>0</v>
      </c>
      <c r="J28" s="326"/>
      <c r="K28" s="350">
        <v>0</v>
      </c>
      <c r="L28" s="351"/>
      <c r="M28" s="350">
        <v>0</v>
      </c>
      <c r="N28" s="351"/>
      <c r="O28" s="350">
        <v>0</v>
      </c>
      <c r="P28" s="351"/>
      <c r="Q28" s="350">
        <v>0</v>
      </c>
      <c r="R28" s="351"/>
      <c r="S28" s="350">
        <v>0</v>
      </c>
      <c r="T28" s="351"/>
      <c r="U28" s="350">
        <v>0</v>
      </c>
      <c r="V28" s="351"/>
      <c r="W28" s="350">
        <v>0</v>
      </c>
      <c r="X28" s="351"/>
      <c r="Y28" s="350">
        <v>0</v>
      </c>
      <c r="Z28" s="351"/>
      <c r="AA28" s="350">
        <v>0</v>
      </c>
      <c r="AB28" s="351"/>
      <c r="AC28" s="352">
        <f t="shared" si="1"/>
        <v>0</v>
      </c>
      <c r="AE28" s="539"/>
    </row>
    <row r="29" spans="1:31" ht="24.9" customHeight="1" x14ac:dyDescent="0.3">
      <c r="A29" s="339"/>
      <c r="B29" s="340"/>
      <c r="C29" s="349"/>
      <c r="D29" s="337"/>
      <c r="E29" s="350">
        <v>0</v>
      </c>
      <c r="F29" s="351"/>
      <c r="G29" s="350">
        <v>0</v>
      </c>
      <c r="H29" s="351"/>
      <c r="I29" s="339">
        <f t="shared" si="0"/>
        <v>0</v>
      </c>
      <c r="J29" s="326"/>
      <c r="K29" s="350">
        <v>0</v>
      </c>
      <c r="L29" s="351"/>
      <c r="M29" s="350">
        <v>0</v>
      </c>
      <c r="N29" s="351"/>
      <c r="O29" s="350">
        <v>0</v>
      </c>
      <c r="P29" s="351"/>
      <c r="Q29" s="350">
        <v>0</v>
      </c>
      <c r="R29" s="351"/>
      <c r="S29" s="350">
        <v>0</v>
      </c>
      <c r="T29" s="351"/>
      <c r="U29" s="350">
        <v>0</v>
      </c>
      <c r="V29" s="351"/>
      <c r="W29" s="350">
        <v>0</v>
      </c>
      <c r="X29" s="351"/>
      <c r="Y29" s="350">
        <v>0</v>
      </c>
      <c r="Z29" s="351"/>
      <c r="AA29" s="350">
        <v>0</v>
      </c>
      <c r="AB29" s="351"/>
      <c r="AC29" s="352">
        <f t="shared" si="1"/>
        <v>0</v>
      </c>
      <c r="AE29" s="539"/>
    </row>
    <row r="30" spans="1:31" ht="24.9" customHeight="1" x14ac:dyDescent="0.3">
      <c r="A30" s="339"/>
      <c r="B30" s="340"/>
      <c r="C30" s="349"/>
      <c r="D30" s="337"/>
      <c r="E30" s="350">
        <v>0</v>
      </c>
      <c r="F30" s="351"/>
      <c r="G30" s="350">
        <v>0</v>
      </c>
      <c r="H30" s="351"/>
      <c r="I30" s="339">
        <f t="shared" si="0"/>
        <v>0</v>
      </c>
      <c r="J30" s="326"/>
      <c r="K30" s="350">
        <v>0</v>
      </c>
      <c r="L30" s="351"/>
      <c r="M30" s="350">
        <v>0</v>
      </c>
      <c r="N30" s="351"/>
      <c r="O30" s="350">
        <v>0</v>
      </c>
      <c r="P30" s="351"/>
      <c r="Q30" s="350">
        <v>0</v>
      </c>
      <c r="R30" s="351"/>
      <c r="S30" s="350">
        <v>0</v>
      </c>
      <c r="T30" s="351"/>
      <c r="U30" s="350">
        <v>0</v>
      </c>
      <c r="V30" s="351"/>
      <c r="W30" s="350">
        <v>0</v>
      </c>
      <c r="X30" s="351"/>
      <c r="Y30" s="350">
        <v>0</v>
      </c>
      <c r="Z30" s="351"/>
      <c r="AA30" s="350">
        <v>0</v>
      </c>
      <c r="AB30" s="351"/>
      <c r="AC30" s="352">
        <f t="shared" si="1"/>
        <v>0</v>
      </c>
      <c r="AE30" s="539"/>
    </row>
    <row r="31" spans="1:31" ht="24.9" customHeight="1" x14ac:dyDescent="0.3">
      <c r="A31" s="339"/>
      <c r="B31" s="340"/>
      <c r="C31" s="349"/>
      <c r="D31" s="337"/>
      <c r="E31" s="350">
        <v>0</v>
      </c>
      <c r="F31" s="351"/>
      <c r="G31" s="350">
        <v>0</v>
      </c>
      <c r="H31" s="351"/>
      <c r="I31" s="339">
        <f t="shared" si="0"/>
        <v>0</v>
      </c>
      <c r="J31" s="326"/>
      <c r="K31" s="350">
        <v>0</v>
      </c>
      <c r="L31" s="351"/>
      <c r="M31" s="350">
        <v>0</v>
      </c>
      <c r="N31" s="351"/>
      <c r="O31" s="350">
        <v>0</v>
      </c>
      <c r="P31" s="351"/>
      <c r="Q31" s="350">
        <v>0</v>
      </c>
      <c r="R31" s="351"/>
      <c r="S31" s="350">
        <v>0</v>
      </c>
      <c r="T31" s="351"/>
      <c r="U31" s="350">
        <v>0</v>
      </c>
      <c r="V31" s="351"/>
      <c r="W31" s="350">
        <v>0</v>
      </c>
      <c r="X31" s="351"/>
      <c r="Y31" s="350">
        <v>0</v>
      </c>
      <c r="Z31" s="351"/>
      <c r="AA31" s="350">
        <v>0</v>
      </c>
      <c r="AB31" s="351"/>
      <c r="AC31" s="352">
        <f t="shared" si="1"/>
        <v>0</v>
      </c>
      <c r="AE31" s="539"/>
    </row>
    <row r="32" spans="1:31" ht="24.9" customHeight="1" x14ac:dyDescent="0.3">
      <c r="A32" s="339"/>
      <c r="B32" s="340"/>
      <c r="C32" s="349"/>
      <c r="D32" s="337"/>
      <c r="E32" s="350">
        <v>0</v>
      </c>
      <c r="F32" s="351"/>
      <c r="G32" s="350">
        <v>0</v>
      </c>
      <c r="H32" s="351"/>
      <c r="I32" s="339">
        <f t="shared" si="0"/>
        <v>0</v>
      </c>
      <c r="J32" s="326"/>
      <c r="K32" s="350">
        <v>0</v>
      </c>
      <c r="L32" s="351"/>
      <c r="M32" s="350">
        <v>0</v>
      </c>
      <c r="N32" s="351"/>
      <c r="O32" s="350">
        <v>0</v>
      </c>
      <c r="P32" s="351"/>
      <c r="Q32" s="350">
        <v>0</v>
      </c>
      <c r="R32" s="351"/>
      <c r="S32" s="350">
        <v>0</v>
      </c>
      <c r="T32" s="351"/>
      <c r="U32" s="350">
        <v>0</v>
      </c>
      <c r="V32" s="351"/>
      <c r="W32" s="350">
        <v>0</v>
      </c>
      <c r="X32" s="351"/>
      <c r="Y32" s="350">
        <v>0</v>
      </c>
      <c r="Z32" s="351"/>
      <c r="AA32" s="350">
        <v>0</v>
      </c>
      <c r="AB32" s="351"/>
      <c r="AC32" s="352">
        <f t="shared" si="1"/>
        <v>0</v>
      </c>
      <c r="AE32" s="539"/>
    </row>
    <row r="33" spans="1:31" ht="24.9" customHeight="1" x14ac:dyDescent="0.3">
      <c r="A33" s="339"/>
      <c r="B33" s="340"/>
      <c r="C33" s="349"/>
      <c r="D33" s="337"/>
      <c r="E33" s="350">
        <v>0</v>
      </c>
      <c r="F33" s="351"/>
      <c r="G33" s="350">
        <v>0</v>
      </c>
      <c r="H33" s="351"/>
      <c r="I33" s="339">
        <f t="shared" si="0"/>
        <v>0</v>
      </c>
      <c r="J33" s="326"/>
      <c r="K33" s="350">
        <v>0</v>
      </c>
      <c r="L33" s="351"/>
      <c r="M33" s="350">
        <v>0</v>
      </c>
      <c r="N33" s="351"/>
      <c r="O33" s="350">
        <v>0</v>
      </c>
      <c r="P33" s="351"/>
      <c r="Q33" s="350">
        <v>0</v>
      </c>
      <c r="R33" s="351"/>
      <c r="S33" s="350">
        <v>0</v>
      </c>
      <c r="T33" s="351"/>
      <c r="U33" s="350">
        <v>0</v>
      </c>
      <c r="V33" s="351"/>
      <c r="W33" s="350">
        <v>0</v>
      </c>
      <c r="X33" s="351"/>
      <c r="Y33" s="350">
        <v>0</v>
      </c>
      <c r="Z33" s="351"/>
      <c r="AA33" s="350">
        <v>0</v>
      </c>
      <c r="AB33" s="351"/>
      <c r="AC33" s="352">
        <f>SUM(K33:AA33)</f>
        <v>0</v>
      </c>
      <c r="AE33" s="539"/>
    </row>
    <row r="34" spans="1:31" s="330" customFormat="1" ht="24.9" customHeight="1" x14ac:dyDescent="0.3">
      <c r="A34" s="340"/>
      <c r="B34" s="340"/>
      <c r="C34" s="337"/>
      <c r="D34" s="337"/>
      <c r="E34" s="353"/>
      <c r="F34" s="353"/>
      <c r="G34" s="353"/>
      <c r="H34" s="353"/>
      <c r="I34" s="340"/>
      <c r="J34" s="340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53"/>
      <c r="Z34" s="353"/>
      <c r="AA34" s="353"/>
      <c r="AB34" s="353"/>
    </row>
    <row r="35" spans="1:31" s="330" customFormat="1" ht="24.9" customHeight="1" x14ac:dyDescent="0.3">
      <c r="A35" s="340"/>
      <c r="B35" s="340"/>
      <c r="C35" s="337"/>
      <c r="D35" s="337"/>
      <c r="E35" s="353"/>
      <c r="F35" s="353"/>
      <c r="G35" s="353"/>
      <c r="H35" s="353"/>
      <c r="I35" s="340"/>
      <c r="J35" s="340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</row>
    <row r="36" spans="1:31" ht="24.9" customHeight="1" x14ac:dyDescent="0.35">
      <c r="A36" s="369" t="s">
        <v>158</v>
      </c>
      <c r="B36" s="354"/>
      <c r="C36" s="337"/>
      <c r="D36" s="337"/>
      <c r="E36" s="350">
        <v>0</v>
      </c>
      <c r="F36" s="351"/>
      <c r="G36" s="350">
        <v>0</v>
      </c>
      <c r="H36" s="351"/>
      <c r="I36" s="339">
        <f>+E36+G36</f>
        <v>0</v>
      </c>
      <c r="J36" s="326"/>
      <c r="K36" s="350">
        <v>0</v>
      </c>
      <c r="L36" s="351"/>
      <c r="M36" s="350">
        <v>0</v>
      </c>
      <c r="N36" s="351"/>
      <c r="O36" s="350">
        <v>0</v>
      </c>
      <c r="P36" s="351"/>
      <c r="Q36" s="350">
        <v>0</v>
      </c>
      <c r="R36" s="351"/>
      <c r="S36" s="350">
        <v>0</v>
      </c>
      <c r="T36" s="351"/>
      <c r="U36" s="350">
        <v>0</v>
      </c>
      <c r="V36" s="351"/>
      <c r="W36" s="350">
        <v>0</v>
      </c>
      <c r="X36" s="351"/>
      <c r="Y36" s="350">
        <v>0</v>
      </c>
      <c r="Z36" s="351"/>
      <c r="AA36" s="350">
        <v>0</v>
      </c>
      <c r="AB36" s="351"/>
      <c r="AC36" s="352">
        <f>SUM(I36:AA36)</f>
        <v>0</v>
      </c>
      <c r="AE36" s="539"/>
    </row>
    <row r="37" spans="1:31" ht="24.9" customHeight="1" x14ac:dyDescent="0.3">
      <c r="C37" s="326"/>
      <c r="D37" s="326"/>
      <c r="E37" s="341"/>
      <c r="F37" s="341"/>
      <c r="G37" s="341"/>
      <c r="H37" s="341"/>
      <c r="I37" s="341"/>
      <c r="J37" s="341"/>
      <c r="AE37" s="539"/>
    </row>
    <row r="38" spans="1:31" ht="24.9" customHeight="1" thickBot="1" x14ac:dyDescent="0.35">
      <c r="A38" s="355" t="s">
        <v>46</v>
      </c>
      <c r="B38" s="355"/>
      <c r="C38" s="356"/>
      <c r="D38" s="356"/>
      <c r="E38" s="357">
        <f>SUM(E20:E37)</f>
        <v>0</v>
      </c>
      <c r="F38" s="357"/>
      <c r="G38" s="357">
        <f>SUM(G20:G37)</f>
        <v>0</v>
      </c>
      <c r="H38" s="357"/>
      <c r="I38" s="357">
        <f>SUM(I20:I37)</f>
        <v>0</v>
      </c>
      <c r="J38" s="357"/>
      <c r="K38" s="357">
        <f>SUM(K20:K37)</f>
        <v>0</v>
      </c>
      <c r="L38" s="357"/>
      <c r="M38" s="357">
        <f>SUM(M20:M37)</f>
        <v>0</v>
      </c>
      <c r="N38" s="357"/>
      <c r="O38" s="357">
        <f>SUM(O20:O37)</f>
        <v>0</v>
      </c>
      <c r="P38" s="357"/>
      <c r="Q38" s="357">
        <f>SUM(Q20:Q37)</f>
        <v>0</v>
      </c>
      <c r="R38" s="357"/>
      <c r="S38" s="357">
        <f>SUM(S20:S37)</f>
        <v>0</v>
      </c>
      <c r="T38" s="357"/>
      <c r="U38" s="357">
        <f>SUM(U20:U37)</f>
        <v>0</v>
      </c>
      <c r="V38" s="357"/>
      <c r="W38" s="357">
        <f>SUM(W20:W37)</f>
        <v>0</v>
      </c>
      <c r="X38" s="357"/>
      <c r="Y38" s="357">
        <f>SUM(Y20:Y37)</f>
        <v>0</v>
      </c>
      <c r="Z38" s="357"/>
      <c r="AA38" s="357">
        <f>SUM(AA20:AA37)</f>
        <v>0</v>
      </c>
      <c r="AB38" s="357"/>
      <c r="AC38" s="357">
        <f>SUM(AC20:AC37)</f>
        <v>0</v>
      </c>
      <c r="AE38" s="540"/>
    </row>
    <row r="39" spans="1:31" ht="24.9" customHeight="1" thickTop="1" x14ac:dyDescent="0.3">
      <c r="C39" s="326"/>
      <c r="D39" s="326"/>
      <c r="E39" s="326"/>
      <c r="F39" s="326"/>
      <c r="G39" s="326"/>
      <c r="H39" s="326"/>
      <c r="I39" s="326"/>
      <c r="J39" s="326"/>
    </row>
    <row r="40" spans="1:31" ht="24.9" customHeight="1" x14ac:dyDescent="0.3">
      <c r="A40" s="358"/>
      <c r="B40" s="358"/>
      <c r="C40" s="340"/>
      <c r="D40" s="340"/>
      <c r="E40" s="340"/>
      <c r="F40" s="340"/>
      <c r="G40" s="340"/>
      <c r="H40" s="340"/>
      <c r="I40" s="340"/>
      <c r="J40" s="340"/>
    </row>
    <row r="41" spans="1:31" ht="24.9" customHeight="1" x14ac:dyDescent="0.3">
      <c r="A41" s="330"/>
      <c r="B41" s="330"/>
      <c r="C41" s="340"/>
      <c r="D41" s="340"/>
      <c r="E41" s="340"/>
      <c r="F41" s="340"/>
      <c r="G41" s="340"/>
      <c r="H41" s="340"/>
      <c r="I41" s="340"/>
      <c r="J41" s="340"/>
    </row>
    <row r="42" spans="1:31" ht="24.9" customHeight="1" x14ac:dyDescent="0.3">
      <c r="A42" s="330"/>
      <c r="B42" s="330"/>
      <c r="C42" s="340"/>
      <c r="D42" s="340"/>
      <c r="E42" s="340"/>
      <c r="F42" s="340"/>
      <c r="G42" s="340"/>
      <c r="H42" s="340"/>
      <c r="I42" s="340"/>
      <c r="J42" s="340"/>
      <c r="AA42" s="334" t="str">
        <f>A2</f>
        <v>COMPANY #</v>
      </c>
    </row>
    <row r="43" spans="1:31" ht="24.9" customHeight="1" x14ac:dyDescent="0.3">
      <c r="A43" s="330"/>
      <c r="B43" s="330"/>
      <c r="C43" s="340"/>
      <c r="D43" s="340"/>
      <c r="E43" s="340"/>
      <c r="F43" s="340"/>
      <c r="G43" s="340"/>
      <c r="H43" s="340"/>
      <c r="I43" s="340"/>
      <c r="J43" s="340"/>
      <c r="AA43" s="334" t="s">
        <v>133</v>
      </c>
    </row>
    <row r="44" spans="1:31" ht="24.9" customHeight="1" x14ac:dyDescent="0.3">
      <c r="AB44" s="334"/>
      <c r="AC44" s="359"/>
    </row>
    <row r="45" spans="1:31" ht="24.9" customHeight="1" x14ac:dyDescent="0.3">
      <c r="C45" s="326"/>
      <c r="D45" s="326"/>
      <c r="E45" s="326"/>
      <c r="F45" s="326"/>
      <c r="G45" s="326"/>
      <c r="H45" s="326"/>
      <c r="I45" s="359"/>
      <c r="J45" s="359"/>
      <c r="AB45" s="334"/>
      <c r="AC45" s="359"/>
    </row>
    <row r="46" spans="1:31" ht="24.9" customHeight="1" x14ac:dyDescent="0.3">
      <c r="C46" s="326"/>
      <c r="D46" s="326"/>
      <c r="E46" s="326"/>
      <c r="F46" s="326"/>
      <c r="G46" s="326"/>
      <c r="H46" s="326"/>
      <c r="I46" s="359"/>
      <c r="J46" s="359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3" transitionEvaluation="1">
    <pageSetUpPr fitToPage="1"/>
  </sheetPr>
  <dimension ref="A1:U67"/>
  <sheetViews>
    <sheetView showGridLines="0" topLeftCell="A23" zoomScale="75" workbookViewId="0">
      <selection activeCell="H51" sqref="H51"/>
    </sheetView>
  </sheetViews>
  <sheetFormatPr defaultColWidth="23" defaultRowHeight="12.6" x14ac:dyDescent="0.25"/>
  <cols>
    <col min="1" max="1" width="32.19921875" style="389" customWidth="1"/>
    <col min="2" max="2" width="2.59765625" style="389" customWidth="1"/>
    <col min="3" max="3" width="13.5" style="389" customWidth="1"/>
    <col min="4" max="4" width="1.59765625" style="389" customWidth="1"/>
    <col min="5" max="5" width="15.59765625" style="389" customWidth="1"/>
    <col min="6" max="6" width="1.59765625" style="389" customWidth="1"/>
    <col min="7" max="7" width="15.59765625" style="389" customWidth="1"/>
    <col min="8" max="8" width="1.59765625" style="389" customWidth="1"/>
    <col min="9" max="9" width="15.59765625" style="389" customWidth="1"/>
    <col min="10" max="10" width="1.59765625" style="389" customWidth="1"/>
    <col min="11" max="11" width="15.59765625" style="389" customWidth="1"/>
    <col min="12" max="12" width="1.59765625" style="389" customWidth="1"/>
    <col min="13" max="13" width="15.59765625" style="389" customWidth="1"/>
    <col min="14" max="14" width="1.59765625" style="389" customWidth="1"/>
    <col min="15" max="15" width="15.59765625" style="389" customWidth="1"/>
    <col min="16" max="16" width="2" style="389" customWidth="1"/>
    <col min="17" max="17" width="25.69921875" style="389" customWidth="1"/>
    <col min="18" max="18" width="1.59765625" style="389" customWidth="1"/>
    <col min="19" max="19" width="15.59765625" style="389" customWidth="1"/>
    <col min="20" max="16384" width="23" style="389"/>
  </cols>
  <sheetData>
    <row r="1" spans="1:21" x14ac:dyDescent="0.25">
      <c r="A1" s="387" t="s">
        <v>0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</row>
    <row r="2" spans="1:21" x14ac:dyDescent="0.25">
      <c r="A2" s="3" t="s">
        <v>494</v>
      </c>
      <c r="B2" s="388"/>
      <c r="C2" s="388"/>
      <c r="D2" s="388"/>
      <c r="E2" s="390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</row>
    <row r="3" spans="1:21" x14ac:dyDescent="0.25">
      <c r="A3" s="3" t="s">
        <v>497</v>
      </c>
      <c r="B3" s="388"/>
      <c r="C3" s="388"/>
      <c r="D3" s="388"/>
      <c r="E3" s="390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</row>
    <row r="4" spans="1:21" x14ac:dyDescent="0.25">
      <c r="A4" s="387" t="s">
        <v>374</v>
      </c>
      <c r="B4" s="388"/>
      <c r="C4" s="388"/>
      <c r="D4" s="388"/>
      <c r="E4" s="388"/>
      <c r="F4" s="388"/>
      <c r="G4" s="388"/>
      <c r="H4" s="388"/>
      <c r="I4" s="388"/>
      <c r="J4" s="388"/>
      <c r="K4" s="388"/>
      <c r="L4" s="388"/>
      <c r="M4" s="388"/>
      <c r="N4" s="388"/>
      <c r="O4" s="388"/>
      <c r="P4" s="388"/>
      <c r="Q4" s="388"/>
      <c r="R4" s="388"/>
      <c r="S4" s="388"/>
    </row>
    <row r="5" spans="1:21" x14ac:dyDescent="0.25">
      <c r="A5" s="112" t="s">
        <v>531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</row>
    <row r="7" spans="1:21" x14ac:dyDescent="0.25">
      <c r="A7" s="112" t="str">
        <f>'E8.XLS'!A7</f>
        <v>PREPARED BY: Carrie Chaffin</v>
      </c>
      <c r="B7" s="388"/>
      <c r="C7" s="388"/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8"/>
      <c r="O7" s="388"/>
      <c r="P7" s="388"/>
      <c r="Q7" s="388"/>
      <c r="R7" s="388"/>
      <c r="S7" s="391" t="str">
        <f>+A2</f>
        <v>COMPANY # 20R</v>
      </c>
    </row>
    <row r="8" spans="1:21" ht="13.2" thickBot="1" x14ac:dyDescent="0.3">
      <c r="A8" s="108" t="str">
        <f>'E8.XLS'!A8</f>
        <v>EXTENSION: x53907</v>
      </c>
      <c r="B8" s="388"/>
      <c r="C8" s="388"/>
      <c r="D8" s="388"/>
      <c r="E8" s="388"/>
      <c r="F8" s="392"/>
      <c r="G8" s="392"/>
      <c r="H8" s="392"/>
      <c r="I8" s="392"/>
      <c r="J8" s="392"/>
      <c r="K8" s="392"/>
      <c r="L8" s="388"/>
      <c r="M8" s="388"/>
      <c r="N8" s="392"/>
      <c r="O8" s="392"/>
      <c r="P8" s="388"/>
      <c r="Q8" s="388"/>
      <c r="R8" s="388"/>
      <c r="S8" s="393" t="s">
        <v>235</v>
      </c>
    </row>
    <row r="9" spans="1:21" ht="13.2" thickTop="1" x14ac:dyDescent="0.25">
      <c r="A9" s="394"/>
      <c r="B9" s="395"/>
      <c r="C9" s="395"/>
      <c r="D9" s="396"/>
      <c r="E9" s="397" t="s">
        <v>543</v>
      </c>
      <c r="F9" s="398"/>
      <c r="G9" s="399"/>
      <c r="H9" s="398"/>
      <c r="I9" s="399" t="s">
        <v>238</v>
      </c>
      <c r="J9" s="399"/>
      <c r="K9" s="667" t="s">
        <v>230</v>
      </c>
      <c r="L9" s="667"/>
      <c r="M9" s="667"/>
      <c r="N9" s="399"/>
      <c r="O9" s="667" t="s">
        <v>234</v>
      </c>
      <c r="P9" s="667"/>
      <c r="Q9" s="667"/>
      <c r="R9" s="396"/>
      <c r="S9" s="400"/>
      <c r="U9" s="401"/>
    </row>
    <row r="10" spans="1:21" ht="13.8" x14ac:dyDescent="0.3">
      <c r="A10" s="402"/>
      <c r="B10" s="403"/>
      <c r="C10" s="404"/>
      <c r="D10" s="398"/>
      <c r="E10" s="405" t="s">
        <v>24</v>
      </c>
      <c r="F10" s="398"/>
      <c r="G10" s="405" t="s">
        <v>440</v>
      </c>
      <c r="H10" s="398"/>
      <c r="I10" s="405" t="s">
        <v>239</v>
      </c>
      <c r="J10" s="398"/>
      <c r="K10" s="406"/>
      <c r="L10" s="398"/>
      <c r="M10" s="405"/>
      <c r="N10" s="398"/>
      <c r="O10" s="405" t="s">
        <v>12</v>
      </c>
      <c r="P10" s="398"/>
      <c r="Q10" s="405"/>
      <c r="R10" s="405"/>
      <c r="S10" s="407" t="s">
        <v>24</v>
      </c>
      <c r="U10" s="405"/>
    </row>
    <row r="11" spans="1:21" ht="13.2" thickBot="1" x14ac:dyDescent="0.3">
      <c r="A11" s="408"/>
      <c r="B11" s="409"/>
      <c r="C11" s="410" t="s">
        <v>240</v>
      </c>
      <c r="D11" s="392"/>
      <c r="E11" s="411" t="s">
        <v>241</v>
      </c>
      <c r="F11" s="392"/>
      <c r="G11" s="411" t="s">
        <v>242</v>
      </c>
      <c r="H11" s="392"/>
      <c r="I11" s="411" t="s">
        <v>229</v>
      </c>
      <c r="J11" s="392"/>
      <c r="K11" s="411" t="s">
        <v>232</v>
      </c>
      <c r="L11" s="392"/>
      <c r="M11" s="411" t="s">
        <v>231</v>
      </c>
      <c r="N11" s="392"/>
      <c r="O11" s="411" t="s">
        <v>96</v>
      </c>
      <c r="P11" s="392"/>
      <c r="Q11" s="411" t="s">
        <v>233</v>
      </c>
      <c r="R11" s="411"/>
      <c r="S11" s="412" t="s">
        <v>243</v>
      </c>
      <c r="U11" s="405"/>
    </row>
    <row r="12" spans="1:21" ht="12.75" customHeight="1" thickTop="1" x14ac:dyDescent="0.25">
      <c r="A12" s="388"/>
      <c r="B12" s="413"/>
      <c r="C12" s="390"/>
      <c r="D12" s="414"/>
      <c r="E12" s="388"/>
      <c r="F12" s="414"/>
      <c r="G12" s="388"/>
      <c r="H12" s="414"/>
      <c r="I12" s="388"/>
      <c r="J12" s="414"/>
      <c r="K12" s="388"/>
      <c r="L12" s="414"/>
      <c r="M12" s="388"/>
      <c r="N12" s="414"/>
      <c r="O12" s="388"/>
      <c r="P12" s="414"/>
      <c r="Q12" s="414"/>
      <c r="R12" s="414"/>
      <c r="S12" s="388"/>
      <c r="U12" s="401"/>
    </row>
    <row r="13" spans="1:21" ht="23.25" customHeight="1" x14ac:dyDescent="0.3">
      <c r="A13" s="416" t="s">
        <v>245</v>
      </c>
      <c r="B13" s="417"/>
      <c r="C13" s="321" t="s">
        <v>397</v>
      </c>
      <c r="D13" s="419"/>
      <c r="E13" s="418"/>
      <c r="F13" s="419"/>
      <c r="G13" s="418"/>
      <c r="H13" s="419"/>
      <c r="I13" s="418"/>
      <c r="J13" s="419"/>
      <c r="K13" s="418"/>
      <c r="L13" s="419"/>
      <c r="M13" s="418"/>
      <c r="N13" s="419"/>
      <c r="O13" s="418"/>
      <c r="P13" s="419"/>
      <c r="Q13" s="418"/>
      <c r="R13" s="406"/>
      <c r="S13" s="398"/>
      <c r="U13" s="401"/>
    </row>
    <row r="14" spans="1:21" ht="23.25" customHeight="1" x14ac:dyDescent="0.3">
      <c r="A14" s="416" t="s">
        <v>246</v>
      </c>
      <c r="B14" s="417"/>
      <c r="C14" s="420" t="s">
        <v>247</v>
      </c>
      <c r="D14" s="417"/>
      <c r="E14" s="416">
        <v>0</v>
      </c>
      <c r="F14" s="417"/>
      <c r="G14" s="416"/>
      <c r="H14" s="417"/>
      <c r="I14" s="416">
        <v>0</v>
      </c>
      <c r="J14" s="417"/>
      <c r="K14" s="416"/>
      <c r="L14" s="417"/>
      <c r="M14" s="416"/>
      <c r="N14" s="417"/>
      <c r="O14" s="416"/>
      <c r="P14" s="417"/>
      <c r="Q14" s="416"/>
      <c r="R14" s="421"/>
      <c r="S14" s="422">
        <f t="shared" ref="S14:S22" si="0">SUM(E14:Q14)</f>
        <v>0</v>
      </c>
      <c r="U14" s="401"/>
    </row>
    <row r="15" spans="1:21" ht="23.25" customHeight="1" x14ac:dyDescent="0.3">
      <c r="A15" s="416" t="s">
        <v>248</v>
      </c>
      <c r="B15" s="417"/>
      <c r="C15" s="420" t="s">
        <v>249</v>
      </c>
      <c r="D15" s="417"/>
      <c r="E15" s="416">
        <v>0</v>
      </c>
      <c r="F15" s="417"/>
      <c r="G15" s="416"/>
      <c r="H15" s="417"/>
      <c r="I15" s="416"/>
      <c r="J15" s="417"/>
      <c r="K15" s="416"/>
      <c r="L15" s="417"/>
      <c r="M15" s="416"/>
      <c r="N15" s="417"/>
      <c r="O15" s="416"/>
      <c r="P15" s="417"/>
      <c r="Q15" s="416"/>
      <c r="R15" s="421"/>
      <c r="S15" s="422">
        <f t="shared" si="0"/>
        <v>0</v>
      </c>
      <c r="U15" s="401"/>
    </row>
    <row r="16" spans="1:21" ht="23.25" customHeight="1" x14ac:dyDescent="0.3">
      <c r="A16" s="416" t="s">
        <v>410</v>
      </c>
      <c r="B16" s="417"/>
      <c r="C16" s="420" t="s">
        <v>411</v>
      </c>
      <c r="D16" s="417"/>
      <c r="E16" s="416">
        <v>0</v>
      </c>
      <c r="F16" s="417"/>
      <c r="G16" s="416"/>
      <c r="H16" s="417"/>
      <c r="I16" s="416"/>
      <c r="J16" s="417"/>
      <c r="K16" s="416"/>
      <c r="L16" s="417"/>
      <c r="M16" s="416"/>
      <c r="N16" s="417"/>
      <c r="O16" s="416"/>
      <c r="P16" s="417"/>
      <c r="Q16" s="416"/>
      <c r="R16" s="421"/>
      <c r="S16" s="422">
        <f t="shared" si="0"/>
        <v>0</v>
      </c>
      <c r="U16" s="401"/>
    </row>
    <row r="17" spans="1:21" ht="23.25" customHeight="1" x14ac:dyDescent="0.3">
      <c r="A17" s="416" t="s">
        <v>250</v>
      </c>
      <c r="B17" s="417"/>
      <c r="C17" s="420" t="s">
        <v>251</v>
      </c>
      <c r="D17" s="417"/>
      <c r="E17" s="416">
        <v>11955495</v>
      </c>
      <c r="F17" s="417"/>
      <c r="G17" s="416"/>
      <c r="H17" s="417"/>
      <c r="I17" s="416"/>
      <c r="J17" s="417"/>
      <c r="K17" s="416"/>
      <c r="L17" s="417"/>
      <c r="M17" s="416"/>
      <c r="N17" s="417"/>
      <c r="O17" s="416"/>
      <c r="P17" s="417"/>
      <c r="Q17" s="416"/>
      <c r="R17" s="421"/>
      <c r="S17" s="422">
        <f t="shared" si="0"/>
        <v>11955495</v>
      </c>
      <c r="U17" s="401"/>
    </row>
    <row r="18" spans="1:21" ht="23.25" customHeight="1" x14ac:dyDescent="0.3">
      <c r="A18" s="416" t="s">
        <v>252</v>
      </c>
      <c r="B18" s="417"/>
      <c r="C18" s="420" t="s">
        <v>253</v>
      </c>
      <c r="D18" s="417"/>
      <c r="E18" s="416">
        <v>-23510491.079999998</v>
      </c>
      <c r="F18" s="417"/>
      <c r="G18" s="416"/>
      <c r="H18" s="417"/>
      <c r="I18" s="416"/>
      <c r="J18" s="417"/>
      <c r="K18" s="416"/>
      <c r="L18" s="417"/>
      <c r="M18" s="416"/>
      <c r="N18" s="417"/>
      <c r="O18" s="416"/>
      <c r="P18" s="417"/>
      <c r="Q18" s="416"/>
      <c r="R18" s="421"/>
      <c r="S18" s="422">
        <f t="shared" si="0"/>
        <v>-23510491.079999998</v>
      </c>
    </row>
    <row r="19" spans="1:21" ht="23.25" customHeight="1" x14ac:dyDescent="0.3">
      <c r="A19" s="416" t="s">
        <v>427</v>
      </c>
      <c r="B19" s="417"/>
      <c r="C19" s="420" t="s">
        <v>426</v>
      </c>
      <c r="D19" s="417"/>
      <c r="E19" s="416">
        <v>0</v>
      </c>
      <c r="F19" s="417"/>
      <c r="G19" s="416"/>
      <c r="H19" s="417"/>
      <c r="I19" s="416"/>
      <c r="J19" s="417"/>
      <c r="K19" s="416"/>
      <c r="L19" s="417"/>
      <c r="M19" s="416"/>
      <c r="N19" s="417"/>
      <c r="O19" s="416"/>
      <c r="P19" s="417"/>
      <c r="Q19" s="416"/>
      <c r="R19" s="421"/>
      <c r="S19" s="422">
        <f>SUM(E19:Q19)</f>
        <v>0</v>
      </c>
    </row>
    <row r="20" spans="1:21" ht="23.25" customHeight="1" x14ac:dyDescent="0.3">
      <c r="A20" s="416" t="s">
        <v>428</v>
      </c>
      <c r="B20" s="417"/>
      <c r="C20" s="420" t="s">
        <v>424</v>
      </c>
      <c r="D20" s="417"/>
      <c r="E20" s="416">
        <v>0</v>
      </c>
      <c r="F20" s="417"/>
      <c r="G20" s="416"/>
      <c r="H20" s="417"/>
      <c r="I20" s="416"/>
      <c r="J20" s="417"/>
      <c r="K20" s="416"/>
      <c r="L20" s="417"/>
      <c r="M20" s="416"/>
      <c r="N20" s="417"/>
      <c r="O20" s="416"/>
      <c r="P20" s="417"/>
      <c r="Q20" s="416"/>
      <c r="R20" s="421"/>
      <c r="S20" s="422">
        <f>SUM(E20:Q20)</f>
        <v>0</v>
      </c>
    </row>
    <row r="21" spans="1:21" ht="23.25" customHeight="1" x14ac:dyDescent="0.3">
      <c r="A21" s="416" t="s">
        <v>429</v>
      </c>
      <c r="B21" s="417"/>
      <c r="C21" s="420" t="s">
        <v>425</v>
      </c>
      <c r="D21" s="417"/>
      <c r="E21" s="416">
        <v>0</v>
      </c>
      <c r="F21" s="417"/>
      <c r="G21" s="416"/>
      <c r="H21" s="417"/>
      <c r="I21" s="416"/>
      <c r="J21" s="417"/>
      <c r="K21" s="416"/>
      <c r="L21" s="417"/>
      <c r="M21" s="416"/>
      <c r="N21" s="417"/>
      <c r="O21" s="416"/>
      <c r="P21" s="417"/>
      <c r="Q21" s="416"/>
      <c r="R21" s="421"/>
      <c r="S21" s="422">
        <f>SUM(E21:Q21)</f>
        <v>0</v>
      </c>
    </row>
    <row r="22" spans="1:21" ht="23.25" customHeight="1" x14ac:dyDescent="0.3">
      <c r="A22" s="416" t="s">
        <v>254</v>
      </c>
      <c r="B22" s="417"/>
      <c r="C22" s="420" t="s">
        <v>255</v>
      </c>
      <c r="D22" s="417"/>
      <c r="E22" s="416">
        <v>-1</v>
      </c>
      <c r="F22" s="417"/>
      <c r="G22" s="416"/>
      <c r="H22" s="417"/>
      <c r="I22" s="416"/>
      <c r="J22" s="417"/>
      <c r="K22" s="416"/>
      <c r="L22" s="417"/>
      <c r="M22" s="416"/>
      <c r="N22" s="417"/>
      <c r="O22" s="416"/>
      <c r="P22" s="417"/>
      <c r="Q22" s="416"/>
      <c r="R22" s="421"/>
      <c r="S22" s="422">
        <f t="shared" si="0"/>
        <v>-1</v>
      </c>
    </row>
    <row r="23" spans="1:21" ht="23.25" customHeight="1" thickBot="1" x14ac:dyDescent="0.35">
      <c r="A23" s="416" t="s">
        <v>256</v>
      </c>
      <c r="B23" s="417"/>
      <c r="C23" s="416" t="s">
        <v>257</v>
      </c>
      <c r="D23" s="417"/>
      <c r="E23" s="423">
        <f>E17+E18+E22</f>
        <v>-11554997.079999998</v>
      </c>
      <c r="F23" s="417"/>
      <c r="G23" s="423"/>
      <c r="H23" s="417"/>
      <c r="I23" s="423"/>
      <c r="J23" s="417"/>
      <c r="K23" s="423">
        <f>SUM(K14:K22)</f>
        <v>0</v>
      </c>
      <c r="L23" s="417"/>
      <c r="M23" s="423">
        <f>SUM(M14:M22)</f>
        <v>0</v>
      </c>
      <c r="N23" s="417"/>
      <c r="O23" s="423">
        <f>SUM(O14:O22)</f>
        <v>0</v>
      </c>
      <c r="P23" s="417"/>
      <c r="Q23" s="418"/>
      <c r="R23" s="421"/>
      <c r="S23" s="423">
        <f>SUM(S14:S22)</f>
        <v>-11554997.079999998</v>
      </c>
    </row>
    <row r="24" spans="1:21" s="401" customFormat="1" ht="12.75" customHeight="1" thickTop="1" x14ac:dyDescent="0.3">
      <c r="A24" s="418"/>
      <c r="B24" s="419"/>
      <c r="C24" s="418"/>
      <c r="D24" s="419"/>
      <c r="E24" s="418"/>
      <c r="F24" s="419"/>
      <c r="G24" s="418"/>
      <c r="H24" s="419"/>
      <c r="I24" s="418"/>
      <c r="J24" s="419"/>
      <c r="K24" s="418"/>
      <c r="L24" s="419"/>
      <c r="M24" s="418"/>
      <c r="N24" s="419"/>
      <c r="O24" s="418"/>
      <c r="P24" s="419"/>
      <c r="Q24" s="418"/>
      <c r="R24" s="406"/>
      <c r="S24" s="418"/>
    </row>
    <row r="25" spans="1:21" ht="23.25" customHeight="1" x14ac:dyDescent="0.25">
      <c r="A25" s="418" t="s">
        <v>258</v>
      </c>
      <c r="B25" s="417"/>
      <c r="C25" s="416" t="s">
        <v>259</v>
      </c>
      <c r="D25" s="417"/>
      <c r="E25" s="416">
        <f>I23</f>
        <v>0</v>
      </c>
      <c r="F25" s="417"/>
      <c r="G25" s="418"/>
      <c r="H25" s="417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6"/>
    </row>
    <row r="26" spans="1:21" ht="23.25" customHeight="1" x14ac:dyDescent="0.25">
      <c r="A26" s="418"/>
      <c r="B26" s="417"/>
      <c r="C26" s="418"/>
      <c r="D26" s="417"/>
      <c r="E26" s="418"/>
      <c r="F26" s="417"/>
      <c r="G26" s="418"/>
      <c r="H26" s="417"/>
      <c r="I26" s="418"/>
      <c r="J26" s="418"/>
      <c r="K26" s="418"/>
      <c r="L26" s="418"/>
      <c r="M26" s="418"/>
      <c r="N26" s="418"/>
      <c r="O26" s="418"/>
      <c r="P26" s="418"/>
      <c r="Q26" s="418"/>
      <c r="R26" s="418"/>
      <c r="S26" s="398"/>
    </row>
    <row r="27" spans="1:21" s="401" customFormat="1" ht="12.75" customHeight="1" x14ac:dyDescent="0.3">
      <c r="A27" s="418"/>
      <c r="B27" s="419"/>
      <c r="C27" s="418"/>
      <c r="D27" s="419"/>
      <c r="E27" s="418"/>
      <c r="F27" s="419"/>
      <c r="G27" s="418"/>
      <c r="H27" s="419"/>
      <c r="I27" s="418"/>
      <c r="J27" s="419"/>
      <c r="K27" s="418"/>
      <c r="L27" s="419"/>
      <c r="M27" s="418"/>
      <c r="N27" s="419"/>
      <c r="O27" s="418"/>
      <c r="P27" s="419"/>
      <c r="Q27" s="418"/>
      <c r="R27" s="406"/>
      <c r="S27" s="418"/>
    </row>
    <row r="28" spans="1:21" ht="12.75" customHeight="1" x14ac:dyDescent="0.25">
      <c r="A28" s="388" t="s">
        <v>244</v>
      </c>
      <c r="B28" s="413"/>
      <c r="C28" s="415"/>
      <c r="D28" s="414"/>
      <c r="E28" s="388"/>
      <c r="F28" s="414"/>
      <c r="G28" s="388"/>
      <c r="H28" s="414"/>
      <c r="I28" s="388"/>
      <c r="J28" s="414"/>
      <c r="K28" s="388"/>
      <c r="L28" s="414"/>
      <c r="M28" s="388"/>
      <c r="N28" s="414"/>
      <c r="O28" s="388"/>
      <c r="P28" s="414"/>
      <c r="Q28" s="414"/>
      <c r="R28" s="414"/>
      <c r="S28" s="388"/>
      <c r="U28" s="401"/>
    </row>
    <row r="29" spans="1:21" s="401" customFormat="1" ht="23.25" customHeight="1" x14ac:dyDescent="0.3">
      <c r="A29" s="425" t="s">
        <v>423</v>
      </c>
      <c r="B29" s="419"/>
      <c r="C29" s="418"/>
      <c r="D29" s="419"/>
      <c r="E29" s="601" t="s">
        <v>399</v>
      </c>
      <c r="F29" s="419"/>
      <c r="G29" s="418"/>
      <c r="H29" s="419"/>
      <c r="I29" s="418"/>
      <c r="J29" s="419"/>
      <c r="K29" s="418"/>
      <c r="L29" s="419"/>
      <c r="M29" s="418"/>
      <c r="N29" s="419"/>
      <c r="O29" s="418"/>
      <c r="P29" s="419"/>
      <c r="Q29" s="418"/>
      <c r="R29" s="406"/>
      <c r="S29" s="398"/>
    </row>
    <row r="30" spans="1:21" ht="23.25" customHeight="1" x14ac:dyDescent="0.3">
      <c r="A30" s="416" t="s">
        <v>260</v>
      </c>
      <c r="B30" s="417"/>
      <c r="C30" s="420" t="s">
        <v>261</v>
      </c>
      <c r="D30" s="417"/>
      <c r="E30" s="416">
        <v>0</v>
      </c>
      <c r="F30" s="417"/>
      <c r="G30" s="416"/>
      <c r="H30" s="417"/>
      <c r="I30" s="416"/>
      <c r="J30" s="417"/>
      <c r="K30" s="416"/>
      <c r="L30" s="417"/>
      <c r="M30" s="416"/>
      <c r="N30" s="417"/>
      <c r="O30" s="416"/>
      <c r="P30" s="417"/>
      <c r="Q30" s="416"/>
      <c r="R30" s="421"/>
      <c r="S30" s="422">
        <f>SUM(E30:Q30)</f>
        <v>0</v>
      </c>
    </row>
    <row r="31" spans="1:21" ht="23.25" customHeight="1" x14ac:dyDescent="0.3">
      <c r="A31" s="416" t="s">
        <v>262</v>
      </c>
      <c r="B31" s="417"/>
      <c r="C31" s="420" t="s">
        <v>263</v>
      </c>
      <c r="D31" s="417"/>
      <c r="E31" s="416">
        <v>0</v>
      </c>
      <c r="F31" s="417"/>
      <c r="G31" s="416"/>
      <c r="H31" s="417"/>
      <c r="I31" s="416"/>
      <c r="J31" s="417"/>
      <c r="K31" s="416"/>
      <c r="L31" s="417"/>
      <c r="M31" s="416"/>
      <c r="N31" s="417"/>
      <c r="O31" s="416"/>
      <c r="P31" s="417"/>
      <c r="Q31" s="416"/>
      <c r="R31" s="421"/>
      <c r="S31" s="422">
        <f>SUM(E31:Q31)</f>
        <v>0</v>
      </c>
    </row>
    <row r="32" spans="1:21" ht="23.25" customHeight="1" x14ac:dyDescent="0.3">
      <c r="A32" s="416" t="s">
        <v>264</v>
      </c>
      <c r="B32" s="417"/>
      <c r="C32" s="420" t="s">
        <v>265</v>
      </c>
      <c r="D32" s="417"/>
      <c r="E32" s="416">
        <v>1005553</v>
      </c>
      <c r="F32" s="417"/>
      <c r="G32" s="416"/>
      <c r="H32" s="417"/>
      <c r="I32" s="416">
        <f>-I23</f>
        <v>0</v>
      </c>
      <c r="J32" s="417"/>
      <c r="K32" s="416"/>
      <c r="L32" s="417"/>
      <c r="M32" s="416"/>
      <c r="N32" s="417"/>
      <c r="O32" s="416"/>
      <c r="P32" s="417"/>
      <c r="Q32" s="416"/>
      <c r="R32" s="421"/>
      <c r="S32" s="422">
        <f>SUM(E32:Q32)</f>
        <v>1005553</v>
      </c>
    </row>
    <row r="33" spans="1:19" s="401" customFormat="1" ht="23.25" customHeight="1" thickBot="1" x14ac:dyDescent="0.35">
      <c r="A33" s="426" t="s">
        <v>236</v>
      </c>
      <c r="B33" s="419"/>
      <c r="C33" s="418"/>
      <c r="D33" s="419"/>
      <c r="E33" s="423">
        <v>1005553</v>
      </c>
      <c r="F33" s="419"/>
      <c r="G33" s="423">
        <f>SUM(G30:G32)</f>
        <v>0</v>
      </c>
      <c r="H33" s="419"/>
      <c r="I33" s="423">
        <f>SUM(I30:I32)</f>
        <v>0</v>
      </c>
      <c r="J33" s="419"/>
      <c r="K33" s="423">
        <f>SUM(K30:K32)</f>
        <v>0</v>
      </c>
      <c r="L33" s="419"/>
      <c r="M33" s="423">
        <f>SUM(M30:M32)</f>
        <v>0</v>
      </c>
      <c r="N33" s="419"/>
      <c r="O33" s="423">
        <f>SUM(O30:O32)</f>
        <v>0</v>
      </c>
      <c r="P33" s="419"/>
      <c r="Q33" s="418"/>
      <c r="R33" s="406"/>
      <c r="S33" s="423">
        <f>SUM(S30:S32)</f>
        <v>1005553</v>
      </c>
    </row>
    <row r="34" spans="1:19" s="401" customFormat="1" ht="12.75" customHeight="1" thickTop="1" x14ac:dyDescent="0.3">
      <c r="A34" s="418"/>
      <c r="B34" s="419"/>
      <c r="C34" s="418"/>
      <c r="D34" s="419"/>
      <c r="E34" s="418"/>
      <c r="F34" s="419"/>
      <c r="G34" s="418"/>
      <c r="H34" s="419"/>
      <c r="I34" s="418"/>
      <c r="J34" s="419"/>
      <c r="K34" s="418"/>
      <c r="L34" s="419"/>
      <c r="M34" s="418"/>
      <c r="N34" s="419"/>
      <c r="O34" s="418"/>
      <c r="P34" s="419"/>
      <c r="Q34" s="418"/>
      <c r="R34" s="406"/>
      <c r="S34" s="418"/>
    </row>
    <row r="35" spans="1:19" ht="23.25" customHeight="1" thickBot="1" x14ac:dyDescent="0.35">
      <c r="A35" s="416" t="s">
        <v>266</v>
      </c>
      <c r="B35" s="417"/>
      <c r="C35" s="420" t="s">
        <v>267</v>
      </c>
      <c r="D35" s="417"/>
      <c r="E35" s="424"/>
      <c r="F35" s="417"/>
      <c r="G35" s="418"/>
      <c r="H35" s="419"/>
      <c r="I35" s="418"/>
      <c r="J35" s="419"/>
      <c r="K35" s="418"/>
      <c r="L35" s="419"/>
      <c r="M35" s="418"/>
      <c r="N35" s="419"/>
      <c r="O35" s="418"/>
      <c r="P35" s="419"/>
      <c r="Q35" s="418"/>
      <c r="R35" s="421"/>
      <c r="S35" s="392"/>
    </row>
    <row r="36" spans="1:19" s="401" customFormat="1" ht="12.75" customHeight="1" thickTop="1" x14ac:dyDescent="0.3">
      <c r="A36" s="418"/>
      <c r="B36" s="419"/>
      <c r="C36" s="418"/>
      <c r="D36" s="419"/>
      <c r="E36" s="418"/>
      <c r="F36" s="419"/>
      <c r="G36" s="418"/>
      <c r="H36" s="419"/>
      <c r="I36" s="418"/>
      <c r="J36" s="419"/>
      <c r="K36" s="418"/>
      <c r="L36" s="419"/>
      <c r="M36" s="418"/>
      <c r="N36" s="419"/>
      <c r="O36" s="418"/>
      <c r="P36" s="419"/>
      <c r="Q36" s="418"/>
      <c r="R36" s="406"/>
      <c r="S36" s="418"/>
    </row>
    <row r="37" spans="1:19" ht="23.25" customHeight="1" x14ac:dyDescent="0.3">
      <c r="A37" s="418" t="s">
        <v>268</v>
      </c>
      <c r="B37" s="417"/>
      <c r="C37" s="418"/>
      <c r="D37" s="417"/>
      <c r="E37" s="416">
        <v>-11955496.16</v>
      </c>
      <c r="F37" s="417"/>
      <c r="G37" s="416">
        <f>+G23+G33</f>
        <v>0</v>
      </c>
      <c r="H37" s="417"/>
      <c r="I37" s="416">
        <f>+I23+I33</f>
        <v>0</v>
      </c>
      <c r="J37" s="417"/>
      <c r="K37" s="416">
        <f>+K23+K33</f>
        <v>0</v>
      </c>
      <c r="L37" s="417"/>
      <c r="M37" s="416">
        <f>+M23+M33</f>
        <v>0</v>
      </c>
      <c r="N37" s="417"/>
      <c r="O37" s="416">
        <f>+O23+O33</f>
        <v>0</v>
      </c>
      <c r="P37" s="417"/>
      <c r="Q37" s="418"/>
      <c r="R37" s="421"/>
      <c r="S37" s="416">
        <f>+S23+S33</f>
        <v>-10549444.079999998</v>
      </c>
    </row>
    <row r="38" spans="1:19" s="401" customFormat="1" ht="13.5" customHeight="1" x14ac:dyDescent="0.3">
      <c r="A38" s="418"/>
      <c r="B38" s="419"/>
      <c r="C38" s="418"/>
      <c r="D38" s="419"/>
      <c r="E38" s="418"/>
      <c r="F38" s="419"/>
      <c r="G38" s="418"/>
      <c r="H38" s="419"/>
      <c r="I38" s="418"/>
      <c r="J38" s="419"/>
      <c r="K38" s="418"/>
      <c r="L38" s="419"/>
      <c r="M38" s="418"/>
      <c r="N38" s="419"/>
      <c r="O38" s="418"/>
      <c r="P38" s="419"/>
      <c r="Q38" s="418"/>
      <c r="R38" s="406"/>
      <c r="S38" s="418"/>
    </row>
    <row r="39" spans="1:19" ht="23.25" customHeight="1" x14ac:dyDescent="0.3">
      <c r="A39" s="416" t="s">
        <v>237</v>
      </c>
      <c r="B39" s="417"/>
      <c r="C39" s="416"/>
      <c r="D39" s="417"/>
      <c r="E39" s="416"/>
      <c r="F39" s="417"/>
      <c r="G39" s="416"/>
      <c r="H39" s="417"/>
      <c r="I39" s="416"/>
      <c r="J39" s="417"/>
      <c r="K39" s="416"/>
      <c r="L39" s="417"/>
      <c r="M39" s="416"/>
      <c r="N39" s="417"/>
      <c r="O39" s="416"/>
      <c r="P39" s="417"/>
      <c r="Q39" s="416"/>
      <c r="R39" s="421"/>
      <c r="S39" s="422">
        <f>SUM(E39:Q39)</f>
        <v>0</v>
      </c>
    </row>
    <row r="40" spans="1:19" ht="23.25" customHeight="1" x14ac:dyDescent="0.3">
      <c r="A40" s="416"/>
      <c r="B40" s="417"/>
      <c r="C40" s="416"/>
      <c r="D40" s="417"/>
      <c r="E40" s="416"/>
      <c r="F40" s="417"/>
      <c r="G40" s="416"/>
      <c r="H40" s="417"/>
      <c r="I40" s="416"/>
      <c r="J40" s="417"/>
      <c r="K40" s="416"/>
      <c r="L40" s="417"/>
      <c r="M40" s="416"/>
      <c r="N40" s="417"/>
      <c r="O40" s="416"/>
      <c r="P40" s="417"/>
      <c r="Q40" s="416"/>
      <c r="R40" s="421"/>
      <c r="S40" s="422">
        <f>SUM(E40:Q40)</f>
        <v>0</v>
      </c>
    </row>
    <row r="41" spans="1:19" ht="23.25" customHeight="1" x14ac:dyDescent="0.3">
      <c r="A41" s="416"/>
      <c r="B41" s="417"/>
      <c r="C41" s="416"/>
      <c r="D41" s="417"/>
      <c r="E41" s="416"/>
      <c r="F41" s="417"/>
      <c r="G41" s="416"/>
      <c r="H41" s="417"/>
      <c r="I41" s="416"/>
      <c r="J41" s="417"/>
      <c r="K41" s="416"/>
      <c r="L41" s="417"/>
      <c r="M41" s="416"/>
      <c r="N41" s="417"/>
      <c r="O41" s="416"/>
      <c r="P41" s="417"/>
      <c r="Q41" s="416"/>
      <c r="R41" s="421"/>
      <c r="S41" s="422">
        <f>SUM(E41:Q41)</f>
        <v>0</v>
      </c>
    </row>
    <row r="42" spans="1:19" ht="23.25" customHeight="1" x14ac:dyDescent="0.3">
      <c r="A42" s="416"/>
      <c r="B42" s="417"/>
      <c r="C42" s="416"/>
      <c r="D42" s="417"/>
      <c r="E42" s="416"/>
      <c r="F42" s="417"/>
      <c r="G42" s="416"/>
      <c r="H42" s="417"/>
      <c r="I42" s="416"/>
      <c r="J42" s="417"/>
      <c r="K42" s="416"/>
      <c r="L42" s="417"/>
      <c r="M42" s="416"/>
      <c r="N42" s="417"/>
      <c r="O42" s="416"/>
      <c r="P42" s="417"/>
      <c r="Q42" s="416"/>
      <c r="R42" s="421"/>
      <c r="S42" s="422">
        <f>SUM(E42:Q42)</f>
        <v>0</v>
      </c>
    </row>
    <row r="43" spans="1:19" ht="13.8" x14ac:dyDescent="0.3">
      <c r="A43" s="388"/>
      <c r="B43" s="388"/>
      <c r="C43" s="390"/>
      <c r="D43" s="388"/>
      <c r="E43" s="421"/>
      <c r="F43" s="414"/>
      <c r="G43" s="421"/>
      <c r="H43" s="414"/>
      <c r="I43" s="421"/>
      <c r="J43" s="414"/>
      <c r="K43" s="388"/>
      <c r="L43" s="414"/>
      <c r="M43" s="388"/>
      <c r="N43" s="414"/>
      <c r="O43" s="388"/>
      <c r="P43" s="414"/>
      <c r="Q43" s="388"/>
      <c r="R43" s="421"/>
      <c r="S43" s="421"/>
    </row>
    <row r="44" spans="1:19" ht="13.8" x14ac:dyDescent="0.3">
      <c r="A44" s="388"/>
      <c r="B44" s="388"/>
      <c r="C44" s="390"/>
      <c r="D44" s="388"/>
      <c r="E44" s="391"/>
      <c r="F44" s="414"/>
      <c r="G44" s="391"/>
      <c r="H44" s="414"/>
      <c r="I44" s="391"/>
      <c r="J44" s="414"/>
      <c r="K44" s="388"/>
      <c r="L44" s="414"/>
      <c r="M44" s="388"/>
      <c r="N44" s="414"/>
      <c r="O44" s="388"/>
      <c r="P44" s="414"/>
      <c r="Q44" s="388"/>
      <c r="R44" s="421"/>
      <c r="S44" s="391"/>
    </row>
    <row r="45" spans="1:19" ht="14.4" thickBot="1" x14ac:dyDescent="0.35">
      <c r="A45" s="391"/>
      <c r="B45" s="388"/>
      <c r="C45" s="390"/>
      <c r="D45" s="388"/>
      <c r="E45" s="392"/>
      <c r="F45" s="427"/>
      <c r="G45" s="392"/>
      <c r="H45" s="427"/>
      <c r="I45" s="392"/>
      <c r="J45" s="427"/>
      <c r="K45" s="392"/>
      <c r="L45" s="427"/>
      <c r="M45" s="392"/>
      <c r="N45" s="427"/>
      <c r="O45" s="392"/>
      <c r="P45" s="427"/>
      <c r="Q45" s="392"/>
      <c r="R45" s="421"/>
      <c r="S45" s="392"/>
    </row>
    <row r="46" spans="1:19" ht="14.4" thickTop="1" x14ac:dyDescent="0.3">
      <c r="A46" s="428"/>
      <c r="B46" s="388"/>
      <c r="C46" s="390"/>
      <c r="D46" s="388"/>
      <c r="E46" s="388"/>
      <c r="F46" s="414"/>
      <c r="G46" s="388"/>
      <c r="H46" s="414"/>
      <c r="I46" s="388"/>
      <c r="J46" s="414"/>
      <c r="K46" s="388"/>
      <c r="L46" s="414"/>
      <c r="M46" s="388"/>
      <c r="N46" s="414"/>
      <c r="O46" s="388"/>
      <c r="P46" s="414"/>
      <c r="Q46" s="388"/>
      <c r="R46" s="421"/>
      <c r="S46" s="388"/>
    </row>
    <row r="47" spans="1:19" ht="13.8" x14ac:dyDescent="0.3">
      <c r="A47" s="388"/>
      <c r="B47" s="388"/>
      <c r="C47" s="390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421"/>
      <c r="S47" s="388"/>
    </row>
    <row r="48" spans="1:19" ht="13.8" x14ac:dyDescent="0.3">
      <c r="A48" s="393" t="s">
        <v>335</v>
      </c>
      <c r="B48" s="388"/>
      <c r="C48" s="390"/>
      <c r="D48" s="393"/>
      <c r="E48" s="388"/>
      <c r="F48" s="388"/>
      <c r="G48" s="388"/>
      <c r="H48" s="388"/>
      <c r="I48" s="388"/>
      <c r="J48" s="388"/>
      <c r="K48" s="388"/>
      <c r="L48" s="388"/>
      <c r="M48" s="388"/>
      <c r="N48" s="388"/>
      <c r="O48" s="388"/>
      <c r="P48" s="388"/>
      <c r="Q48" s="388"/>
      <c r="R48" s="421"/>
      <c r="S48" s="391" t="str">
        <f>+A2</f>
        <v>COMPANY # 20R</v>
      </c>
    </row>
    <row r="49" spans="1:19" ht="13.8" x14ac:dyDescent="0.3">
      <c r="A49" s="429"/>
      <c r="B49" s="388"/>
      <c r="C49" s="390"/>
      <c r="D49" s="388"/>
      <c r="E49" s="388"/>
      <c r="F49" s="388"/>
      <c r="G49" s="388"/>
      <c r="H49" s="388"/>
      <c r="I49" s="388"/>
      <c r="J49" s="388"/>
      <c r="K49" s="388"/>
      <c r="L49" s="388"/>
      <c r="M49" s="388"/>
      <c r="N49" s="388"/>
      <c r="O49" s="388"/>
      <c r="P49" s="388"/>
      <c r="Q49" s="388"/>
      <c r="R49" s="421"/>
      <c r="S49" s="393" t="s">
        <v>235</v>
      </c>
    </row>
    <row r="50" spans="1:19" ht="13.8" x14ac:dyDescent="0.3">
      <c r="A50" s="393"/>
      <c r="B50" s="388"/>
      <c r="C50" s="390"/>
      <c r="D50" s="393"/>
      <c r="E50" s="388"/>
      <c r="F50" s="388"/>
      <c r="G50" s="430"/>
      <c r="H50" s="388"/>
      <c r="I50" s="430"/>
      <c r="J50" s="388"/>
      <c r="K50" s="388"/>
      <c r="L50" s="388"/>
      <c r="M50" s="388"/>
      <c r="N50" s="388"/>
      <c r="O50" s="388"/>
      <c r="P50" s="388"/>
      <c r="Q50" s="388"/>
      <c r="R50" s="421"/>
      <c r="S50" s="388"/>
    </row>
    <row r="51" spans="1:19" ht="13.8" x14ac:dyDescent="0.3">
      <c r="A51" s="388"/>
      <c r="B51" s="388"/>
      <c r="C51" s="390"/>
      <c r="D51" s="388"/>
      <c r="E51" s="388"/>
      <c r="F51" s="388"/>
      <c r="G51" s="430"/>
      <c r="H51" s="388"/>
      <c r="I51" s="430"/>
      <c r="J51" s="388"/>
      <c r="K51" s="388"/>
      <c r="L51" s="388"/>
      <c r="M51" s="388"/>
      <c r="N51" s="388"/>
      <c r="O51" s="388"/>
      <c r="P51" s="388"/>
      <c r="Q51" s="388"/>
      <c r="R51" s="421"/>
      <c r="S51" s="388"/>
    </row>
    <row r="52" spans="1:19" ht="13.8" x14ac:dyDescent="0.3">
      <c r="A52" s="388"/>
      <c r="B52" s="388"/>
      <c r="C52" s="390"/>
      <c r="D52" s="388"/>
      <c r="E52" s="388"/>
      <c r="F52" s="388"/>
      <c r="G52" s="430"/>
      <c r="H52" s="388"/>
      <c r="I52" s="430"/>
      <c r="J52" s="388"/>
      <c r="K52" s="388"/>
      <c r="L52" s="388"/>
      <c r="M52" s="388"/>
      <c r="N52" s="388"/>
      <c r="O52" s="388"/>
      <c r="P52" s="388"/>
      <c r="Q52" s="388"/>
      <c r="R52" s="421"/>
      <c r="S52" s="388"/>
    </row>
    <row r="53" spans="1:19" ht="13.8" x14ac:dyDescent="0.3">
      <c r="A53" s="388"/>
      <c r="B53" s="388"/>
      <c r="C53" s="390"/>
      <c r="D53" s="388"/>
      <c r="E53" s="388"/>
      <c r="F53" s="388"/>
      <c r="G53" s="388"/>
      <c r="H53" s="388"/>
      <c r="I53" s="388"/>
      <c r="J53" s="388"/>
      <c r="K53" s="388"/>
      <c r="L53" s="388"/>
      <c r="M53" s="388"/>
      <c r="N53" s="388"/>
      <c r="O53" s="388"/>
      <c r="P53" s="388"/>
      <c r="Q53" s="388"/>
      <c r="R53" s="421"/>
      <c r="S53" s="388"/>
    </row>
    <row r="54" spans="1:19" ht="13.8" x14ac:dyDescent="0.3">
      <c r="A54" s="388"/>
      <c r="B54" s="388"/>
      <c r="C54" s="390"/>
      <c r="D54" s="388"/>
      <c r="E54" s="388"/>
      <c r="F54" s="388"/>
      <c r="G54" s="388"/>
      <c r="H54" s="388"/>
      <c r="I54" s="388"/>
      <c r="J54" s="388"/>
      <c r="K54" s="388"/>
      <c r="L54" s="388"/>
      <c r="M54" s="388"/>
      <c r="N54" s="388"/>
      <c r="O54" s="388"/>
      <c r="P54" s="388"/>
      <c r="Q54" s="388"/>
      <c r="R54" s="421"/>
      <c r="S54" s="388"/>
    </row>
    <row r="55" spans="1:19" ht="13.8" x14ac:dyDescent="0.3">
      <c r="A55" s="388"/>
      <c r="B55" s="388"/>
      <c r="C55" s="390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421"/>
      <c r="S55" s="388"/>
    </row>
    <row r="56" spans="1:19" ht="13.8" x14ac:dyDescent="0.3">
      <c r="A56" s="388"/>
      <c r="B56" s="388"/>
      <c r="C56" s="390"/>
      <c r="D56" s="388"/>
      <c r="E56" s="388"/>
      <c r="F56" s="388"/>
      <c r="G56" s="388"/>
      <c r="H56" s="388"/>
      <c r="I56" s="388"/>
      <c r="J56" s="388"/>
      <c r="K56" s="388"/>
      <c r="L56" s="388"/>
      <c r="M56" s="388"/>
      <c r="N56" s="388"/>
      <c r="O56" s="388"/>
      <c r="P56" s="388"/>
      <c r="Q56" s="388"/>
      <c r="R56" s="421"/>
      <c r="S56" s="388"/>
    </row>
    <row r="57" spans="1:19" ht="13.8" x14ac:dyDescent="0.3">
      <c r="A57" s="388"/>
      <c r="B57" s="388"/>
      <c r="C57" s="390"/>
      <c r="D57" s="388"/>
      <c r="E57" s="388"/>
      <c r="F57" s="388"/>
      <c r="G57" s="388"/>
      <c r="H57" s="388"/>
      <c r="I57" s="388"/>
      <c r="J57" s="388"/>
      <c r="K57" s="388"/>
      <c r="L57" s="388"/>
      <c r="M57" s="388"/>
      <c r="N57" s="388"/>
      <c r="O57" s="388"/>
      <c r="P57" s="388"/>
      <c r="Q57" s="388"/>
      <c r="R57" s="421"/>
      <c r="S57" s="388"/>
    </row>
    <row r="58" spans="1:19" ht="13.8" x14ac:dyDescent="0.3">
      <c r="A58" s="388"/>
      <c r="B58" s="388"/>
      <c r="C58" s="390"/>
      <c r="D58" s="388"/>
      <c r="E58" s="388"/>
      <c r="F58" s="388"/>
      <c r="G58" s="388"/>
      <c r="H58" s="388"/>
      <c r="I58" s="388"/>
      <c r="J58" s="388"/>
      <c r="K58" s="388"/>
      <c r="L58" s="388"/>
      <c r="M58" s="388"/>
      <c r="N58" s="388"/>
      <c r="O58" s="388"/>
      <c r="P58" s="388"/>
      <c r="Q58" s="388"/>
      <c r="R58" s="421"/>
      <c r="S58" s="388"/>
    </row>
    <row r="59" spans="1:19" ht="13.8" x14ac:dyDescent="0.3">
      <c r="A59" s="388"/>
      <c r="B59" s="388"/>
      <c r="C59" s="390"/>
      <c r="D59" s="388"/>
      <c r="E59" s="388"/>
      <c r="F59" s="388"/>
      <c r="G59" s="388"/>
      <c r="H59" s="388"/>
      <c r="I59" s="388"/>
      <c r="J59" s="388"/>
      <c r="K59" s="388"/>
      <c r="L59" s="388"/>
      <c r="M59" s="388"/>
      <c r="N59" s="388"/>
      <c r="O59" s="388"/>
      <c r="P59" s="388"/>
      <c r="Q59" s="388"/>
      <c r="R59" s="421"/>
      <c r="S59" s="388"/>
    </row>
    <row r="60" spans="1:19" ht="13.8" x14ac:dyDescent="0.3">
      <c r="R60" s="421"/>
    </row>
    <row r="61" spans="1:19" ht="13.8" x14ac:dyDescent="0.3">
      <c r="R61" s="421"/>
    </row>
    <row r="62" spans="1:19" ht="13.8" x14ac:dyDescent="0.3">
      <c r="R62" s="421"/>
    </row>
    <row r="63" spans="1:19" ht="13.8" x14ac:dyDescent="0.3">
      <c r="R63" s="421"/>
    </row>
    <row r="64" spans="1:19" ht="13.8" x14ac:dyDescent="0.3">
      <c r="R64" s="421"/>
    </row>
    <row r="65" spans="18:18" ht="13.8" x14ac:dyDescent="0.3">
      <c r="R65" s="421"/>
    </row>
    <row r="66" spans="18:18" ht="13.8" x14ac:dyDescent="0.3">
      <c r="R66" s="421"/>
    </row>
    <row r="67" spans="18:18" ht="13.8" x14ac:dyDescent="0.3">
      <c r="R67" s="421"/>
    </row>
  </sheetData>
  <mergeCells count="2">
    <mergeCell ref="K9:M9"/>
    <mergeCell ref="O9:Q9"/>
  </mergeCells>
  <printOptions gridLinesSet="0"/>
  <pageMargins left="1" right="0.37" top="0.75" bottom="0" header="0.5" footer="0.5"/>
  <pageSetup scale="58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4" transitionEvaluation="1">
    <pageSetUpPr fitToPage="1"/>
  </sheetPr>
  <dimension ref="A1:E93"/>
  <sheetViews>
    <sheetView showGridLines="0" topLeftCell="A34" zoomScale="75" workbookViewId="0"/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499</v>
      </c>
      <c r="B2" s="27"/>
      <c r="C2" s="24"/>
      <c r="D2" s="24"/>
      <c r="E2" s="24"/>
    </row>
    <row r="3" spans="1:5" x14ac:dyDescent="0.25">
      <c r="A3" s="3" t="s">
        <v>273</v>
      </c>
      <c r="B3" s="27"/>
      <c r="C3" s="24"/>
      <c r="D3" s="24"/>
      <c r="E3" s="24"/>
    </row>
    <row r="4" spans="1:5" x14ac:dyDescent="0.25">
      <c r="A4" s="23" t="s">
        <v>159</v>
      </c>
      <c r="B4" s="23"/>
      <c r="C4" s="24"/>
      <c r="D4" s="24"/>
      <c r="E4" s="24"/>
    </row>
    <row r="5" spans="1:5" x14ac:dyDescent="0.25">
      <c r="A5" s="112" t="s">
        <v>531</v>
      </c>
      <c r="B5" s="29"/>
      <c r="C5" s="24"/>
      <c r="D5" s="24"/>
      <c r="E5" s="24"/>
    </row>
    <row r="7" spans="1:5" x14ac:dyDescent="0.25">
      <c r="A7" s="112" t="s">
        <v>502</v>
      </c>
      <c r="B7" s="29"/>
      <c r="C7" s="24"/>
      <c r="D7" s="24"/>
      <c r="E7" s="24"/>
    </row>
    <row r="8" spans="1:5" x14ac:dyDescent="0.25">
      <c r="A8" s="108" t="s">
        <v>503</v>
      </c>
      <c r="B8" s="23"/>
      <c r="C8" s="24"/>
      <c r="D8" s="24"/>
      <c r="E8" s="259" t="str">
        <f>A2</f>
        <v>COMPANY #</v>
      </c>
    </row>
    <row r="9" spans="1:5" x14ac:dyDescent="0.25">
      <c r="A9" s="24"/>
      <c r="B9" s="24"/>
      <c r="C9" s="24"/>
      <c r="D9" s="24"/>
      <c r="E9" s="259" t="s">
        <v>227</v>
      </c>
    </row>
    <row r="11" spans="1:5" x14ac:dyDescent="0.25">
      <c r="A11" s="260" t="s">
        <v>160</v>
      </c>
      <c r="B11" s="260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60" t="s">
        <v>166</v>
      </c>
      <c r="B13" s="376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5" t="s">
        <v>459</v>
      </c>
      <c r="B16" s="375"/>
    </row>
    <row r="17" spans="1:5" ht="8.1" customHeight="1" x14ac:dyDescent="0.25">
      <c r="A17" s="372"/>
      <c r="B17" s="372"/>
      <c r="C17" s="24"/>
      <c r="D17" s="24"/>
      <c r="E17" s="24"/>
    </row>
    <row r="18" spans="1:5" ht="14.1" customHeight="1" x14ac:dyDescent="0.3">
      <c r="A18" s="373" t="s">
        <v>167</v>
      </c>
      <c r="B18" s="373"/>
      <c r="C18" s="24"/>
      <c r="D18" s="24"/>
      <c r="E18" s="24"/>
    </row>
    <row r="19" spans="1:5" ht="14.1" customHeight="1" x14ac:dyDescent="0.3">
      <c r="A19" s="373" t="s">
        <v>168</v>
      </c>
      <c r="B19" s="373"/>
    </row>
    <row r="20" spans="1:5" ht="14.1" customHeight="1" x14ac:dyDescent="0.3">
      <c r="A20" s="373" t="s">
        <v>401</v>
      </c>
      <c r="B20" s="373"/>
    </row>
    <row r="21" spans="1:5" ht="14.1" customHeight="1" x14ac:dyDescent="0.3">
      <c r="A21" s="373" t="s">
        <v>402</v>
      </c>
      <c r="B21" s="373"/>
    </row>
    <row r="22" spans="1:5" ht="8.1" customHeight="1" x14ac:dyDescent="0.3">
      <c r="A22" s="373"/>
      <c r="B22" s="373"/>
    </row>
    <row r="23" spans="1:5" ht="14.1" customHeight="1" x14ac:dyDescent="0.3">
      <c r="A23" s="373" t="s">
        <v>403</v>
      </c>
      <c r="B23" s="373"/>
    </row>
    <row r="24" spans="1:5" ht="8.1" customHeight="1" x14ac:dyDescent="0.25"/>
    <row r="25" spans="1:5" ht="15.6" x14ac:dyDescent="0.3">
      <c r="A25" s="374" t="s">
        <v>161</v>
      </c>
      <c r="B25" s="374"/>
    </row>
    <row r="26" spans="1:5" ht="15.6" x14ac:dyDescent="0.3">
      <c r="A26" s="374" t="s">
        <v>169</v>
      </c>
      <c r="B26" s="374"/>
    </row>
    <row r="27" spans="1:5" ht="13.2" x14ac:dyDescent="0.25">
      <c r="A27" s="371"/>
      <c r="B27" s="371"/>
    </row>
    <row r="28" spans="1:5" x14ac:dyDescent="0.25">
      <c r="A28" s="24"/>
      <c r="B28" s="24"/>
      <c r="C28" s="24"/>
      <c r="D28" s="24"/>
      <c r="E28" s="44" t="s">
        <v>170</v>
      </c>
    </row>
    <row r="29" spans="1:5" x14ac:dyDescent="0.25">
      <c r="A29" s="261" t="s">
        <v>171</v>
      </c>
      <c r="B29" s="33"/>
      <c r="C29" s="24"/>
      <c r="D29" s="24"/>
      <c r="E29" s="261" t="s">
        <v>446</v>
      </c>
    </row>
    <row r="31" spans="1:5" x14ac:dyDescent="0.25">
      <c r="A31" s="23" t="s">
        <v>172</v>
      </c>
      <c r="B31" s="23"/>
      <c r="C31" s="24"/>
      <c r="D31" s="24"/>
      <c r="E31" s="28">
        <v>0</v>
      </c>
    </row>
    <row r="32" spans="1:5" x14ac:dyDescent="0.25">
      <c r="A32" s="23" t="s">
        <v>400</v>
      </c>
      <c r="B32" s="23"/>
      <c r="C32" s="24"/>
      <c r="D32" s="24"/>
      <c r="E32" s="28">
        <v>0</v>
      </c>
    </row>
    <row r="33" spans="1:5" x14ac:dyDescent="0.25">
      <c r="A33" s="23" t="s">
        <v>173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9">
        <f>SUM(E31:E33)</f>
        <v>0</v>
      </c>
    </row>
    <row r="36" spans="1:5" ht="13.2" thickTop="1" x14ac:dyDescent="0.25"/>
    <row r="38" spans="1:5" x14ac:dyDescent="0.25">
      <c r="A38" s="23" t="s">
        <v>174</v>
      </c>
      <c r="B38" s="23"/>
      <c r="C38" s="24"/>
      <c r="D38" s="24"/>
      <c r="E38" s="28">
        <v>0</v>
      </c>
    </row>
    <row r="39" spans="1:5" x14ac:dyDescent="0.25">
      <c r="A39" s="23" t="s">
        <v>175</v>
      </c>
      <c r="B39" s="23"/>
      <c r="C39" s="24"/>
      <c r="D39" s="24"/>
      <c r="E39" s="28">
        <v>0</v>
      </c>
    </row>
    <row r="40" spans="1:5" x14ac:dyDescent="0.25">
      <c r="A40" s="23" t="s">
        <v>176</v>
      </c>
      <c r="B40" s="23"/>
      <c r="C40" s="24"/>
      <c r="D40" s="24"/>
      <c r="E40" s="28">
        <v>0</v>
      </c>
    </row>
    <row r="41" spans="1:5" x14ac:dyDescent="0.25">
      <c r="A41" s="23" t="s">
        <v>177</v>
      </c>
      <c r="B41" s="23"/>
      <c r="C41" s="24"/>
      <c r="D41" s="24"/>
      <c r="E41" s="28">
        <v>0</v>
      </c>
    </row>
    <row r="42" spans="1:5" x14ac:dyDescent="0.25">
      <c r="A42" s="23" t="s">
        <v>178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9">
        <f>SUM(E38:E43)</f>
        <v>0</v>
      </c>
    </row>
    <row r="45" spans="1:5" ht="14.25" customHeight="1" thickTop="1" x14ac:dyDescent="0.25">
      <c r="A45" s="24" t="s">
        <v>443</v>
      </c>
      <c r="B45" s="24"/>
      <c r="C45" s="24"/>
      <c r="D45" s="24"/>
      <c r="E45" s="32"/>
    </row>
    <row r="46" spans="1:5" ht="14.25" customHeight="1" thickBot="1" x14ac:dyDescent="0.3">
      <c r="A46" s="24" t="s">
        <v>444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445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179</v>
      </c>
      <c r="B50" s="23"/>
      <c r="C50" s="24"/>
      <c r="D50" s="24"/>
      <c r="E50" s="24"/>
    </row>
    <row r="51" spans="1:5" x14ac:dyDescent="0.25">
      <c r="A51" s="23" t="s">
        <v>180</v>
      </c>
      <c r="B51" s="23"/>
      <c r="C51" s="24"/>
      <c r="D51" s="24"/>
      <c r="E51" s="24"/>
    </row>
    <row r="52" spans="1:5" ht="13.2" thickBot="1" x14ac:dyDescent="0.3">
      <c r="A52" s="30" t="s">
        <v>181</v>
      </c>
      <c r="B52" s="30"/>
      <c r="C52" s="34">
        <v>0</v>
      </c>
      <c r="D52" s="31"/>
      <c r="E52" s="24"/>
    </row>
    <row r="53" spans="1:5" ht="13.2" thickTop="1" x14ac:dyDescent="0.25">
      <c r="A53" s="315" t="s">
        <v>14</v>
      </c>
      <c r="B53" s="315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12</v>
      </c>
    </row>
    <row r="56" spans="1:5" x14ac:dyDescent="0.25">
      <c r="A56" s="261" t="s">
        <v>162</v>
      </c>
      <c r="B56" s="33"/>
      <c r="C56" s="24"/>
      <c r="D56" s="24"/>
      <c r="E56" s="261" t="s">
        <v>447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182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183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184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185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164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186</v>
      </c>
      <c r="B68" s="44"/>
      <c r="C68" s="24"/>
      <c r="D68" s="24"/>
      <c r="E68" s="279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187</v>
      </c>
      <c r="B71" s="23"/>
      <c r="C71" s="24"/>
      <c r="D71" s="24"/>
      <c r="E71" s="24"/>
    </row>
    <row r="72" spans="1:5" ht="13.2" thickBot="1" x14ac:dyDescent="0.3">
      <c r="A72" s="30" t="s">
        <v>188</v>
      </c>
      <c r="B72" s="30"/>
      <c r="C72" s="35">
        <v>0</v>
      </c>
      <c r="D72" s="32"/>
      <c r="E72" s="24"/>
    </row>
    <row r="73" spans="1:5" ht="13.2" thickTop="1" x14ac:dyDescent="0.25">
      <c r="A73" s="315" t="s">
        <v>398</v>
      </c>
      <c r="B73" s="315"/>
      <c r="C73" s="24"/>
      <c r="D73" s="24"/>
      <c r="E73" s="24"/>
    </row>
    <row r="74" spans="1:5" x14ac:dyDescent="0.25">
      <c r="A74" s="315"/>
      <c r="B74" s="315"/>
      <c r="C74" s="24"/>
      <c r="D74" s="24"/>
      <c r="E74" s="24"/>
    </row>
    <row r="75" spans="1:5" x14ac:dyDescent="0.25">
      <c r="A75" s="24" t="s">
        <v>443</v>
      </c>
      <c r="B75" s="24"/>
      <c r="C75" s="24"/>
      <c r="D75" s="24"/>
      <c r="E75" s="24"/>
    </row>
    <row r="76" spans="1:5" ht="13.2" thickBot="1" x14ac:dyDescent="0.3">
      <c r="A76" s="24" t="s">
        <v>163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165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9" t="str">
        <f>A2</f>
        <v>COMPANY #</v>
      </c>
    </row>
    <row r="81" spans="1:5" x14ac:dyDescent="0.25">
      <c r="A81" s="24"/>
      <c r="B81" s="24"/>
      <c r="C81" s="24"/>
      <c r="D81" s="24"/>
      <c r="E81" s="259" t="s">
        <v>227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6" transitionEvaluation="1">
    <pageSetUpPr fitToPage="1"/>
  </sheetPr>
  <dimension ref="A1:Y46"/>
  <sheetViews>
    <sheetView showGridLines="0" topLeftCell="A16" zoomScale="75" workbookViewId="0">
      <selection activeCell="I31" sqref="I31"/>
    </sheetView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494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497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430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112" t="str">
        <f>ELIST.XLS!A5</f>
        <v>FOR THE 6 MONTHS ENDED 06-30-2001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112" t="s">
        <v>547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20R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108" t="s">
        <v>548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3</v>
      </c>
      <c r="T8" s="109"/>
      <c r="U8" s="109"/>
      <c r="V8" s="109"/>
      <c r="W8" s="109"/>
      <c r="X8" s="109"/>
    </row>
    <row r="9" spans="1:24" ht="13.2" thickTop="1" x14ac:dyDescent="0.25">
      <c r="A9" s="310"/>
      <c r="B9" s="113"/>
      <c r="C9" s="312" t="s">
        <v>543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1"/>
      <c r="T9" s="109"/>
      <c r="U9" s="109"/>
      <c r="V9" s="109"/>
      <c r="W9" s="109"/>
      <c r="X9" s="109"/>
    </row>
    <row r="10" spans="1:24" x14ac:dyDescent="0.25">
      <c r="A10" s="307"/>
      <c r="B10" s="115"/>
      <c r="C10" s="116" t="s">
        <v>4</v>
      </c>
      <c r="D10" s="115"/>
      <c r="E10" s="116" t="s">
        <v>5</v>
      </c>
      <c r="F10" s="115"/>
      <c r="G10" s="308" t="s">
        <v>544</v>
      </c>
      <c r="H10" s="115"/>
      <c r="I10" s="116" t="s">
        <v>5</v>
      </c>
      <c r="J10" s="115"/>
      <c r="K10" s="308" t="s">
        <v>545</v>
      </c>
      <c r="L10" s="115"/>
      <c r="M10" s="116" t="s">
        <v>5</v>
      </c>
      <c r="N10" s="115"/>
      <c r="O10" s="308" t="s">
        <v>546</v>
      </c>
      <c r="P10" s="115"/>
      <c r="Q10" s="116" t="s">
        <v>5</v>
      </c>
      <c r="R10" s="115"/>
      <c r="S10" s="309" t="s">
        <v>153</v>
      </c>
      <c r="T10" s="109"/>
      <c r="U10" s="109"/>
      <c r="V10" s="109"/>
      <c r="W10" s="109"/>
      <c r="X10" s="109"/>
    </row>
    <row r="11" spans="1:24" x14ac:dyDescent="0.25">
      <c r="A11" s="114" t="s">
        <v>6</v>
      </c>
      <c r="B11" s="115"/>
      <c r="C11" s="116" t="s">
        <v>7</v>
      </c>
      <c r="D11" s="115"/>
      <c r="E11" s="116" t="s">
        <v>8</v>
      </c>
      <c r="F11" s="115"/>
      <c r="G11" s="116" t="s">
        <v>7</v>
      </c>
      <c r="H11" s="115"/>
      <c r="I11" s="116" t="s">
        <v>8</v>
      </c>
      <c r="J11" s="115"/>
      <c r="K11" s="116" t="s">
        <v>7</v>
      </c>
      <c r="L11" s="115"/>
      <c r="M11" s="116" t="s">
        <v>8</v>
      </c>
      <c r="N11" s="115"/>
      <c r="O11" s="116" t="s">
        <v>7</v>
      </c>
      <c r="P11" s="115"/>
      <c r="Q11" s="116" t="s">
        <v>8</v>
      </c>
      <c r="R11" s="115"/>
      <c r="S11" s="117" t="s">
        <v>7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9</v>
      </c>
      <c r="D12" s="119"/>
      <c r="E12" s="120" t="s">
        <v>9</v>
      </c>
      <c r="F12" s="119"/>
      <c r="G12" s="120" t="s">
        <v>9</v>
      </c>
      <c r="H12" s="119"/>
      <c r="I12" s="120" t="s">
        <v>9</v>
      </c>
      <c r="J12" s="119"/>
      <c r="K12" s="120" t="s">
        <v>9</v>
      </c>
      <c r="L12" s="119"/>
      <c r="M12" s="120" t="s">
        <v>9</v>
      </c>
      <c r="N12" s="119"/>
      <c r="O12" s="120" t="s">
        <v>9</v>
      </c>
      <c r="P12" s="119"/>
      <c r="Q12" s="120" t="s">
        <v>9</v>
      </c>
      <c r="R12" s="119"/>
      <c r="S12" s="121" t="s">
        <v>9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10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441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11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3" t="s">
        <v>530</v>
      </c>
      <c r="B19" s="109"/>
      <c r="C19" s="122">
        <v>0</v>
      </c>
      <c r="D19" s="108"/>
      <c r="E19" s="122">
        <v>3052090.43</v>
      </c>
      <c r="F19" s="108"/>
      <c r="G19" s="122">
        <f>SUM(C19:E19)</f>
        <v>3052090.43</v>
      </c>
      <c r="H19" s="108"/>
      <c r="I19" s="122">
        <v>-3294612.72</v>
      </c>
      <c r="J19" s="108"/>
      <c r="K19" s="122">
        <f>SUM(G19:I19)</f>
        <v>-242522.29000000004</v>
      </c>
      <c r="L19" s="108"/>
      <c r="M19" s="122"/>
      <c r="N19" s="108"/>
      <c r="O19" s="122">
        <f>SUM(K19:M19)</f>
        <v>-242522.29000000004</v>
      </c>
      <c r="P19" s="108"/>
      <c r="Q19" s="122"/>
      <c r="R19" s="108"/>
      <c r="S19" s="122">
        <f>SUM(O19:Q19)</f>
        <v>-242522.29000000004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12</v>
      </c>
      <c r="D21" s="108"/>
      <c r="E21" s="122" t="s">
        <v>12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13</v>
      </c>
      <c r="B25" s="109"/>
      <c r="C25" s="119">
        <f>SUM(C19:C23)</f>
        <v>0</v>
      </c>
      <c r="E25" s="119">
        <f>SUM(E19:E23)</f>
        <v>3052090.43</v>
      </c>
      <c r="G25" s="119">
        <f>SUM(G19:G23)</f>
        <v>3052090.43</v>
      </c>
      <c r="I25" s="119">
        <f>SUM(I19:I23)</f>
        <v>-3294612.72</v>
      </c>
      <c r="K25" s="119">
        <f>SUM(K19:K23)</f>
        <v>-242522.29000000004</v>
      </c>
      <c r="M25" s="119">
        <f>SUM(M19:M23)</f>
        <v>0</v>
      </c>
      <c r="O25" s="119">
        <f>SUM(O19:O23)</f>
        <v>-242522.29000000004</v>
      </c>
      <c r="Q25" s="119">
        <f>SUM(Q19:Q23)</f>
        <v>0</v>
      </c>
      <c r="S25" s="119">
        <f>SUM(S19:S23)</f>
        <v>-242522.29000000004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4" t="s">
        <v>14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15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3" t="s">
        <v>530</v>
      </c>
      <c r="B30" s="109"/>
      <c r="C30" s="122">
        <v>-60615294.780000001</v>
      </c>
      <c r="D30" s="108"/>
      <c r="E30" s="123">
        <v>32654529.789999999</v>
      </c>
      <c r="F30" s="108"/>
      <c r="G30" s="122">
        <f>SUM(C30:E30)</f>
        <v>-27960764.990000002</v>
      </c>
      <c r="H30" s="108"/>
      <c r="I30" s="123">
        <v>21209943.84</v>
      </c>
      <c r="J30" s="108"/>
      <c r="K30" s="122">
        <f>SUM(G30:I30)</f>
        <v>-6750821.1500000022</v>
      </c>
      <c r="L30" s="108"/>
      <c r="M30" s="123"/>
      <c r="N30" s="108"/>
      <c r="O30" s="122">
        <f>SUM(K30:M30)</f>
        <v>-6750821.1500000022</v>
      </c>
      <c r="P30" s="108"/>
      <c r="Q30" s="123"/>
      <c r="R30" s="108"/>
      <c r="S30" s="122">
        <f t="shared" ref="S30:S37" si="0">SUM(O30:Q30)</f>
        <v>-6750821.1500000022</v>
      </c>
    </row>
    <row r="31" spans="1:25" s="125" customFormat="1" ht="18" customHeight="1" x14ac:dyDescent="0.3">
      <c r="A31" s="122"/>
      <c r="B31" s="109"/>
      <c r="C31" s="122"/>
      <c r="D31" s="108"/>
      <c r="E31" s="123"/>
      <c r="F31" s="108"/>
      <c r="G31" s="122">
        <f t="shared" ref="G31:G37" si="1">SUM(C31:E31)</f>
        <v>0</v>
      </c>
      <c r="H31" s="108"/>
      <c r="I31" s="123" t="s">
        <v>12</v>
      </c>
      <c r="J31" s="108"/>
      <c r="K31" s="122">
        <f t="shared" ref="K31:K37" si="2">SUM(G31:I31)</f>
        <v>0</v>
      </c>
      <c r="L31" s="108"/>
      <c r="M31" s="123"/>
      <c r="N31" s="108"/>
      <c r="O31" s="122">
        <f t="shared" ref="O31:O37" si="3">SUM(K31:M31)</f>
        <v>0</v>
      </c>
      <c r="P31" s="108"/>
      <c r="Q31" s="123"/>
      <c r="R31" s="108"/>
      <c r="S31" s="122">
        <f t="shared" si="0"/>
        <v>0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1"/>
        <v>0</v>
      </c>
      <c r="H32" s="108"/>
      <c r="I32" s="123"/>
      <c r="J32" s="108"/>
      <c r="K32" s="122">
        <f t="shared" si="2"/>
        <v>0</v>
      </c>
      <c r="L32" s="108"/>
      <c r="M32" s="123" t="s">
        <v>12</v>
      </c>
      <c r="N32" s="108"/>
      <c r="O32" s="122">
        <f t="shared" si="3"/>
        <v>0</v>
      </c>
      <c r="P32" s="108"/>
      <c r="Q32" s="123"/>
      <c r="R32" s="108"/>
      <c r="S32" s="122">
        <f t="shared" si="0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1"/>
        <v>0</v>
      </c>
      <c r="H33" s="108"/>
      <c r="I33" s="123"/>
      <c r="J33" s="108"/>
      <c r="K33" s="122">
        <f t="shared" si="2"/>
        <v>0</v>
      </c>
      <c r="L33" s="108"/>
      <c r="M33" s="123"/>
      <c r="N33" s="108"/>
      <c r="O33" s="122">
        <f t="shared" si="3"/>
        <v>0</v>
      </c>
      <c r="P33" s="108"/>
      <c r="Q33" s="123"/>
      <c r="R33" s="108"/>
      <c r="S33" s="122">
        <f t="shared" si="0"/>
        <v>0</v>
      </c>
    </row>
    <row r="34" spans="1:19" s="125" customFormat="1" ht="18" customHeight="1" x14ac:dyDescent="0.3">
      <c r="A34" s="123"/>
      <c r="B34" s="109"/>
      <c r="C34" s="122"/>
      <c r="D34" s="108"/>
      <c r="E34" s="123"/>
      <c r="F34" s="108"/>
      <c r="G34" s="122">
        <f t="shared" si="1"/>
        <v>0</v>
      </c>
      <c r="H34" s="108"/>
      <c r="I34" s="123"/>
      <c r="J34" s="108"/>
      <c r="K34" s="122">
        <f t="shared" si="2"/>
        <v>0</v>
      </c>
      <c r="L34" s="108"/>
      <c r="M34" s="123"/>
      <c r="N34" s="108"/>
      <c r="O34" s="122">
        <f t="shared" si="3"/>
        <v>0</v>
      </c>
      <c r="P34" s="108"/>
      <c r="Q34" s="123"/>
      <c r="R34" s="108"/>
      <c r="S34" s="122">
        <f t="shared" si="0"/>
        <v>0</v>
      </c>
    </row>
    <row r="35" spans="1:19" s="125" customFormat="1" ht="18" customHeight="1" x14ac:dyDescent="0.3">
      <c r="A35" s="123"/>
      <c r="B35" s="109"/>
      <c r="C35" s="123" t="s">
        <v>12</v>
      </c>
      <c r="D35" s="108"/>
      <c r="E35" s="123"/>
      <c r="F35" s="108"/>
      <c r="G35" s="122">
        <f t="shared" si="1"/>
        <v>0</v>
      </c>
      <c r="H35" s="108"/>
      <c r="I35" s="123"/>
      <c r="J35" s="108"/>
      <c r="K35" s="122">
        <f t="shared" si="2"/>
        <v>0</v>
      </c>
      <c r="L35" s="108"/>
      <c r="M35" s="123"/>
      <c r="N35" s="108"/>
      <c r="O35" s="122">
        <f t="shared" si="3"/>
        <v>0</v>
      </c>
      <c r="P35" s="108"/>
      <c r="Q35" s="123"/>
      <c r="R35" s="108"/>
      <c r="S35" s="122">
        <f t="shared" si="0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1"/>
        <v>0</v>
      </c>
      <c r="H36" s="108"/>
      <c r="I36" s="123"/>
      <c r="J36" s="108"/>
      <c r="K36" s="122">
        <f t="shared" si="2"/>
        <v>0</v>
      </c>
      <c r="L36" s="108"/>
      <c r="M36" s="123"/>
      <c r="N36" s="108"/>
      <c r="O36" s="122">
        <f t="shared" si="3"/>
        <v>0</v>
      </c>
      <c r="P36" s="108"/>
      <c r="Q36" s="123"/>
      <c r="R36" s="108"/>
      <c r="S36" s="122">
        <f t="shared" si="0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1"/>
        <v>0</v>
      </c>
      <c r="H37" s="108"/>
      <c r="I37" s="123"/>
      <c r="J37" s="108"/>
      <c r="K37" s="122">
        <f t="shared" si="2"/>
        <v>0</v>
      </c>
      <c r="L37" s="108"/>
      <c r="M37" s="123"/>
      <c r="N37" s="108"/>
      <c r="O37" s="122">
        <f t="shared" si="3"/>
        <v>0</v>
      </c>
      <c r="P37" s="108"/>
      <c r="Q37" s="123"/>
      <c r="R37" s="108"/>
      <c r="S37" s="122">
        <f t="shared" si="0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16</v>
      </c>
      <c r="B39" s="109"/>
      <c r="C39" s="119">
        <f>SUM(C30:C38)</f>
        <v>-60615294.780000001</v>
      </c>
      <c r="D39" s="108"/>
      <c r="E39" s="119">
        <f>SUM(E30:E38)</f>
        <v>32654529.789999999</v>
      </c>
      <c r="F39" s="108"/>
      <c r="G39" s="119">
        <f>SUM(G30:G38)</f>
        <v>-27960764.990000002</v>
      </c>
      <c r="H39" s="108"/>
      <c r="I39" s="119">
        <f>SUM(I30:I38)</f>
        <v>21209943.84</v>
      </c>
      <c r="J39" s="108"/>
      <c r="K39" s="119">
        <f>SUM(K30:K38)</f>
        <v>-6750821.1500000022</v>
      </c>
      <c r="L39" s="108"/>
      <c r="M39" s="119">
        <f>SUM(M30:M38)</f>
        <v>0</v>
      </c>
      <c r="N39" s="108"/>
      <c r="O39" s="119">
        <f>SUM(O30:O38)</f>
        <v>-6750821.1500000022</v>
      </c>
      <c r="P39" s="108"/>
      <c r="Q39" s="119">
        <f>SUM(Q30:Q38)</f>
        <v>0</v>
      </c>
      <c r="R39" s="108"/>
      <c r="S39" s="119">
        <f>SUM(S30:S38)</f>
        <v>-6750821.1500000022</v>
      </c>
    </row>
    <row r="40" spans="1:19" ht="13.2" thickTop="1" x14ac:dyDescent="0.25">
      <c r="A40" s="314" t="s">
        <v>14</v>
      </c>
    </row>
    <row r="42" spans="1:19" x14ac:dyDescent="0.25">
      <c r="E42" s="110" t="s">
        <v>12</v>
      </c>
    </row>
    <row r="44" spans="1:19" x14ac:dyDescent="0.25">
      <c r="A44" s="377"/>
    </row>
    <row r="45" spans="1:19" ht="13.8" x14ac:dyDescent="0.3">
      <c r="A45" s="22" t="s">
        <v>17</v>
      </c>
      <c r="Q45" s="124" t="str">
        <f>A2</f>
        <v>COMPANY # 20R</v>
      </c>
      <c r="R45" s="109"/>
      <c r="S45"/>
    </row>
    <row r="46" spans="1:19" ht="15.6" x14ac:dyDescent="0.3">
      <c r="A46" s="147"/>
      <c r="Q46" s="109"/>
      <c r="R46" s="109"/>
      <c r="S46" s="111" t="s">
        <v>3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83" transitionEvaluation="1">
    <pageSetUpPr fitToPage="1"/>
  </sheetPr>
  <dimension ref="A1:U113"/>
  <sheetViews>
    <sheetView showGridLines="0" topLeftCell="A83" zoomScale="75" workbookViewId="0">
      <selection activeCell="I98" sqref="I98"/>
    </sheetView>
  </sheetViews>
  <sheetFormatPr defaultColWidth="18.59765625" defaultRowHeight="12.6" x14ac:dyDescent="0.25"/>
  <cols>
    <col min="1" max="1" width="40.09765625" style="612" customWidth="1"/>
    <col min="2" max="2" width="3.59765625" style="612" customWidth="1"/>
    <col min="3" max="3" width="16.3984375" style="612" customWidth="1"/>
    <col min="4" max="4" width="1.59765625" style="612" customWidth="1"/>
    <col min="5" max="5" width="16.3984375" style="612" customWidth="1"/>
    <col min="6" max="6" width="1.59765625" style="612" customWidth="1"/>
    <col min="7" max="7" width="16.3984375" style="612" customWidth="1"/>
    <col min="8" max="8" width="1.59765625" style="612" customWidth="1"/>
    <col min="9" max="9" width="16.19921875" style="612" customWidth="1"/>
    <col min="10" max="10" width="1.59765625" style="612" customWidth="1"/>
    <col min="11" max="11" width="16.19921875" style="612" customWidth="1"/>
    <col min="12" max="12" width="1.59765625" style="612" customWidth="1"/>
    <col min="13" max="13" width="16.3984375" style="612" customWidth="1"/>
    <col min="14" max="14" width="1.59765625" style="612" customWidth="1"/>
    <col min="15" max="15" width="10.59765625" style="612" customWidth="1"/>
    <col min="16" max="16" width="1.59765625" style="612" customWidth="1"/>
    <col min="17" max="17" width="18.59765625" style="612"/>
    <col min="18" max="18" width="1.59765625" style="612" customWidth="1"/>
    <col min="19" max="19" width="18.59765625" style="612"/>
    <col min="20" max="20" width="5.59765625" style="612" customWidth="1"/>
    <col min="21" max="16384" width="18.59765625" style="612"/>
  </cols>
  <sheetData>
    <row r="1" spans="1:20" x14ac:dyDescent="0.25">
      <c r="A1" s="623" t="s">
        <v>0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611"/>
      <c r="P1" s="611"/>
      <c r="Q1" s="611"/>
      <c r="R1" s="611"/>
      <c r="S1" s="611"/>
      <c r="T1" s="611"/>
    </row>
    <row r="2" spans="1:20" x14ac:dyDescent="0.25">
      <c r="A2" s="624" t="s">
        <v>494</v>
      </c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  <c r="N2" s="611"/>
      <c r="O2" s="611"/>
      <c r="P2" s="611"/>
      <c r="Q2" s="611"/>
      <c r="R2" s="611"/>
      <c r="S2" s="611"/>
      <c r="T2" s="611"/>
    </row>
    <row r="3" spans="1:20" x14ac:dyDescent="0.25">
      <c r="A3" s="624" t="s">
        <v>497</v>
      </c>
      <c r="B3" s="611"/>
      <c r="C3" s="611"/>
      <c r="D3" s="611"/>
      <c r="E3" s="611"/>
      <c r="F3" s="611"/>
      <c r="G3" s="611"/>
      <c r="H3" s="611"/>
      <c r="I3" s="611"/>
      <c r="J3" s="611"/>
      <c r="K3" s="611"/>
      <c r="L3" s="611"/>
      <c r="M3" s="611"/>
      <c r="N3" s="611"/>
      <c r="O3" s="611"/>
      <c r="P3" s="611"/>
      <c r="Q3" s="611"/>
      <c r="R3" s="611"/>
      <c r="S3" s="611"/>
      <c r="T3" s="611"/>
    </row>
    <row r="4" spans="1:20" x14ac:dyDescent="0.25">
      <c r="A4" s="623" t="s">
        <v>63</v>
      </c>
      <c r="B4" s="611"/>
      <c r="C4" s="611"/>
      <c r="D4" s="611"/>
      <c r="E4" s="611"/>
      <c r="F4" s="611"/>
      <c r="G4" s="611"/>
      <c r="H4" s="611"/>
      <c r="I4" s="611"/>
      <c r="J4" s="611"/>
      <c r="K4" s="611"/>
      <c r="L4" s="611"/>
      <c r="M4" s="611"/>
      <c r="N4" s="611"/>
      <c r="O4" s="611"/>
      <c r="P4" s="611"/>
      <c r="Q4" s="611"/>
      <c r="R4" s="611"/>
      <c r="S4" s="611"/>
      <c r="T4" s="611"/>
    </row>
    <row r="5" spans="1:20" x14ac:dyDescent="0.25">
      <c r="A5" s="625" t="str">
        <f>'E1.XLS '!A5</f>
        <v>FOR THE 6 MONTHS ENDED 06-30-2001</v>
      </c>
      <c r="B5" s="611"/>
      <c r="C5" s="611"/>
      <c r="D5" s="611"/>
      <c r="E5" s="611"/>
      <c r="F5" s="611"/>
      <c r="G5" s="611"/>
      <c r="H5" s="611"/>
      <c r="I5" s="611"/>
      <c r="J5" s="611"/>
      <c r="K5" s="611"/>
      <c r="L5" s="611"/>
      <c r="M5" s="611"/>
      <c r="N5" s="611"/>
      <c r="O5" s="611"/>
      <c r="P5" s="611"/>
      <c r="Q5" s="611"/>
      <c r="R5" s="611"/>
      <c r="S5" s="611"/>
      <c r="T5" s="611"/>
    </row>
    <row r="7" spans="1:20" ht="13.8" x14ac:dyDescent="0.3">
      <c r="A7" s="625" t="str">
        <f>'E1.XLS '!A7</f>
        <v>PREPARED BY: Carrie Chaffin</v>
      </c>
      <c r="B7" s="611"/>
      <c r="C7" s="611"/>
      <c r="D7" s="611"/>
      <c r="E7" s="611"/>
      <c r="F7" s="611"/>
      <c r="G7" s="611"/>
      <c r="H7" s="611"/>
      <c r="I7" s="611"/>
      <c r="J7" s="611"/>
      <c r="K7" s="611"/>
      <c r="L7" s="611"/>
      <c r="M7" s="610" t="str">
        <f>A2</f>
        <v>COMPANY # 20R</v>
      </c>
      <c r="N7" s="611"/>
      <c r="O7" s="626"/>
      <c r="P7" s="611"/>
      <c r="Q7" s="611"/>
      <c r="R7" s="611"/>
      <c r="S7" s="611"/>
      <c r="T7" s="611"/>
    </row>
    <row r="8" spans="1:20" x14ac:dyDescent="0.25">
      <c r="A8" s="623" t="str">
        <f>'E1.XLS '!A8</f>
        <v>EXTENSION: x53907</v>
      </c>
      <c r="B8" s="611"/>
      <c r="C8" s="611"/>
      <c r="D8" s="611"/>
      <c r="E8" s="611"/>
      <c r="F8" s="611"/>
      <c r="G8" s="611"/>
      <c r="H8" s="611"/>
      <c r="I8" s="611"/>
      <c r="J8" s="611"/>
      <c r="K8" s="611"/>
      <c r="L8" s="611"/>
      <c r="M8" s="611"/>
      <c r="N8" s="611"/>
      <c r="O8" s="624" t="s">
        <v>64</v>
      </c>
      <c r="P8" s="611"/>
      <c r="Q8" s="611"/>
      <c r="R8" s="611"/>
      <c r="S8" s="611"/>
      <c r="T8" s="611"/>
    </row>
    <row r="9" spans="1:20" ht="14.4" thickBot="1" x14ac:dyDescent="0.35">
      <c r="A9" s="627"/>
      <c r="B9" s="627"/>
      <c r="C9" s="627"/>
      <c r="D9" s="627"/>
      <c r="E9" s="627"/>
      <c r="F9" s="627"/>
      <c r="G9" s="627"/>
      <c r="H9" s="627"/>
      <c r="I9" s="628"/>
      <c r="J9" s="628"/>
      <c r="K9" s="628"/>
      <c r="L9" s="627"/>
      <c r="M9" s="627"/>
      <c r="N9" s="627"/>
      <c r="O9" s="627"/>
      <c r="P9" s="611"/>
      <c r="Q9" s="611"/>
      <c r="R9" s="611"/>
      <c r="S9" s="611"/>
      <c r="T9" s="611"/>
    </row>
    <row r="10" spans="1:20" ht="14.4" thickTop="1" x14ac:dyDescent="0.3">
      <c r="A10" s="629"/>
      <c r="B10" s="630"/>
      <c r="C10" s="631" t="s">
        <v>543</v>
      </c>
      <c r="D10" s="630"/>
      <c r="E10" s="630"/>
      <c r="F10" s="630"/>
      <c r="G10" s="632" t="s">
        <v>408</v>
      </c>
      <c r="H10" s="630"/>
      <c r="I10" s="661" t="s">
        <v>270</v>
      </c>
      <c r="J10" s="662"/>
      <c r="K10" s="662"/>
      <c r="L10" s="630"/>
      <c r="M10" s="630"/>
      <c r="N10" s="630"/>
      <c r="O10" s="633"/>
      <c r="P10" s="611"/>
      <c r="Q10" s="611"/>
      <c r="R10" s="611"/>
      <c r="S10" s="611"/>
      <c r="T10" s="611"/>
    </row>
    <row r="11" spans="1:20" ht="13.8" x14ac:dyDescent="0.3">
      <c r="A11" s="634" t="s">
        <v>6</v>
      </c>
      <c r="B11" s="635"/>
      <c r="C11" s="636" t="s">
        <v>9</v>
      </c>
      <c r="D11" s="635"/>
      <c r="E11" s="637" t="s">
        <v>431</v>
      </c>
      <c r="F11" s="635"/>
      <c r="G11" s="636" t="s">
        <v>269</v>
      </c>
      <c r="H11" s="635"/>
      <c r="I11" s="636" t="s">
        <v>271</v>
      </c>
      <c r="J11" s="638"/>
      <c r="K11" s="636" t="s">
        <v>281</v>
      </c>
      <c r="L11" s="637"/>
      <c r="M11" s="636" t="s">
        <v>9</v>
      </c>
      <c r="N11" s="635"/>
      <c r="O11" s="639"/>
      <c r="P11" s="611"/>
      <c r="Q11" s="611"/>
      <c r="R11" s="611"/>
      <c r="S11" s="611"/>
      <c r="T11" s="611"/>
    </row>
    <row r="12" spans="1:20" ht="13.2" thickBot="1" x14ac:dyDescent="0.3">
      <c r="A12" s="640"/>
      <c r="B12" s="641"/>
      <c r="C12" s="642" t="s">
        <v>25</v>
      </c>
      <c r="D12" s="641"/>
      <c r="E12" s="642" t="s">
        <v>9</v>
      </c>
      <c r="F12" s="641"/>
      <c r="G12" s="642" t="s">
        <v>9</v>
      </c>
      <c r="H12" s="641"/>
      <c r="I12" s="642" t="s">
        <v>9</v>
      </c>
      <c r="J12" s="641"/>
      <c r="K12" s="642" t="s">
        <v>272</v>
      </c>
      <c r="L12" s="641"/>
      <c r="M12" s="642" t="s">
        <v>27</v>
      </c>
      <c r="N12" s="641"/>
      <c r="O12" s="643" t="s">
        <v>28</v>
      </c>
      <c r="P12" s="611"/>
      <c r="Q12" s="611"/>
      <c r="R12" s="611"/>
      <c r="S12" s="611"/>
      <c r="T12" s="611"/>
    </row>
    <row r="13" spans="1:20" ht="20.100000000000001" customHeight="1" thickTop="1" x14ac:dyDescent="0.25">
      <c r="A13" s="635"/>
      <c r="B13" s="635"/>
      <c r="C13" s="636"/>
      <c r="D13" s="635"/>
      <c r="E13" s="636"/>
      <c r="F13" s="635"/>
      <c r="G13" s="636"/>
      <c r="H13" s="635"/>
      <c r="I13" s="636"/>
      <c r="J13" s="635"/>
      <c r="K13" s="636"/>
      <c r="L13" s="635"/>
      <c r="M13" s="636"/>
      <c r="N13" s="635"/>
      <c r="O13" s="636"/>
      <c r="P13" s="611"/>
      <c r="Q13" s="611"/>
      <c r="R13" s="611"/>
      <c r="S13" s="611"/>
      <c r="T13" s="611"/>
    </row>
    <row r="14" spans="1:20" ht="13.8" x14ac:dyDescent="0.3">
      <c r="A14" s="623" t="s">
        <v>280</v>
      </c>
      <c r="B14" s="619"/>
      <c r="C14" s="619"/>
      <c r="D14" s="618"/>
      <c r="E14" s="644"/>
      <c r="F14" s="618"/>
      <c r="G14" s="644"/>
      <c r="H14" s="618"/>
      <c r="I14" s="644"/>
      <c r="J14" s="618"/>
      <c r="K14" s="644"/>
      <c r="L14" s="618"/>
      <c r="M14" s="627"/>
      <c r="N14" s="619"/>
      <c r="O14" s="644"/>
      <c r="P14" s="611"/>
      <c r="Q14" s="611"/>
      <c r="R14" s="611"/>
      <c r="S14" s="611"/>
      <c r="T14" s="611"/>
    </row>
    <row r="15" spans="1:20" ht="13.8" x14ac:dyDescent="0.3">
      <c r="A15" s="623" t="s">
        <v>441</v>
      </c>
      <c r="B15" s="619"/>
      <c r="C15" s="619"/>
      <c r="D15" s="618"/>
      <c r="E15" s="644"/>
      <c r="F15" s="618"/>
      <c r="G15" s="644"/>
      <c r="H15" s="618"/>
      <c r="I15" s="644"/>
      <c r="J15" s="618"/>
      <c r="K15" s="644"/>
      <c r="L15" s="618"/>
      <c r="M15" s="627"/>
      <c r="N15" s="619"/>
      <c r="O15" s="644"/>
    </row>
    <row r="16" spans="1:20" ht="13.8" x14ac:dyDescent="0.3">
      <c r="A16" s="623"/>
      <c r="B16" s="619"/>
      <c r="C16" s="619"/>
      <c r="D16" s="618"/>
      <c r="E16" s="644"/>
      <c r="F16" s="618"/>
      <c r="G16" s="644"/>
      <c r="H16" s="618"/>
      <c r="I16" s="644"/>
      <c r="J16" s="618"/>
      <c r="K16" s="644"/>
      <c r="L16" s="618"/>
      <c r="M16" s="627"/>
      <c r="N16" s="619"/>
      <c r="O16" s="644"/>
    </row>
    <row r="17" spans="1:15" ht="13.8" x14ac:dyDescent="0.3">
      <c r="A17" s="645" t="s">
        <v>65</v>
      </c>
      <c r="B17" s="619"/>
      <c r="C17" s="619"/>
      <c r="D17" s="618"/>
      <c r="E17" s="644"/>
      <c r="F17" s="618"/>
      <c r="G17" s="644"/>
      <c r="H17" s="618"/>
      <c r="I17" s="644"/>
      <c r="J17" s="618"/>
      <c r="K17" s="644"/>
      <c r="L17" s="618"/>
      <c r="M17" s="627"/>
      <c r="N17" s="619"/>
      <c r="O17" s="644"/>
    </row>
    <row r="18" spans="1:15" ht="12.75" customHeight="1" x14ac:dyDescent="0.25">
      <c r="A18" s="606" t="s">
        <v>487</v>
      </c>
      <c r="B18" s="616"/>
      <c r="C18" s="606">
        <v>3</v>
      </c>
      <c r="D18" s="617"/>
      <c r="E18" s="606"/>
      <c r="F18" s="618"/>
      <c r="G18" s="606"/>
      <c r="H18" s="617"/>
      <c r="I18" s="606"/>
      <c r="J18" s="617"/>
      <c r="K18" s="606"/>
      <c r="L18" s="617"/>
      <c r="M18" s="605">
        <f t="shared" ref="M18:M43" si="0">SUM(C18:I18)</f>
        <v>3</v>
      </c>
      <c r="N18" s="619"/>
      <c r="O18" s="620"/>
    </row>
    <row r="19" spans="1:15" ht="12.75" customHeight="1" x14ac:dyDescent="0.25">
      <c r="A19" s="606" t="s">
        <v>513</v>
      </c>
      <c r="B19" s="616"/>
      <c r="C19" s="606">
        <v>240407.46</v>
      </c>
      <c r="D19" s="617"/>
      <c r="E19" s="606"/>
      <c r="F19" s="618"/>
      <c r="G19" s="606"/>
      <c r="H19" s="617"/>
      <c r="I19" s="606"/>
      <c r="J19" s="617"/>
      <c r="K19" s="606"/>
      <c r="L19" s="617"/>
      <c r="M19" s="605">
        <f t="shared" si="0"/>
        <v>240407.46</v>
      </c>
      <c r="N19" s="619"/>
      <c r="O19" s="620"/>
    </row>
    <row r="20" spans="1:15" ht="12.75" customHeight="1" x14ac:dyDescent="0.25">
      <c r="A20" s="606" t="s">
        <v>532</v>
      </c>
      <c r="B20" s="616"/>
      <c r="C20" s="606">
        <v>988337</v>
      </c>
      <c r="D20" s="617"/>
      <c r="E20" s="606"/>
      <c r="F20" s="618"/>
      <c r="G20" s="606"/>
      <c r="H20" s="617"/>
      <c r="I20" s="606"/>
      <c r="J20" s="617"/>
      <c r="K20" s="606"/>
      <c r="L20" s="617"/>
      <c r="M20" s="605">
        <f t="shared" si="0"/>
        <v>988337</v>
      </c>
      <c r="N20" s="619"/>
      <c r="O20" s="620"/>
    </row>
    <row r="21" spans="1:15" ht="12.75" customHeight="1" x14ac:dyDescent="0.25">
      <c r="A21" s="606" t="s">
        <v>514</v>
      </c>
      <c r="B21" s="616"/>
      <c r="C21" s="606">
        <v>-32064.580000000075</v>
      </c>
      <c r="D21" s="617"/>
      <c r="E21" s="606"/>
      <c r="F21" s="618"/>
      <c r="G21" s="606"/>
      <c r="H21" s="617"/>
      <c r="I21" s="606"/>
      <c r="J21" s="617"/>
      <c r="K21" s="606"/>
      <c r="L21" s="617"/>
      <c r="M21" s="605">
        <f t="shared" si="0"/>
        <v>-32064.580000000075</v>
      </c>
      <c r="N21" s="619"/>
      <c r="O21" s="620"/>
    </row>
    <row r="22" spans="1:15" ht="12.75" customHeight="1" x14ac:dyDescent="0.25">
      <c r="A22" s="606" t="s">
        <v>515</v>
      </c>
      <c r="B22" s="616"/>
      <c r="C22" s="606">
        <v>-980294.5</v>
      </c>
      <c r="D22" s="617"/>
      <c r="E22" s="606"/>
      <c r="F22" s="618"/>
      <c r="G22" s="606"/>
      <c r="H22" s="617"/>
      <c r="I22" s="606"/>
      <c r="J22" s="617"/>
      <c r="K22" s="606"/>
      <c r="L22" s="617"/>
      <c r="M22" s="605">
        <f t="shared" si="0"/>
        <v>-980294.5</v>
      </c>
      <c r="N22" s="619"/>
      <c r="O22" s="620"/>
    </row>
    <row r="23" spans="1:15" ht="12.75" customHeight="1" x14ac:dyDescent="0.25">
      <c r="A23" s="606" t="s">
        <v>516</v>
      </c>
      <c r="B23" s="616"/>
      <c r="C23" s="606">
        <v>192126.66</v>
      </c>
      <c r="D23" s="617"/>
      <c r="E23" s="606"/>
      <c r="F23" s="618"/>
      <c r="G23" s="606"/>
      <c r="H23" s="617"/>
      <c r="I23" s="606"/>
      <c r="J23" s="617"/>
      <c r="K23" s="606"/>
      <c r="L23" s="617"/>
      <c r="M23" s="605">
        <f t="shared" si="0"/>
        <v>192126.66</v>
      </c>
      <c r="N23" s="619"/>
      <c r="O23" s="620"/>
    </row>
    <row r="24" spans="1:15" ht="12.75" customHeight="1" x14ac:dyDescent="0.25">
      <c r="A24" s="606" t="s">
        <v>517</v>
      </c>
      <c r="B24" s="616"/>
      <c r="C24" s="606">
        <v>1505820.19</v>
      </c>
      <c r="D24" s="617"/>
      <c r="E24" s="606"/>
      <c r="F24" s="618"/>
      <c r="G24" s="606"/>
      <c r="H24" s="617"/>
      <c r="I24" s="606">
        <f>-90908-87708</f>
        <v>-178616</v>
      </c>
      <c r="J24" s="617"/>
      <c r="K24" s="606" t="s">
        <v>569</v>
      </c>
      <c r="L24" s="617"/>
      <c r="M24" s="605">
        <f t="shared" si="0"/>
        <v>1327204.19</v>
      </c>
      <c r="N24" s="619"/>
      <c r="O24" s="620"/>
    </row>
    <row r="25" spans="1:15" ht="12.75" customHeight="1" x14ac:dyDescent="0.25">
      <c r="A25" s="606" t="s">
        <v>552</v>
      </c>
      <c r="B25" s="616"/>
      <c r="C25" s="606">
        <v>2098112.0499999998</v>
      </c>
      <c r="D25" s="617"/>
      <c r="E25" s="606"/>
      <c r="F25" s="618"/>
      <c r="G25" s="606"/>
      <c r="H25" s="617"/>
      <c r="I25" s="606">
        <v>3253</v>
      </c>
      <c r="J25" s="617"/>
      <c r="K25" s="606" t="s">
        <v>569</v>
      </c>
      <c r="L25" s="617"/>
      <c r="M25" s="605">
        <f t="shared" si="0"/>
        <v>2101365.0499999998</v>
      </c>
      <c r="N25" s="619"/>
      <c r="O25" s="620"/>
    </row>
    <row r="26" spans="1:15" ht="12.75" customHeight="1" x14ac:dyDescent="0.25">
      <c r="A26" s="606" t="s">
        <v>589</v>
      </c>
      <c r="B26" s="616"/>
      <c r="C26" s="606">
        <v>1305622.0900000001</v>
      </c>
      <c r="D26" s="617"/>
      <c r="E26" s="606"/>
      <c r="F26" s="618"/>
      <c r="G26" s="606"/>
      <c r="H26" s="617"/>
      <c r="I26" s="606">
        <f>-353-63</f>
        <v>-416</v>
      </c>
      <c r="J26" s="617"/>
      <c r="K26" s="606" t="s">
        <v>569</v>
      </c>
      <c r="L26" s="617"/>
      <c r="M26" s="605">
        <f t="shared" si="0"/>
        <v>1305206.0900000001</v>
      </c>
      <c r="N26" s="619"/>
      <c r="O26" s="620"/>
    </row>
    <row r="27" spans="1:15" ht="12.75" customHeight="1" x14ac:dyDescent="0.25">
      <c r="A27" s="606" t="s">
        <v>490</v>
      </c>
      <c r="B27" s="616"/>
      <c r="C27" s="606">
        <v>4162500</v>
      </c>
      <c r="D27" s="617"/>
      <c r="E27" s="606"/>
      <c r="F27" s="618"/>
      <c r="G27" s="606"/>
      <c r="H27" s="617"/>
      <c r="I27" s="606"/>
      <c r="J27" s="617"/>
      <c r="K27" s="606"/>
      <c r="L27" s="617"/>
      <c r="M27" s="605">
        <f t="shared" si="0"/>
        <v>4162500</v>
      </c>
      <c r="N27" s="619"/>
      <c r="O27" s="620"/>
    </row>
    <row r="28" spans="1:15" ht="12.75" customHeight="1" x14ac:dyDescent="0.25">
      <c r="A28" s="606" t="s">
        <v>518</v>
      </c>
      <c r="B28" s="616"/>
      <c r="C28" s="606">
        <v>-291304</v>
      </c>
      <c r="D28" s="617"/>
      <c r="E28" s="606"/>
      <c r="F28" s="618"/>
      <c r="G28" s="606"/>
      <c r="H28" s="617"/>
      <c r="I28" s="606"/>
      <c r="J28" s="617"/>
      <c r="K28" s="606"/>
      <c r="L28" s="617"/>
      <c r="M28" s="605">
        <f t="shared" si="0"/>
        <v>-291304</v>
      </c>
      <c r="N28" s="619"/>
      <c r="O28" s="620"/>
    </row>
    <row r="29" spans="1:15" ht="12.75" customHeight="1" x14ac:dyDescent="0.25">
      <c r="A29" s="606" t="s">
        <v>519</v>
      </c>
      <c r="B29" s="616"/>
      <c r="C29" s="606">
        <v>7628524.8099999987</v>
      </c>
      <c r="D29" s="617"/>
      <c r="E29" s="606"/>
      <c r="F29" s="618"/>
      <c r="G29" s="606"/>
      <c r="H29" s="617"/>
      <c r="I29" s="606"/>
      <c r="J29" s="617"/>
      <c r="K29" s="606"/>
      <c r="L29" s="617"/>
      <c r="M29" s="605">
        <f t="shared" si="0"/>
        <v>7628524.8099999987</v>
      </c>
      <c r="N29" s="619"/>
      <c r="O29" s="620"/>
    </row>
    <row r="30" spans="1:15" x14ac:dyDescent="0.25">
      <c r="A30" s="606" t="s">
        <v>558</v>
      </c>
      <c r="B30" s="616"/>
      <c r="C30" s="606">
        <v>181175.81</v>
      </c>
      <c r="D30" s="617"/>
      <c r="E30" s="606"/>
      <c r="F30" s="618"/>
      <c r="G30" s="606"/>
      <c r="H30" s="617"/>
      <c r="I30" s="606">
        <f>-19734-5966</f>
        <v>-25700</v>
      </c>
      <c r="J30" s="617"/>
      <c r="K30" s="606" t="s">
        <v>569</v>
      </c>
      <c r="L30" s="617"/>
      <c r="M30" s="605">
        <f t="shared" si="0"/>
        <v>155475.81</v>
      </c>
      <c r="N30" s="619"/>
      <c r="O30" s="620"/>
    </row>
    <row r="31" spans="1:15" ht="12.75" customHeight="1" x14ac:dyDescent="0.25">
      <c r="A31" s="606" t="s">
        <v>520</v>
      </c>
      <c r="B31" s="616"/>
      <c r="C31" s="606">
        <v>542247.67000000004</v>
      </c>
      <c r="D31" s="617"/>
      <c r="E31" s="606"/>
      <c r="F31" s="618"/>
      <c r="G31" s="606"/>
      <c r="H31" s="617"/>
      <c r="I31" s="606"/>
      <c r="J31" s="617"/>
      <c r="K31" s="606"/>
      <c r="L31" s="617"/>
      <c r="M31" s="605">
        <f t="shared" si="0"/>
        <v>542247.67000000004</v>
      </c>
      <c r="N31" s="619"/>
      <c r="O31" s="620"/>
    </row>
    <row r="32" spans="1:15" ht="12.75" customHeight="1" x14ac:dyDescent="0.25">
      <c r="A32" s="606" t="s">
        <v>495</v>
      </c>
      <c r="B32" s="616"/>
      <c r="C32" s="606">
        <v>876749.52</v>
      </c>
      <c r="D32" s="617"/>
      <c r="E32" s="606"/>
      <c r="F32" s="618"/>
      <c r="G32" s="606"/>
      <c r="H32" s="617"/>
      <c r="I32" s="606"/>
      <c r="J32" s="617"/>
      <c r="K32" s="606"/>
      <c r="L32" s="617"/>
      <c r="M32" s="605">
        <f>SUM(C32:I32)</f>
        <v>876749.52</v>
      </c>
      <c r="N32" s="619"/>
      <c r="O32" s="620"/>
    </row>
    <row r="33" spans="1:15" ht="12.75" customHeight="1" x14ac:dyDescent="0.25">
      <c r="A33" s="606" t="s">
        <v>522</v>
      </c>
      <c r="B33" s="616"/>
      <c r="C33" s="606">
        <v>980330.95</v>
      </c>
      <c r="D33" s="617"/>
      <c r="E33" s="606"/>
      <c r="F33" s="618"/>
      <c r="G33" s="606"/>
      <c r="H33" s="617"/>
      <c r="I33" s="606"/>
      <c r="J33" s="617"/>
      <c r="K33" s="606"/>
      <c r="L33" s="617"/>
      <c r="M33" s="605">
        <f t="shared" si="0"/>
        <v>980330.95</v>
      </c>
      <c r="N33" s="619"/>
      <c r="O33" s="620"/>
    </row>
    <row r="34" spans="1:15" ht="12.75" customHeight="1" x14ac:dyDescent="0.25">
      <c r="A34" s="606" t="s">
        <v>521</v>
      </c>
      <c r="B34" s="616"/>
      <c r="C34" s="606">
        <v>451236.43</v>
      </c>
      <c r="D34" s="617"/>
      <c r="E34" s="606"/>
      <c r="F34" s="618"/>
      <c r="G34" s="606"/>
      <c r="H34" s="617"/>
      <c r="I34" s="606"/>
      <c r="J34" s="617"/>
      <c r="K34" s="606"/>
      <c r="L34" s="617"/>
      <c r="M34" s="605">
        <f t="shared" si="0"/>
        <v>451236.43</v>
      </c>
      <c r="N34" s="619"/>
      <c r="O34" s="620"/>
    </row>
    <row r="35" spans="1:15" ht="12.75" customHeight="1" x14ac:dyDescent="0.25">
      <c r="A35" s="606" t="s">
        <v>491</v>
      </c>
      <c r="B35" s="616"/>
      <c r="C35" s="606">
        <v>1500000.03</v>
      </c>
      <c r="D35" s="617"/>
      <c r="E35" s="606"/>
      <c r="F35" s="618"/>
      <c r="G35" s="606"/>
      <c r="H35" s="617"/>
      <c r="I35" s="606"/>
      <c r="J35" s="617"/>
      <c r="K35" s="606"/>
      <c r="L35" s="617"/>
      <c r="M35" s="605">
        <f t="shared" si="0"/>
        <v>1500000.03</v>
      </c>
      <c r="N35" s="619"/>
      <c r="O35" s="620"/>
    </row>
    <row r="36" spans="1:15" ht="12.75" customHeight="1" x14ac:dyDescent="0.25">
      <c r="A36" s="606" t="s">
        <v>496</v>
      </c>
      <c r="B36" s="616"/>
      <c r="C36" s="606">
        <v>141065.69</v>
      </c>
      <c r="D36" s="617"/>
      <c r="E36" s="606"/>
      <c r="F36" s="618"/>
      <c r="G36" s="606"/>
      <c r="H36" s="617"/>
      <c r="I36" s="606"/>
      <c r="J36" s="617"/>
      <c r="K36" s="606"/>
      <c r="L36" s="617"/>
      <c r="M36" s="605">
        <f t="shared" si="0"/>
        <v>141065.69</v>
      </c>
      <c r="N36" s="619"/>
      <c r="O36" s="620"/>
    </row>
    <row r="37" spans="1:15" x14ac:dyDescent="0.25">
      <c r="A37" s="606" t="s">
        <v>504</v>
      </c>
      <c r="B37" s="616"/>
      <c r="C37" s="606">
        <v>1013273.86</v>
      </c>
      <c r="D37" s="617"/>
      <c r="E37" s="606"/>
      <c r="F37" s="618"/>
      <c r="G37" s="606"/>
      <c r="H37" s="617"/>
      <c r="I37" s="606"/>
      <c r="J37" s="617"/>
      <c r="K37" s="606"/>
      <c r="L37" s="617"/>
      <c r="M37" s="605">
        <f t="shared" si="0"/>
        <v>1013273.86</v>
      </c>
      <c r="N37" s="619"/>
      <c r="O37" s="620"/>
    </row>
    <row r="38" spans="1:15" x14ac:dyDescent="0.25">
      <c r="A38" s="606" t="s">
        <v>507</v>
      </c>
      <c r="B38" s="616"/>
      <c r="C38" s="606">
        <v>1106230.27</v>
      </c>
      <c r="D38" s="617"/>
      <c r="E38" s="606"/>
      <c r="F38" s="618"/>
      <c r="G38" s="606"/>
      <c r="H38" s="617"/>
      <c r="I38" s="606">
        <f>-124674-1534</f>
        <v>-126208</v>
      </c>
      <c r="J38" s="617"/>
      <c r="K38" s="606" t="s">
        <v>569</v>
      </c>
      <c r="L38" s="617"/>
      <c r="M38" s="605">
        <f t="shared" si="0"/>
        <v>980022.27</v>
      </c>
      <c r="N38" s="619"/>
      <c r="O38" s="620"/>
    </row>
    <row r="39" spans="1:15" x14ac:dyDescent="0.25">
      <c r="A39" s="606" t="s">
        <v>523</v>
      </c>
      <c r="B39" s="616"/>
      <c r="C39" s="606">
        <v>3610031.66</v>
      </c>
      <c r="D39" s="617"/>
      <c r="E39" s="606"/>
      <c r="F39" s="618"/>
      <c r="G39" s="606"/>
      <c r="H39" s="617"/>
      <c r="I39" s="606">
        <v>-3610031.66</v>
      </c>
      <c r="J39" s="617"/>
      <c r="K39" s="606"/>
      <c r="L39" s="617"/>
      <c r="M39" s="605">
        <f t="shared" si="0"/>
        <v>0</v>
      </c>
      <c r="N39" s="619"/>
      <c r="O39" s="620"/>
    </row>
    <row r="40" spans="1:15" x14ac:dyDescent="0.25">
      <c r="A40" s="606" t="s">
        <v>524</v>
      </c>
      <c r="B40" s="616"/>
      <c r="C40" s="606">
        <v>-612231.34</v>
      </c>
      <c r="D40" s="617"/>
      <c r="E40" s="606"/>
      <c r="F40" s="618"/>
      <c r="G40" s="606"/>
      <c r="H40" s="617"/>
      <c r="I40" s="606"/>
      <c r="J40" s="617"/>
      <c r="K40" s="606"/>
      <c r="L40" s="617"/>
      <c r="M40" s="605">
        <f t="shared" si="0"/>
        <v>-612231.34</v>
      </c>
      <c r="N40" s="619"/>
      <c r="O40" s="620"/>
    </row>
    <row r="41" spans="1:15" x14ac:dyDescent="0.25">
      <c r="A41" s="606" t="s">
        <v>525</v>
      </c>
      <c r="B41" s="616"/>
      <c r="C41" s="606">
        <v>1149168.8400000001</v>
      </c>
      <c r="D41" s="617"/>
      <c r="E41" s="606"/>
      <c r="F41" s="618"/>
      <c r="G41" s="606"/>
      <c r="H41" s="617"/>
      <c r="I41" s="606">
        <f>-373513-113258</f>
        <v>-486771</v>
      </c>
      <c r="J41" s="617"/>
      <c r="K41" s="606" t="s">
        <v>569</v>
      </c>
      <c r="L41" s="617"/>
      <c r="M41" s="605">
        <f t="shared" si="0"/>
        <v>662397.84000000008</v>
      </c>
      <c r="N41" s="619"/>
      <c r="O41" s="620"/>
    </row>
    <row r="42" spans="1:15" x14ac:dyDescent="0.25">
      <c r="A42" s="606" t="s">
        <v>573</v>
      </c>
      <c r="B42" s="616"/>
      <c r="C42" s="606">
        <v>0</v>
      </c>
      <c r="D42" s="617"/>
      <c r="E42" s="606"/>
      <c r="F42" s="618"/>
      <c r="G42" s="606"/>
      <c r="H42" s="617"/>
      <c r="I42" s="606">
        <v>-792867</v>
      </c>
      <c r="J42" s="617"/>
      <c r="K42" s="606" t="s">
        <v>582</v>
      </c>
      <c r="L42" s="617"/>
      <c r="M42" s="605">
        <f t="shared" si="0"/>
        <v>-792867</v>
      </c>
      <c r="N42" s="619"/>
      <c r="O42" s="620"/>
    </row>
    <row r="43" spans="1:15" x14ac:dyDescent="0.25">
      <c r="A43" s="606" t="s">
        <v>526</v>
      </c>
      <c r="B43" s="616"/>
      <c r="C43" s="606">
        <v>2842695.36</v>
      </c>
      <c r="D43" s="617"/>
      <c r="E43" s="606"/>
      <c r="F43" s="618"/>
      <c r="G43" s="606"/>
      <c r="H43" s="617"/>
      <c r="I43" s="606"/>
      <c r="J43" s="617"/>
      <c r="K43" s="606"/>
      <c r="L43" s="617"/>
      <c r="M43" s="605">
        <f t="shared" si="0"/>
        <v>2842695.36</v>
      </c>
      <c r="N43" s="619"/>
      <c r="O43" s="620"/>
    </row>
    <row r="44" spans="1:15" ht="23.25" customHeight="1" thickBot="1" x14ac:dyDescent="0.3">
      <c r="A44" s="646" t="s">
        <v>285</v>
      </c>
      <c r="B44" s="616"/>
      <c r="C44" s="613">
        <v>30599764.999999996</v>
      </c>
      <c r="D44" s="617"/>
      <c r="E44" s="613"/>
      <c r="F44" s="618"/>
      <c r="G44" s="613"/>
      <c r="H44" s="617"/>
      <c r="I44" s="613"/>
      <c r="J44" s="617"/>
      <c r="K44" s="614"/>
      <c r="L44" s="617"/>
      <c r="M44" s="607">
        <f>SUM(M18:M43)</f>
        <v>25382408.27</v>
      </c>
      <c r="N44" s="619"/>
      <c r="O44" s="620"/>
    </row>
    <row r="45" spans="1:15" ht="14.25" customHeight="1" thickTop="1" x14ac:dyDescent="0.25">
      <c r="A45" s="647" t="s">
        <v>40</v>
      </c>
      <c r="B45" s="648"/>
      <c r="C45" s="614"/>
      <c r="D45" s="649"/>
      <c r="E45" s="614"/>
      <c r="F45" s="650"/>
      <c r="G45" s="614"/>
      <c r="H45" s="649"/>
      <c r="I45" s="614"/>
      <c r="J45" s="649"/>
      <c r="K45" s="614"/>
      <c r="L45" s="649"/>
      <c r="M45" s="608"/>
      <c r="N45" s="608"/>
      <c r="O45" s="651"/>
    </row>
    <row r="46" spans="1:15" ht="14.25" customHeight="1" x14ac:dyDescent="0.25">
      <c r="A46" s="652"/>
      <c r="B46" s="648"/>
      <c r="C46" s="614"/>
      <c r="D46" s="649"/>
      <c r="E46" s="614"/>
      <c r="F46" s="650"/>
      <c r="G46" s="614"/>
      <c r="H46" s="649"/>
      <c r="I46" s="614"/>
      <c r="J46" s="649"/>
      <c r="K46" s="614"/>
      <c r="L46" s="649"/>
      <c r="M46" s="608"/>
      <c r="N46" s="608"/>
      <c r="O46" s="651"/>
    </row>
    <row r="47" spans="1:15" ht="14.25" customHeight="1" x14ac:dyDescent="0.25">
      <c r="A47" s="645" t="s">
        <v>66</v>
      </c>
      <c r="B47" s="648"/>
      <c r="C47" s="614"/>
      <c r="D47" s="649"/>
      <c r="E47" s="614"/>
      <c r="F47" s="650"/>
      <c r="G47" s="614"/>
      <c r="H47" s="649"/>
      <c r="I47" s="614"/>
      <c r="J47" s="649"/>
      <c r="K47" s="614"/>
      <c r="L47" s="649"/>
      <c r="M47" s="608"/>
      <c r="N47" s="608"/>
      <c r="O47" s="651"/>
    </row>
    <row r="48" spans="1:15" ht="14.25" customHeight="1" x14ac:dyDescent="0.25">
      <c r="A48" s="606" t="s">
        <v>488</v>
      </c>
      <c r="B48" s="616"/>
      <c r="C48" s="606">
        <v>-278948</v>
      </c>
      <c r="D48" s="617"/>
      <c r="E48" s="606"/>
      <c r="F48" s="618"/>
      <c r="G48" s="606">
        <v>278948</v>
      </c>
      <c r="H48" s="617"/>
      <c r="I48" s="606"/>
      <c r="J48" s="617"/>
      <c r="K48" s="606"/>
      <c r="L48" s="617"/>
      <c r="M48" s="605">
        <f t="shared" ref="M48:M99" si="1">SUM(C48:I48)</f>
        <v>0</v>
      </c>
      <c r="N48" s="619"/>
      <c r="O48" s="620"/>
    </row>
    <row r="49" spans="1:15" x14ac:dyDescent="0.25">
      <c r="A49" s="606" t="s">
        <v>489</v>
      </c>
      <c r="B49" s="616"/>
      <c r="C49" s="606">
        <v>310700</v>
      </c>
      <c r="D49" s="617"/>
      <c r="E49" s="606"/>
      <c r="F49" s="618"/>
      <c r="G49" s="606">
        <v>-310700</v>
      </c>
      <c r="H49" s="617"/>
      <c r="I49" s="606"/>
      <c r="J49" s="617"/>
      <c r="K49" s="606"/>
      <c r="L49" s="617"/>
      <c r="M49" s="605">
        <f t="shared" si="1"/>
        <v>0</v>
      </c>
      <c r="N49" s="619"/>
      <c r="O49" s="620"/>
    </row>
    <row r="50" spans="1:15" x14ac:dyDescent="0.25">
      <c r="A50" s="606" t="s">
        <v>575</v>
      </c>
      <c r="B50" s="616"/>
      <c r="C50" s="606">
        <v>0</v>
      </c>
      <c r="D50" s="617"/>
      <c r="E50" s="606"/>
      <c r="F50" s="618"/>
      <c r="G50" s="606">
        <v>781212</v>
      </c>
      <c r="H50" s="617"/>
      <c r="I50" s="606">
        <v>-781212.48</v>
      </c>
      <c r="J50" s="617"/>
      <c r="K50" s="606" t="s">
        <v>567</v>
      </c>
      <c r="L50" s="617"/>
      <c r="M50" s="605">
        <f t="shared" si="1"/>
        <v>-0.47999999998137355</v>
      </c>
      <c r="N50" s="619"/>
      <c r="O50" s="620"/>
    </row>
    <row r="51" spans="1:15" x14ac:dyDescent="0.25">
      <c r="A51" s="621" t="s">
        <v>513</v>
      </c>
      <c r="B51" s="616"/>
      <c r="C51" s="606">
        <v>-155487.97</v>
      </c>
      <c r="D51" s="617"/>
      <c r="E51" s="606"/>
      <c r="F51" s="618"/>
      <c r="G51" s="606"/>
      <c r="H51" s="617"/>
      <c r="I51" s="606">
        <f>-84919</f>
        <v>-84919</v>
      </c>
      <c r="J51" s="617"/>
      <c r="K51" s="606" t="s">
        <v>550</v>
      </c>
      <c r="L51" s="617"/>
      <c r="M51" s="605">
        <f t="shared" si="1"/>
        <v>-240406.97</v>
      </c>
      <c r="N51" s="619"/>
      <c r="O51" s="620" t="s">
        <v>551</v>
      </c>
    </row>
    <row r="52" spans="1:15" x14ac:dyDescent="0.25">
      <c r="A52" s="621" t="s">
        <v>514</v>
      </c>
      <c r="B52" s="616"/>
      <c r="C52" s="606">
        <v>85753.58</v>
      </c>
      <c r="D52" s="617"/>
      <c r="E52" s="606"/>
      <c r="F52" s="618"/>
      <c r="G52" s="606"/>
      <c r="H52" s="617"/>
      <c r="I52" s="606">
        <f>-53688.63</f>
        <v>-53688.63</v>
      </c>
      <c r="J52" s="617"/>
      <c r="K52" s="606" t="s">
        <v>553</v>
      </c>
      <c r="L52" s="617"/>
      <c r="M52" s="605">
        <f t="shared" si="1"/>
        <v>32064.950000000004</v>
      </c>
      <c r="N52" s="619"/>
      <c r="O52" s="620" t="s">
        <v>576</v>
      </c>
    </row>
    <row r="53" spans="1:15" x14ac:dyDescent="0.25">
      <c r="A53" s="621" t="s">
        <v>515</v>
      </c>
      <c r="B53" s="616"/>
      <c r="C53" s="606">
        <v>-1203962</v>
      </c>
      <c r="D53" s="617"/>
      <c r="E53" s="606"/>
      <c r="F53" s="618"/>
      <c r="G53" s="606"/>
      <c r="H53" s="617"/>
      <c r="I53" s="606">
        <v>1998620.05</v>
      </c>
      <c r="J53" s="617"/>
      <c r="K53" s="606" t="s">
        <v>553</v>
      </c>
      <c r="L53" s="617"/>
      <c r="M53" s="605">
        <f t="shared" si="1"/>
        <v>794658.05</v>
      </c>
      <c r="N53" s="619"/>
      <c r="O53" s="620"/>
    </row>
    <row r="54" spans="1:15" x14ac:dyDescent="0.25">
      <c r="A54" s="621" t="s">
        <v>572</v>
      </c>
      <c r="B54" s="616"/>
      <c r="C54" s="606"/>
      <c r="D54" s="617"/>
      <c r="E54" s="606"/>
      <c r="F54" s="618"/>
      <c r="G54" s="606"/>
      <c r="H54" s="617"/>
      <c r="I54" s="606">
        <f>17596-17596.01</f>
        <v>-9.9999999983992893E-3</v>
      </c>
      <c r="J54" s="617"/>
      <c r="K54" s="606" t="s">
        <v>567</v>
      </c>
      <c r="L54" s="617"/>
      <c r="M54" s="605">
        <f t="shared" si="1"/>
        <v>-9.9999999983992893E-3</v>
      </c>
      <c r="N54" s="619"/>
      <c r="O54" s="620"/>
    </row>
    <row r="55" spans="1:15" x14ac:dyDescent="0.25">
      <c r="A55" s="621" t="s">
        <v>517</v>
      </c>
      <c r="B55" s="616"/>
      <c r="C55" s="606">
        <v>-55897</v>
      </c>
      <c r="D55" s="617"/>
      <c r="E55" s="606"/>
      <c r="F55" s="618"/>
      <c r="G55" s="606"/>
      <c r="H55" s="617"/>
      <c r="I55" s="606">
        <f>-59134+22632</f>
        <v>-36502</v>
      </c>
      <c r="J55" s="617"/>
      <c r="K55" s="606" t="s">
        <v>569</v>
      </c>
      <c r="L55" s="617"/>
      <c r="M55" s="605">
        <f t="shared" si="1"/>
        <v>-92399</v>
      </c>
      <c r="N55" s="619"/>
      <c r="O55" s="620"/>
    </row>
    <row r="56" spans="1:15" s="654" customFormat="1" ht="13.8" x14ac:dyDescent="0.3">
      <c r="A56" s="606" t="s">
        <v>493</v>
      </c>
      <c r="B56" s="616"/>
      <c r="C56" s="606">
        <v>0</v>
      </c>
      <c r="D56" s="617"/>
      <c r="E56" s="606"/>
      <c r="F56" s="618"/>
      <c r="G56" s="606">
        <f>-12404.12-22352.91</f>
        <v>-34757.03</v>
      </c>
      <c r="H56" s="617"/>
      <c r="I56" s="653"/>
      <c r="K56" s="653"/>
      <c r="L56" s="617"/>
      <c r="M56" s="605">
        <f t="shared" si="1"/>
        <v>-34757.03</v>
      </c>
      <c r="N56" s="619"/>
      <c r="O56" s="620"/>
    </row>
    <row r="57" spans="1:15" s="654" customFormat="1" ht="13.8" x14ac:dyDescent="0.3">
      <c r="A57" s="621" t="s">
        <v>535</v>
      </c>
      <c r="B57" s="616"/>
      <c r="C57" s="606">
        <v>1278696.54</v>
      </c>
      <c r="D57" s="617"/>
      <c r="E57" s="606">
        <f>-548063-300449</f>
        <v>-848512</v>
      </c>
      <c r="F57" s="618"/>
      <c r="G57" s="606"/>
      <c r="H57" s="617"/>
      <c r="I57" s="606">
        <f>568925.43+1014674.24-2494235-3356561+1977322.19</f>
        <v>-2289874.14</v>
      </c>
      <c r="J57" s="617"/>
      <c r="K57" s="606" t="s">
        <v>567</v>
      </c>
      <c r="L57" s="617"/>
      <c r="M57" s="605">
        <f t="shared" si="1"/>
        <v>-1859689.6</v>
      </c>
      <c r="N57" s="619"/>
      <c r="O57" s="620"/>
    </row>
    <row r="58" spans="1:15" s="622" customFormat="1" ht="13.8" x14ac:dyDescent="0.3">
      <c r="A58" s="621" t="s">
        <v>495</v>
      </c>
      <c r="B58" s="616"/>
      <c r="C58" s="606">
        <v>-626749.52</v>
      </c>
      <c r="D58" s="617"/>
      <c r="E58" s="606">
        <v>150000</v>
      </c>
      <c r="F58" s="618"/>
      <c r="G58" s="606">
        <f>-283333.33-7777.77</f>
        <v>-291111.10000000003</v>
      </c>
      <c r="H58" s="617"/>
      <c r="I58" s="606"/>
      <c r="J58" s="617"/>
      <c r="K58" s="606"/>
      <c r="L58" s="617"/>
      <c r="M58" s="605">
        <f t="shared" si="1"/>
        <v>-767860.62000000011</v>
      </c>
      <c r="N58" s="619"/>
      <c r="O58" s="620"/>
    </row>
    <row r="59" spans="1:15" s="622" customFormat="1" ht="13.8" x14ac:dyDescent="0.3">
      <c r="A59" s="621" t="s">
        <v>522</v>
      </c>
      <c r="B59" s="616"/>
      <c r="C59" s="606">
        <v>571571.88</v>
      </c>
      <c r="D59" s="617"/>
      <c r="E59" s="606"/>
      <c r="F59" s="618"/>
      <c r="G59" s="606">
        <f>-42630.96-43334.73</f>
        <v>-85965.69</v>
      </c>
      <c r="H59" s="617"/>
      <c r="I59" s="606">
        <f>-17188.68+24632.52</f>
        <v>7443.84</v>
      </c>
      <c r="J59" s="617"/>
      <c r="K59" s="606" t="s">
        <v>553</v>
      </c>
      <c r="L59" s="617"/>
      <c r="M59" s="605">
        <f t="shared" si="1"/>
        <v>493050.03</v>
      </c>
      <c r="N59" s="619"/>
      <c r="O59" s="620"/>
    </row>
    <row r="60" spans="1:15" s="622" customFormat="1" ht="13.8" x14ac:dyDescent="0.3">
      <c r="A60" s="621" t="s">
        <v>521</v>
      </c>
      <c r="B60" s="616"/>
      <c r="C60" s="606">
        <v>-400353.62</v>
      </c>
      <c r="D60" s="617"/>
      <c r="E60" s="606"/>
      <c r="F60" s="618"/>
      <c r="G60" s="606">
        <v>-2909</v>
      </c>
      <c r="H60" s="617"/>
      <c r="I60" s="606">
        <v>-47974</v>
      </c>
      <c r="J60" s="617"/>
      <c r="K60" s="606" t="s">
        <v>553</v>
      </c>
      <c r="L60" s="617"/>
      <c r="M60" s="605">
        <f t="shared" si="1"/>
        <v>-451236.62</v>
      </c>
      <c r="N60" s="619"/>
      <c r="O60" s="620"/>
    </row>
    <row r="61" spans="1:15" s="622" customFormat="1" ht="13.8" x14ac:dyDescent="0.3">
      <c r="A61" s="621" t="s">
        <v>571</v>
      </c>
      <c r="B61" s="616"/>
      <c r="C61" s="606"/>
      <c r="D61" s="617"/>
      <c r="E61" s="606">
        <v>-124273</v>
      </c>
      <c r="F61" s="618"/>
      <c r="G61" s="606"/>
      <c r="H61" s="617"/>
      <c r="I61" s="606">
        <f>1045673.17-1056531+140371.62+11147</f>
        <v>140660.79000000004</v>
      </c>
      <c r="J61" s="617"/>
      <c r="K61" s="606" t="s">
        <v>567</v>
      </c>
      <c r="L61" s="617"/>
      <c r="M61" s="605">
        <f t="shared" si="1"/>
        <v>16387.790000000037</v>
      </c>
      <c r="N61" s="619"/>
      <c r="O61" s="620"/>
    </row>
    <row r="62" spans="1:15" x14ac:dyDescent="0.25">
      <c r="A62" s="621" t="s">
        <v>516</v>
      </c>
      <c r="B62" s="616"/>
      <c r="C62" s="606">
        <v>-233529.66</v>
      </c>
      <c r="D62" s="617"/>
      <c r="E62" s="606"/>
      <c r="F62" s="618"/>
      <c r="G62" s="606">
        <v>-181</v>
      </c>
      <c r="H62" s="617"/>
      <c r="I62" s="606">
        <f>52731-11147</f>
        <v>41584</v>
      </c>
      <c r="J62" s="617"/>
      <c r="K62" s="606" t="s">
        <v>553</v>
      </c>
      <c r="L62" s="617"/>
      <c r="M62" s="605">
        <f t="shared" si="1"/>
        <v>-192126.66</v>
      </c>
      <c r="N62" s="619"/>
      <c r="O62" s="620"/>
    </row>
    <row r="63" spans="1:15" x14ac:dyDescent="0.25">
      <c r="A63" s="606" t="s">
        <v>528</v>
      </c>
      <c r="B63" s="616"/>
      <c r="C63" s="606">
        <v>22332.32</v>
      </c>
      <c r="D63" s="617"/>
      <c r="E63" s="606">
        <v>-64001</v>
      </c>
      <c r="F63" s="618"/>
      <c r="G63" s="606"/>
      <c r="H63" s="617"/>
      <c r="I63" s="606">
        <f>766319-1116187+492966.12</f>
        <v>143098.12</v>
      </c>
      <c r="J63" s="617"/>
      <c r="K63" s="606" t="s">
        <v>567</v>
      </c>
      <c r="L63" s="617"/>
      <c r="M63" s="605">
        <f t="shared" si="1"/>
        <v>101429.44</v>
      </c>
      <c r="N63" s="619"/>
      <c r="O63" s="620"/>
    </row>
    <row r="64" spans="1:15" x14ac:dyDescent="0.25">
      <c r="A64" s="621" t="s">
        <v>588</v>
      </c>
      <c r="B64" s="616"/>
      <c r="C64" s="606">
        <v>1055514.29</v>
      </c>
      <c r="D64" s="617"/>
      <c r="E64" s="606">
        <v>-198544</v>
      </c>
      <c r="F64" s="618"/>
      <c r="G64" s="606"/>
      <c r="H64" s="617"/>
      <c r="I64" s="606">
        <f>1063312.99-3509533+1032256.24</f>
        <v>-1413963.7699999998</v>
      </c>
      <c r="J64" s="617"/>
      <c r="K64" s="606" t="s">
        <v>567</v>
      </c>
      <c r="L64" s="617"/>
      <c r="M64" s="605">
        <f t="shared" si="1"/>
        <v>-556993.47999999975</v>
      </c>
      <c r="N64" s="619"/>
      <c r="O64" s="620"/>
    </row>
    <row r="65" spans="1:21" x14ac:dyDescent="0.25">
      <c r="A65" s="621" t="s">
        <v>519</v>
      </c>
      <c r="B65" s="616"/>
      <c r="C65" s="606">
        <v>-492503.81</v>
      </c>
      <c r="D65" s="617"/>
      <c r="E65" s="606">
        <f>-237787.11-23787</f>
        <v>-261574.11</v>
      </c>
      <c r="F65" s="618"/>
      <c r="G65" s="655"/>
      <c r="H65" s="617"/>
      <c r="I65" s="606">
        <f>-214000.11</f>
        <v>-214000.11</v>
      </c>
      <c r="J65" s="617"/>
      <c r="K65" s="606"/>
      <c r="L65" s="617"/>
      <c r="M65" s="605">
        <f>SUM(C65:I65)</f>
        <v>-968078.02999999991</v>
      </c>
      <c r="N65" s="619"/>
      <c r="O65" s="620"/>
    </row>
    <row r="66" spans="1:21" x14ac:dyDescent="0.25">
      <c r="A66" s="621" t="s">
        <v>578</v>
      </c>
      <c r="B66" s="616"/>
      <c r="C66" s="606">
        <v>0</v>
      </c>
      <c r="D66" s="617"/>
      <c r="E66" s="606"/>
      <c r="F66" s="618"/>
      <c r="G66" s="657"/>
      <c r="H66" s="617"/>
      <c r="I66" s="606">
        <f>4623996.14+2434860.28</f>
        <v>7058856.4199999999</v>
      </c>
      <c r="J66" s="617"/>
      <c r="K66" s="606" t="s">
        <v>567</v>
      </c>
      <c r="L66" s="617"/>
      <c r="M66" s="605">
        <f t="shared" si="1"/>
        <v>7058856.4199999999</v>
      </c>
      <c r="N66" s="619"/>
      <c r="O66" s="620"/>
    </row>
    <row r="67" spans="1:21" x14ac:dyDescent="0.25">
      <c r="A67" s="606" t="s">
        <v>527</v>
      </c>
      <c r="B67" s="616"/>
      <c r="C67" s="606">
        <v>2125041.75</v>
      </c>
      <c r="D67" s="617"/>
      <c r="E67" s="606"/>
      <c r="F67" s="618"/>
      <c r="G67" s="606"/>
      <c r="H67" s="617"/>
      <c r="I67" s="606"/>
      <c r="J67" s="617"/>
      <c r="K67" s="606"/>
      <c r="L67" s="617"/>
      <c r="M67" s="605">
        <f t="shared" si="1"/>
        <v>2125041.75</v>
      </c>
      <c r="N67" s="619"/>
      <c r="O67" s="620"/>
    </row>
    <row r="68" spans="1:21" x14ac:dyDescent="0.25">
      <c r="A68" s="621" t="s">
        <v>490</v>
      </c>
      <c r="B68" s="616"/>
      <c r="C68" s="606">
        <v>-365625</v>
      </c>
      <c r="D68" s="617"/>
      <c r="E68" s="606"/>
      <c r="F68" s="618"/>
      <c r="G68" s="606">
        <f>-483941.04-302836.05</f>
        <v>-786777.09</v>
      </c>
      <c r="H68" s="617"/>
      <c r="I68" s="606">
        <f>33896+959156</f>
        <v>993052</v>
      </c>
      <c r="J68" s="617"/>
      <c r="K68" s="606" t="s">
        <v>553</v>
      </c>
      <c r="L68" s="617"/>
      <c r="M68" s="605">
        <f t="shared" si="1"/>
        <v>-159350.08999999985</v>
      </c>
      <c r="N68" s="619"/>
      <c r="O68" s="620"/>
    </row>
    <row r="69" spans="1:21" x14ac:dyDescent="0.25">
      <c r="A69" s="621" t="s">
        <v>559</v>
      </c>
      <c r="B69" s="616"/>
      <c r="C69" s="606">
        <v>359493.09</v>
      </c>
      <c r="D69" s="617"/>
      <c r="E69" s="606">
        <v>593792</v>
      </c>
      <c r="F69" s="618"/>
      <c r="G69" s="606"/>
      <c r="H69" s="617"/>
      <c r="I69" s="606">
        <f>1295331.05-2489073+223896.96</f>
        <v>-969844.99</v>
      </c>
      <c r="J69" s="617"/>
      <c r="K69" s="606" t="s">
        <v>567</v>
      </c>
      <c r="L69" s="617"/>
      <c r="M69" s="605">
        <f t="shared" si="1"/>
        <v>-16559.899999999907</v>
      </c>
      <c r="N69" s="619"/>
      <c r="O69" s="620"/>
    </row>
    <row r="70" spans="1:21" x14ac:dyDescent="0.25">
      <c r="A70" s="621" t="s">
        <v>504</v>
      </c>
      <c r="B70" s="616"/>
      <c r="C70" s="606">
        <v>80809.05</v>
      </c>
      <c r="D70" s="617"/>
      <c r="E70" s="606">
        <v>2886389.48</v>
      </c>
      <c r="F70" s="618"/>
      <c r="G70" s="606"/>
      <c r="H70" s="617"/>
      <c r="I70" s="606">
        <f>614866.92-3099-1092240</f>
        <v>-480472.07999999996</v>
      </c>
      <c r="J70" s="617"/>
      <c r="K70" s="606" t="s">
        <v>553</v>
      </c>
      <c r="L70" s="617"/>
      <c r="M70" s="605">
        <f t="shared" si="1"/>
        <v>2486726.4499999997</v>
      </c>
      <c r="N70" s="619"/>
      <c r="O70" s="620"/>
    </row>
    <row r="71" spans="1:21" x14ac:dyDescent="0.25">
      <c r="A71" s="621" t="s">
        <v>520</v>
      </c>
      <c r="B71" s="616"/>
      <c r="C71" s="606">
        <v>46911.87</v>
      </c>
      <c r="D71" s="617"/>
      <c r="E71" s="606"/>
      <c r="F71" s="618"/>
      <c r="G71" s="606">
        <v>-394081.66</v>
      </c>
      <c r="H71" s="617"/>
      <c r="I71" s="606">
        <f>64590.97+65162.73+17577.47-342409.05</f>
        <v>-195077.87999999998</v>
      </c>
      <c r="J71" s="617"/>
      <c r="K71" s="606" t="s">
        <v>553</v>
      </c>
      <c r="L71" s="617"/>
      <c r="M71" s="605">
        <f t="shared" si="1"/>
        <v>-542247.66999999993</v>
      </c>
      <c r="N71" s="619"/>
      <c r="O71" s="620" t="s">
        <v>561</v>
      </c>
    </row>
    <row r="72" spans="1:21" x14ac:dyDescent="0.25">
      <c r="A72" s="621" t="s">
        <v>560</v>
      </c>
      <c r="B72" s="616"/>
      <c r="C72" s="606"/>
      <c r="D72" s="617"/>
      <c r="E72" s="606">
        <v>-312921</v>
      </c>
      <c r="F72" s="618"/>
      <c r="G72" s="606"/>
      <c r="H72" s="617"/>
      <c r="I72" s="606">
        <f>934897.07+342409.05-1369074+541407.31</f>
        <v>449639.42999999993</v>
      </c>
      <c r="J72" s="617"/>
      <c r="K72" s="606" t="s">
        <v>562</v>
      </c>
      <c r="L72" s="617"/>
      <c r="M72" s="605">
        <f t="shared" si="1"/>
        <v>136718.42999999993</v>
      </c>
      <c r="N72" s="619"/>
      <c r="O72" s="620" t="s">
        <v>563</v>
      </c>
    </row>
    <row r="73" spans="1:21" s="622" customFormat="1" ht="13.8" x14ac:dyDescent="0.3">
      <c r="A73" s="621" t="s">
        <v>492</v>
      </c>
      <c r="B73" s="616"/>
      <c r="C73" s="606">
        <v>-198336</v>
      </c>
      <c r="D73" s="617"/>
      <c r="E73" s="606"/>
      <c r="F73" s="618"/>
      <c r="G73" s="606">
        <f>-84999-60000</f>
        <v>-144999</v>
      </c>
      <c r="H73" s="617"/>
      <c r="I73" s="606"/>
      <c r="J73" s="617"/>
      <c r="K73" s="606"/>
      <c r="L73" s="617"/>
      <c r="M73" s="605">
        <f t="shared" si="1"/>
        <v>-343335</v>
      </c>
      <c r="N73" s="619"/>
      <c r="O73" s="620"/>
      <c r="P73" s="612"/>
      <c r="Q73" s="612"/>
      <c r="R73" s="612"/>
      <c r="S73" s="612"/>
      <c r="T73" s="612"/>
      <c r="U73" s="612"/>
    </row>
    <row r="74" spans="1:21" s="622" customFormat="1" ht="13.8" x14ac:dyDescent="0.3">
      <c r="A74" s="621" t="s">
        <v>507</v>
      </c>
      <c r="B74" s="616"/>
      <c r="C74" s="606">
        <v>903994.43</v>
      </c>
      <c r="D74" s="617"/>
      <c r="E74" s="606">
        <v>-3037971</v>
      </c>
      <c r="F74" s="618"/>
      <c r="G74" s="606"/>
      <c r="H74" s="617"/>
      <c r="I74" s="606">
        <f>-82621-2598.85+1835.5+368034+3871837.1-6654351+3312286</f>
        <v>814421.75</v>
      </c>
      <c r="J74" s="617"/>
      <c r="K74" s="606" t="s">
        <v>566</v>
      </c>
      <c r="L74" s="617"/>
      <c r="M74" s="605">
        <f t="shared" si="1"/>
        <v>-1319554.8199999998</v>
      </c>
      <c r="N74" s="619"/>
      <c r="O74" s="620"/>
      <c r="P74" s="612"/>
      <c r="Q74" s="612"/>
      <c r="R74" s="612"/>
      <c r="S74" s="612"/>
      <c r="T74" s="612"/>
      <c r="U74" s="612"/>
    </row>
    <row r="75" spans="1:21" s="622" customFormat="1" ht="13.8" x14ac:dyDescent="0.3">
      <c r="A75" s="621" t="s">
        <v>523</v>
      </c>
      <c r="B75" s="616"/>
      <c r="C75" s="606">
        <v>-3192970.57</v>
      </c>
      <c r="D75" s="617"/>
      <c r="E75" s="656"/>
      <c r="F75" s="618"/>
      <c r="G75" s="606"/>
      <c r="H75" s="617"/>
      <c r="I75" s="606">
        <f>5431939.58+5086215.21-4012898.01-3312286</f>
        <v>3192970.7799999993</v>
      </c>
      <c r="J75" s="617"/>
      <c r="K75" s="606" t="s">
        <v>553</v>
      </c>
      <c r="L75" s="617"/>
      <c r="M75" s="605">
        <f t="shared" si="1"/>
        <v>0.20999999949708581</v>
      </c>
      <c r="N75" s="619"/>
      <c r="O75" s="620"/>
      <c r="P75" s="612"/>
      <c r="Q75" s="612"/>
      <c r="R75" s="612"/>
      <c r="S75" s="612"/>
      <c r="T75" s="612"/>
      <c r="U75" s="612"/>
    </row>
    <row r="76" spans="1:21" s="622" customFormat="1" ht="13.8" x14ac:dyDescent="0.3">
      <c r="A76" s="621" t="s">
        <v>524</v>
      </c>
      <c r="B76" s="616"/>
      <c r="C76" s="606">
        <v>-2499193.67</v>
      </c>
      <c r="D76" s="617"/>
      <c r="E76" s="606">
        <f>-872320.95-916084.5</f>
        <v>-1788405.45</v>
      </c>
      <c r="F76" s="618"/>
      <c r="G76" s="606"/>
      <c r="H76" s="617"/>
      <c r="I76" s="606">
        <v>4012898.01</v>
      </c>
      <c r="J76" s="617"/>
      <c r="K76" s="606" t="s">
        <v>553</v>
      </c>
      <c r="L76" s="617"/>
      <c r="M76" s="605">
        <f t="shared" si="1"/>
        <v>-274701.11000000034</v>
      </c>
      <c r="N76" s="619"/>
      <c r="O76" s="620"/>
      <c r="P76" s="612"/>
      <c r="Q76" s="612"/>
      <c r="R76" s="612"/>
      <c r="S76" s="612"/>
      <c r="T76" s="612"/>
      <c r="U76" s="612"/>
    </row>
    <row r="77" spans="1:21" s="622" customFormat="1" ht="13.8" x14ac:dyDescent="0.3">
      <c r="A77" s="606" t="s">
        <v>539</v>
      </c>
      <c r="B77" s="616"/>
      <c r="C77" s="606">
        <v>492231</v>
      </c>
      <c r="D77" s="617"/>
      <c r="E77" s="606">
        <v>-1002388</v>
      </c>
      <c r="F77" s="618"/>
      <c r="G77" s="606"/>
      <c r="H77" s="617"/>
      <c r="I77" s="606">
        <f>1148446-1258415+1120554.21</f>
        <v>1010585.21</v>
      </c>
      <c r="J77" s="617"/>
      <c r="K77" s="606" t="s">
        <v>567</v>
      </c>
      <c r="L77" s="617"/>
      <c r="M77" s="659">
        <f>SUM(C77:I77)</f>
        <v>500428.20999999996</v>
      </c>
      <c r="N77" s="619"/>
      <c r="O77" s="620"/>
      <c r="P77" s="612"/>
      <c r="Q77" s="612"/>
      <c r="R77" s="612"/>
      <c r="S77" s="612"/>
      <c r="T77" s="612"/>
      <c r="U77" s="612"/>
    </row>
    <row r="78" spans="1:21" s="622" customFormat="1" ht="13.8" x14ac:dyDescent="0.3">
      <c r="A78" s="606" t="s">
        <v>568</v>
      </c>
      <c r="B78" s="616"/>
      <c r="C78" s="606">
        <v>0</v>
      </c>
      <c r="D78" s="617"/>
      <c r="E78" s="606"/>
      <c r="F78" s="618"/>
      <c r="G78" s="606">
        <v>-656105.24</v>
      </c>
      <c r="H78" s="617"/>
      <c r="I78" s="606">
        <v>656105.24</v>
      </c>
      <c r="J78" s="617"/>
      <c r="K78" s="606" t="s">
        <v>591</v>
      </c>
      <c r="L78" s="617"/>
      <c r="M78" s="659">
        <f>SUM(C78:I78)</f>
        <v>0</v>
      </c>
      <c r="N78" s="619"/>
      <c r="O78" s="620"/>
      <c r="P78" s="612"/>
      <c r="Q78" s="612"/>
      <c r="R78" s="612"/>
      <c r="S78" s="612"/>
      <c r="T78" s="612"/>
      <c r="U78" s="612"/>
    </row>
    <row r="79" spans="1:21" s="622" customFormat="1" ht="13.8" x14ac:dyDescent="0.3">
      <c r="A79" s="621" t="s">
        <v>536</v>
      </c>
      <c r="B79" s="616"/>
      <c r="C79" s="606">
        <v>3268473.49</v>
      </c>
      <c r="D79" s="617"/>
      <c r="E79" s="606">
        <v>-1511367</v>
      </c>
      <c r="F79" s="618"/>
      <c r="G79" s="606"/>
      <c r="H79" s="617"/>
      <c r="I79" s="606">
        <f>-2874-117681+3641826.29-8350943+2291593.43</f>
        <v>-2538078.2799999998</v>
      </c>
      <c r="J79" s="617"/>
      <c r="K79" s="606" t="s">
        <v>570</v>
      </c>
      <c r="L79" s="617"/>
      <c r="M79" s="605">
        <f t="shared" si="1"/>
        <v>-780971.78999999957</v>
      </c>
      <c r="N79" s="619"/>
      <c r="O79" s="620"/>
      <c r="P79" s="612"/>
      <c r="Q79" s="612"/>
      <c r="R79" s="612"/>
      <c r="S79" s="612"/>
      <c r="T79" s="612"/>
      <c r="U79" s="612"/>
    </row>
    <row r="80" spans="1:21" s="622" customFormat="1" ht="12" customHeight="1" x14ac:dyDescent="0.3">
      <c r="A80" s="621" t="s">
        <v>526</v>
      </c>
      <c r="B80" s="616"/>
      <c r="C80" s="606">
        <v>698915.2</v>
      </c>
      <c r="D80" s="617"/>
      <c r="E80" s="606"/>
      <c r="F80" s="618"/>
      <c r="G80" s="606"/>
      <c r="H80" s="617"/>
      <c r="I80" s="606">
        <f>163173.2+180673.6+445279.24+4715</f>
        <v>793841.04</v>
      </c>
      <c r="J80" s="617"/>
      <c r="K80" s="606" t="s">
        <v>566</v>
      </c>
      <c r="L80" s="617"/>
      <c r="M80" s="605">
        <f t="shared" si="1"/>
        <v>1492756.24</v>
      </c>
      <c r="N80" s="619"/>
      <c r="O80" s="620"/>
    </row>
    <row r="81" spans="1:15" s="622" customFormat="1" ht="12" customHeight="1" x14ac:dyDescent="0.3">
      <c r="A81" s="621" t="s">
        <v>564</v>
      </c>
      <c r="B81" s="616"/>
      <c r="C81" s="606">
        <v>141616.07999999999</v>
      </c>
      <c r="D81" s="617"/>
      <c r="E81" s="606">
        <v>-1360791</v>
      </c>
      <c r="F81" s="618"/>
      <c r="G81" s="606"/>
      <c r="H81" s="617"/>
      <c r="I81" s="606">
        <f>3057542.25-2713477+1903002.48</f>
        <v>2247067.73</v>
      </c>
      <c r="J81" s="617"/>
      <c r="K81" s="606" t="s">
        <v>566</v>
      </c>
      <c r="L81" s="617"/>
      <c r="M81" s="605">
        <f t="shared" si="1"/>
        <v>1027892.81</v>
      </c>
      <c r="N81" s="619"/>
      <c r="O81" s="620"/>
    </row>
    <row r="82" spans="1:15" s="622" customFormat="1" ht="12" customHeight="1" x14ac:dyDescent="0.3">
      <c r="A82" s="621" t="s">
        <v>565</v>
      </c>
      <c r="B82" s="616"/>
      <c r="C82" s="606">
        <v>0</v>
      </c>
      <c r="D82" s="617"/>
      <c r="E82" s="606">
        <v>-177916.67</v>
      </c>
      <c r="F82" s="618"/>
      <c r="G82" s="606"/>
      <c r="H82" s="617"/>
      <c r="I82" s="606"/>
      <c r="J82" s="617"/>
      <c r="K82" s="606"/>
      <c r="L82" s="617"/>
      <c r="M82" s="605">
        <f t="shared" si="1"/>
        <v>-177916.67</v>
      </c>
      <c r="N82" s="619"/>
      <c r="O82" s="620"/>
    </row>
    <row r="83" spans="1:15" s="654" customFormat="1" ht="13.8" x14ac:dyDescent="0.3">
      <c r="A83" s="606" t="s">
        <v>501</v>
      </c>
      <c r="B83" s="616"/>
      <c r="C83" s="606">
        <v>1009156</v>
      </c>
      <c r="D83" s="617"/>
      <c r="E83" s="606"/>
      <c r="F83" s="618"/>
      <c r="G83" s="606">
        <f>-11666.66-2499.99</f>
        <v>-14166.65</v>
      </c>
      <c r="H83" s="617"/>
      <c r="I83" s="606">
        <f>-959156</f>
        <v>-959156</v>
      </c>
      <c r="J83" s="617"/>
      <c r="K83" s="606" t="s">
        <v>553</v>
      </c>
      <c r="L83" s="617"/>
      <c r="M83" s="605">
        <f t="shared" si="1"/>
        <v>35833.349999999977</v>
      </c>
      <c r="N83" s="619"/>
      <c r="O83" s="620" t="s">
        <v>554</v>
      </c>
    </row>
    <row r="84" spans="1:15" s="654" customFormat="1" ht="13.8" x14ac:dyDescent="0.3">
      <c r="A84" s="606" t="s">
        <v>508</v>
      </c>
      <c r="B84" s="616"/>
      <c r="C84" s="606">
        <v>-256532.46</v>
      </c>
      <c r="D84" s="617"/>
      <c r="E84" s="606"/>
      <c r="F84" s="618"/>
      <c r="G84" s="606"/>
      <c r="H84" s="617"/>
      <c r="I84" s="606">
        <v>256532</v>
      </c>
      <c r="J84" s="617"/>
      <c r="K84" s="606" t="s">
        <v>580</v>
      </c>
      <c r="L84" s="617"/>
      <c r="M84" s="605">
        <f t="shared" si="1"/>
        <v>-0.45999999999185093</v>
      </c>
      <c r="N84" s="619"/>
      <c r="O84" s="620"/>
    </row>
    <row r="85" spans="1:15" s="654" customFormat="1" ht="13.8" x14ac:dyDescent="0.3">
      <c r="A85" s="606" t="s">
        <v>510</v>
      </c>
      <c r="B85" s="616"/>
      <c r="C85" s="606">
        <v>600000</v>
      </c>
      <c r="D85" s="617"/>
      <c r="E85" s="606"/>
      <c r="F85" s="618"/>
      <c r="G85" s="606">
        <f>-110000-30000</f>
        <v>-140000</v>
      </c>
      <c r="H85" s="617"/>
      <c r="I85" s="606"/>
      <c r="J85" s="617"/>
      <c r="K85" s="606"/>
      <c r="L85" s="617"/>
      <c r="M85" s="605">
        <f t="shared" si="1"/>
        <v>460000</v>
      </c>
      <c r="N85" s="619"/>
      <c r="O85" s="620"/>
    </row>
    <row r="86" spans="1:15" s="654" customFormat="1" ht="13.8" x14ac:dyDescent="0.3">
      <c r="A86" s="606" t="s">
        <v>509</v>
      </c>
      <c r="B86" s="616"/>
      <c r="C86" s="606">
        <v>3137.21</v>
      </c>
      <c r="D86" s="617"/>
      <c r="E86" s="606"/>
      <c r="F86" s="618"/>
      <c r="G86" s="606"/>
      <c r="H86" s="617"/>
      <c r="I86" s="606"/>
      <c r="J86" s="617"/>
      <c r="K86" s="606"/>
      <c r="L86" s="617"/>
      <c r="M86" s="605">
        <f t="shared" si="1"/>
        <v>3137.21</v>
      </c>
      <c r="N86" s="619"/>
      <c r="O86" s="620"/>
    </row>
    <row r="87" spans="1:15" s="654" customFormat="1" ht="13.8" x14ac:dyDescent="0.3">
      <c r="A87" s="606" t="s">
        <v>512</v>
      </c>
      <c r="B87" s="616"/>
      <c r="C87" s="606">
        <v>5308157.3</v>
      </c>
      <c r="D87" s="617"/>
      <c r="E87" s="606"/>
      <c r="F87" s="618"/>
      <c r="G87" s="606"/>
      <c r="H87" s="617"/>
      <c r="I87" s="606">
        <f>-5308157</f>
        <v>-5308157</v>
      </c>
      <c r="J87" s="617"/>
      <c r="K87" s="606" t="s">
        <v>553</v>
      </c>
      <c r="L87" s="617"/>
      <c r="M87" s="605">
        <f t="shared" si="1"/>
        <v>0.29999999981373549</v>
      </c>
      <c r="N87" s="619"/>
      <c r="O87" s="620"/>
    </row>
    <row r="88" spans="1:15" s="654" customFormat="1" ht="13.8" x14ac:dyDescent="0.3">
      <c r="A88" s="606" t="s">
        <v>511</v>
      </c>
      <c r="B88" s="616"/>
      <c r="C88" s="606">
        <v>33896</v>
      </c>
      <c r="D88" s="617"/>
      <c r="E88" s="606"/>
      <c r="F88" s="618"/>
      <c r="G88" s="606"/>
      <c r="H88" s="617"/>
      <c r="I88" s="606">
        <v>-33896</v>
      </c>
      <c r="J88" s="617"/>
      <c r="K88" s="606" t="s">
        <v>553</v>
      </c>
      <c r="L88" s="617"/>
      <c r="M88" s="605">
        <f t="shared" si="1"/>
        <v>0</v>
      </c>
      <c r="N88" s="619"/>
      <c r="O88" s="620" t="s">
        <v>554</v>
      </c>
    </row>
    <row r="89" spans="1:15" x14ac:dyDescent="0.25">
      <c r="A89" s="606" t="s">
        <v>505</v>
      </c>
      <c r="B89" s="616"/>
      <c r="C89" s="606">
        <v>487922.39</v>
      </c>
      <c r="D89" s="617"/>
      <c r="E89" s="606">
        <v>-303079</v>
      </c>
      <c r="F89" s="618"/>
      <c r="H89" s="617"/>
      <c r="I89" s="606">
        <f>82621+981098.09+2598.85-1835.5-1671459+318074.39</f>
        <v>-288902.17000000004</v>
      </c>
      <c r="J89" s="617"/>
      <c r="K89" s="606" t="s">
        <v>566</v>
      </c>
      <c r="L89" s="617"/>
      <c r="M89" s="605">
        <f>SUM(C89:I89)</f>
        <v>-104058.78000000003</v>
      </c>
      <c r="N89" s="619"/>
      <c r="O89" s="620"/>
    </row>
    <row r="90" spans="1:15" s="654" customFormat="1" ht="13.8" x14ac:dyDescent="0.3">
      <c r="A90" s="606" t="s">
        <v>506</v>
      </c>
      <c r="B90" s="616"/>
      <c r="C90" s="606">
        <v>4481039.99</v>
      </c>
      <c r="D90" s="617"/>
      <c r="E90" s="606"/>
      <c r="F90" s="618"/>
      <c r="G90" s="606"/>
      <c r="H90" s="617"/>
      <c r="I90" s="606">
        <f>-1007640-3473400+409000+195801.51</f>
        <v>-3876238.49</v>
      </c>
      <c r="J90" s="617"/>
      <c r="K90" s="606" t="s">
        <v>553</v>
      </c>
      <c r="L90" s="617"/>
      <c r="M90" s="605">
        <f t="shared" si="1"/>
        <v>604801.5</v>
      </c>
      <c r="N90" s="619"/>
      <c r="O90" s="620"/>
    </row>
    <row r="91" spans="1:15" s="654" customFormat="1" ht="13.8" x14ac:dyDescent="0.3">
      <c r="A91" s="606" t="s">
        <v>540</v>
      </c>
      <c r="B91" s="616"/>
      <c r="C91" s="606">
        <v>-149200.28</v>
      </c>
      <c r="D91" s="617"/>
      <c r="E91" s="606"/>
      <c r="F91" s="618"/>
      <c r="G91" s="606">
        <f>-74295.59+204818.94+74295.59</f>
        <v>204818.94</v>
      </c>
      <c r="H91" s="617"/>
      <c r="I91" s="606">
        <v>168677</v>
      </c>
      <c r="J91" s="617"/>
      <c r="K91" s="606" t="s">
        <v>555</v>
      </c>
      <c r="L91" s="617"/>
      <c r="M91" s="605">
        <f t="shared" si="1"/>
        <v>224295.66</v>
      </c>
      <c r="N91" s="619"/>
      <c r="O91" s="620"/>
    </row>
    <row r="92" spans="1:15" s="654" customFormat="1" ht="13.8" x14ac:dyDescent="0.3">
      <c r="A92" s="606" t="s">
        <v>541</v>
      </c>
      <c r="B92" s="616"/>
      <c r="C92" s="606">
        <v>-82916.100000000006</v>
      </c>
      <c r="D92" s="617"/>
      <c r="E92" s="606"/>
      <c r="F92" s="618"/>
      <c r="G92" s="606">
        <f>-225138.12-541464.72+225138.12</f>
        <v>-541464.72</v>
      </c>
      <c r="H92" s="617"/>
      <c r="I92" s="606">
        <f>4481040+294570</f>
        <v>4775610</v>
      </c>
      <c r="J92" s="617"/>
      <c r="K92" s="606" t="s">
        <v>553</v>
      </c>
      <c r="L92" s="617"/>
      <c r="M92" s="605">
        <f t="shared" si="1"/>
        <v>4151229.18</v>
      </c>
      <c r="N92" s="619"/>
      <c r="O92" s="620"/>
    </row>
    <row r="93" spans="1:15" s="654" customFormat="1" ht="13.8" x14ac:dyDescent="0.3">
      <c r="A93" s="606" t="s">
        <v>556</v>
      </c>
      <c r="B93" s="616"/>
      <c r="C93" s="606">
        <v>0</v>
      </c>
      <c r="D93" s="617"/>
      <c r="E93" s="606">
        <v>-4145520</v>
      </c>
      <c r="F93" s="618"/>
      <c r="G93" s="606"/>
      <c r="H93" s="617"/>
      <c r="I93" s="606">
        <f>1007640.12+5662678.75+197578.02-7782467+5124744.26</f>
        <v>4210174.1499999994</v>
      </c>
      <c r="J93" s="617"/>
      <c r="K93" s="606" t="s">
        <v>557</v>
      </c>
      <c r="L93" s="617"/>
      <c r="M93" s="605">
        <f t="shared" si="1"/>
        <v>64654.149999999441</v>
      </c>
      <c r="N93" s="619"/>
      <c r="O93" s="620"/>
    </row>
    <row r="94" spans="1:15" s="654" customFormat="1" ht="13.8" x14ac:dyDescent="0.3">
      <c r="A94" s="606" t="s">
        <v>537</v>
      </c>
      <c r="B94" s="616"/>
      <c r="C94" s="606">
        <v>-5000000</v>
      </c>
      <c r="D94" s="617"/>
      <c r="E94" s="606"/>
      <c r="F94" s="618"/>
      <c r="G94" s="606"/>
      <c r="H94" s="617"/>
      <c r="I94" s="606">
        <v>5000000</v>
      </c>
      <c r="J94" s="617"/>
      <c r="K94" s="606" t="s">
        <v>592</v>
      </c>
      <c r="L94" s="617"/>
      <c r="M94" s="605">
        <f t="shared" si="1"/>
        <v>0</v>
      </c>
      <c r="N94" s="619"/>
      <c r="O94" s="620"/>
    </row>
    <row r="95" spans="1:15" s="654" customFormat="1" ht="13.8" x14ac:dyDescent="0.3">
      <c r="A95" s="606" t="s">
        <v>538</v>
      </c>
      <c r="B95" s="616"/>
      <c r="C95" s="606">
        <v>-31910438</v>
      </c>
      <c r="D95" s="617"/>
      <c r="E95" s="606"/>
      <c r="F95" s="618"/>
      <c r="G95" s="606">
        <v>-11911868</v>
      </c>
      <c r="H95" s="617"/>
      <c r="I95" s="658">
        <v>43822306</v>
      </c>
      <c r="J95" s="617"/>
      <c r="K95" s="606" t="s">
        <v>553</v>
      </c>
      <c r="L95" s="617"/>
      <c r="M95" s="605">
        <f>SUM(C95:I95)</f>
        <v>0</v>
      </c>
      <c r="N95" s="619"/>
      <c r="O95" s="620" t="s">
        <v>587</v>
      </c>
    </row>
    <row r="96" spans="1:15" s="654" customFormat="1" ht="13.8" x14ac:dyDescent="0.3">
      <c r="A96" s="606" t="s">
        <v>577</v>
      </c>
      <c r="B96" s="616"/>
      <c r="C96" s="606">
        <v>0</v>
      </c>
      <c r="D96" s="617"/>
      <c r="E96" s="606">
        <v>-111999</v>
      </c>
      <c r="F96" s="618"/>
      <c r="G96" s="606"/>
      <c r="H96" s="617"/>
      <c r="I96" s="606">
        <f>219141.54+413688.05</f>
        <v>632829.59</v>
      </c>
      <c r="J96" s="617"/>
      <c r="K96" s="606" t="s">
        <v>566</v>
      </c>
      <c r="L96" s="617"/>
      <c r="M96" s="605">
        <f t="shared" si="1"/>
        <v>520830.58999999997</v>
      </c>
      <c r="N96" s="619"/>
      <c r="O96" s="620"/>
    </row>
    <row r="97" spans="1:15" s="654" customFormat="1" ht="13.8" x14ac:dyDescent="0.3">
      <c r="A97" s="606" t="s">
        <v>579</v>
      </c>
      <c r="B97" s="616"/>
      <c r="C97" s="606">
        <v>0</v>
      </c>
      <c r="D97" s="617"/>
      <c r="E97" s="606"/>
      <c r="F97" s="618"/>
      <c r="G97" s="606"/>
      <c r="H97" s="617"/>
      <c r="I97" s="606">
        <f>912521+900132.99</f>
        <v>1812653.99</v>
      </c>
      <c r="J97" s="617"/>
      <c r="K97" s="606" t="s">
        <v>566</v>
      </c>
      <c r="L97" s="617"/>
      <c r="M97" s="605">
        <f t="shared" si="1"/>
        <v>1812653.99</v>
      </c>
      <c r="N97" s="619"/>
      <c r="O97" s="620"/>
    </row>
    <row r="98" spans="1:15" s="654" customFormat="1" ht="13.8" x14ac:dyDescent="0.3">
      <c r="A98" s="606" t="s">
        <v>574</v>
      </c>
      <c r="B98" s="616"/>
      <c r="C98" s="606">
        <v>0</v>
      </c>
      <c r="D98" s="617"/>
      <c r="E98" s="606"/>
      <c r="F98" s="618"/>
      <c r="G98" s="606"/>
      <c r="H98" s="617"/>
      <c r="I98" s="606">
        <v>6148</v>
      </c>
      <c r="J98" s="617"/>
      <c r="K98" s="606" t="s">
        <v>553</v>
      </c>
      <c r="L98" s="617"/>
      <c r="M98" s="605">
        <f t="shared" si="1"/>
        <v>6148</v>
      </c>
      <c r="N98" s="619"/>
      <c r="O98" s="620"/>
    </row>
    <row r="99" spans="1:15" s="654" customFormat="1" ht="13.8" x14ac:dyDescent="0.3">
      <c r="A99" s="606" t="s">
        <v>581</v>
      </c>
      <c r="B99" s="616"/>
      <c r="C99" s="606">
        <v>0</v>
      </c>
      <c r="D99" s="617"/>
      <c r="E99" s="606"/>
      <c r="F99" s="618"/>
      <c r="G99" s="606">
        <v>663932.79</v>
      </c>
      <c r="H99" s="617"/>
      <c r="I99" s="606">
        <v>-663933</v>
      </c>
      <c r="J99" s="617"/>
      <c r="K99" s="606" t="s">
        <v>590</v>
      </c>
      <c r="L99" s="617"/>
      <c r="M99" s="605">
        <f t="shared" si="1"/>
        <v>-0.2099999999627471</v>
      </c>
      <c r="N99" s="619"/>
      <c r="O99" s="620"/>
    </row>
    <row r="100" spans="1:15" s="654" customFormat="1" ht="13.8" x14ac:dyDescent="0.3">
      <c r="A100" s="606" t="s">
        <v>529</v>
      </c>
      <c r="B100" s="616"/>
      <c r="C100" s="606">
        <v>-2421338.2400000002</v>
      </c>
      <c r="D100" s="617"/>
      <c r="E100" s="606"/>
      <c r="F100" s="618"/>
      <c r="G100" s="606"/>
      <c r="H100" s="617"/>
      <c r="I100" s="606">
        <v>2421338</v>
      </c>
      <c r="J100" s="617"/>
      <c r="K100" s="606" t="s">
        <v>592</v>
      </c>
      <c r="L100" s="617"/>
      <c r="M100" s="605">
        <f t="shared" ref="M100:M107" si="2">SUM(C100:I100)</f>
        <v>-0.24000000022351742</v>
      </c>
      <c r="N100" s="619"/>
      <c r="O100" s="620"/>
    </row>
    <row r="101" spans="1:15" s="654" customFormat="1" ht="13.8" x14ac:dyDescent="0.3">
      <c r="A101" s="606" t="s">
        <v>593</v>
      </c>
      <c r="B101" s="616"/>
      <c r="C101" s="606"/>
      <c r="D101" s="617"/>
      <c r="E101" s="606">
        <v>0</v>
      </c>
      <c r="F101" s="618"/>
      <c r="G101" s="606"/>
      <c r="H101" s="617"/>
      <c r="I101" s="606">
        <v>46715.040000000001</v>
      </c>
      <c r="J101" s="617"/>
      <c r="K101" s="606" t="s">
        <v>566</v>
      </c>
      <c r="L101" s="617"/>
      <c r="M101" s="605">
        <f t="shared" si="2"/>
        <v>46715.040000000001</v>
      </c>
      <c r="N101" s="619"/>
      <c r="O101" s="620"/>
    </row>
    <row r="102" spans="1:15" s="654" customFormat="1" ht="13.8" x14ac:dyDescent="0.3">
      <c r="A102" s="606" t="s">
        <v>594</v>
      </c>
      <c r="B102" s="616"/>
      <c r="C102" s="606"/>
      <c r="D102" s="617"/>
      <c r="E102" s="606">
        <v>0</v>
      </c>
      <c r="F102" s="618"/>
      <c r="G102" s="606"/>
      <c r="H102" s="617"/>
      <c r="I102" s="606">
        <v>146727.16</v>
      </c>
      <c r="J102" s="617"/>
      <c r="K102" s="606" t="s">
        <v>566</v>
      </c>
      <c r="L102" s="617"/>
      <c r="M102" s="605">
        <f t="shared" si="2"/>
        <v>146727.16</v>
      </c>
      <c r="N102" s="619"/>
      <c r="O102" s="620"/>
    </row>
    <row r="103" spans="1:15" s="654" customFormat="1" ht="13.8" x14ac:dyDescent="0.3">
      <c r="A103" s="606" t="s">
        <v>595</v>
      </c>
      <c r="B103" s="616"/>
      <c r="C103" s="606"/>
      <c r="D103" s="617"/>
      <c r="E103" s="606">
        <v>0</v>
      </c>
      <c r="F103" s="618"/>
      <c r="G103" s="606"/>
      <c r="H103" s="617"/>
      <c r="I103" s="606">
        <v>75695.23</v>
      </c>
      <c r="J103" s="617"/>
      <c r="K103" s="606" t="s">
        <v>566</v>
      </c>
      <c r="L103" s="617"/>
      <c r="M103" s="605">
        <f t="shared" si="2"/>
        <v>75695.23</v>
      </c>
      <c r="N103" s="619"/>
      <c r="O103" s="620"/>
    </row>
    <row r="104" spans="1:15" s="654" customFormat="1" ht="13.8" x14ac:dyDescent="0.3">
      <c r="A104" s="606" t="s">
        <v>596</v>
      </c>
      <c r="B104" s="616"/>
      <c r="C104" s="606"/>
      <c r="D104" s="617"/>
      <c r="E104" s="606">
        <v>0</v>
      </c>
      <c r="F104" s="618"/>
      <c r="G104" s="606"/>
      <c r="H104" s="617"/>
      <c r="I104" s="606">
        <v>3490725.5</v>
      </c>
      <c r="J104" s="617"/>
      <c r="K104" s="606" t="s">
        <v>597</v>
      </c>
      <c r="L104" s="617"/>
      <c r="M104" s="605">
        <f t="shared" si="2"/>
        <v>3490725.5</v>
      </c>
      <c r="N104" s="619"/>
      <c r="O104" s="620"/>
    </row>
    <row r="105" spans="1:15" s="654" customFormat="1" ht="13.8" x14ac:dyDescent="0.3">
      <c r="A105" s="606" t="s">
        <v>598</v>
      </c>
      <c r="B105" s="616"/>
      <c r="C105" s="606"/>
      <c r="D105" s="617"/>
      <c r="E105" s="606">
        <v>0</v>
      </c>
      <c r="F105" s="618"/>
      <c r="G105" s="606"/>
      <c r="H105" s="617"/>
      <c r="I105" s="606">
        <v>132751.81</v>
      </c>
      <c r="J105" s="617"/>
      <c r="K105" s="606"/>
      <c r="L105" s="617"/>
      <c r="M105" s="605">
        <f t="shared" si="2"/>
        <v>132751.81</v>
      </c>
      <c r="N105" s="619"/>
      <c r="O105" s="620"/>
    </row>
    <row r="106" spans="1:15" s="654" customFormat="1" ht="13.8" x14ac:dyDescent="0.3">
      <c r="A106" s="606" t="s">
        <v>599</v>
      </c>
      <c r="B106" s="616"/>
      <c r="C106" s="606"/>
      <c r="D106" s="617"/>
      <c r="E106" s="606">
        <v>0</v>
      </c>
      <c r="F106" s="618"/>
      <c r="G106" s="606"/>
      <c r="H106" s="617"/>
      <c r="I106" s="606">
        <v>-685392.04</v>
      </c>
      <c r="J106" s="617"/>
      <c r="K106" s="606"/>
      <c r="L106" s="617"/>
      <c r="M106" s="605">
        <f t="shared" si="2"/>
        <v>-685392.04</v>
      </c>
      <c r="N106" s="619"/>
      <c r="O106" s="620"/>
    </row>
    <row r="107" spans="1:15" s="654" customFormat="1" ht="13.8" x14ac:dyDescent="0.3">
      <c r="A107" s="606" t="s">
        <v>600</v>
      </c>
      <c r="B107" s="616"/>
      <c r="C107" s="606"/>
      <c r="D107" s="617"/>
      <c r="E107" s="606">
        <v>0</v>
      </c>
      <c r="F107" s="618"/>
      <c r="G107" s="606"/>
      <c r="H107" s="617"/>
      <c r="I107" s="606">
        <v>2934062</v>
      </c>
      <c r="J107" s="617"/>
      <c r="K107" s="606"/>
      <c r="L107" s="617"/>
      <c r="M107" s="605">
        <f t="shared" si="2"/>
        <v>2934062</v>
      </c>
      <c r="N107" s="619"/>
      <c r="O107" s="620"/>
    </row>
    <row r="108" spans="1:15" s="654" customFormat="1" ht="13.8" x14ac:dyDescent="0.3">
      <c r="A108" s="606"/>
      <c r="B108" s="616"/>
      <c r="C108" s="606"/>
      <c r="D108" s="617"/>
      <c r="E108" s="606"/>
      <c r="F108" s="618"/>
      <c r="G108" s="606"/>
      <c r="H108" s="617"/>
      <c r="I108" s="606"/>
      <c r="J108" s="617"/>
      <c r="K108" s="606"/>
      <c r="L108" s="617"/>
      <c r="M108" s="605"/>
      <c r="N108" s="619"/>
      <c r="O108" s="620"/>
    </row>
    <row r="109" spans="1:15" s="622" customFormat="1" ht="15.75" customHeight="1" x14ac:dyDescent="0.3">
      <c r="A109" s="615"/>
      <c r="B109" s="619"/>
      <c r="C109" s="609"/>
      <c r="D109" s="618"/>
      <c r="E109" s="615"/>
      <c r="F109" s="618"/>
      <c r="G109" s="615"/>
      <c r="H109" s="618"/>
      <c r="I109" s="615"/>
      <c r="J109" s="618"/>
      <c r="K109" s="615"/>
      <c r="L109" s="618"/>
      <c r="M109" s="609"/>
      <c r="N109" s="619"/>
      <c r="O109" s="615"/>
    </row>
    <row r="110" spans="1:15" s="622" customFormat="1" ht="15.75" customHeight="1" thickBot="1" x14ac:dyDescent="0.35">
      <c r="A110" s="610" t="s">
        <v>67</v>
      </c>
      <c r="B110" s="619"/>
      <c r="C110" s="607">
        <v>-26158618.100000001</v>
      </c>
      <c r="D110" s="650"/>
      <c r="E110" s="607">
        <f>SUM(E48:E109)</f>
        <v>-11619080.75</v>
      </c>
      <c r="F110" s="650"/>
      <c r="G110" s="607">
        <f>SUM(G48:G109)</f>
        <v>-13386174.449999999</v>
      </c>
      <c r="H110" s="650"/>
      <c r="I110" s="607">
        <f>SUM(I48:I109)</f>
        <v>72572507.809999987</v>
      </c>
      <c r="J110" s="650"/>
      <c r="K110" s="608"/>
      <c r="L110" s="650"/>
      <c r="M110" s="607">
        <f>SUM(M48:M108)</f>
        <v>21408634.169999998</v>
      </c>
      <c r="N110" s="619"/>
      <c r="O110" s="619"/>
    </row>
    <row r="111" spans="1:15" s="622" customFormat="1" ht="15.75" customHeight="1" thickTop="1" x14ac:dyDescent="0.3">
      <c r="A111" s="647" t="s">
        <v>40</v>
      </c>
      <c r="B111" s="619"/>
      <c r="C111" s="608"/>
      <c r="D111" s="650"/>
      <c r="E111" s="608"/>
      <c r="F111" s="650"/>
      <c r="G111" s="608"/>
      <c r="H111" s="650"/>
      <c r="I111" s="608"/>
      <c r="J111" s="650"/>
      <c r="K111" s="608"/>
      <c r="L111" s="650"/>
      <c r="M111" s="608"/>
      <c r="N111" s="619"/>
      <c r="O111" s="619"/>
    </row>
    <row r="112" spans="1:15" ht="13.8" x14ac:dyDescent="0.3">
      <c r="A112" s="611"/>
      <c r="B112" s="611"/>
      <c r="C112" s="611"/>
      <c r="D112" s="611"/>
      <c r="E112" s="611"/>
      <c r="F112" s="611"/>
      <c r="G112" s="611"/>
      <c r="H112" s="611"/>
      <c r="I112" s="611"/>
      <c r="J112" s="611"/>
      <c r="K112" s="611"/>
      <c r="L112" s="611"/>
      <c r="M112" s="610" t="str">
        <f>A2</f>
        <v>COMPANY # 20R</v>
      </c>
      <c r="N112" s="611"/>
      <c r="O112" s="626"/>
    </row>
    <row r="113" spans="1:15" x14ac:dyDescent="0.25">
      <c r="A113" s="611"/>
      <c r="B113" s="611"/>
      <c r="C113" s="611"/>
      <c r="D113" s="611"/>
      <c r="E113" s="611"/>
      <c r="F113" s="611"/>
      <c r="G113" s="611"/>
      <c r="H113" s="611"/>
      <c r="I113" s="611"/>
      <c r="J113" s="611"/>
      <c r="K113" s="611"/>
      <c r="L113" s="611"/>
      <c r="M113" s="611"/>
      <c r="N113" s="611"/>
      <c r="O113" s="624" t="s">
        <v>64</v>
      </c>
    </row>
  </sheetData>
  <mergeCells count="1">
    <mergeCell ref="I10:K10"/>
  </mergeCells>
  <printOptions gridLinesSet="0"/>
  <pageMargins left="0.75" right="0" top="0.5" bottom="0" header="0.5" footer="0.5"/>
  <pageSetup scale="40" orientation="landscape" horizontalDpi="4294967292" verticalDpi="4294967292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tabSelected="1" zoomScale="75" workbookViewId="0">
      <selection activeCell="A3" sqref="A3"/>
    </sheetView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3" t="s">
        <v>583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3" t="s">
        <v>273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404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112" t="str">
        <f>'E8.XLS'!A5</f>
        <v>FOR THE 6 MONTHS ENDED 06-30-2001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132" t="str">
        <f>'E8.XLS'!A7</f>
        <v>PREPARED BY: Carrie Chaffin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20R</v>
      </c>
      <c r="T7" s="129"/>
    </row>
    <row r="8" spans="1:20" ht="15" customHeight="1" thickBot="1" x14ac:dyDescent="0.3">
      <c r="A8" s="128" t="str">
        <f>'E8.XLS'!A8</f>
        <v>EXTENSION: x53907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68</v>
      </c>
      <c r="T8" s="129"/>
    </row>
    <row r="9" spans="1:20" ht="15" customHeight="1" thickTop="1" x14ac:dyDescent="0.25">
      <c r="A9" s="302"/>
      <c r="B9" s="7"/>
      <c r="C9" s="304" t="s">
        <v>543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3"/>
      <c r="T9" s="129"/>
    </row>
    <row r="10" spans="1:20" ht="15" customHeight="1" x14ac:dyDescent="0.25">
      <c r="A10" s="299"/>
      <c r="B10" s="9"/>
      <c r="C10" s="11" t="s">
        <v>4</v>
      </c>
      <c r="D10" s="9"/>
      <c r="E10" s="10" t="s">
        <v>5</v>
      </c>
      <c r="F10" s="9"/>
      <c r="G10" s="300" t="s">
        <v>544</v>
      </c>
      <c r="H10" s="9"/>
      <c r="I10" s="10" t="s">
        <v>5</v>
      </c>
      <c r="J10" s="9"/>
      <c r="K10" s="300" t="s">
        <v>545</v>
      </c>
      <c r="L10" s="9"/>
      <c r="M10" s="10" t="s">
        <v>5</v>
      </c>
      <c r="N10" s="9"/>
      <c r="O10" s="300" t="s">
        <v>546</v>
      </c>
      <c r="P10" s="9"/>
      <c r="Q10" s="10" t="s">
        <v>5</v>
      </c>
      <c r="R10" s="9"/>
      <c r="S10" s="301" t="s">
        <v>153</v>
      </c>
      <c r="T10" s="134"/>
    </row>
    <row r="11" spans="1:20" ht="15" customHeight="1" x14ac:dyDescent="0.25">
      <c r="A11" s="8" t="s">
        <v>6</v>
      </c>
      <c r="B11" s="9"/>
      <c r="C11" s="10" t="s">
        <v>7</v>
      </c>
      <c r="D11" s="9"/>
      <c r="E11" s="10" t="s">
        <v>8</v>
      </c>
      <c r="F11" s="9"/>
      <c r="G11" s="10" t="s">
        <v>7</v>
      </c>
      <c r="H11" s="9"/>
      <c r="I11" s="11" t="s">
        <v>8</v>
      </c>
      <c r="J11" s="12"/>
      <c r="K11" s="10" t="s">
        <v>7</v>
      </c>
      <c r="L11" s="9"/>
      <c r="M11" s="11" t="s">
        <v>8</v>
      </c>
      <c r="N11" s="9"/>
      <c r="O11" s="10" t="s">
        <v>7</v>
      </c>
      <c r="P11" s="9"/>
      <c r="Q11" s="11" t="s">
        <v>8</v>
      </c>
      <c r="R11" s="9"/>
      <c r="S11" s="13" t="s">
        <v>7</v>
      </c>
      <c r="T11" s="134"/>
    </row>
    <row r="12" spans="1:20" ht="15" customHeight="1" thickBot="1" x14ac:dyDescent="0.3">
      <c r="A12" s="14"/>
      <c r="B12" s="15"/>
      <c r="C12" s="16" t="s">
        <v>9</v>
      </c>
      <c r="D12" s="16"/>
      <c r="E12" s="16" t="s">
        <v>9</v>
      </c>
      <c r="F12" s="15"/>
      <c r="G12" s="16" t="s">
        <v>9</v>
      </c>
      <c r="H12" s="15"/>
      <c r="I12" s="16" t="s">
        <v>9</v>
      </c>
      <c r="J12" s="15"/>
      <c r="K12" s="16" t="s">
        <v>9</v>
      </c>
      <c r="L12" s="15"/>
      <c r="M12" s="16" t="s">
        <v>9</v>
      </c>
      <c r="N12" s="15"/>
      <c r="O12" s="16" t="s">
        <v>9</v>
      </c>
      <c r="P12" s="15"/>
      <c r="Q12" s="16" t="s">
        <v>9</v>
      </c>
      <c r="R12" s="15"/>
      <c r="S12" s="17" t="s">
        <v>9</v>
      </c>
      <c r="T12" s="134"/>
    </row>
    <row r="13" spans="1:20" ht="15" customHeight="1" thickTop="1" x14ac:dyDescent="0.25">
      <c r="A13" s="108" t="s">
        <v>280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5">
      <c r="A14" s="108" t="s">
        <v>441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" customHeight="1" x14ac:dyDescent="0.3">
      <c r="A15" s="135" t="s">
        <v>534</v>
      </c>
      <c r="B15" s="136"/>
      <c r="C15" s="137">
        <v>57856312.590000004</v>
      </c>
      <c r="D15" s="138"/>
      <c r="E15" s="135">
        <f>-64829633.5+6000000</f>
        <v>-58829633.5</v>
      </c>
      <c r="F15" s="138"/>
      <c r="G15" s="135">
        <f t="shared" ref="G15:G28" si="0">SUM(C15:E15)</f>
        <v>-973320.90999999642</v>
      </c>
      <c r="H15" s="138"/>
      <c r="I15" s="135">
        <v>-7144810.3899999997</v>
      </c>
      <c r="J15" s="138"/>
      <c r="K15" s="135">
        <f t="shared" ref="K15:K28" si="1">SUM(G15:I15)</f>
        <v>-8118131.2999999961</v>
      </c>
      <c r="L15" s="138"/>
      <c r="M15" s="135"/>
      <c r="N15" s="138"/>
      <c r="O15" s="135">
        <f t="shared" ref="O15:O28" si="2">SUM(K15:M15)</f>
        <v>-8118131.2999999961</v>
      </c>
      <c r="P15" s="138"/>
      <c r="Q15" s="135"/>
      <c r="R15" s="138"/>
      <c r="S15" s="135">
        <f t="shared" ref="S15:S28" si="3">SUM(O15:Q15)</f>
        <v>-8118131.2999999961</v>
      </c>
      <c r="T15" s="129"/>
    </row>
    <row r="16" spans="1:20" ht="24.9" customHeight="1" x14ac:dyDescent="0.3">
      <c r="A16" s="135" t="s">
        <v>584</v>
      </c>
      <c r="B16" s="136"/>
      <c r="C16" s="137"/>
      <c r="D16" s="138"/>
      <c r="E16" s="135"/>
      <c r="F16" s="138"/>
      <c r="G16" s="135">
        <f t="shared" si="0"/>
        <v>0</v>
      </c>
      <c r="H16" s="138"/>
      <c r="I16" s="135">
        <v>-1800000</v>
      </c>
      <c r="J16" s="138"/>
      <c r="K16" s="135">
        <f t="shared" si="1"/>
        <v>-1800000</v>
      </c>
      <c r="L16" s="138"/>
      <c r="M16" s="135"/>
      <c r="N16" s="138"/>
      <c r="O16" s="135">
        <f t="shared" si="2"/>
        <v>-1800000</v>
      </c>
      <c r="P16" s="138"/>
      <c r="Q16" s="135"/>
      <c r="R16" s="138"/>
      <c r="S16" s="135">
        <f t="shared" si="3"/>
        <v>-1800000</v>
      </c>
      <c r="T16" s="129"/>
    </row>
    <row r="17" spans="1:20" ht="24.9" customHeight="1" x14ac:dyDescent="0.3">
      <c r="A17" s="135" t="s">
        <v>585</v>
      </c>
      <c r="B17" s="136"/>
      <c r="C17" s="137"/>
      <c r="D17" s="138"/>
      <c r="E17" s="135"/>
      <c r="F17" s="138"/>
      <c r="G17" s="135">
        <f t="shared" si="0"/>
        <v>0</v>
      </c>
      <c r="H17" s="138"/>
      <c r="I17" s="135">
        <v>-4200000</v>
      </c>
      <c r="J17" s="138"/>
      <c r="K17" s="135">
        <f t="shared" si="1"/>
        <v>-4200000</v>
      </c>
      <c r="L17" s="138"/>
      <c r="M17" s="135"/>
      <c r="N17" s="138"/>
      <c r="O17" s="135">
        <f t="shared" si="2"/>
        <v>-4200000</v>
      </c>
      <c r="P17" s="138"/>
      <c r="Q17" s="135"/>
      <c r="R17" s="138"/>
      <c r="S17" s="135">
        <f t="shared" si="3"/>
        <v>-4200000</v>
      </c>
      <c r="T17" s="129"/>
    </row>
    <row r="18" spans="1:20" ht="24.9" customHeight="1" x14ac:dyDescent="0.3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" customHeight="1" x14ac:dyDescent="0.3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" customHeight="1" x14ac:dyDescent="0.3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" customHeight="1" x14ac:dyDescent="0.3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" customHeight="1" x14ac:dyDescent="0.3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" customHeight="1" x14ac:dyDescent="0.3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" customHeight="1" x14ac:dyDescent="0.3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" customHeight="1" x14ac:dyDescent="0.3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" customHeight="1" x14ac:dyDescent="0.3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" customHeight="1" x14ac:dyDescent="0.3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" customHeight="1" x14ac:dyDescent="0.3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" customHeight="1" x14ac:dyDescent="0.25">
      <c r="A29" s="129"/>
      <c r="B29" s="129"/>
      <c r="C29" s="139" t="s">
        <v>12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40" t="s">
        <v>69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1" t="s">
        <v>70</v>
      </c>
      <c r="B31" s="140" t="s">
        <v>20</v>
      </c>
      <c r="C31" s="142">
        <f>SUM(C15:C28)</f>
        <v>57856312.590000004</v>
      </c>
      <c r="D31" s="129"/>
      <c r="E31" s="142">
        <f>SUM(E15:E28)</f>
        <v>-58829633.5</v>
      </c>
      <c r="F31" s="129"/>
      <c r="G31" s="142">
        <f>SUM(G15:G28)</f>
        <v>-973320.90999999642</v>
      </c>
      <c r="H31" s="129"/>
      <c r="I31" s="142">
        <f>SUM(I15:I28)</f>
        <v>-13144810.390000001</v>
      </c>
      <c r="J31" s="129"/>
      <c r="K31" s="142">
        <f>SUM(K15:K28)</f>
        <v>-14118131.299999997</v>
      </c>
      <c r="L31" s="129"/>
      <c r="M31" s="142">
        <f>SUM(M15:M28)</f>
        <v>0</v>
      </c>
      <c r="N31" s="129"/>
      <c r="O31" s="142">
        <f>SUM(O15:O28)</f>
        <v>-14118131.299999997</v>
      </c>
      <c r="P31" s="129"/>
      <c r="Q31" s="142">
        <f>SUM(Q15:Q28)</f>
        <v>0</v>
      </c>
      <c r="R31" s="129"/>
      <c r="S31" s="142">
        <f>SUM(S15:S28)</f>
        <v>-14118131.299999997</v>
      </c>
      <c r="T31" s="140" t="s">
        <v>20</v>
      </c>
    </row>
    <row r="32" spans="1:20" ht="24.9" customHeight="1" thickTop="1" x14ac:dyDescent="0.25">
      <c r="A32" s="42" t="s">
        <v>398</v>
      </c>
    </row>
    <row r="33" spans="1:20" ht="14.25" customHeight="1" x14ac:dyDescent="0.25">
      <c r="A33" s="317" t="s">
        <v>34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7" t="s">
        <v>12</v>
      </c>
    </row>
    <row r="35" spans="1:20" ht="14.25" customHeight="1" x14ac:dyDescent="0.25">
      <c r="A35" s="317" t="s">
        <v>12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20R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D23" transitionEvaluation="1">
    <pageSetUpPr fitToPage="1"/>
  </sheetPr>
  <dimension ref="A1:U47"/>
  <sheetViews>
    <sheetView showGridLines="0" topLeftCell="D23" workbookViewId="0">
      <selection activeCell="K39" sqref="K39"/>
    </sheetView>
  </sheetViews>
  <sheetFormatPr defaultColWidth="14.59765625" defaultRowHeight="6.9" customHeight="1" x14ac:dyDescent="0.2"/>
  <cols>
    <col min="1" max="1" width="30.59765625" style="162" customWidth="1"/>
    <col min="2" max="2" width="3.59765625" style="162" customWidth="1"/>
    <col min="3" max="3" width="16.19921875" style="162" customWidth="1"/>
    <col min="4" max="4" width="1.59765625" style="163" customWidth="1"/>
    <col min="5" max="5" width="16.19921875" style="162" customWidth="1"/>
    <col min="6" max="6" width="1.59765625" style="163" customWidth="1"/>
    <col min="7" max="7" width="16.19921875" style="162" customWidth="1"/>
    <col min="8" max="8" width="1.59765625" style="163" customWidth="1"/>
    <col min="9" max="9" width="16.3984375" style="162" customWidth="1"/>
    <col min="10" max="10" width="1.59765625" style="163" customWidth="1"/>
    <col min="11" max="11" width="16.3984375" style="162" customWidth="1"/>
    <col min="12" max="12" width="1.59765625" style="163" customWidth="1"/>
    <col min="13" max="13" width="16.19921875" style="162" customWidth="1"/>
    <col min="14" max="14" width="1.59765625" style="163" customWidth="1"/>
    <col min="15" max="15" width="11.3984375" style="162" customWidth="1"/>
    <col min="16" max="16384" width="14.59765625" style="162"/>
  </cols>
  <sheetData>
    <row r="1" spans="1:15" s="285" customFormat="1" ht="10.5" customHeight="1" x14ac:dyDescent="0.25">
      <c r="A1" s="287" t="s">
        <v>0</v>
      </c>
      <c r="D1" s="284"/>
      <c r="F1" s="284"/>
      <c r="H1" s="284"/>
      <c r="J1" s="284"/>
      <c r="L1" s="284"/>
      <c r="N1" s="284"/>
    </row>
    <row r="2" spans="1:15" s="285" customFormat="1" ht="10.5" customHeight="1" x14ac:dyDescent="0.25">
      <c r="A2" s="3" t="s">
        <v>583</v>
      </c>
      <c r="D2" s="284"/>
      <c r="F2" s="284"/>
      <c r="H2" s="284"/>
      <c r="J2" s="284"/>
      <c r="L2" s="284"/>
      <c r="N2" s="284"/>
    </row>
    <row r="3" spans="1:15" s="285" customFormat="1" ht="10.5" customHeight="1" x14ac:dyDescent="0.25">
      <c r="A3" s="3" t="s">
        <v>273</v>
      </c>
      <c r="D3" s="284"/>
      <c r="F3" s="284"/>
      <c r="H3" s="284"/>
      <c r="J3" s="284"/>
      <c r="L3" s="284"/>
      <c r="N3" s="284"/>
    </row>
    <row r="4" spans="1:15" s="285" customFormat="1" ht="10.5" customHeight="1" x14ac:dyDescent="0.25">
      <c r="A4" s="287" t="s">
        <v>79</v>
      </c>
      <c r="D4" s="284"/>
      <c r="F4" s="284"/>
      <c r="H4" s="284"/>
      <c r="J4" s="284"/>
      <c r="L4" s="284"/>
      <c r="N4" s="284"/>
    </row>
    <row r="5" spans="1:15" s="285" customFormat="1" ht="10.5" customHeight="1" x14ac:dyDescent="0.25">
      <c r="A5" s="112" t="str">
        <f>ELIST.XLS!A5</f>
        <v>FOR THE 6 MONTHS ENDED 06-30-2001</v>
      </c>
      <c r="D5" s="284"/>
      <c r="F5" s="284"/>
      <c r="H5" s="284"/>
      <c r="J5" s="284"/>
      <c r="L5" s="284"/>
      <c r="N5" s="284"/>
    </row>
    <row r="6" spans="1:15" s="285" customFormat="1" ht="10.5" customHeight="1" x14ac:dyDescent="0.25">
      <c r="D6" s="284"/>
      <c r="F6" s="284"/>
      <c r="H6" s="284"/>
      <c r="J6" s="284"/>
      <c r="L6" s="284"/>
      <c r="N6" s="284"/>
      <c r="O6" s="290" t="str">
        <f>A2</f>
        <v>COMPANY 20R</v>
      </c>
    </row>
    <row r="7" spans="1:15" s="285" customFormat="1" ht="10.5" customHeight="1" x14ac:dyDescent="0.25">
      <c r="A7" s="288" t="str">
        <f>'E8.XLS'!A7</f>
        <v>PREPARED BY: Carrie Chaffin</v>
      </c>
      <c r="D7" s="284"/>
      <c r="F7" s="284"/>
      <c r="H7" s="284"/>
      <c r="J7" s="284"/>
      <c r="L7" s="284"/>
      <c r="N7" s="284"/>
      <c r="O7" s="282" t="s">
        <v>80</v>
      </c>
    </row>
    <row r="8" spans="1:15" s="285" customFormat="1" ht="10.5" customHeight="1" x14ac:dyDescent="0.25">
      <c r="A8" s="287" t="str">
        <f>'E8.XLS'!A8</f>
        <v>EXTENSION: x53907</v>
      </c>
      <c r="D8" s="284"/>
      <c r="F8" s="284"/>
      <c r="H8" s="284"/>
      <c r="J8" s="284"/>
      <c r="L8" s="284"/>
      <c r="N8" s="284"/>
      <c r="O8" s="284"/>
    </row>
    <row r="9" spans="1:15" s="285" customFormat="1" ht="12" customHeight="1" thickBot="1" x14ac:dyDescent="0.3">
      <c r="A9" s="284"/>
      <c r="B9" s="284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</row>
    <row r="10" spans="1:15" s="110" customFormat="1" ht="14.4" thickTop="1" x14ac:dyDescent="0.3">
      <c r="A10" s="54"/>
      <c r="B10" s="55"/>
      <c r="C10" s="305" t="s">
        <v>543</v>
      </c>
      <c r="D10" s="55"/>
      <c r="E10" s="55"/>
      <c r="F10" s="55"/>
      <c r="G10" s="56" t="s">
        <v>408</v>
      </c>
      <c r="H10" s="55"/>
      <c r="I10" s="663" t="s">
        <v>270</v>
      </c>
      <c r="J10" s="664"/>
      <c r="K10" s="664"/>
      <c r="L10" s="55"/>
      <c r="M10" s="55"/>
      <c r="N10" s="55"/>
      <c r="O10" s="57"/>
    </row>
    <row r="11" spans="1:15" s="110" customFormat="1" ht="13.8" x14ac:dyDescent="0.3">
      <c r="A11" s="58" t="s">
        <v>6</v>
      </c>
      <c r="B11" s="59"/>
      <c r="C11" s="60" t="s">
        <v>9</v>
      </c>
      <c r="D11" s="59"/>
      <c r="E11" s="432" t="s">
        <v>282</v>
      </c>
      <c r="F11" s="59"/>
      <c r="G11" s="60" t="s">
        <v>269</v>
      </c>
      <c r="H11" s="59"/>
      <c r="I11" s="60" t="s">
        <v>271</v>
      </c>
      <c r="J11" s="434"/>
      <c r="K11" s="60" t="s">
        <v>281</v>
      </c>
      <c r="L11" s="432"/>
      <c r="M11" s="60" t="s">
        <v>9</v>
      </c>
      <c r="N11" s="59"/>
      <c r="O11" s="61"/>
    </row>
    <row r="12" spans="1:15" s="110" customFormat="1" ht="13.2" thickBot="1" x14ac:dyDescent="0.3">
      <c r="A12" s="62"/>
      <c r="B12" s="63"/>
      <c r="C12" s="64" t="s">
        <v>25</v>
      </c>
      <c r="D12" s="63"/>
      <c r="E12" s="64" t="s">
        <v>9</v>
      </c>
      <c r="F12" s="63"/>
      <c r="G12" s="64" t="s">
        <v>9</v>
      </c>
      <c r="H12" s="63"/>
      <c r="I12" s="64" t="s">
        <v>9</v>
      </c>
      <c r="J12" s="63"/>
      <c r="K12" s="64" t="s">
        <v>272</v>
      </c>
      <c r="L12" s="63"/>
      <c r="M12" s="64" t="s">
        <v>27</v>
      </c>
      <c r="N12" s="63"/>
      <c r="O12" s="65" t="s">
        <v>28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5" customFormat="1" ht="10.5" customHeight="1" x14ac:dyDescent="0.25">
      <c r="A14" s="282" t="s">
        <v>442</v>
      </c>
      <c r="B14" s="283"/>
      <c r="C14" s="283"/>
      <c r="D14" s="284"/>
      <c r="F14" s="284"/>
      <c r="H14" s="284"/>
      <c r="J14" s="284"/>
      <c r="L14" s="284"/>
      <c r="N14" s="284"/>
    </row>
    <row r="15" spans="1:15" s="285" customFormat="1" ht="10.5" customHeight="1" x14ac:dyDescent="0.25">
      <c r="A15" s="286" t="s">
        <v>81</v>
      </c>
      <c r="B15" s="283"/>
      <c r="C15" s="283"/>
      <c r="D15" s="284"/>
      <c r="F15" s="284"/>
      <c r="H15" s="284"/>
      <c r="J15" s="284"/>
      <c r="L15" s="284"/>
      <c r="N15" s="284"/>
    </row>
    <row r="16" spans="1:15" s="285" customFormat="1" ht="10.5" customHeight="1" x14ac:dyDescent="0.25">
      <c r="A16" s="286" t="s">
        <v>82</v>
      </c>
      <c r="B16" s="283"/>
      <c r="C16" s="283"/>
      <c r="D16" s="284"/>
      <c r="F16" s="284"/>
      <c r="H16" s="284"/>
      <c r="J16" s="284"/>
      <c r="L16" s="284"/>
      <c r="N16" s="284"/>
    </row>
    <row r="17" spans="1:21" s="285" customFormat="1" ht="10.5" customHeight="1" x14ac:dyDescent="0.25">
      <c r="D17" s="284"/>
      <c r="F17" s="284"/>
      <c r="H17" s="284"/>
      <c r="J17" s="284"/>
      <c r="L17" s="284"/>
      <c r="N17" s="284"/>
    </row>
    <row r="18" spans="1:21" s="285" customFormat="1" ht="10.5" customHeight="1" x14ac:dyDescent="0.25">
      <c r="A18" s="284"/>
      <c r="C18" s="291"/>
      <c r="D18" s="284"/>
      <c r="E18" s="291"/>
      <c r="F18" s="284"/>
      <c r="G18" s="291"/>
      <c r="H18" s="284"/>
      <c r="I18" s="291"/>
      <c r="J18" s="284"/>
      <c r="K18" s="291"/>
      <c r="L18" s="284"/>
      <c r="M18" s="291"/>
      <c r="N18" s="284"/>
      <c r="O18" s="291"/>
    </row>
    <row r="19" spans="1:21" s="285" customFormat="1" ht="10.5" customHeight="1" x14ac:dyDescent="0.25">
      <c r="A19" s="282" t="s">
        <v>286</v>
      </c>
      <c r="D19" s="284"/>
      <c r="F19" s="284"/>
      <c r="H19" s="284"/>
      <c r="J19" s="284"/>
      <c r="L19" s="284"/>
      <c r="N19" s="284"/>
    </row>
    <row r="20" spans="1:21" s="285" customFormat="1" ht="10.5" customHeight="1" x14ac:dyDescent="0.25">
      <c r="A20" s="284"/>
      <c r="D20" s="284"/>
      <c r="E20" s="289"/>
      <c r="F20" s="284"/>
      <c r="G20" s="289"/>
      <c r="H20" s="284"/>
      <c r="J20" s="284"/>
      <c r="L20" s="284"/>
      <c r="N20" s="284"/>
    </row>
    <row r="21" spans="1:21" s="285" customFormat="1" ht="21" customHeight="1" x14ac:dyDescent="0.25">
      <c r="A21" s="660" t="s">
        <v>549</v>
      </c>
      <c r="B21" s="284"/>
      <c r="C21" s="292">
        <v>0</v>
      </c>
      <c r="D21" s="294"/>
      <c r="E21" s="292">
        <v>145530.79</v>
      </c>
      <c r="F21" s="66"/>
      <c r="G21" s="292"/>
      <c r="H21" s="294"/>
      <c r="I21" s="292"/>
      <c r="J21" s="294"/>
      <c r="K21" s="292"/>
      <c r="L21" s="294"/>
      <c r="M21" s="68">
        <f>SUM(C21:I21)</f>
        <v>145530.79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660" t="s">
        <v>602</v>
      </c>
      <c r="B22" s="293"/>
      <c r="C22" s="292"/>
      <c r="D22" s="294"/>
      <c r="E22" s="292">
        <v>-370352.84</v>
      </c>
      <c r="F22" s="66"/>
      <c r="G22" s="292"/>
      <c r="H22" s="294"/>
      <c r="I22" s="292"/>
      <c r="J22" s="294"/>
      <c r="K22" s="292"/>
      <c r="L22" s="294"/>
      <c r="M22" s="68">
        <f t="shared" ref="M22:M38" si="0">SUM(C22:I22)</f>
        <v>-370352.84</v>
      </c>
      <c r="N22" s="48"/>
      <c r="O22" s="67"/>
    </row>
    <row r="23" spans="1:21" s="110" customFormat="1" ht="12.75" customHeight="1" x14ac:dyDescent="0.25">
      <c r="A23" s="660" t="s">
        <v>603</v>
      </c>
      <c r="B23" s="293"/>
      <c r="C23" s="292"/>
      <c r="D23" s="294"/>
      <c r="E23" s="292">
        <v>-533750.01</v>
      </c>
      <c r="F23" s="66"/>
      <c r="G23" s="292"/>
      <c r="H23" s="294"/>
      <c r="I23" s="292"/>
      <c r="J23" s="294"/>
      <c r="K23" s="292"/>
      <c r="L23" s="294"/>
      <c r="M23" s="68">
        <f t="shared" si="0"/>
        <v>-533750.01</v>
      </c>
      <c r="N23" s="48"/>
      <c r="O23" s="67"/>
    </row>
    <row r="24" spans="1:21" s="110" customFormat="1" ht="12.75" customHeight="1" x14ac:dyDescent="0.25">
      <c r="A24" s="292" t="s">
        <v>604</v>
      </c>
      <c r="B24" s="293"/>
      <c r="C24" s="292"/>
      <c r="D24" s="294"/>
      <c r="E24" s="292">
        <v>-1500000</v>
      </c>
      <c r="F24" s="66"/>
      <c r="G24" s="292"/>
      <c r="H24" s="294"/>
      <c r="I24" s="292"/>
      <c r="J24" s="294"/>
      <c r="K24" s="292"/>
      <c r="L24" s="294"/>
      <c r="M24" s="68">
        <f t="shared" si="0"/>
        <v>-1500000</v>
      </c>
      <c r="N24" s="48"/>
      <c r="O24" s="67"/>
    </row>
    <row r="25" spans="1:21" s="110" customFormat="1" ht="12.75" customHeight="1" x14ac:dyDescent="0.25">
      <c r="A25" s="292"/>
      <c r="B25" s="293"/>
      <c r="C25" s="292"/>
      <c r="D25" s="294"/>
      <c r="E25" s="292"/>
      <c r="F25" s="66"/>
      <c r="G25" s="292"/>
      <c r="H25" s="294"/>
      <c r="I25" s="292"/>
      <c r="J25" s="294"/>
      <c r="K25" s="292"/>
      <c r="L25" s="294"/>
      <c r="M25" s="68">
        <f t="shared" si="0"/>
        <v>0</v>
      </c>
      <c r="N25" s="48"/>
      <c r="O25" s="67"/>
    </row>
    <row r="26" spans="1:21" s="110" customFormat="1" ht="12.75" customHeight="1" x14ac:dyDescent="0.25">
      <c r="A26" s="292"/>
      <c r="B26" s="293"/>
      <c r="C26" s="292"/>
      <c r="D26" s="294"/>
      <c r="E26" s="292"/>
      <c r="F26" s="66"/>
      <c r="G26" s="292"/>
      <c r="H26" s="294"/>
      <c r="I26" s="292"/>
      <c r="J26" s="294"/>
      <c r="K26" s="292"/>
      <c r="L26" s="294"/>
      <c r="M26" s="68">
        <f t="shared" si="0"/>
        <v>0</v>
      </c>
      <c r="N26" s="48"/>
      <c r="O26" s="67"/>
    </row>
    <row r="27" spans="1:21" s="110" customFormat="1" ht="12.75" customHeight="1" x14ac:dyDescent="0.25">
      <c r="A27" s="292"/>
      <c r="B27" s="293"/>
      <c r="C27" s="292"/>
      <c r="D27" s="294"/>
      <c r="E27" s="292"/>
      <c r="F27" s="66"/>
      <c r="G27" s="292"/>
      <c r="H27" s="294"/>
      <c r="I27" s="292"/>
      <c r="J27" s="294"/>
      <c r="K27" s="292"/>
      <c r="L27" s="294"/>
      <c r="M27" s="68">
        <f t="shared" si="0"/>
        <v>0</v>
      </c>
      <c r="N27" s="48"/>
      <c r="O27" s="67"/>
    </row>
    <row r="28" spans="1:21" s="110" customFormat="1" ht="12.75" customHeight="1" x14ac:dyDescent="0.25">
      <c r="A28" s="292"/>
      <c r="B28" s="293"/>
      <c r="C28" s="292"/>
      <c r="D28" s="294"/>
      <c r="E28" s="292"/>
      <c r="F28" s="66"/>
      <c r="G28" s="292"/>
      <c r="H28" s="294"/>
      <c r="I28" s="292"/>
      <c r="J28" s="294"/>
      <c r="K28" s="292"/>
      <c r="L28" s="294"/>
      <c r="M28" s="68">
        <f t="shared" si="0"/>
        <v>0</v>
      </c>
      <c r="N28" s="48"/>
      <c r="O28" s="67"/>
    </row>
    <row r="29" spans="1:21" s="110" customFormat="1" ht="12.75" customHeight="1" x14ac:dyDescent="0.25">
      <c r="A29" s="292"/>
      <c r="B29" s="293"/>
      <c r="C29" s="292"/>
      <c r="D29" s="294"/>
      <c r="E29" s="292"/>
      <c r="F29" s="66"/>
      <c r="G29" s="292"/>
      <c r="H29" s="294"/>
      <c r="I29" s="292"/>
      <c r="J29" s="294"/>
      <c r="K29" s="292"/>
      <c r="L29" s="294"/>
      <c r="M29" s="68">
        <f t="shared" si="0"/>
        <v>0</v>
      </c>
      <c r="N29" s="48"/>
      <c r="O29" s="67"/>
    </row>
    <row r="30" spans="1:21" s="110" customFormat="1" ht="12.75" customHeight="1" x14ac:dyDescent="0.25">
      <c r="A30" s="292"/>
      <c r="B30" s="293"/>
      <c r="C30" s="292"/>
      <c r="D30" s="294"/>
      <c r="E30" s="292"/>
      <c r="F30" s="66"/>
      <c r="G30" s="292"/>
      <c r="H30" s="294"/>
      <c r="I30" s="292"/>
      <c r="J30" s="294"/>
      <c r="K30" s="292"/>
      <c r="L30" s="294"/>
      <c r="M30" s="68">
        <f t="shared" si="0"/>
        <v>0</v>
      </c>
      <c r="N30" s="48"/>
      <c r="O30" s="67"/>
    </row>
    <row r="31" spans="1:21" s="110" customFormat="1" ht="12.75" customHeight="1" x14ac:dyDescent="0.25">
      <c r="A31" s="292"/>
      <c r="B31" s="293"/>
      <c r="C31" s="292"/>
      <c r="D31" s="294"/>
      <c r="E31" s="292"/>
      <c r="F31" s="66"/>
      <c r="G31" s="292"/>
      <c r="H31" s="294"/>
      <c r="I31" s="292"/>
      <c r="J31" s="294"/>
      <c r="K31" s="292"/>
      <c r="L31" s="294"/>
      <c r="M31" s="68">
        <f t="shared" si="0"/>
        <v>0</v>
      </c>
      <c r="N31" s="48"/>
      <c r="O31" s="67"/>
    </row>
    <row r="32" spans="1:21" s="110" customFormat="1" ht="12.75" customHeight="1" x14ac:dyDescent="0.25">
      <c r="A32" s="292"/>
      <c r="B32" s="293"/>
      <c r="C32" s="292"/>
      <c r="D32" s="294"/>
      <c r="E32" s="292"/>
      <c r="F32" s="66"/>
      <c r="G32" s="292"/>
      <c r="H32" s="294"/>
      <c r="I32" s="292"/>
      <c r="J32" s="294"/>
      <c r="K32" s="292"/>
      <c r="L32" s="294"/>
      <c r="M32" s="68">
        <f t="shared" si="0"/>
        <v>0</v>
      </c>
      <c r="N32" s="48"/>
      <c r="O32" s="67"/>
    </row>
    <row r="33" spans="1:21" s="110" customFormat="1" ht="12.75" customHeight="1" x14ac:dyDescent="0.25">
      <c r="A33" s="292"/>
      <c r="B33" s="293"/>
      <c r="C33" s="292"/>
      <c r="D33" s="294"/>
      <c r="E33" s="292"/>
      <c r="F33" s="66"/>
      <c r="G33" s="292"/>
      <c r="H33" s="294"/>
      <c r="I33" s="292"/>
      <c r="J33" s="294"/>
      <c r="K33" s="292"/>
      <c r="L33" s="294"/>
      <c r="M33" s="68">
        <f t="shared" si="0"/>
        <v>0</v>
      </c>
      <c r="N33" s="48"/>
      <c r="O33" s="67"/>
    </row>
    <row r="34" spans="1:21" s="110" customFormat="1" ht="12.75" customHeight="1" x14ac:dyDescent="0.25">
      <c r="A34" s="292"/>
      <c r="B34" s="293"/>
      <c r="C34" s="292"/>
      <c r="D34" s="294"/>
      <c r="E34" s="292"/>
      <c r="F34" s="66"/>
      <c r="G34" s="292"/>
      <c r="H34" s="294"/>
      <c r="I34" s="292"/>
      <c r="J34" s="294"/>
      <c r="K34" s="292"/>
      <c r="L34" s="294"/>
      <c r="M34" s="68">
        <f t="shared" si="0"/>
        <v>0</v>
      </c>
      <c r="N34" s="48"/>
      <c r="O34" s="67"/>
    </row>
    <row r="35" spans="1:21" s="110" customFormat="1" ht="12.75" customHeight="1" x14ac:dyDescent="0.25">
      <c r="A35" s="292"/>
      <c r="B35" s="293"/>
      <c r="C35" s="292"/>
      <c r="D35" s="294"/>
      <c r="E35" s="292"/>
      <c r="F35" s="66"/>
      <c r="G35" s="292"/>
      <c r="H35" s="294"/>
      <c r="I35" s="292"/>
      <c r="J35" s="294"/>
      <c r="K35" s="292"/>
      <c r="L35" s="294"/>
      <c r="M35" s="68">
        <f t="shared" si="0"/>
        <v>0</v>
      </c>
      <c r="N35" s="48"/>
      <c r="O35" s="67"/>
    </row>
    <row r="36" spans="1:21" s="110" customFormat="1" ht="12.75" customHeight="1" x14ac:dyDescent="0.25">
      <c r="A36" s="292"/>
      <c r="B36" s="293"/>
      <c r="C36" s="292"/>
      <c r="D36" s="294"/>
      <c r="E36" s="292"/>
      <c r="F36" s="66"/>
      <c r="G36" s="292"/>
      <c r="H36" s="294"/>
      <c r="I36" s="292"/>
      <c r="J36" s="294"/>
      <c r="K36" s="292"/>
      <c r="L36" s="294"/>
      <c r="M36" s="68">
        <f t="shared" si="0"/>
        <v>0</v>
      </c>
      <c r="N36" s="48"/>
      <c r="O36" s="67"/>
    </row>
    <row r="37" spans="1:21" s="110" customFormat="1" ht="12.75" customHeight="1" x14ac:dyDescent="0.25">
      <c r="A37" s="292"/>
      <c r="B37" s="293"/>
      <c r="C37" s="292"/>
      <c r="D37" s="294"/>
      <c r="E37" s="292"/>
      <c r="F37" s="66"/>
      <c r="G37" s="292"/>
      <c r="H37" s="294"/>
      <c r="I37" s="292"/>
      <c r="J37" s="294"/>
      <c r="K37" s="292"/>
      <c r="L37" s="294"/>
      <c r="M37" s="68">
        <f t="shared" si="0"/>
        <v>0</v>
      </c>
      <c r="N37" s="48"/>
      <c r="O37" s="67"/>
    </row>
    <row r="38" spans="1:21" s="110" customFormat="1" ht="12.75" customHeight="1" x14ac:dyDescent="0.25">
      <c r="A38" s="292"/>
      <c r="B38" s="293"/>
      <c r="C38" s="292"/>
      <c r="D38" s="294"/>
      <c r="E38" s="292"/>
      <c r="F38" s="66"/>
      <c r="G38" s="292"/>
      <c r="H38" s="294"/>
      <c r="I38" s="292"/>
      <c r="J38" s="294"/>
      <c r="K38" s="292"/>
      <c r="L38" s="294"/>
      <c r="M38" s="68">
        <f t="shared" si="0"/>
        <v>0</v>
      </c>
      <c r="N38" s="48"/>
      <c r="O38" s="67"/>
    </row>
    <row r="39" spans="1:21" s="285" customFormat="1" ht="10.5" customHeight="1" x14ac:dyDescent="0.25">
      <c r="A39" s="284"/>
      <c r="D39" s="284"/>
      <c r="F39" s="284"/>
      <c r="H39" s="284"/>
      <c r="J39" s="284"/>
      <c r="L39" s="284"/>
      <c r="N39" s="284"/>
    </row>
    <row r="40" spans="1:21" s="285" customFormat="1" ht="15.75" customHeight="1" thickBot="1" x14ac:dyDescent="0.35">
      <c r="A40" s="290" t="s">
        <v>83</v>
      </c>
      <c r="C40" s="72">
        <f>SUM(C21:C39)</f>
        <v>0</v>
      </c>
      <c r="D40" s="381"/>
      <c r="E40" s="72">
        <f>SUM(E21:E39)</f>
        <v>-2258572.06</v>
      </c>
      <c r="F40" s="381"/>
      <c r="G40" s="72">
        <f>SUM(G21:G39)</f>
        <v>0</v>
      </c>
      <c r="H40" s="381"/>
      <c r="I40" s="72">
        <f>SUM(I21:I39)</f>
        <v>0</v>
      </c>
      <c r="J40" s="381"/>
      <c r="K40" s="382"/>
      <c r="L40" s="381"/>
      <c r="M40" s="72">
        <f>SUM(M21:M39)</f>
        <v>-2258572.06</v>
      </c>
      <c r="N40" s="48"/>
      <c r="O40" s="48"/>
      <c r="P40" s="125"/>
      <c r="Q40" s="125"/>
      <c r="R40" s="125"/>
      <c r="S40" s="125"/>
      <c r="T40" s="125"/>
      <c r="U40" s="125"/>
    </row>
    <row r="41" spans="1:21" s="285" customFormat="1" ht="10.5" customHeight="1" thickTop="1" x14ac:dyDescent="0.25">
      <c r="A41" s="259" t="s">
        <v>40</v>
      </c>
      <c r="C41" s="291"/>
      <c r="D41" s="284"/>
      <c r="E41" s="291"/>
      <c r="F41" s="284"/>
      <c r="G41" s="291"/>
      <c r="H41" s="284"/>
      <c r="I41" s="291"/>
      <c r="J41" s="284"/>
      <c r="K41" s="291"/>
      <c r="L41" s="284"/>
      <c r="M41" s="291"/>
      <c r="N41" s="284"/>
      <c r="O41" s="291"/>
    </row>
    <row r="42" spans="1:21" s="285" customFormat="1" ht="9" customHeight="1" x14ac:dyDescent="0.25">
      <c r="A42" s="318" t="s">
        <v>34</v>
      </c>
      <c r="D42" s="284"/>
      <c r="F42" s="284"/>
      <c r="H42" s="284"/>
      <c r="J42" s="284"/>
      <c r="L42" s="284"/>
      <c r="N42" s="284"/>
    </row>
    <row r="43" spans="1:21" s="285" customFormat="1" ht="8.25" customHeight="1" x14ac:dyDescent="0.25">
      <c r="A43" s="318"/>
      <c r="D43" s="284"/>
      <c r="F43" s="284"/>
      <c r="H43" s="284"/>
      <c r="J43" s="284"/>
      <c r="L43" s="284"/>
      <c r="N43" s="284"/>
      <c r="O43" s="290" t="str">
        <f>A2</f>
        <v>COMPANY 20R</v>
      </c>
    </row>
    <row r="44" spans="1:21" s="285" customFormat="1" ht="9" customHeight="1" x14ac:dyDescent="0.25">
      <c r="A44" s="318"/>
      <c r="D44" s="284"/>
      <c r="F44" s="284"/>
      <c r="H44" s="284"/>
      <c r="J44" s="284"/>
      <c r="L44" s="284"/>
      <c r="N44" s="284"/>
      <c r="O44" s="282" t="s">
        <v>80</v>
      </c>
    </row>
    <row r="45" spans="1:21" s="285" customFormat="1" ht="9" customHeight="1" x14ac:dyDescent="0.25">
      <c r="D45" s="284"/>
      <c r="F45" s="284"/>
      <c r="H45" s="284"/>
      <c r="J45" s="284"/>
      <c r="L45" s="284"/>
      <c r="N45" s="284"/>
    </row>
    <row r="46" spans="1:21" ht="6.9" customHeight="1" x14ac:dyDescent="0.25">
      <c r="A46" s="280"/>
      <c r="B46" s="280"/>
      <c r="C46" s="280"/>
      <c r="D46" s="281"/>
      <c r="E46" s="280"/>
      <c r="F46" s="281"/>
      <c r="G46" s="280"/>
      <c r="H46" s="281"/>
      <c r="I46" s="280"/>
      <c r="J46" s="281"/>
      <c r="K46" s="280"/>
      <c r="L46" s="281"/>
      <c r="M46" s="280"/>
      <c r="N46" s="281"/>
      <c r="O46" s="280"/>
    </row>
    <row r="47" spans="1:21" ht="6.9" customHeight="1" x14ac:dyDescent="0.25">
      <c r="A47" s="280"/>
      <c r="B47" s="280"/>
      <c r="C47" s="280"/>
      <c r="D47" s="281"/>
      <c r="E47" s="280"/>
      <c r="F47" s="281"/>
      <c r="G47" s="280"/>
      <c r="H47" s="281"/>
      <c r="I47" s="280"/>
      <c r="J47" s="281"/>
      <c r="K47" s="280"/>
      <c r="L47" s="281"/>
      <c r="M47" s="280"/>
      <c r="N47" s="281"/>
      <c r="O47" s="280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6" sqref="A6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498</v>
      </c>
      <c r="C2" s="4"/>
    </row>
    <row r="3" spans="1:19" ht="15" customHeight="1" x14ac:dyDescent="0.25">
      <c r="A3" s="3" t="s">
        <v>273</v>
      </c>
      <c r="C3" s="4"/>
    </row>
    <row r="4" spans="1:19" ht="15" customHeight="1" x14ac:dyDescent="0.25">
      <c r="A4" s="1" t="s">
        <v>464</v>
      </c>
    </row>
    <row r="5" spans="1:19" ht="15" customHeight="1" x14ac:dyDescent="0.25">
      <c r="A5" s="112" t="str">
        <f>ELIST.XLS!A5</f>
        <v>FOR THE 6 MONTHS ENDED 06-30-2001</v>
      </c>
    </row>
    <row r="6" spans="1:19" ht="15" customHeight="1" x14ac:dyDescent="0.25"/>
    <row r="7" spans="1:19" ht="15" customHeight="1" x14ac:dyDescent="0.25">
      <c r="A7" s="3" t="s">
        <v>1</v>
      </c>
      <c r="S7" s="20" t="str">
        <f>A2</f>
        <v xml:space="preserve">COMPANY # </v>
      </c>
    </row>
    <row r="8" spans="1:19" ht="15" customHeight="1" thickBot="1" x14ac:dyDescent="0.3">
      <c r="A8" s="1" t="s">
        <v>2</v>
      </c>
      <c r="S8" s="6" t="s">
        <v>18</v>
      </c>
    </row>
    <row r="9" spans="1:19" ht="15" customHeight="1" thickTop="1" x14ac:dyDescent="0.25">
      <c r="A9" s="302"/>
      <c r="B9" s="7"/>
      <c r="C9" s="304" t="s">
        <v>421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3"/>
    </row>
    <row r="10" spans="1:19" ht="15" customHeight="1" x14ac:dyDescent="0.25">
      <c r="A10" s="299"/>
      <c r="B10" s="9"/>
      <c r="C10" s="11" t="s">
        <v>4</v>
      </c>
      <c r="D10" s="9"/>
      <c r="E10" s="10" t="s">
        <v>5</v>
      </c>
      <c r="F10" s="9"/>
      <c r="G10" s="300" t="s">
        <v>449</v>
      </c>
      <c r="H10" s="9"/>
      <c r="I10" s="10" t="s">
        <v>5</v>
      </c>
      <c r="J10" s="9"/>
      <c r="K10" s="300" t="s">
        <v>450</v>
      </c>
      <c r="L10" s="9"/>
      <c r="M10" s="10" t="s">
        <v>5</v>
      </c>
      <c r="N10" s="9"/>
      <c r="O10" s="300" t="s">
        <v>451</v>
      </c>
      <c r="P10" s="9"/>
      <c r="Q10" s="10" t="s">
        <v>5</v>
      </c>
      <c r="R10" s="9"/>
      <c r="S10" s="301" t="s">
        <v>152</v>
      </c>
    </row>
    <row r="11" spans="1:19" ht="15" customHeight="1" x14ac:dyDescent="0.25">
      <c r="A11" s="8" t="s">
        <v>6</v>
      </c>
      <c r="B11" s="9"/>
      <c r="C11" s="10" t="s">
        <v>7</v>
      </c>
      <c r="D11" s="9"/>
      <c r="E11" s="10" t="s">
        <v>8</v>
      </c>
      <c r="F11" s="9"/>
      <c r="G11" s="10" t="s">
        <v>7</v>
      </c>
      <c r="H11" s="9"/>
      <c r="I11" s="11" t="s">
        <v>8</v>
      </c>
      <c r="J11" s="12"/>
      <c r="K11" s="10" t="s">
        <v>7</v>
      </c>
      <c r="L11" s="9"/>
      <c r="M11" s="11" t="s">
        <v>8</v>
      </c>
      <c r="N11" s="9"/>
      <c r="O11" s="10" t="s">
        <v>7</v>
      </c>
      <c r="P11" s="9"/>
      <c r="Q11" s="11" t="s">
        <v>8</v>
      </c>
      <c r="R11" s="9"/>
      <c r="S11" s="13" t="s">
        <v>7</v>
      </c>
    </row>
    <row r="12" spans="1:19" ht="15" customHeight="1" thickBot="1" x14ac:dyDescent="0.3">
      <c r="A12" s="14"/>
      <c r="B12" s="15"/>
      <c r="C12" s="16" t="s">
        <v>9</v>
      </c>
      <c r="D12" s="16"/>
      <c r="E12" s="16" t="s">
        <v>9</v>
      </c>
      <c r="F12" s="15"/>
      <c r="G12" s="16" t="s">
        <v>9</v>
      </c>
      <c r="H12" s="15"/>
      <c r="I12" s="16" t="s">
        <v>9</v>
      </c>
      <c r="J12" s="15"/>
      <c r="K12" s="16" t="s">
        <v>9</v>
      </c>
      <c r="L12" s="15"/>
      <c r="M12" s="16" t="s">
        <v>9</v>
      </c>
      <c r="N12" s="15"/>
      <c r="O12" s="16" t="s">
        <v>9</v>
      </c>
      <c r="P12" s="15"/>
      <c r="Q12" s="16" t="s">
        <v>9</v>
      </c>
      <c r="R12" s="15"/>
      <c r="S12" s="17" t="s">
        <v>9</v>
      </c>
    </row>
    <row r="13" spans="1:19" ht="15" customHeight="1" thickTop="1" x14ac:dyDescent="0.25">
      <c r="A13" s="108" t="s">
        <v>10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441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 t="s">
        <v>19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20</v>
      </c>
    </row>
    <row r="34" spans="1:20" ht="24.9" customHeight="1" thickBot="1" x14ac:dyDescent="0.3">
      <c r="A34" s="6" t="s">
        <v>21</v>
      </c>
      <c r="B34" s="20" t="s">
        <v>20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20</v>
      </c>
    </row>
    <row r="35" spans="1:20" ht="24.9" customHeight="1" thickTop="1" x14ac:dyDescent="0.25">
      <c r="A35" s="22" t="s">
        <v>22</v>
      </c>
    </row>
    <row r="36" spans="1:20" ht="15.75" customHeight="1" x14ac:dyDescent="0.25">
      <c r="A36" s="22" t="s">
        <v>17</v>
      </c>
      <c r="S36" s="20" t="str">
        <f>S7</f>
        <v xml:space="preserve">COMPANY # 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498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273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465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112" t="s">
        <v>531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29" t="s">
        <v>1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 xml:space="preserve">COMPANY # </v>
      </c>
    </row>
    <row r="8" spans="1:21" ht="13.2" thickBot="1" x14ac:dyDescent="0.3">
      <c r="A8" s="23" t="s">
        <v>2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274</v>
      </c>
    </row>
    <row r="9" spans="1:21" ht="13.2" thickBot="1" x14ac:dyDescent="0.3">
      <c r="A9" s="471"/>
      <c r="B9" s="472"/>
      <c r="C9" s="473" t="s">
        <v>23</v>
      </c>
      <c r="D9" s="474"/>
      <c r="E9" s="475" t="s">
        <v>25</v>
      </c>
      <c r="F9" s="474"/>
      <c r="G9" s="475" t="s">
        <v>336</v>
      </c>
      <c r="H9" s="476"/>
      <c r="I9" s="477" t="s">
        <v>337</v>
      </c>
      <c r="J9" s="478"/>
      <c r="K9" s="478"/>
      <c r="L9" s="478"/>
      <c r="M9" s="479"/>
      <c r="N9" s="32"/>
      <c r="O9" s="477" t="s">
        <v>338</v>
      </c>
      <c r="P9" s="480"/>
      <c r="Q9" s="481"/>
      <c r="R9" s="32"/>
      <c r="S9" s="475" t="s">
        <v>27</v>
      </c>
      <c r="T9" s="32"/>
      <c r="U9" s="482"/>
    </row>
    <row r="10" spans="1:21" ht="13.8" x14ac:dyDescent="0.3">
      <c r="A10" s="483" t="s">
        <v>275</v>
      </c>
      <c r="B10" s="472"/>
      <c r="C10" s="484" t="s">
        <v>339</v>
      </c>
      <c r="D10" s="474"/>
      <c r="E10" s="485" t="s">
        <v>416</v>
      </c>
      <c r="F10" s="474"/>
      <c r="G10" s="486" t="s">
        <v>340</v>
      </c>
      <c r="H10" s="32"/>
      <c r="I10" s="487"/>
      <c r="J10" s="32"/>
      <c r="K10" s="33"/>
      <c r="L10" s="32"/>
      <c r="M10" s="488" t="s">
        <v>12</v>
      </c>
      <c r="N10" s="32"/>
      <c r="O10" s="488"/>
      <c r="P10" s="33"/>
      <c r="Q10" s="489"/>
      <c r="R10" s="33"/>
      <c r="S10" s="485" t="s">
        <v>452</v>
      </c>
      <c r="T10" s="32"/>
      <c r="U10" s="490"/>
    </row>
    <row r="11" spans="1:21" ht="13.2" thickBot="1" x14ac:dyDescent="0.3">
      <c r="A11" s="491" t="s">
        <v>277</v>
      </c>
      <c r="B11" s="472"/>
      <c r="C11" s="492" t="s">
        <v>341</v>
      </c>
      <c r="D11" s="474"/>
      <c r="E11" s="493" t="s">
        <v>342</v>
      </c>
      <c r="F11" s="474"/>
      <c r="G11" s="493" t="s">
        <v>343</v>
      </c>
      <c r="H11" s="32"/>
      <c r="I11" s="493" t="s">
        <v>278</v>
      </c>
      <c r="J11" s="494"/>
      <c r="K11" s="495" t="s">
        <v>276</v>
      </c>
      <c r="L11" s="494"/>
      <c r="M11" s="493" t="s">
        <v>26</v>
      </c>
      <c r="N11" s="32"/>
      <c r="O11" s="493" t="s">
        <v>56</v>
      </c>
      <c r="P11" s="496"/>
      <c r="Q11" s="497" t="s">
        <v>6</v>
      </c>
      <c r="R11" s="33"/>
      <c r="S11" s="493" t="s">
        <v>342</v>
      </c>
      <c r="T11" s="32"/>
      <c r="U11" s="493" t="s">
        <v>28</v>
      </c>
    </row>
    <row r="12" spans="1:21" x14ac:dyDescent="0.25">
      <c r="A12" s="108" t="s">
        <v>10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441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5"/>
      <c r="B14" s="296"/>
      <c r="C14" s="297"/>
      <c r="D14" s="296"/>
      <c r="E14" s="295"/>
      <c r="F14" s="296"/>
      <c r="G14" s="295"/>
      <c r="H14" s="296"/>
      <c r="I14" s="295"/>
      <c r="J14" s="296"/>
      <c r="K14" s="295"/>
      <c r="L14" s="296"/>
      <c r="M14" s="295"/>
      <c r="N14" s="296"/>
      <c r="O14" s="295"/>
      <c r="P14" s="498"/>
      <c r="Q14" s="295"/>
      <c r="R14" s="39"/>
      <c r="S14" s="40">
        <f t="shared" ref="S14:S35" si="0">SUM(E14:O14)</f>
        <v>0</v>
      </c>
      <c r="T14" s="24"/>
      <c r="U14" s="295"/>
    </row>
    <row r="15" spans="1:21" ht="23.25" customHeight="1" x14ac:dyDescent="0.3">
      <c r="A15" s="295"/>
      <c r="B15" s="296"/>
      <c r="C15" s="297"/>
      <c r="D15" s="296"/>
      <c r="E15" s="295"/>
      <c r="F15" s="296"/>
      <c r="G15" s="295"/>
      <c r="H15" s="296"/>
      <c r="I15" s="295"/>
      <c r="J15" s="296"/>
      <c r="K15" s="295"/>
      <c r="L15" s="296"/>
      <c r="M15" s="295"/>
      <c r="N15" s="296"/>
      <c r="O15" s="295"/>
      <c r="P15" s="498"/>
      <c r="Q15" s="295"/>
      <c r="R15" s="39"/>
      <c r="S15" s="40">
        <f t="shared" si="0"/>
        <v>0</v>
      </c>
      <c r="T15" s="24"/>
      <c r="U15" s="295"/>
    </row>
    <row r="16" spans="1:21" ht="23.25" customHeight="1" x14ac:dyDescent="0.3">
      <c r="A16" s="295"/>
      <c r="B16" s="296"/>
      <c r="C16" s="297"/>
      <c r="D16" s="296"/>
      <c r="E16" s="295"/>
      <c r="F16" s="296"/>
      <c r="G16" s="295"/>
      <c r="H16" s="296"/>
      <c r="I16" s="295"/>
      <c r="J16" s="296"/>
      <c r="K16" s="295"/>
      <c r="L16" s="296"/>
      <c r="M16" s="295"/>
      <c r="N16" s="296"/>
      <c r="O16" s="295"/>
      <c r="P16" s="498"/>
      <c r="Q16" s="295"/>
      <c r="R16" s="39"/>
      <c r="S16" s="40">
        <f t="shared" si="0"/>
        <v>0</v>
      </c>
      <c r="T16" s="24"/>
      <c r="U16" s="295"/>
    </row>
    <row r="17" spans="1:21" ht="23.25" customHeight="1" x14ac:dyDescent="0.3">
      <c r="A17" s="295"/>
      <c r="B17" s="296"/>
      <c r="C17" s="297"/>
      <c r="D17" s="296"/>
      <c r="E17" s="295"/>
      <c r="F17" s="296"/>
      <c r="G17" s="295"/>
      <c r="H17" s="296"/>
      <c r="I17" s="295"/>
      <c r="J17" s="296"/>
      <c r="K17" s="295"/>
      <c r="L17" s="296"/>
      <c r="M17" s="295"/>
      <c r="N17" s="296"/>
      <c r="O17" s="295"/>
      <c r="P17" s="498"/>
      <c r="Q17" s="295"/>
      <c r="R17" s="39"/>
      <c r="S17" s="40">
        <f t="shared" si="0"/>
        <v>0</v>
      </c>
      <c r="T17" s="24"/>
      <c r="U17" s="295"/>
    </row>
    <row r="18" spans="1:21" ht="23.25" customHeight="1" x14ac:dyDescent="0.3">
      <c r="A18" s="295"/>
      <c r="B18" s="296"/>
      <c r="C18" s="297"/>
      <c r="D18" s="296"/>
      <c r="E18" s="295"/>
      <c r="F18" s="296"/>
      <c r="G18" s="295"/>
      <c r="H18" s="296"/>
      <c r="I18" s="295"/>
      <c r="J18" s="296"/>
      <c r="K18" s="295"/>
      <c r="L18" s="296"/>
      <c r="M18" s="295"/>
      <c r="N18" s="296"/>
      <c r="O18" s="295"/>
      <c r="P18" s="498"/>
      <c r="Q18" s="295"/>
      <c r="R18" s="39"/>
      <c r="S18" s="40">
        <f t="shared" si="0"/>
        <v>0</v>
      </c>
      <c r="T18" s="24"/>
      <c r="U18" s="295"/>
    </row>
    <row r="19" spans="1:21" ht="23.25" customHeight="1" x14ac:dyDescent="0.3">
      <c r="A19" s="295"/>
      <c r="B19" s="296"/>
      <c r="C19" s="297"/>
      <c r="D19" s="296"/>
      <c r="E19" s="295"/>
      <c r="F19" s="296"/>
      <c r="G19" s="295"/>
      <c r="H19" s="296"/>
      <c r="I19" s="295"/>
      <c r="J19" s="296"/>
      <c r="K19" s="295"/>
      <c r="L19" s="296"/>
      <c r="M19" s="295"/>
      <c r="N19" s="296"/>
      <c r="O19" s="295"/>
      <c r="P19" s="498"/>
      <c r="Q19" s="295"/>
      <c r="R19" s="39"/>
      <c r="S19" s="40">
        <f t="shared" si="0"/>
        <v>0</v>
      </c>
      <c r="T19" s="24"/>
      <c r="U19" s="295"/>
    </row>
    <row r="20" spans="1:21" ht="23.25" customHeight="1" x14ac:dyDescent="0.3">
      <c r="A20" s="295"/>
      <c r="B20" s="296"/>
      <c r="C20" s="297"/>
      <c r="D20" s="296"/>
      <c r="E20" s="295"/>
      <c r="F20" s="296"/>
      <c r="G20" s="295"/>
      <c r="H20" s="296"/>
      <c r="I20" s="295"/>
      <c r="J20" s="296"/>
      <c r="K20" s="295"/>
      <c r="L20" s="296"/>
      <c r="M20" s="295"/>
      <c r="N20" s="296"/>
      <c r="O20" s="295"/>
      <c r="P20" s="498"/>
      <c r="Q20" s="295"/>
      <c r="R20" s="39"/>
      <c r="S20" s="40">
        <f t="shared" si="0"/>
        <v>0</v>
      </c>
      <c r="T20" s="24"/>
      <c r="U20" s="295"/>
    </row>
    <row r="21" spans="1:21" ht="23.25" customHeight="1" x14ac:dyDescent="0.3">
      <c r="A21" s="295"/>
      <c r="B21" s="296"/>
      <c r="C21" s="297"/>
      <c r="D21" s="296"/>
      <c r="E21" s="295"/>
      <c r="F21" s="296"/>
      <c r="G21" s="295"/>
      <c r="H21" s="296"/>
      <c r="I21" s="295"/>
      <c r="J21" s="296"/>
      <c r="K21" s="295"/>
      <c r="L21" s="296"/>
      <c r="M21" s="295"/>
      <c r="N21" s="296"/>
      <c r="O21" s="295"/>
      <c r="P21" s="498"/>
      <c r="Q21" s="295"/>
      <c r="R21" s="39"/>
      <c r="S21" s="40">
        <f t="shared" si="0"/>
        <v>0</v>
      </c>
      <c r="T21" s="24"/>
      <c r="U21" s="295"/>
    </row>
    <row r="22" spans="1:21" ht="23.25" customHeight="1" x14ac:dyDescent="0.3">
      <c r="A22" s="295"/>
      <c r="B22" s="296"/>
      <c r="C22" s="297"/>
      <c r="D22" s="296"/>
      <c r="E22" s="295"/>
      <c r="F22" s="296"/>
      <c r="G22" s="295"/>
      <c r="H22" s="296"/>
      <c r="I22" s="295"/>
      <c r="J22" s="296"/>
      <c r="K22" s="295"/>
      <c r="L22" s="296"/>
      <c r="M22" s="295"/>
      <c r="N22" s="296"/>
      <c r="O22" s="295"/>
      <c r="P22" s="498"/>
      <c r="Q22" s="295"/>
      <c r="R22" s="39"/>
      <c r="S22" s="40">
        <f t="shared" si="0"/>
        <v>0</v>
      </c>
      <c r="T22" s="24"/>
      <c r="U22" s="295"/>
    </row>
    <row r="23" spans="1:21" ht="23.25" customHeight="1" x14ac:dyDescent="0.3">
      <c r="A23" s="295"/>
      <c r="B23" s="296"/>
      <c r="C23" s="297"/>
      <c r="D23" s="296"/>
      <c r="E23" s="295"/>
      <c r="F23" s="296"/>
      <c r="G23" s="295"/>
      <c r="H23" s="296"/>
      <c r="I23" s="295"/>
      <c r="J23" s="296"/>
      <c r="K23" s="295"/>
      <c r="L23" s="296"/>
      <c r="M23" s="295"/>
      <c r="N23" s="296"/>
      <c r="O23" s="295"/>
      <c r="P23" s="498"/>
      <c r="Q23" s="295"/>
      <c r="R23" s="39"/>
      <c r="S23" s="40">
        <f t="shared" si="0"/>
        <v>0</v>
      </c>
      <c r="T23" s="24"/>
      <c r="U23" s="295"/>
    </row>
    <row r="24" spans="1:21" ht="23.25" customHeight="1" x14ac:dyDescent="0.3">
      <c r="A24" s="295"/>
      <c r="B24" s="296"/>
      <c r="C24" s="297"/>
      <c r="D24" s="296"/>
      <c r="E24" s="295"/>
      <c r="F24" s="296"/>
      <c r="G24" s="295"/>
      <c r="H24" s="296"/>
      <c r="I24" s="295"/>
      <c r="J24" s="296"/>
      <c r="K24" s="295"/>
      <c r="L24" s="296"/>
      <c r="M24" s="295"/>
      <c r="N24" s="296"/>
      <c r="O24" s="295"/>
      <c r="P24" s="498"/>
      <c r="Q24" s="295"/>
      <c r="R24" s="39"/>
      <c r="S24" s="40">
        <f t="shared" si="0"/>
        <v>0</v>
      </c>
      <c r="T24" s="24"/>
      <c r="U24" s="295"/>
    </row>
    <row r="25" spans="1:21" ht="23.25" customHeight="1" x14ac:dyDescent="0.3">
      <c r="A25" s="295"/>
      <c r="B25" s="296"/>
      <c r="C25" s="297"/>
      <c r="D25" s="296"/>
      <c r="E25" s="295"/>
      <c r="F25" s="296"/>
      <c r="G25" s="295"/>
      <c r="H25" s="296"/>
      <c r="I25" s="295"/>
      <c r="J25" s="296"/>
      <c r="K25" s="295"/>
      <c r="L25" s="296"/>
      <c r="M25" s="295"/>
      <c r="N25" s="296"/>
      <c r="O25" s="295"/>
      <c r="P25" s="498"/>
      <c r="Q25" s="295"/>
      <c r="R25" s="39"/>
      <c r="S25" s="40">
        <f t="shared" si="0"/>
        <v>0</v>
      </c>
      <c r="T25" s="24"/>
      <c r="U25" s="295"/>
    </row>
    <row r="26" spans="1:21" ht="23.25" customHeight="1" x14ac:dyDescent="0.3">
      <c r="A26" s="295"/>
      <c r="B26" s="296"/>
      <c r="C26" s="297"/>
      <c r="D26" s="296"/>
      <c r="E26" s="295"/>
      <c r="F26" s="296"/>
      <c r="G26" s="295"/>
      <c r="H26" s="296"/>
      <c r="I26" s="295"/>
      <c r="J26" s="296"/>
      <c r="K26" s="295"/>
      <c r="L26" s="296"/>
      <c r="M26" s="295"/>
      <c r="N26" s="296"/>
      <c r="O26" s="295"/>
      <c r="P26" s="498"/>
      <c r="Q26" s="295"/>
      <c r="R26" s="39"/>
      <c r="S26" s="40">
        <f t="shared" si="0"/>
        <v>0</v>
      </c>
      <c r="T26" s="24"/>
      <c r="U26" s="295"/>
    </row>
    <row r="27" spans="1:21" ht="23.25" customHeight="1" x14ac:dyDescent="0.3">
      <c r="A27" s="295"/>
      <c r="B27" s="296"/>
      <c r="C27" s="297"/>
      <c r="D27" s="296"/>
      <c r="E27" s="295"/>
      <c r="F27" s="296"/>
      <c r="G27" s="295"/>
      <c r="H27" s="296"/>
      <c r="I27" s="295"/>
      <c r="J27" s="296"/>
      <c r="K27" s="295"/>
      <c r="L27" s="296"/>
      <c r="M27" s="295"/>
      <c r="N27" s="296"/>
      <c r="O27" s="295"/>
      <c r="P27" s="498"/>
      <c r="Q27" s="295"/>
      <c r="R27" s="39"/>
      <c r="S27" s="40">
        <f t="shared" si="0"/>
        <v>0</v>
      </c>
      <c r="T27" s="24"/>
      <c r="U27" s="295"/>
    </row>
    <row r="28" spans="1:21" ht="23.25" customHeight="1" x14ac:dyDescent="0.3">
      <c r="A28" s="295"/>
      <c r="B28" s="296"/>
      <c r="C28" s="297"/>
      <c r="D28" s="296"/>
      <c r="E28" s="295"/>
      <c r="F28" s="296"/>
      <c r="G28" s="295"/>
      <c r="H28" s="296"/>
      <c r="I28" s="295"/>
      <c r="J28" s="296"/>
      <c r="K28" s="295"/>
      <c r="L28" s="296"/>
      <c r="M28" s="295"/>
      <c r="N28" s="296"/>
      <c r="O28" s="295"/>
      <c r="P28" s="498"/>
      <c r="Q28" s="295"/>
      <c r="R28" s="39"/>
      <c r="S28" s="40">
        <f t="shared" si="0"/>
        <v>0</v>
      </c>
      <c r="T28" s="24"/>
      <c r="U28" s="295"/>
    </row>
    <row r="29" spans="1:21" ht="23.25" customHeight="1" x14ac:dyDescent="0.3">
      <c r="A29" s="295"/>
      <c r="B29" s="296"/>
      <c r="C29" s="297"/>
      <c r="D29" s="296"/>
      <c r="E29" s="295"/>
      <c r="F29" s="296"/>
      <c r="G29" s="295"/>
      <c r="H29" s="296"/>
      <c r="I29" s="295"/>
      <c r="J29" s="296"/>
      <c r="K29" s="295"/>
      <c r="L29" s="296"/>
      <c r="M29" s="295"/>
      <c r="N29" s="296"/>
      <c r="O29" s="295"/>
      <c r="P29" s="498"/>
      <c r="Q29" s="295"/>
      <c r="R29" s="39"/>
      <c r="S29" s="40">
        <f t="shared" si="0"/>
        <v>0</v>
      </c>
      <c r="T29" s="24"/>
      <c r="U29" s="295"/>
    </row>
    <row r="30" spans="1:21" ht="23.25" customHeight="1" x14ac:dyDescent="0.3">
      <c r="A30" s="295"/>
      <c r="B30" s="296"/>
      <c r="C30" s="297"/>
      <c r="D30" s="296"/>
      <c r="E30" s="295"/>
      <c r="F30" s="296"/>
      <c r="G30" s="295"/>
      <c r="H30" s="296"/>
      <c r="I30" s="295"/>
      <c r="J30" s="296"/>
      <c r="K30" s="295"/>
      <c r="L30" s="296"/>
      <c r="M30" s="295"/>
      <c r="N30" s="296"/>
      <c r="O30" s="295"/>
      <c r="P30" s="498"/>
      <c r="Q30" s="295"/>
      <c r="R30" s="39"/>
      <c r="S30" s="40">
        <f t="shared" si="0"/>
        <v>0</v>
      </c>
      <c r="T30" s="24"/>
      <c r="U30" s="295"/>
    </row>
    <row r="31" spans="1:21" ht="23.25" customHeight="1" x14ac:dyDescent="0.3">
      <c r="A31" s="295"/>
      <c r="B31" s="296"/>
      <c r="C31" s="297"/>
      <c r="D31" s="296"/>
      <c r="E31" s="295"/>
      <c r="F31" s="296"/>
      <c r="G31" s="295"/>
      <c r="H31" s="296"/>
      <c r="I31" s="295"/>
      <c r="J31" s="296"/>
      <c r="K31" s="295"/>
      <c r="L31" s="296"/>
      <c r="M31" s="295"/>
      <c r="N31" s="296"/>
      <c r="O31" s="295"/>
      <c r="P31" s="498"/>
      <c r="Q31" s="295"/>
      <c r="R31" s="39"/>
      <c r="S31" s="40">
        <f t="shared" si="0"/>
        <v>0</v>
      </c>
      <c r="T31" s="24"/>
      <c r="U31" s="295"/>
    </row>
    <row r="32" spans="1:21" ht="23.25" customHeight="1" x14ac:dyDescent="0.3">
      <c r="A32" s="295"/>
      <c r="B32" s="296"/>
      <c r="C32" s="297"/>
      <c r="D32" s="296"/>
      <c r="E32" s="295"/>
      <c r="F32" s="296"/>
      <c r="G32" s="295"/>
      <c r="H32" s="296"/>
      <c r="I32" s="295"/>
      <c r="J32" s="296"/>
      <c r="K32" s="295"/>
      <c r="L32" s="296"/>
      <c r="M32" s="295"/>
      <c r="N32" s="296"/>
      <c r="O32" s="295"/>
      <c r="P32" s="498"/>
      <c r="Q32" s="295"/>
      <c r="R32" s="39"/>
      <c r="S32" s="40">
        <f t="shared" si="0"/>
        <v>0</v>
      </c>
      <c r="T32" s="24"/>
      <c r="U32" s="295"/>
    </row>
    <row r="33" spans="1:21" ht="23.25" customHeight="1" x14ac:dyDescent="0.3">
      <c r="A33" s="295"/>
      <c r="B33" s="296"/>
      <c r="C33" s="297"/>
      <c r="D33" s="296"/>
      <c r="E33" s="295"/>
      <c r="F33" s="296"/>
      <c r="G33" s="295"/>
      <c r="H33" s="296"/>
      <c r="I33" s="295"/>
      <c r="J33" s="296"/>
      <c r="K33" s="295"/>
      <c r="L33" s="296"/>
      <c r="M33" s="295"/>
      <c r="N33" s="296"/>
      <c r="O33" s="295"/>
      <c r="P33" s="498"/>
      <c r="Q33" s="295"/>
      <c r="R33" s="39"/>
      <c r="S33" s="40">
        <f t="shared" si="0"/>
        <v>0</v>
      </c>
      <c r="T33" s="24"/>
      <c r="U33" s="295"/>
    </row>
    <row r="34" spans="1:21" ht="23.25" customHeight="1" x14ac:dyDescent="0.3">
      <c r="A34" s="295"/>
      <c r="B34" s="296"/>
      <c r="C34" s="297"/>
      <c r="D34" s="296"/>
      <c r="E34" s="295"/>
      <c r="F34" s="296"/>
      <c r="G34" s="295"/>
      <c r="H34" s="296"/>
      <c r="I34" s="295"/>
      <c r="J34" s="296"/>
      <c r="K34" s="295"/>
      <c r="L34" s="296"/>
      <c r="M34" s="295"/>
      <c r="N34" s="296"/>
      <c r="O34" s="295"/>
      <c r="P34" s="498"/>
      <c r="Q34" s="295"/>
      <c r="R34" s="39"/>
      <c r="S34" s="40">
        <f t="shared" si="0"/>
        <v>0</v>
      </c>
      <c r="T34" s="24"/>
      <c r="U34" s="295"/>
    </row>
    <row r="35" spans="1:21" ht="23.25" customHeight="1" x14ac:dyDescent="0.3">
      <c r="A35" s="295"/>
      <c r="B35" s="296"/>
      <c r="C35" s="297"/>
      <c r="D35" s="296"/>
      <c r="E35" s="295"/>
      <c r="F35" s="296"/>
      <c r="G35" s="295"/>
      <c r="H35" s="296"/>
      <c r="I35" s="295"/>
      <c r="J35" s="296"/>
      <c r="K35" s="295"/>
      <c r="L35" s="296"/>
      <c r="M35" s="295"/>
      <c r="N35" s="296"/>
      <c r="O35" s="295"/>
      <c r="P35" s="498"/>
      <c r="Q35" s="295"/>
      <c r="R35" s="39"/>
      <c r="S35" s="40">
        <f t="shared" si="0"/>
        <v>0</v>
      </c>
      <c r="T35" s="24"/>
      <c r="U35" s="295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20</v>
      </c>
      <c r="F37" s="38"/>
      <c r="G37" s="42" t="s">
        <v>29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20</v>
      </c>
      <c r="T37" s="24"/>
      <c r="U37" s="24"/>
    </row>
    <row r="38" spans="1:21" ht="14.4" thickBot="1" x14ac:dyDescent="0.35">
      <c r="A38" s="42" t="s">
        <v>30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31</v>
      </c>
      <c r="B41" s="24"/>
      <c r="C41" s="37"/>
      <c r="D41" s="30" t="s">
        <v>14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32</v>
      </c>
      <c r="B43" s="24"/>
      <c r="C43" s="37"/>
      <c r="D43" s="30" t="s">
        <v>33</v>
      </c>
      <c r="E43" s="24"/>
      <c r="F43" s="24"/>
      <c r="G43" s="316" t="s">
        <v>34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 xml:space="preserve">COMPANY # </v>
      </c>
    </row>
    <row r="44" spans="1:21" ht="13.8" x14ac:dyDescent="0.3">
      <c r="A44" s="24"/>
      <c r="B44" s="24"/>
      <c r="C44" s="37"/>
      <c r="D44" s="24"/>
      <c r="E44" s="24"/>
      <c r="F44" s="24"/>
      <c r="G44" s="316" t="s">
        <v>35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6" t="s">
        <v>36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1" transitionEvaluation="1">
    <pageSetUpPr fitToPage="1"/>
  </sheetPr>
  <dimension ref="A1:U60"/>
  <sheetViews>
    <sheetView showGridLines="0" topLeftCell="A31" zoomScale="75" workbookViewId="0"/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498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273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466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12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112" t="s">
        <v>531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50" t="s">
        <v>1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 xml:space="preserve">COMPANY # </v>
      </c>
    </row>
    <row r="8" spans="1:21" x14ac:dyDescent="0.25">
      <c r="A8" s="47" t="s">
        <v>2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37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433"/>
      <c r="P9" s="433"/>
      <c r="Q9" s="433"/>
      <c r="R9" s="53"/>
      <c r="S9" s="53"/>
      <c r="T9" s="53"/>
      <c r="U9" s="53"/>
    </row>
    <row r="10" spans="1:21" ht="14.4" thickTop="1" x14ac:dyDescent="0.3">
      <c r="A10" s="54"/>
      <c r="B10" s="55"/>
      <c r="C10" s="305" t="s">
        <v>421</v>
      </c>
      <c r="D10" s="55"/>
      <c r="E10" s="663" t="s">
        <v>470</v>
      </c>
      <c r="F10" s="663"/>
      <c r="G10" s="663"/>
      <c r="H10" s="663"/>
      <c r="I10" s="663"/>
      <c r="J10" s="55"/>
      <c r="K10" s="663" t="s">
        <v>473</v>
      </c>
      <c r="L10" s="664"/>
      <c r="M10" s="664"/>
      <c r="N10" s="55"/>
      <c r="O10" s="663" t="s">
        <v>270</v>
      </c>
      <c r="P10" s="664"/>
      <c r="Q10" s="664"/>
      <c r="R10" s="55"/>
      <c r="S10" s="55"/>
      <c r="T10" s="55"/>
      <c r="U10" s="57"/>
    </row>
    <row r="11" spans="1:21" ht="13.8" x14ac:dyDescent="0.3">
      <c r="A11" s="58" t="s">
        <v>6</v>
      </c>
      <c r="B11" s="59"/>
      <c r="C11" s="60" t="s">
        <v>9</v>
      </c>
      <c r="D11" s="59"/>
      <c r="E11" s="60" t="s">
        <v>469</v>
      </c>
      <c r="F11" s="60"/>
      <c r="G11" s="60" t="s">
        <v>472</v>
      </c>
      <c r="H11" s="60"/>
      <c r="I11" s="60" t="s">
        <v>471</v>
      </c>
      <c r="J11" s="432"/>
      <c r="K11" s="60" t="s">
        <v>474</v>
      </c>
      <c r="L11" s="59"/>
      <c r="M11" s="60" t="s">
        <v>479</v>
      </c>
      <c r="N11" s="59"/>
      <c r="O11" s="60" t="s">
        <v>271</v>
      </c>
      <c r="P11" s="434"/>
      <c r="Q11" s="60" t="s">
        <v>281</v>
      </c>
      <c r="R11" s="432"/>
      <c r="S11" s="60" t="s">
        <v>9</v>
      </c>
      <c r="T11" s="59"/>
      <c r="U11" s="61"/>
    </row>
    <row r="12" spans="1:21" ht="13.2" thickBot="1" x14ac:dyDescent="0.3">
      <c r="A12" s="62"/>
      <c r="B12" s="63"/>
      <c r="C12" s="64" t="s">
        <v>25</v>
      </c>
      <c r="D12" s="63"/>
      <c r="E12" s="64" t="s">
        <v>478</v>
      </c>
      <c r="F12" s="64"/>
      <c r="G12" s="64" t="s">
        <v>476</v>
      </c>
      <c r="H12" s="64"/>
      <c r="I12" s="64" t="s">
        <v>477</v>
      </c>
      <c r="J12" s="64"/>
      <c r="K12" s="64" t="s">
        <v>475</v>
      </c>
      <c r="L12" s="63"/>
      <c r="M12" s="64" t="s">
        <v>9</v>
      </c>
      <c r="N12" s="63"/>
      <c r="O12" s="64" t="s">
        <v>9</v>
      </c>
      <c r="P12" s="63"/>
      <c r="Q12" s="64" t="s">
        <v>272</v>
      </c>
      <c r="R12" s="63"/>
      <c r="S12" s="64" t="s">
        <v>27</v>
      </c>
      <c r="T12" s="63"/>
      <c r="U12" s="65" t="s">
        <v>28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280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441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467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2" t="s">
        <v>12</v>
      </c>
      <c r="B18" s="293"/>
      <c r="C18" s="292">
        <v>0</v>
      </c>
      <c r="D18" s="294"/>
      <c r="E18" s="292" t="s">
        <v>12</v>
      </c>
      <c r="F18" s="378"/>
      <c r="G18" s="292" t="s">
        <v>12</v>
      </c>
      <c r="H18" s="378"/>
      <c r="I18" s="292" t="s">
        <v>12</v>
      </c>
      <c r="J18" s="378"/>
      <c r="K18" s="292" t="s">
        <v>12</v>
      </c>
      <c r="L18" s="66"/>
      <c r="M18" s="292" t="s">
        <v>12</v>
      </c>
      <c r="N18" s="294"/>
      <c r="O18" s="292" t="s">
        <v>12</v>
      </c>
      <c r="P18" s="294"/>
      <c r="Q18" s="292" t="s">
        <v>12</v>
      </c>
      <c r="R18" s="294"/>
      <c r="S18" s="68">
        <f>SUM(C18:O18)</f>
        <v>0</v>
      </c>
      <c r="T18" s="48"/>
      <c r="U18" s="292"/>
    </row>
    <row r="19" spans="1:21" ht="21" customHeight="1" x14ac:dyDescent="0.25">
      <c r="A19" s="292"/>
      <c r="B19" s="293"/>
      <c r="C19" s="292"/>
      <c r="D19" s="294"/>
      <c r="E19" s="292"/>
      <c r="F19" s="378"/>
      <c r="G19" s="292"/>
      <c r="H19" s="378"/>
      <c r="I19" s="292"/>
      <c r="J19" s="378"/>
      <c r="K19" s="292"/>
      <c r="L19" s="66"/>
      <c r="M19" s="292"/>
      <c r="N19" s="294"/>
      <c r="O19" s="292"/>
      <c r="P19" s="294"/>
      <c r="Q19" s="292"/>
      <c r="R19" s="294"/>
      <c r="S19" s="68">
        <f t="shared" ref="S19:S27" si="0">SUM(C19:O19)</f>
        <v>0</v>
      </c>
      <c r="T19" s="48"/>
      <c r="U19" s="292"/>
    </row>
    <row r="20" spans="1:21" ht="21" customHeight="1" x14ac:dyDescent="0.25">
      <c r="A20" s="292"/>
      <c r="B20" s="293"/>
      <c r="C20" s="292"/>
      <c r="D20" s="294"/>
      <c r="E20" s="292"/>
      <c r="F20" s="378"/>
      <c r="G20" s="292"/>
      <c r="H20" s="378"/>
      <c r="I20" s="292"/>
      <c r="J20" s="378"/>
      <c r="K20" s="292"/>
      <c r="L20" s="66"/>
      <c r="M20" s="292"/>
      <c r="N20" s="294"/>
      <c r="O20" s="292"/>
      <c r="P20" s="294"/>
      <c r="Q20" s="292"/>
      <c r="R20" s="294"/>
      <c r="S20" s="68">
        <f t="shared" si="0"/>
        <v>0</v>
      </c>
      <c r="T20" s="48"/>
      <c r="U20" s="292"/>
    </row>
    <row r="21" spans="1:21" ht="21" customHeight="1" x14ac:dyDescent="0.25">
      <c r="A21" s="292"/>
      <c r="B21" s="293"/>
      <c r="C21" s="292"/>
      <c r="D21" s="294"/>
      <c r="E21" s="292"/>
      <c r="F21" s="378"/>
      <c r="G21" s="292"/>
      <c r="H21" s="378"/>
      <c r="I21" s="292"/>
      <c r="J21" s="378"/>
      <c r="K21" s="292"/>
      <c r="L21" s="66"/>
      <c r="M21" s="292"/>
      <c r="N21" s="294"/>
      <c r="O21" s="292"/>
      <c r="P21" s="294"/>
      <c r="Q21" s="292"/>
      <c r="R21" s="294"/>
      <c r="S21" s="68">
        <f t="shared" si="0"/>
        <v>0</v>
      </c>
      <c r="T21" s="48"/>
      <c r="U21" s="292"/>
    </row>
    <row r="22" spans="1:21" ht="21" customHeight="1" x14ac:dyDescent="0.25">
      <c r="A22" s="292"/>
      <c r="B22" s="293"/>
      <c r="C22" s="292"/>
      <c r="D22" s="294"/>
      <c r="E22" s="292"/>
      <c r="F22" s="378"/>
      <c r="G22" s="292"/>
      <c r="H22" s="378"/>
      <c r="I22" s="292"/>
      <c r="J22" s="378"/>
      <c r="K22" s="292"/>
      <c r="L22" s="66"/>
      <c r="M22" s="292"/>
      <c r="N22" s="294"/>
      <c r="O22" s="292"/>
      <c r="P22" s="294"/>
      <c r="Q22" s="292"/>
      <c r="R22" s="294"/>
      <c r="S22" s="68">
        <f t="shared" si="0"/>
        <v>0</v>
      </c>
      <c r="T22" s="48"/>
      <c r="U22" s="292"/>
    </row>
    <row r="23" spans="1:21" ht="21" customHeight="1" x14ac:dyDescent="0.25">
      <c r="A23" s="292"/>
      <c r="B23" s="293"/>
      <c r="C23" s="292"/>
      <c r="D23" s="294"/>
      <c r="E23" s="292"/>
      <c r="F23" s="378"/>
      <c r="G23" s="292"/>
      <c r="H23" s="378"/>
      <c r="I23" s="292"/>
      <c r="J23" s="378"/>
      <c r="K23" s="292"/>
      <c r="L23" s="66"/>
      <c r="M23" s="292"/>
      <c r="N23" s="294"/>
      <c r="O23" s="292"/>
      <c r="P23" s="294"/>
      <c r="Q23" s="292"/>
      <c r="R23" s="294"/>
      <c r="S23" s="68">
        <f t="shared" si="0"/>
        <v>0</v>
      </c>
      <c r="T23" s="48"/>
      <c r="U23" s="292"/>
    </row>
    <row r="24" spans="1:21" ht="21" customHeight="1" x14ac:dyDescent="0.25">
      <c r="A24" s="292"/>
      <c r="B24" s="293"/>
      <c r="C24" s="292"/>
      <c r="D24" s="294"/>
      <c r="E24" s="292"/>
      <c r="F24" s="378"/>
      <c r="G24" s="292"/>
      <c r="H24" s="378"/>
      <c r="I24" s="292"/>
      <c r="J24" s="378"/>
      <c r="K24" s="292"/>
      <c r="L24" s="66"/>
      <c r="M24" s="292"/>
      <c r="N24" s="294"/>
      <c r="O24" s="292"/>
      <c r="P24" s="294"/>
      <c r="Q24" s="292"/>
      <c r="R24" s="294"/>
      <c r="S24" s="68">
        <f t="shared" si="0"/>
        <v>0</v>
      </c>
      <c r="T24" s="48"/>
      <c r="U24" s="292"/>
    </row>
    <row r="25" spans="1:21" ht="21" customHeight="1" x14ac:dyDescent="0.25">
      <c r="A25" s="292"/>
      <c r="B25" s="293"/>
      <c r="C25" s="292"/>
      <c r="D25" s="294"/>
      <c r="E25" s="292"/>
      <c r="F25" s="378"/>
      <c r="G25" s="292"/>
      <c r="H25" s="378"/>
      <c r="I25" s="292"/>
      <c r="J25" s="378"/>
      <c r="K25" s="292"/>
      <c r="L25" s="66"/>
      <c r="M25" s="292"/>
      <c r="N25" s="294"/>
      <c r="O25" s="292"/>
      <c r="P25" s="294"/>
      <c r="Q25" s="292"/>
      <c r="R25" s="294"/>
      <c r="S25" s="68">
        <f t="shared" si="0"/>
        <v>0</v>
      </c>
      <c r="T25" s="48"/>
      <c r="U25" s="292"/>
    </row>
    <row r="26" spans="1:21" ht="21" customHeight="1" x14ac:dyDescent="0.25">
      <c r="A26" s="292"/>
      <c r="B26" s="293"/>
      <c r="C26" s="292"/>
      <c r="D26" s="294"/>
      <c r="E26" s="292"/>
      <c r="F26" s="378"/>
      <c r="G26" s="292"/>
      <c r="H26" s="378"/>
      <c r="I26" s="292"/>
      <c r="J26" s="378"/>
      <c r="K26" s="292"/>
      <c r="L26" s="66"/>
      <c r="M26" s="292"/>
      <c r="N26" s="294"/>
      <c r="O26" s="292"/>
      <c r="P26" s="294"/>
      <c r="Q26" s="292"/>
      <c r="R26" s="294"/>
      <c r="S26" s="68">
        <f t="shared" si="0"/>
        <v>0</v>
      </c>
      <c r="T26" s="48"/>
      <c r="U26" s="292"/>
    </row>
    <row r="27" spans="1:21" ht="21" customHeight="1" x14ac:dyDescent="0.25">
      <c r="A27" s="292"/>
      <c r="B27" s="293"/>
      <c r="C27" s="292"/>
      <c r="D27" s="294"/>
      <c r="E27" s="292"/>
      <c r="F27" s="378"/>
      <c r="G27" s="292"/>
      <c r="H27" s="378"/>
      <c r="I27" s="292"/>
      <c r="J27" s="378"/>
      <c r="K27" s="292"/>
      <c r="L27" s="66"/>
      <c r="M27" s="292"/>
      <c r="N27" s="294"/>
      <c r="O27" s="292"/>
      <c r="P27" s="294"/>
      <c r="Q27" s="442"/>
      <c r="R27" s="294"/>
      <c r="S27" s="68">
        <f t="shared" si="0"/>
        <v>0</v>
      </c>
      <c r="T27" s="48"/>
      <c r="U27" s="292"/>
    </row>
    <row r="28" spans="1:21" ht="21" customHeight="1" thickBot="1" x14ac:dyDescent="0.3">
      <c r="A28" s="431" t="s">
        <v>283</v>
      </c>
      <c r="B28" s="293"/>
      <c r="C28" s="384">
        <f>SUM(C18:C27)</f>
        <v>0</v>
      </c>
      <c r="D28" s="294"/>
      <c r="E28" s="384">
        <f>SUM(E18:E27)</f>
        <v>0</v>
      </c>
      <c r="F28" s="378"/>
      <c r="G28" s="384">
        <f>SUM(G18:G27)</f>
        <v>0</v>
      </c>
      <c r="H28" s="378"/>
      <c r="I28" s="384">
        <f>SUM(I18:I27)</f>
        <v>0</v>
      </c>
      <c r="J28" s="378"/>
      <c r="K28" s="384">
        <f>SUM(K18:K27)</f>
        <v>0</v>
      </c>
      <c r="L28" s="66"/>
      <c r="M28" s="384">
        <f>SUM(M18:M27)</f>
        <v>0</v>
      </c>
      <c r="N28" s="294"/>
      <c r="O28" s="384">
        <f>SUM(O18:O27)</f>
        <v>0</v>
      </c>
      <c r="P28" s="294"/>
      <c r="Q28" s="378"/>
      <c r="R28" s="294"/>
      <c r="S28" s="72">
        <f>SUM(S18:S27)</f>
        <v>0</v>
      </c>
      <c r="T28" s="48"/>
      <c r="U28" s="292"/>
    </row>
    <row r="29" spans="1:21" ht="12.75" customHeight="1" thickTop="1" x14ac:dyDescent="0.25">
      <c r="A29" s="259" t="s">
        <v>40</v>
      </c>
      <c r="B29" s="379"/>
      <c r="C29" s="378"/>
      <c r="D29" s="380"/>
      <c r="E29" s="378"/>
      <c r="F29" s="378"/>
      <c r="G29" s="378"/>
      <c r="H29" s="378"/>
      <c r="I29" s="378"/>
      <c r="J29" s="378"/>
      <c r="K29" s="378"/>
      <c r="L29" s="381"/>
      <c r="M29" s="378"/>
      <c r="N29" s="380"/>
      <c r="O29" s="378"/>
      <c r="P29" s="380"/>
      <c r="Q29" s="378"/>
      <c r="R29" s="380"/>
      <c r="S29" s="382"/>
      <c r="T29" s="382"/>
      <c r="U29" s="383"/>
    </row>
    <row r="30" spans="1:21" ht="12.75" customHeight="1" x14ac:dyDescent="0.25">
      <c r="A30" s="259"/>
      <c r="B30" s="379"/>
      <c r="C30" s="378"/>
      <c r="D30" s="380"/>
      <c r="E30" s="378"/>
      <c r="F30" s="378"/>
      <c r="G30" s="378"/>
      <c r="H30" s="378"/>
      <c r="I30" s="378"/>
      <c r="J30" s="378"/>
      <c r="K30" s="378"/>
      <c r="L30" s="381"/>
      <c r="M30" s="378"/>
      <c r="N30" s="380"/>
      <c r="O30" s="378"/>
      <c r="P30" s="380"/>
      <c r="Q30" s="378"/>
      <c r="R30" s="380"/>
      <c r="S30" s="382"/>
      <c r="T30" s="382"/>
      <c r="U30" s="383"/>
    </row>
    <row r="31" spans="1:21" ht="13.8" x14ac:dyDescent="0.3">
      <c r="A31" s="52" t="s">
        <v>417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2" t="s">
        <v>12</v>
      </c>
      <c r="B32" s="293"/>
      <c r="C32" s="292">
        <v>0</v>
      </c>
      <c r="D32" s="294"/>
      <c r="E32" s="292" t="s">
        <v>12</v>
      </c>
      <c r="F32" s="378"/>
      <c r="G32" s="292" t="s">
        <v>12</v>
      </c>
      <c r="H32" s="378"/>
      <c r="I32" s="292" t="s">
        <v>12</v>
      </c>
      <c r="J32" s="378"/>
      <c r="K32" s="292" t="s">
        <v>12</v>
      </c>
      <c r="L32" s="66"/>
      <c r="M32" s="292" t="s">
        <v>12</v>
      </c>
      <c r="N32" s="294"/>
      <c r="O32" s="292" t="s">
        <v>12</v>
      </c>
      <c r="P32" s="294"/>
      <c r="Q32" s="292" t="s">
        <v>12</v>
      </c>
      <c r="R32" s="294"/>
      <c r="S32" s="68">
        <f>SUM(C32:O32)</f>
        <v>0</v>
      </c>
      <c r="T32" s="48"/>
      <c r="U32" s="292"/>
    </row>
    <row r="33" spans="1:21" ht="21" customHeight="1" x14ac:dyDescent="0.25">
      <c r="A33" s="292"/>
      <c r="B33" s="293"/>
      <c r="C33" s="292"/>
      <c r="D33" s="294"/>
      <c r="E33" s="292"/>
      <c r="F33" s="378"/>
      <c r="G33" s="292"/>
      <c r="H33" s="378"/>
      <c r="I33" s="292"/>
      <c r="J33" s="378"/>
      <c r="K33" s="292"/>
      <c r="L33" s="66"/>
      <c r="M33" s="292"/>
      <c r="N33" s="294"/>
      <c r="O33" s="292"/>
      <c r="P33" s="294"/>
      <c r="Q33" s="292"/>
      <c r="R33" s="294"/>
      <c r="S33" s="68">
        <f>SUM(C33:O33)</f>
        <v>0</v>
      </c>
      <c r="T33" s="48"/>
      <c r="U33" s="292"/>
    </row>
    <row r="34" spans="1:21" ht="21" customHeight="1" x14ac:dyDescent="0.25">
      <c r="A34" s="292"/>
      <c r="B34" s="293"/>
      <c r="C34" s="292"/>
      <c r="D34" s="294"/>
      <c r="E34" s="292"/>
      <c r="F34" s="378"/>
      <c r="G34" s="292"/>
      <c r="H34" s="378"/>
      <c r="I34" s="292"/>
      <c r="J34" s="378"/>
      <c r="K34" s="292"/>
      <c r="L34" s="66"/>
      <c r="M34" s="292"/>
      <c r="N34" s="294"/>
      <c r="O34" s="292"/>
      <c r="P34" s="294"/>
      <c r="Q34" s="292"/>
      <c r="R34" s="294"/>
      <c r="S34" s="68">
        <f>SUM(C34:O34)</f>
        <v>0</v>
      </c>
      <c r="T34" s="48"/>
      <c r="U34" s="292"/>
    </row>
    <row r="35" spans="1:21" ht="21" customHeight="1" x14ac:dyDescent="0.25">
      <c r="A35" s="292"/>
      <c r="B35" s="293"/>
      <c r="C35" s="292"/>
      <c r="D35" s="294"/>
      <c r="E35" s="292"/>
      <c r="F35" s="378"/>
      <c r="G35" s="292"/>
      <c r="H35" s="378"/>
      <c r="I35" s="292"/>
      <c r="J35" s="378"/>
      <c r="K35" s="292"/>
      <c r="L35" s="66"/>
      <c r="M35" s="292"/>
      <c r="N35" s="294"/>
      <c r="O35" s="292"/>
      <c r="P35" s="294"/>
      <c r="Q35" s="292"/>
      <c r="R35" s="294"/>
      <c r="S35" s="68">
        <f>SUM(C35:O35)</f>
        <v>0</v>
      </c>
      <c r="T35" s="48"/>
      <c r="U35" s="292"/>
    </row>
    <row r="36" spans="1:21" ht="21" customHeight="1" x14ac:dyDescent="0.25">
      <c r="A36" s="292"/>
      <c r="B36" s="293"/>
      <c r="C36" s="292"/>
      <c r="D36" s="294"/>
      <c r="E36" s="292"/>
      <c r="F36" s="378"/>
      <c r="G36" s="292"/>
      <c r="H36" s="378"/>
      <c r="I36" s="292"/>
      <c r="J36" s="378"/>
      <c r="K36" s="292"/>
      <c r="L36" s="66"/>
      <c r="M36" s="292"/>
      <c r="N36" s="294"/>
      <c r="O36" s="292"/>
      <c r="P36" s="294"/>
      <c r="Q36" s="442"/>
      <c r="R36" s="294"/>
      <c r="S36" s="68">
        <f>SUM(C36:O36)</f>
        <v>0</v>
      </c>
      <c r="T36" s="48"/>
      <c r="U36" s="292"/>
    </row>
    <row r="37" spans="1:21" ht="21" customHeight="1" thickBot="1" x14ac:dyDescent="0.3">
      <c r="A37" s="431" t="s">
        <v>418</v>
      </c>
      <c r="B37" s="293"/>
      <c r="C37" s="384">
        <f>SUM(C32:C36)</f>
        <v>0</v>
      </c>
      <c r="D37" s="294"/>
      <c r="E37" s="384">
        <f>SUM(E32:E36)</f>
        <v>0</v>
      </c>
      <c r="F37" s="378"/>
      <c r="G37" s="384">
        <f>SUM(G32:G36)</f>
        <v>0</v>
      </c>
      <c r="H37" s="378"/>
      <c r="I37" s="384">
        <f>SUM(I32:I36)</f>
        <v>0</v>
      </c>
      <c r="J37" s="378"/>
      <c r="K37" s="384">
        <f>SUM(K32:K36)</f>
        <v>0</v>
      </c>
      <c r="L37" s="66"/>
      <c r="M37" s="384">
        <f>SUM(M32:M36)</f>
        <v>0</v>
      </c>
      <c r="N37" s="294"/>
      <c r="O37" s="384">
        <f>SUM(O32:O36)</f>
        <v>0</v>
      </c>
      <c r="P37" s="294"/>
      <c r="Q37" s="378"/>
      <c r="R37" s="294"/>
      <c r="S37" s="72">
        <f>SUM(S32:S36)</f>
        <v>0</v>
      </c>
      <c r="T37" s="48"/>
      <c r="U37" s="292"/>
    </row>
    <row r="38" spans="1:21" ht="12.75" customHeight="1" thickTop="1" x14ac:dyDescent="0.25">
      <c r="A38" s="259" t="s">
        <v>40</v>
      </c>
      <c r="B38" s="379"/>
      <c r="C38" s="378"/>
      <c r="D38" s="380"/>
      <c r="E38" s="378"/>
      <c r="F38" s="378"/>
      <c r="G38" s="378"/>
      <c r="H38" s="378"/>
      <c r="I38" s="378"/>
      <c r="J38" s="378"/>
      <c r="K38" s="378"/>
      <c r="L38" s="381"/>
      <c r="M38" s="378"/>
      <c r="N38" s="380"/>
      <c r="O38" s="378"/>
      <c r="P38" s="380"/>
      <c r="Q38" s="378"/>
      <c r="R38" s="380"/>
      <c r="S38" s="382"/>
      <c r="T38" s="382"/>
      <c r="U38" s="383"/>
    </row>
    <row r="39" spans="1:21" ht="12.75" customHeight="1" x14ac:dyDescent="0.25">
      <c r="B39" s="379"/>
      <c r="C39" s="378"/>
      <c r="D39" s="380"/>
      <c r="E39" s="378"/>
      <c r="F39" s="378"/>
      <c r="G39" s="378"/>
      <c r="H39" s="378"/>
      <c r="I39" s="378"/>
      <c r="J39" s="378"/>
      <c r="K39" s="378"/>
      <c r="L39" s="381"/>
      <c r="M39" s="378"/>
      <c r="N39" s="380"/>
      <c r="O39" s="378"/>
      <c r="P39" s="380"/>
      <c r="Q39" s="378"/>
      <c r="R39" s="380"/>
      <c r="S39" s="382"/>
      <c r="T39" s="382"/>
      <c r="U39" s="383"/>
    </row>
    <row r="40" spans="1:21" ht="21" customHeight="1" x14ac:dyDescent="0.25">
      <c r="A40" s="52" t="s">
        <v>468</v>
      </c>
      <c r="B40" s="379"/>
      <c r="C40" s="378"/>
      <c r="D40" s="380"/>
      <c r="E40" s="378"/>
      <c r="F40" s="378"/>
      <c r="G40" s="378"/>
      <c r="H40" s="378"/>
      <c r="I40" s="378"/>
      <c r="J40" s="378"/>
      <c r="K40" s="378"/>
      <c r="L40" s="381"/>
      <c r="M40" s="378"/>
      <c r="N40" s="380"/>
      <c r="O40" s="378"/>
      <c r="P40" s="380"/>
      <c r="Q40" s="378"/>
      <c r="R40" s="380"/>
      <c r="S40" s="382"/>
      <c r="T40" s="382"/>
      <c r="U40" s="383"/>
    </row>
    <row r="41" spans="1:21" ht="21" customHeight="1" x14ac:dyDescent="0.25">
      <c r="A41" s="292"/>
      <c r="B41" s="293"/>
      <c r="C41" s="292">
        <v>0</v>
      </c>
      <c r="D41" s="294"/>
      <c r="E41" s="292" t="s">
        <v>12</v>
      </c>
      <c r="F41" s="378"/>
      <c r="G41" s="292" t="s">
        <v>12</v>
      </c>
      <c r="H41" s="378"/>
      <c r="I41" s="292" t="s">
        <v>12</v>
      </c>
      <c r="J41" s="378"/>
      <c r="K41" s="292" t="s">
        <v>12</v>
      </c>
      <c r="L41" s="66"/>
      <c r="M41" s="292" t="s">
        <v>12</v>
      </c>
      <c r="N41" s="294"/>
      <c r="O41" s="292" t="s">
        <v>12</v>
      </c>
      <c r="P41" s="294"/>
      <c r="Q41" s="292" t="s">
        <v>12</v>
      </c>
      <c r="R41" s="294"/>
      <c r="S41" s="68">
        <f>SUM(C41:O41)</f>
        <v>0</v>
      </c>
      <c r="T41" s="48"/>
      <c r="U41" s="292"/>
    </row>
    <row r="42" spans="1:21" ht="21" customHeight="1" x14ac:dyDescent="0.25">
      <c r="A42" s="292"/>
      <c r="B42" s="293"/>
      <c r="C42" s="292"/>
      <c r="D42" s="294"/>
      <c r="E42" s="292"/>
      <c r="F42" s="378"/>
      <c r="G42" s="292"/>
      <c r="H42" s="378"/>
      <c r="I42" s="292"/>
      <c r="J42" s="378"/>
      <c r="K42" s="292"/>
      <c r="L42" s="66"/>
      <c r="M42" s="292"/>
      <c r="N42" s="294"/>
      <c r="O42" s="292"/>
      <c r="P42" s="294"/>
      <c r="Q42" s="292"/>
      <c r="R42" s="294"/>
      <c r="S42" s="68">
        <f t="shared" ref="S42:S47" si="1">SUM(C42:O42)</f>
        <v>0</v>
      </c>
      <c r="T42" s="48"/>
      <c r="U42" s="292"/>
    </row>
    <row r="43" spans="1:21" ht="21" customHeight="1" x14ac:dyDescent="0.25">
      <c r="A43" s="292"/>
      <c r="B43" s="293"/>
      <c r="C43" s="292"/>
      <c r="D43" s="294"/>
      <c r="E43" s="292"/>
      <c r="F43" s="378"/>
      <c r="G43" s="292"/>
      <c r="H43" s="378"/>
      <c r="I43" s="292"/>
      <c r="J43" s="378"/>
      <c r="K43" s="292"/>
      <c r="L43" s="66"/>
      <c r="M43" s="292"/>
      <c r="N43" s="294"/>
      <c r="O43" s="292"/>
      <c r="P43" s="294"/>
      <c r="Q43" s="292"/>
      <c r="R43" s="294"/>
      <c r="S43" s="68">
        <f t="shared" si="1"/>
        <v>0</v>
      </c>
      <c r="T43" s="48"/>
      <c r="U43" s="292"/>
    </row>
    <row r="44" spans="1:21" ht="21" customHeight="1" x14ac:dyDescent="0.25">
      <c r="A44" s="292"/>
      <c r="B44" s="293"/>
      <c r="C44" s="292"/>
      <c r="D44" s="294"/>
      <c r="E44" s="292"/>
      <c r="F44" s="378"/>
      <c r="G44" s="292"/>
      <c r="H44" s="378"/>
      <c r="I44" s="292"/>
      <c r="J44" s="378"/>
      <c r="K44" s="292"/>
      <c r="L44" s="66"/>
      <c r="M44" s="292"/>
      <c r="N44" s="294"/>
      <c r="O44" s="292"/>
      <c r="P44" s="294"/>
      <c r="Q44" s="292"/>
      <c r="R44" s="294"/>
      <c r="S44" s="68">
        <f t="shared" si="1"/>
        <v>0</v>
      </c>
      <c r="T44" s="48"/>
      <c r="U44" s="292"/>
    </row>
    <row r="45" spans="1:21" ht="21" customHeight="1" x14ac:dyDescent="0.25">
      <c r="A45" s="292"/>
      <c r="B45" s="293"/>
      <c r="C45" s="292"/>
      <c r="D45" s="294"/>
      <c r="E45" s="292"/>
      <c r="F45" s="378"/>
      <c r="G45" s="292"/>
      <c r="H45" s="378"/>
      <c r="I45" s="292"/>
      <c r="J45" s="378"/>
      <c r="K45" s="292"/>
      <c r="L45" s="66"/>
      <c r="M45" s="292"/>
      <c r="N45" s="294"/>
      <c r="O45" s="292"/>
      <c r="P45" s="294"/>
      <c r="Q45" s="292"/>
      <c r="R45" s="294"/>
      <c r="S45" s="68">
        <f t="shared" si="1"/>
        <v>0</v>
      </c>
      <c r="T45" s="48"/>
      <c r="U45" s="292"/>
    </row>
    <row r="46" spans="1:21" ht="21" customHeight="1" x14ac:dyDescent="0.25">
      <c r="A46" s="292"/>
      <c r="B46" s="293"/>
      <c r="C46" s="292"/>
      <c r="D46" s="294"/>
      <c r="E46" s="292"/>
      <c r="F46" s="378"/>
      <c r="G46" s="292"/>
      <c r="H46" s="378"/>
      <c r="I46" s="292"/>
      <c r="J46" s="378"/>
      <c r="K46" s="292"/>
      <c r="L46" s="66"/>
      <c r="M46" s="292"/>
      <c r="N46" s="294"/>
      <c r="O46" s="292"/>
      <c r="P46" s="294"/>
      <c r="Q46" s="292"/>
      <c r="R46" s="294"/>
      <c r="S46" s="68">
        <f t="shared" si="1"/>
        <v>0</v>
      </c>
      <c r="T46" s="48"/>
      <c r="U46" s="292"/>
    </row>
    <row r="47" spans="1:21" ht="21" customHeight="1" x14ac:dyDescent="0.25">
      <c r="A47" s="292"/>
      <c r="B47" s="293"/>
      <c r="C47" s="292"/>
      <c r="D47" s="294"/>
      <c r="E47" s="292"/>
      <c r="F47" s="378"/>
      <c r="G47" s="292"/>
      <c r="H47" s="378"/>
      <c r="I47" s="292"/>
      <c r="J47" s="378"/>
      <c r="K47" s="292"/>
      <c r="L47" s="66"/>
      <c r="M47" s="292"/>
      <c r="N47" s="294"/>
      <c r="O47" s="292"/>
      <c r="P47" s="294"/>
      <c r="Q47" s="292"/>
      <c r="R47" s="294"/>
      <c r="S47" s="68">
        <f t="shared" si="1"/>
        <v>0</v>
      </c>
      <c r="T47" s="48"/>
      <c r="U47" s="292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12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20</v>
      </c>
      <c r="T49" s="48"/>
      <c r="U49" s="48"/>
    </row>
    <row r="50" spans="1:21" ht="13.2" thickBot="1" x14ac:dyDescent="0.3">
      <c r="A50" s="71" t="s">
        <v>284</v>
      </c>
      <c r="B50" s="48"/>
      <c r="C50" s="72">
        <f>SUM(C41:C49)</f>
        <v>0</v>
      </c>
      <c r="D50" s="381"/>
      <c r="E50" s="72">
        <f>SUM(E41:E49)</f>
        <v>0</v>
      </c>
      <c r="F50" s="382"/>
      <c r="G50" s="72">
        <f>SUM(G41:G49)</f>
        <v>0</v>
      </c>
      <c r="H50" s="382"/>
      <c r="I50" s="72">
        <f>SUM(I41:I49)</f>
        <v>0</v>
      </c>
      <c r="J50" s="382"/>
      <c r="K50" s="72">
        <f>SUM(K41:K49)</f>
        <v>0</v>
      </c>
      <c r="L50" s="381"/>
      <c r="M50" s="72">
        <f>SUM(M41:M49)</f>
        <v>0</v>
      </c>
      <c r="N50" s="381"/>
      <c r="O50" s="72">
        <f>SUM(O41:O49)</f>
        <v>0</v>
      </c>
      <c r="P50" s="381"/>
      <c r="Q50" s="382"/>
      <c r="R50" s="381"/>
      <c r="S50" s="72">
        <f>SUM(S41:S49)</f>
        <v>0</v>
      </c>
      <c r="T50" s="48"/>
      <c r="U50" s="48"/>
    </row>
    <row r="51" spans="1:21" ht="13.2" thickTop="1" x14ac:dyDescent="0.25">
      <c r="A51" s="259" t="s">
        <v>40</v>
      </c>
      <c r="B51" s="48"/>
      <c r="C51" s="382"/>
      <c r="D51" s="381"/>
      <c r="E51" s="382"/>
      <c r="F51" s="382"/>
      <c r="G51" s="382"/>
      <c r="H51" s="382"/>
      <c r="I51" s="382"/>
      <c r="J51" s="382"/>
      <c r="K51" s="382"/>
      <c r="L51" s="381"/>
      <c r="M51" s="382"/>
      <c r="N51" s="381"/>
      <c r="O51" s="382"/>
      <c r="P51" s="381"/>
      <c r="Q51" s="382"/>
      <c r="R51" s="381"/>
      <c r="S51" s="382"/>
      <c r="T51" s="48"/>
      <c r="U51" s="48"/>
    </row>
    <row r="52" spans="1:21" x14ac:dyDescent="0.25">
      <c r="A52" s="259" t="s">
        <v>12</v>
      </c>
      <c r="B52" s="48"/>
      <c r="C52" s="382"/>
      <c r="D52" s="381"/>
      <c r="E52" s="382"/>
      <c r="F52" s="382"/>
      <c r="G52" s="382"/>
      <c r="H52" s="382"/>
      <c r="I52" s="382"/>
      <c r="J52" s="382"/>
      <c r="K52" s="382"/>
      <c r="L52" s="381"/>
      <c r="M52" s="382"/>
      <c r="N52" s="381"/>
      <c r="O52" s="382"/>
      <c r="P52" s="381"/>
      <c r="Q52" s="382"/>
      <c r="R52" s="381"/>
      <c r="S52" s="382"/>
      <c r="T52" s="48"/>
      <c r="U52" s="48"/>
    </row>
    <row r="53" spans="1:21" x14ac:dyDescent="0.25">
      <c r="A53" s="259"/>
      <c r="B53" s="48"/>
      <c r="C53" s="382"/>
      <c r="D53" s="381"/>
      <c r="E53" s="382"/>
      <c r="F53" s="382"/>
      <c r="G53" s="382"/>
      <c r="H53" s="382"/>
      <c r="I53" s="382"/>
      <c r="J53" s="382"/>
      <c r="K53" s="382"/>
      <c r="L53" s="381"/>
      <c r="M53" s="382"/>
      <c r="N53" s="381"/>
      <c r="O53" s="382"/>
      <c r="P53" s="381"/>
      <c r="Q53" s="382"/>
      <c r="R53" s="381"/>
      <c r="S53" s="382"/>
      <c r="T53" s="48"/>
      <c r="U53" s="48"/>
    </row>
    <row r="54" spans="1:21" x14ac:dyDescent="0.25">
      <c r="A54" s="71"/>
      <c r="B54" s="48"/>
      <c r="C54" s="382"/>
      <c r="D54" s="381"/>
      <c r="E54" s="382"/>
      <c r="F54" s="382"/>
      <c r="G54" s="382"/>
      <c r="H54" s="382"/>
      <c r="I54" s="382"/>
      <c r="J54" s="382"/>
      <c r="K54" s="382"/>
      <c r="L54" s="381"/>
      <c r="M54" s="382"/>
      <c r="N54" s="381"/>
      <c r="O54" s="382"/>
      <c r="P54" s="381"/>
      <c r="Q54" s="382"/>
      <c r="R54" s="381"/>
      <c r="S54" s="382"/>
      <c r="T54" s="48"/>
      <c r="U54" s="48"/>
    </row>
    <row r="55" spans="1:21" x14ac:dyDescent="0.25">
      <c r="A55" s="30" t="s">
        <v>279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12</v>
      </c>
      <c r="U56" s="71" t="str">
        <f>U7</f>
        <v xml:space="preserve">COMPANY # 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opLeftCell="A23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499</v>
      </c>
      <c r="C2" s="4"/>
    </row>
    <row r="3" spans="1:15" ht="15" customHeight="1" x14ac:dyDescent="0.25">
      <c r="A3" s="3" t="s">
        <v>273</v>
      </c>
      <c r="C3" s="4"/>
    </row>
    <row r="4" spans="1:15" ht="15" customHeight="1" x14ac:dyDescent="0.25">
      <c r="A4" s="1" t="s">
        <v>432</v>
      </c>
    </row>
    <row r="5" spans="1:15" ht="15" customHeight="1" x14ac:dyDescent="0.25">
      <c r="A5" s="112" t="s">
        <v>531</v>
      </c>
    </row>
    <row r="6" spans="1:15" ht="15" customHeight="1" x14ac:dyDescent="0.25"/>
    <row r="7" spans="1:15" ht="15" customHeight="1" x14ac:dyDescent="0.25">
      <c r="A7" s="3" t="s">
        <v>1</v>
      </c>
      <c r="O7" s="20" t="str">
        <f>A2</f>
        <v>COMPANY #</v>
      </c>
    </row>
    <row r="8" spans="1:15" ht="15" customHeight="1" thickBot="1" x14ac:dyDescent="0.3">
      <c r="A8" s="1" t="s">
        <v>2</v>
      </c>
      <c r="O8" s="6" t="s">
        <v>287</v>
      </c>
    </row>
    <row r="9" spans="1:15" ht="15" customHeight="1" thickTop="1" x14ac:dyDescent="0.25">
      <c r="A9" s="302"/>
      <c r="B9" s="7"/>
      <c r="C9" s="304"/>
      <c r="D9" s="7"/>
      <c r="E9" s="304" t="s">
        <v>421</v>
      </c>
      <c r="F9" s="7"/>
      <c r="G9" s="7"/>
      <c r="H9" s="7"/>
      <c r="I9" s="7"/>
      <c r="J9" s="7"/>
      <c r="K9" s="7"/>
      <c r="L9" s="7"/>
      <c r="M9" s="7"/>
      <c r="N9" s="7"/>
      <c r="O9" s="303"/>
    </row>
    <row r="10" spans="1:15" ht="15" customHeight="1" x14ac:dyDescent="0.25">
      <c r="A10" s="299"/>
      <c r="B10" s="9"/>
      <c r="C10" s="11"/>
      <c r="D10" s="9"/>
      <c r="E10" s="11" t="s">
        <v>4</v>
      </c>
      <c r="F10" s="9"/>
      <c r="G10" s="9"/>
      <c r="H10" s="9"/>
      <c r="I10" s="10"/>
      <c r="J10" s="9"/>
      <c r="K10" s="10"/>
      <c r="L10" s="9"/>
      <c r="M10" s="9"/>
      <c r="N10" s="9"/>
      <c r="O10" s="301" t="s">
        <v>152</v>
      </c>
    </row>
    <row r="11" spans="1:15" ht="15" customHeight="1" x14ac:dyDescent="0.25">
      <c r="A11" s="8" t="s">
        <v>288</v>
      </c>
      <c r="B11" s="9"/>
      <c r="C11" s="10" t="s">
        <v>289</v>
      </c>
      <c r="D11" s="9"/>
      <c r="E11" s="10" t="s">
        <v>7</v>
      </c>
      <c r="F11" s="9"/>
      <c r="G11" s="9"/>
      <c r="H11" s="9"/>
      <c r="I11" s="10"/>
      <c r="J11" s="9"/>
      <c r="K11" s="436" t="s">
        <v>5</v>
      </c>
      <c r="L11" s="437"/>
      <c r="M11" s="437"/>
      <c r="N11" s="12"/>
      <c r="O11" s="13" t="s">
        <v>7</v>
      </c>
    </row>
    <row r="12" spans="1:15" ht="15" customHeight="1" thickBot="1" x14ac:dyDescent="0.3">
      <c r="A12" s="14"/>
      <c r="B12" s="15"/>
      <c r="C12" s="16" t="s">
        <v>290</v>
      </c>
      <c r="D12" s="16"/>
      <c r="E12" s="16" t="s">
        <v>9</v>
      </c>
      <c r="F12" s="15"/>
      <c r="G12" s="438" t="s">
        <v>38</v>
      </c>
      <c r="H12" s="15"/>
      <c r="I12" s="16" t="s">
        <v>291</v>
      </c>
      <c r="J12" s="15"/>
      <c r="K12" s="16" t="s">
        <v>56</v>
      </c>
      <c r="L12" s="15"/>
      <c r="M12" s="438" t="s">
        <v>292</v>
      </c>
      <c r="N12" s="15"/>
      <c r="O12" s="17" t="s">
        <v>9</v>
      </c>
    </row>
    <row r="13" spans="1:15" ht="15" customHeight="1" thickTop="1" x14ac:dyDescent="0.25">
      <c r="A13" s="108" t="s">
        <v>280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441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293</v>
      </c>
      <c r="B35" s="20"/>
      <c r="C35" s="439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440" t="s">
        <v>29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20</v>
      </c>
    </row>
    <row r="36" spans="1:16" ht="24.9" customHeight="1" thickTop="1" x14ac:dyDescent="0.25">
      <c r="A36" s="22" t="s">
        <v>294</v>
      </c>
      <c r="B36" s="321" t="s">
        <v>399</v>
      </c>
    </row>
    <row r="37" spans="1:16" ht="15.75" customHeight="1" x14ac:dyDescent="0.25">
      <c r="A37" s="22" t="s">
        <v>295</v>
      </c>
      <c r="B37" s="321" t="s">
        <v>397</v>
      </c>
      <c r="O37" s="20" t="str">
        <f>O7</f>
        <v>COMPANY #</v>
      </c>
    </row>
    <row r="38" spans="1:16" ht="10.5" customHeight="1" x14ac:dyDescent="0.25">
      <c r="A38" s="2" t="s">
        <v>453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33</vt:i4>
      </vt:variant>
    </vt:vector>
  </HeadingPairs>
  <TitlesOfParts>
    <vt:vector size="51" baseType="lpstr">
      <vt:lpstr>ELIST.XLS</vt:lpstr>
      <vt:lpstr>E1.XLS </vt:lpstr>
      <vt:lpstr>E8.XLS</vt:lpstr>
      <vt:lpstr>E11.XLS</vt:lpstr>
      <vt:lpstr>E14.XLS</vt:lpstr>
      <vt:lpstr>E2.XLS</vt:lpstr>
      <vt:lpstr>E3.XLS</vt:lpstr>
      <vt:lpstr>E4.XLS</vt:lpstr>
      <vt:lpstr>E5.XLS</vt:lpstr>
      <vt:lpstr>E-6.XLS</vt:lpstr>
      <vt:lpstr>E12.XLS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E31.XLS!Print_Area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E31.XLS!Print_Area_MI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2001-07-25T13:57:03Z</cp:lastPrinted>
  <dcterms:created xsi:type="dcterms:W3CDTF">1998-03-02T21:51:31Z</dcterms:created>
  <dcterms:modified xsi:type="dcterms:W3CDTF">2023-09-10T15:32:42Z</dcterms:modified>
</cp:coreProperties>
</file>