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15216" windowHeight="4080" tabRatio="918"/>
  </bookViews>
  <sheets>
    <sheet name="E-Mail" sheetId="4" r:id="rId1"/>
    <sheet name="Enron Activity-ICE" sheetId="7" r:id="rId2"/>
    <sheet name="Enron Activity - Dynegy Direct" sheetId="12" r:id="rId3"/>
    <sheet name="ICE-OIL" sheetId="14" r:id="rId4"/>
    <sheet name="ICE-Power" sheetId="1" r:id="rId5"/>
    <sheet name="ICE-Physical Gas" sheetId="2" r:id="rId6"/>
    <sheet name="ICE-Financial Gas" sheetId="3" r:id="rId7"/>
    <sheet name="ICE-ENA" sheetId="5" r:id="rId8"/>
    <sheet name="ICE-EPM" sheetId="6" r:id="rId9"/>
    <sheet name="ICE-ECC" sheetId="8" r:id="rId10"/>
    <sheet name="DD-ENA" sheetId="9" r:id="rId11"/>
    <sheet name="DD-EPM" sheetId="10" r:id="rId12"/>
    <sheet name="DD-EGL" sheetId="11" r:id="rId13"/>
    <sheet name="DD-Lookup" sheetId="13" r:id="rId14"/>
  </sheets>
  <definedNames>
    <definedName name="DDEGL_USERS">'DD-Lookup'!$G$5:$H$125</definedName>
    <definedName name="DDENA_USERS">'DD-Lookup'!$A$5:$B$120</definedName>
    <definedName name="DDEPM_USERS">'DD-Lookup'!$D$5:$E$125</definedName>
    <definedName name="DELIV_CONV">'DD-EPM'!$AF$10:$AG$41</definedName>
    <definedName name="TABLE" localSheetId="12">'DD-EGL'!$D$9:$Y$15</definedName>
    <definedName name="TABLE" localSheetId="10">'DD-ENA'!$D$10:$Y$147</definedName>
    <definedName name="TABLE" localSheetId="11">'DD-EPM'!$F$9:$AA$118</definedName>
    <definedName name="TABLE" localSheetId="7">'ICE-ENA'!$B$17:$U$25</definedName>
    <definedName name="TABLE" localSheetId="8">'ICE-EPM'!$B$17:$U$18</definedName>
    <definedName name="TABLE" localSheetId="6">'ICE-Financial Gas'!$A$9:$I$24</definedName>
    <definedName name="TABLE" localSheetId="5">'ICE-Physical Gas'!$A$9:$I$47</definedName>
    <definedName name="TABLE" localSheetId="4">'ICE-Power'!$A$9:$I$42</definedName>
    <definedName name="TABLE_10" localSheetId="6">'ICE-Financial Gas'!$A$9:$I$26</definedName>
    <definedName name="TABLE_10" localSheetId="5">'ICE-Physical Gas'!$A$9:$I$48</definedName>
    <definedName name="TABLE_10" localSheetId="4">'ICE-Power'!$A$9:$I$38</definedName>
    <definedName name="TABLE_11" localSheetId="6">'ICE-Financial Gas'!$A$9:$I$21</definedName>
    <definedName name="TABLE_11" localSheetId="5">'ICE-Physical Gas'!$A$9:$I$43</definedName>
    <definedName name="TABLE_11" localSheetId="4">'ICE-Power'!$A$9:$I$42</definedName>
    <definedName name="TABLE_12" localSheetId="6">'ICE-Financial Gas'!$A$9:$I$27</definedName>
    <definedName name="TABLE_12" localSheetId="5">'ICE-Physical Gas'!$A$9:$I$52</definedName>
    <definedName name="TABLE_12" localSheetId="4">'ICE-Power'!$A$9:$I$45</definedName>
    <definedName name="TABLE_13" localSheetId="6">'ICE-Financial Gas'!$A$9:$I$24</definedName>
    <definedName name="TABLE_13" localSheetId="5">'ICE-Physical Gas'!$A$9:$I$50</definedName>
    <definedName name="TABLE_13" localSheetId="4">'ICE-Power'!$A$9:$I$40</definedName>
    <definedName name="TABLE_14" localSheetId="6">'ICE-Financial Gas'!$A$9:$I$30</definedName>
    <definedName name="TABLE_14" localSheetId="5">'ICE-Physical Gas'!$A$9:$I$44</definedName>
    <definedName name="TABLE_14" localSheetId="4">'ICE-Power'!$A$9:$I$52</definedName>
    <definedName name="TABLE_15" localSheetId="6">'ICE-Financial Gas'!$A$9:$I$26</definedName>
    <definedName name="TABLE_15" localSheetId="5">'ICE-Physical Gas'!$A$9:$I$49</definedName>
    <definedName name="TABLE_15" localSheetId="4">'ICE-Power'!$A$9:$I$41</definedName>
    <definedName name="TABLE_16" localSheetId="6">'ICE-Financial Gas'!$A$9:$I$22</definedName>
    <definedName name="TABLE_16" localSheetId="5">'ICE-Physical Gas'!$A$9:$I$50</definedName>
    <definedName name="TABLE_16" localSheetId="4">'ICE-Power'!$A$9:$I$47</definedName>
    <definedName name="TABLE_17" localSheetId="6">'ICE-Financial Gas'!$A$9:$I$22</definedName>
    <definedName name="TABLE_17" localSheetId="5">'ICE-Physical Gas'!$A$9:$I$54</definedName>
    <definedName name="TABLE_17" localSheetId="4">'ICE-Power'!$A$9:$I$49</definedName>
    <definedName name="TABLE_18" localSheetId="6">'ICE-Financial Gas'!$A$9:$I$26</definedName>
    <definedName name="TABLE_18" localSheetId="5">'ICE-Physical Gas'!$A$9:$I$51</definedName>
    <definedName name="TABLE_18" localSheetId="4">'ICE-Power'!$A$9:$I$53</definedName>
    <definedName name="TABLE_19" localSheetId="6">'ICE-Financial Gas'!$A$9:$I$25</definedName>
    <definedName name="TABLE_19" localSheetId="5">'ICE-Physical Gas'!$A$9:$I$53</definedName>
    <definedName name="TABLE_19" localSheetId="4">'ICE-Power'!$A$9:$I$50</definedName>
    <definedName name="TABLE_2" localSheetId="7">'ICE-ENA'!$B$17:$U$27</definedName>
    <definedName name="TABLE_2" localSheetId="6">'ICE-Financial Gas'!$A$9:$I$23</definedName>
    <definedName name="TABLE_2" localSheetId="5">'ICE-Physical Gas'!$A$9:$I$48</definedName>
    <definedName name="TABLE_2" localSheetId="4">'ICE-Power'!$A$9:$I$45</definedName>
    <definedName name="TABLE_20" localSheetId="6">'ICE-Financial Gas'!$A$9:$I$38</definedName>
    <definedName name="TABLE_20" localSheetId="5">'ICE-Physical Gas'!$A$9:$I$59</definedName>
    <definedName name="TABLE_20" localSheetId="4">'ICE-Power'!$A$9:$I$47</definedName>
    <definedName name="TABLE_21" localSheetId="6">'ICE-Financial Gas'!$A$9:$I$34</definedName>
    <definedName name="TABLE_21" localSheetId="5">'ICE-Physical Gas'!$A$9:$I$54</definedName>
    <definedName name="TABLE_21" localSheetId="4">'ICE-Power'!$A$9:$I$47</definedName>
    <definedName name="TABLE_22" localSheetId="6">'ICE-Financial Gas'!$A$9:$I$38</definedName>
    <definedName name="TABLE_22" localSheetId="5">'ICE-Physical Gas'!$A$9:$I$56</definedName>
    <definedName name="TABLE_22" localSheetId="4">'ICE-Power'!$A$9:$I$42</definedName>
    <definedName name="TABLE_23" localSheetId="6">'ICE-Financial Gas'!$A$9:$I$44</definedName>
    <definedName name="TABLE_23" localSheetId="5">'ICE-Physical Gas'!$A$9:$I$59</definedName>
    <definedName name="TABLE_23" localSheetId="4">'ICE-Power'!$A$9:$I$42</definedName>
    <definedName name="TABLE_24" localSheetId="5">'ICE-Physical Gas'!$A$9:$I$59</definedName>
    <definedName name="TABLE_24" localSheetId="4">'ICE-Power'!$A$9:$I$56</definedName>
    <definedName name="TABLE_25" localSheetId="4">'ICE-Power'!$A$9:$I$54</definedName>
    <definedName name="TABLE_26" localSheetId="4">'ICE-Power'!$A$9:$I$47</definedName>
    <definedName name="TABLE_27" localSheetId="4">'ICE-Power'!$A$9:$I$47</definedName>
    <definedName name="TABLE_3" localSheetId="6">'ICE-Financial Gas'!$A$9:$I$24</definedName>
    <definedName name="TABLE_3" localSheetId="5">'ICE-Physical Gas'!$A$9:$I$51</definedName>
    <definedName name="TABLE_3" localSheetId="4">'ICE-Power'!$A$9:$I$47</definedName>
    <definedName name="TABLE_4" localSheetId="6">'ICE-Financial Gas'!$A$9:$I$29</definedName>
    <definedName name="TABLE_4" localSheetId="5">'ICE-Physical Gas'!$A$9:$I$37</definedName>
    <definedName name="TABLE_4" localSheetId="4">'ICE-Power'!$A$9:$I$47</definedName>
    <definedName name="TABLE_5" localSheetId="6">'ICE-Financial Gas'!$A$9:$I$30</definedName>
    <definedName name="TABLE_5" localSheetId="5">'ICE-Physical Gas'!$A$9:$I$37</definedName>
    <definedName name="TABLE_5" localSheetId="4">'ICE-Power'!$A$9:$I$50</definedName>
    <definedName name="TABLE_6" localSheetId="6">'ICE-Financial Gas'!$A$9:$I$24</definedName>
    <definedName name="TABLE_6" localSheetId="5">'ICE-Physical Gas'!$A$9:$I$48</definedName>
    <definedName name="TABLE_6" localSheetId="4">'ICE-Power'!$A$9:$I$51</definedName>
    <definedName name="TABLE_7" localSheetId="6">'ICE-Financial Gas'!$A$9:$I$26</definedName>
    <definedName name="TABLE_7" localSheetId="5">'ICE-Physical Gas'!$A$9:$I$48</definedName>
    <definedName name="TABLE_7" localSheetId="4">'ICE-Power'!$A$9:$I$52</definedName>
    <definedName name="TABLE_8" localSheetId="6">'ICE-Financial Gas'!$A$9:$I$23</definedName>
    <definedName name="TABLE_8" localSheetId="5">'ICE-Physical Gas'!$A$9:$I$41</definedName>
    <definedName name="TABLE_8" localSheetId="4">'ICE-Power'!$A$9:$I$47</definedName>
    <definedName name="TABLE_9" localSheetId="6">'ICE-Financial Gas'!$A$9:$I$20</definedName>
    <definedName name="TABLE_9" localSheetId="5">'ICE-Physical Gas'!$A$9:$I$44</definedName>
    <definedName name="TABLE_9" localSheetId="4">'ICE-Power'!$A$9:$I$52</definedName>
    <definedName name="UOM_CONV">'DD-EPM'!$A$7:$B$45</definedName>
  </definedNames>
  <calcPr calcId="92512"/>
  <pivotCaches>
    <pivotCache cacheId="0" r:id="rId15"/>
    <pivotCache cacheId="1" r:id="rId16"/>
    <pivotCache cacheId="2" r:id="rId17"/>
    <pivotCache cacheId="3" r:id="rId18"/>
    <pivotCache cacheId="4" r:id="rId19"/>
    <pivotCache cacheId="5" r:id="rId20"/>
  </pivotCaches>
</workbook>
</file>

<file path=xl/calcChain.xml><?xml version="1.0" encoding="utf-8"?>
<calcChain xmlns="http://schemas.openxmlformats.org/spreadsheetml/2006/main">
  <c r="A3" i="11" l="1"/>
  <c r="B6" i="11"/>
  <c r="C6" i="11"/>
  <c r="D8" i="11"/>
  <c r="A10" i="11"/>
  <c r="B10" i="11"/>
  <c r="C10" i="11"/>
  <c r="A11" i="11"/>
  <c r="B11" i="11"/>
  <c r="C11" i="11"/>
  <c r="A12" i="11"/>
  <c r="B12" i="11"/>
  <c r="C12" i="11"/>
  <c r="A13" i="11"/>
  <c r="B13" i="11"/>
  <c r="C13" i="11"/>
  <c r="A14" i="11"/>
  <c r="B14" i="11"/>
  <c r="C14" i="11"/>
  <c r="A15" i="11"/>
  <c r="B15" i="11"/>
  <c r="C15" i="11"/>
  <c r="A16" i="11"/>
  <c r="B16" i="11"/>
  <c r="C16" i="11"/>
  <c r="A17" i="11"/>
  <c r="B17" i="11"/>
  <c r="C17" i="11"/>
  <c r="A18" i="11"/>
  <c r="B18" i="11"/>
  <c r="C18" i="11"/>
  <c r="A19" i="11"/>
  <c r="B19" i="11"/>
  <c r="C19" i="11"/>
  <c r="A20" i="11"/>
  <c r="B20" i="11"/>
  <c r="C20" i="11"/>
  <c r="A21" i="11"/>
  <c r="B21" i="11"/>
  <c r="C21" i="11"/>
  <c r="A22" i="11"/>
  <c r="B22" i="11"/>
  <c r="C22" i="11"/>
  <c r="A23" i="11"/>
  <c r="B23" i="11"/>
  <c r="C23" i="11"/>
  <c r="A24" i="11"/>
  <c r="B24" i="11"/>
  <c r="C24" i="11"/>
  <c r="A25" i="11"/>
  <c r="B25" i="11"/>
  <c r="C25" i="11"/>
  <c r="A26" i="11"/>
  <c r="B26" i="11"/>
  <c r="C26" i="11"/>
  <c r="A27" i="11"/>
  <c r="B27" i="11"/>
  <c r="C27" i="11"/>
  <c r="A28" i="11"/>
  <c r="B28" i="11"/>
  <c r="C28" i="11"/>
  <c r="A29" i="11"/>
  <c r="B29" i="11"/>
  <c r="C29" i="11"/>
  <c r="A30" i="11"/>
  <c r="B30" i="11"/>
  <c r="C30" i="11"/>
  <c r="A31" i="11"/>
  <c r="B31" i="11"/>
  <c r="C31" i="11"/>
  <c r="A32" i="11"/>
  <c r="B32" i="11"/>
  <c r="C32" i="11"/>
  <c r="A33" i="11"/>
  <c r="B33" i="11"/>
  <c r="C33" i="11"/>
  <c r="A34" i="11"/>
  <c r="B34" i="11"/>
  <c r="C34" i="11"/>
  <c r="A35" i="11"/>
  <c r="B35" i="11"/>
  <c r="C35" i="11"/>
  <c r="A36" i="11"/>
  <c r="B36" i="11"/>
  <c r="C36" i="11"/>
  <c r="A37" i="11"/>
  <c r="B37" i="11"/>
  <c r="C37" i="11"/>
  <c r="A38" i="11"/>
  <c r="B38" i="11"/>
  <c r="C38" i="11"/>
  <c r="A39" i="11"/>
  <c r="B39" i="11"/>
  <c r="C39" i="11"/>
  <c r="A40" i="11"/>
  <c r="B40" i="11"/>
  <c r="C40" i="11"/>
  <c r="A41" i="11"/>
  <c r="B41" i="11"/>
  <c r="C41" i="11"/>
  <c r="A42" i="11"/>
  <c r="B42" i="11"/>
  <c r="C42" i="11"/>
  <c r="A43" i="11"/>
  <c r="B43" i="11"/>
  <c r="C43" i="11"/>
  <c r="A44" i="11"/>
  <c r="B44" i="11"/>
  <c r="C44" i="11"/>
  <c r="A45" i="11"/>
  <c r="B45" i="11"/>
  <c r="C45" i="11"/>
  <c r="A46" i="11"/>
  <c r="B46" i="11"/>
  <c r="C46" i="11"/>
  <c r="A47" i="11"/>
  <c r="B47" i="11"/>
  <c r="C47" i="11"/>
  <c r="A48" i="11"/>
  <c r="B48" i="11"/>
  <c r="C48" i="11"/>
  <c r="A49" i="11"/>
  <c r="B49" i="11"/>
  <c r="C49" i="11"/>
  <c r="A50" i="11"/>
  <c r="B50" i="11"/>
  <c r="C50" i="11"/>
  <c r="A51" i="11"/>
  <c r="B51" i="11"/>
  <c r="C51" i="11"/>
  <c r="A52" i="11"/>
  <c r="B52" i="11"/>
  <c r="C52" i="11"/>
  <c r="A53" i="11"/>
  <c r="B53" i="11"/>
  <c r="C53" i="11"/>
  <c r="A54" i="11"/>
  <c r="B54" i="11"/>
  <c r="C54" i="11"/>
  <c r="A55" i="11"/>
  <c r="B55" i="11"/>
  <c r="C55" i="11"/>
  <c r="A56" i="11"/>
  <c r="B56" i="11"/>
  <c r="C56" i="11"/>
  <c r="A57" i="11"/>
  <c r="B57" i="11"/>
  <c r="C57" i="11"/>
  <c r="A58" i="11"/>
  <c r="B58" i="11"/>
  <c r="C58" i="11"/>
  <c r="A59" i="11"/>
  <c r="B59" i="11"/>
  <c r="C59" i="11"/>
  <c r="A60" i="11"/>
  <c r="B60" i="11"/>
  <c r="C60" i="11"/>
  <c r="A61" i="11"/>
  <c r="B61" i="11"/>
  <c r="C61" i="11"/>
  <c r="A62" i="11"/>
  <c r="B62" i="11"/>
  <c r="C62" i="11"/>
  <c r="A63" i="11"/>
  <c r="B63" i="11"/>
  <c r="C63" i="11"/>
  <c r="A64" i="11"/>
  <c r="B64" i="11"/>
  <c r="C64" i="11"/>
  <c r="A65" i="11"/>
  <c r="B65" i="11"/>
  <c r="C65" i="11"/>
  <c r="A66" i="11"/>
  <c r="B66" i="11"/>
  <c r="C66" i="11"/>
  <c r="A67" i="11"/>
  <c r="B67" i="11"/>
  <c r="C67" i="11"/>
  <c r="A68" i="11"/>
  <c r="B68" i="11"/>
  <c r="C68" i="11"/>
  <c r="A69" i="11"/>
  <c r="B69" i="11"/>
  <c r="C69" i="11"/>
  <c r="A70" i="11"/>
  <c r="B70" i="11"/>
  <c r="C70" i="11"/>
  <c r="A71" i="11"/>
  <c r="B71" i="11"/>
  <c r="C71" i="11"/>
  <c r="A72" i="11"/>
  <c r="B72" i="11"/>
  <c r="C72" i="11"/>
  <c r="A73" i="11"/>
  <c r="B73" i="11"/>
  <c r="C73" i="11"/>
  <c r="A74" i="11"/>
  <c r="B74" i="11"/>
  <c r="C74" i="11"/>
  <c r="A75" i="11"/>
  <c r="B75" i="11"/>
  <c r="C75" i="11"/>
  <c r="A76" i="11"/>
  <c r="B76" i="11"/>
  <c r="C76" i="11"/>
  <c r="A77" i="11"/>
  <c r="B77" i="11"/>
  <c r="C77" i="11"/>
  <c r="A78" i="11"/>
  <c r="B78" i="11"/>
  <c r="C78" i="11"/>
  <c r="A79" i="11"/>
  <c r="B79" i="11"/>
  <c r="C79" i="11"/>
  <c r="A80" i="11"/>
  <c r="B80" i="11"/>
  <c r="C80" i="11"/>
  <c r="A81" i="11"/>
  <c r="B81" i="11"/>
  <c r="C81" i="11"/>
  <c r="A82" i="11"/>
  <c r="B82" i="11"/>
  <c r="C82" i="11"/>
  <c r="A83" i="11"/>
  <c r="B83" i="11"/>
  <c r="C83" i="11"/>
  <c r="A84" i="11"/>
  <c r="B84" i="11"/>
  <c r="C84" i="11"/>
  <c r="A85" i="11"/>
  <c r="B85" i="11"/>
  <c r="C85" i="11"/>
  <c r="A86" i="11"/>
  <c r="B86" i="11"/>
  <c r="C86" i="11"/>
  <c r="A87" i="11"/>
  <c r="B87" i="11"/>
  <c r="C87" i="11"/>
  <c r="A88" i="11"/>
  <c r="B88" i="11"/>
  <c r="C88" i="11"/>
  <c r="A89" i="11"/>
  <c r="B89" i="11"/>
  <c r="C89" i="11"/>
  <c r="A90" i="11"/>
  <c r="B90" i="11"/>
  <c r="C90" i="11"/>
  <c r="A91" i="11"/>
  <c r="B91" i="11"/>
  <c r="C91" i="11"/>
  <c r="A92" i="11"/>
  <c r="B92" i="11"/>
  <c r="C92" i="11"/>
  <c r="A93" i="11"/>
  <c r="B93" i="11"/>
  <c r="C93" i="11"/>
  <c r="A94" i="11"/>
  <c r="B94" i="11"/>
  <c r="C94" i="11"/>
  <c r="A95" i="11"/>
  <c r="B95" i="11"/>
  <c r="C95" i="11"/>
  <c r="A96" i="11"/>
  <c r="B96" i="11"/>
  <c r="C96" i="11"/>
  <c r="A97" i="11"/>
  <c r="B97" i="11"/>
  <c r="C97" i="11"/>
  <c r="A98" i="11"/>
  <c r="B98" i="11"/>
  <c r="C98" i="11"/>
  <c r="A99" i="11"/>
  <c r="B99" i="11"/>
  <c r="C99" i="11"/>
  <c r="A100" i="11"/>
  <c r="B100" i="11"/>
  <c r="C100" i="11"/>
  <c r="A101" i="11"/>
  <c r="B101" i="11"/>
  <c r="C101" i="11"/>
  <c r="A102" i="11"/>
  <c r="B102" i="11"/>
  <c r="C102" i="11"/>
  <c r="A103" i="11"/>
  <c r="B103" i="11"/>
  <c r="C103" i="11"/>
  <c r="A104" i="11"/>
  <c r="B104" i="11"/>
  <c r="C104" i="11"/>
  <c r="A105" i="11"/>
  <c r="B105" i="11"/>
  <c r="C105" i="11"/>
  <c r="A106" i="11"/>
  <c r="B106" i="11"/>
  <c r="C106" i="11"/>
  <c r="A107" i="11"/>
  <c r="B107" i="11"/>
  <c r="C107" i="11"/>
  <c r="A108" i="11"/>
  <c r="B108" i="11"/>
  <c r="C108" i="11"/>
  <c r="A109" i="11"/>
  <c r="B109" i="11"/>
  <c r="C109" i="11"/>
  <c r="A110" i="11"/>
  <c r="B110" i="11"/>
  <c r="C110" i="11"/>
  <c r="A111" i="11"/>
  <c r="B111" i="11"/>
  <c r="C111" i="11"/>
  <c r="A112" i="11"/>
  <c r="B112" i="11"/>
  <c r="C112" i="11"/>
  <c r="A113" i="11"/>
  <c r="B113" i="11"/>
  <c r="C113" i="11"/>
  <c r="A114" i="11"/>
  <c r="B114" i="11"/>
  <c r="C114" i="11"/>
  <c r="A115" i="11"/>
  <c r="B115" i="11"/>
  <c r="C115" i="11"/>
  <c r="A116" i="11"/>
  <c r="B116" i="11"/>
  <c r="C116" i="11"/>
  <c r="A117" i="11"/>
  <c r="B117" i="11"/>
  <c r="C117" i="11"/>
  <c r="A118" i="11"/>
  <c r="B118" i="11"/>
  <c r="C118" i="11"/>
  <c r="A119" i="11"/>
  <c r="B119" i="11"/>
  <c r="C119" i="11"/>
  <c r="A120" i="11"/>
  <c r="B120" i="11"/>
  <c r="C120" i="11"/>
  <c r="A121" i="11"/>
  <c r="B121" i="11"/>
  <c r="C121" i="11"/>
  <c r="A122" i="11"/>
  <c r="B122" i="11"/>
  <c r="C122" i="11"/>
  <c r="A123" i="11"/>
  <c r="B123" i="11"/>
  <c r="C123" i="11"/>
  <c r="A124" i="11"/>
  <c r="B124" i="11"/>
  <c r="C124" i="11"/>
  <c r="A125" i="11"/>
  <c r="B125" i="11"/>
  <c r="C125" i="11"/>
  <c r="A126" i="11"/>
  <c r="B126" i="11"/>
  <c r="C126" i="11"/>
  <c r="A127" i="11"/>
  <c r="B127" i="11"/>
  <c r="C127" i="11"/>
  <c r="A128" i="11"/>
  <c r="B128" i="11"/>
  <c r="C128" i="11"/>
  <c r="A129" i="11"/>
  <c r="B129" i="11"/>
  <c r="C129" i="11"/>
  <c r="A130" i="11"/>
  <c r="B130" i="11"/>
  <c r="C130" i="11"/>
  <c r="A131" i="11"/>
  <c r="B131" i="11"/>
  <c r="C131" i="11"/>
  <c r="A132" i="11"/>
  <c r="B132" i="11"/>
  <c r="C132" i="11"/>
  <c r="A133" i="11"/>
  <c r="B133" i="11"/>
  <c r="C133" i="11"/>
  <c r="A134" i="11"/>
  <c r="B134" i="11"/>
  <c r="C134" i="11"/>
  <c r="A135" i="11"/>
  <c r="B135" i="11"/>
  <c r="C135" i="11"/>
  <c r="A136" i="11"/>
  <c r="B136" i="11"/>
  <c r="C136" i="11"/>
  <c r="A137" i="11"/>
  <c r="B137" i="11"/>
  <c r="C137" i="11"/>
  <c r="A138" i="11"/>
  <c r="B138" i="11"/>
  <c r="C138" i="11"/>
  <c r="A139" i="11"/>
  <c r="B139" i="11"/>
  <c r="C139" i="11"/>
  <c r="A140" i="11"/>
  <c r="B140" i="11"/>
  <c r="C140" i="11"/>
  <c r="A141" i="11"/>
  <c r="B141" i="11"/>
  <c r="C141" i="11"/>
  <c r="A142" i="11"/>
  <c r="B142" i="11"/>
  <c r="C142" i="11"/>
  <c r="A143" i="11"/>
  <c r="B143" i="11"/>
  <c r="C143" i="11"/>
  <c r="A144" i="11"/>
  <c r="B144" i="11"/>
  <c r="C144" i="11"/>
  <c r="A145" i="11"/>
  <c r="B145" i="11"/>
  <c r="C145" i="11"/>
  <c r="A146" i="11"/>
  <c r="B146" i="11"/>
  <c r="C146" i="11"/>
  <c r="A147" i="11"/>
  <c r="B147" i="11"/>
  <c r="C147" i="11"/>
  <c r="A148" i="11"/>
  <c r="B148" i="11"/>
  <c r="C148" i="11"/>
  <c r="A149" i="11"/>
  <c r="B149" i="11"/>
  <c r="C149" i="11"/>
  <c r="A150" i="11"/>
  <c r="B150" i="11"/>
  <c r="C150" i="11"/>
  <c r="A151" i="11"/>
  <c r="B151" i="11"/>
  <c r="C151" i="11"/>
  <c r="A152" i="11"/>
  <c r="B152" i="11"/>
  <c r="C152" i="11"/>
  <c r="A153" i="11"/>
  <c r="B153" i="11"/>
  <c r="C153" i="11"/>
  <c r="A154" i="11"/>
  <c r="B154" i="11"/>
  <c r="C154" i="11"/>
  <c r="A155" i="11"/>
  <c r="B155" i="11"/>
  <c r="C155" i="11"/>
  <c r="A156" i="11"/>
  <c r="B156" i="11"/>
  <c r="C156" i="11"/>
  <c r="A157" i="11"/>
  <c r="B157" i="11"/>
  <c r="C157" i="11"/>
  <c r="A158" i="11"/>
  <c r="B158" i="11"/>
  <c r="C158" i="11"/>
  <c r="A159" i="11"/>
  <c r="B159" i="11"/>
  <c r="C159" i="11"/>
  <c r="A160" i="11"/>
  <c r="B160" i="11"/>
  <c r="C160" i="11"/>
  <c r="A161" i="11"/>
  <c r="B161" i="11"/>
  <c r="C161" i="11"/>
  <c r="A162" i="11"/>
  <c r="B162" i="11"/>
  <c r="C162" i="11"/>
  <c r="A163" i="11"/>
  <c r="B163" i="11"/>
  <c r="C163" i="11"/>
  <c r="A164" i="11"/>
  <c r="B164" i="11"/>
  <c r="C164" i="11"/>
  <c r="A165" i="11"/>
  <c r="B165" i="11"/>
  <c r="C165" i="11"/>
  <c r="A166" i="11"/>
  <c r="B166" i="11"/>
  <c r="C166" i="11"/>
  <c r="A167" i="11"/>
  <c r="B167" i="11"/>
  <c r="C167" i="11"/>
  <c r="A168" i="11"/>
  <c r="B168" i="11"/>
  <c r="C168" i="11"/>
  <c r="A169" i="11"/>
  <c r="B169" i="11"/>
  <c r="C169" i="11"/>
  <c r="A170" i="11"/>
  <c r="B170" i="11"/>
  <c r="C170" i="11"/>
  <c r="A171" i="11"/>
  <c r="B171" i="11"/>
  <c r="C171" i="11"/>
  <c r="A172" i="11"/>
  <c r="B172" i="11"/>
  <c r="C172" i="11"/>
  <c r="A173" i="11"/>
  <c r="B173" i="11"/>
  <c r="C173" i="11"/>
  <c r="A174" i="11"/>
  <c r="B174" i="11"/>
  <c r="C174" i="11"/>
  <c r="A175" i="11"/>
  <c r="B175" i="11"/>
  <c r="C175" i="11"/>
  <c r="A176" i="11"/>
  <c r="B176" i="11"/>
  <c r="C176" i="11"/>
  <c r="A177" i="11"/>
  <c r="B177" i="11"/>
  <c r="C177" i="11"/>
  <c r="A178" i="11"/>
  <c r="B178" i="11"/>
  <c r="C178" i="11"/>
  <c r="A179" i="11"/>
  <c r="B179" i="11"/>
  <c r="C179" i="11"/>
  <c r="A180" i="11"/>
  <c r="B180" i="11"/>
  <c r="C180" i="11"/>
  <c r="A181" i="11"/>
  <c r="B181" i="11"/>
  <c r="C181" i="11"/>
  <c r="A182" i="11"/>
  <c r="B182" i="11"/>
  <c r="C182" i="11"/>
  <c r="A183" i="11"/>
  <c r="B183" i="11"/>
  <c r="C183" i="11"/>
  <c r="A184" i="11"/>
  <c r="B184" i="11"/>
  <c r="C184" i="11"/>
  <c r="A185" i="11"/>
  <c r="B185" i="11"/>
  <c r="C185" i="11"/>
  <c r="A186" i="11"/>
  <c r="B186" i="11"/>
  <c r="C186" i="11"/>
  <c r="A187" i="11"/>
  <c r="B187" i="11"/>
  <c r="C187" i="11"/>
  <c r="A188" i="11"/>
  <c r="B188" i="11"/>
  <c r="C188" i="11"/>
  <c r="A189" i="11"/>
  <c r="B189" i="11"/>
  <c r="C189" i="11"/>
  <c r="A190" i="11"/>
  <c r="B190" i="11"/>
  <c r="C190" i="11"/>
  <c r="A191" i="11"/>
  <c r="B191" i="11"/>
  <c r="C191" i="11"/>
  <c r="A192" i="11"/>
  <c r="B192" i="11"/>
  <c r="C192" i="11"/>
  <c r="A193" i="11"/>
  <c r="B193" i="11"/>
  <c r="C193" i="11"/>
  <c r="A194" i="11"/>
  <c r="B194" i="11"/>
  <c r="C194" i="11"/>
  <c r="A195" i="11"/>
  <c r="B195" i="11"/>
  <c r="C195" i="11"/>
  <c r="A196" i="11"/>
  <c r="B196" i="11"/>
  <c r="C196" i="11"/>
  <c r="A197" i="11"/>
  <c r="B197" i="11"/>
  <c r="C197" i="11"/>
  <c r="A198" i="11"/>
  <c r="B198" i="11"/>
  <c r="C198" i="11"/>
  <c r="A199" i="11"/>
  <c r="B199" i="11"/>
  <c r="C199" i="11"/>
  <c r="A200" i="11"/>
  <c r="B200" i="11"/>
  <c r="C200" i="11"/>
  <c r="A201" i="11"/>
  <c r="B201" i="11"/>
  <c r="C201" i="11"/>
  <c r="A202" i="11"/>
  <c r="B202" i="11"/>
  <c r="C202" i="11"/>
  <c r="A203" i="11"/>
  <c r="B203" i="11"/>
  <c r="C203" i="11"/>
  <c r="A204" i="11"/>
  <c r="B204" i="11"/>
  <c r="C204" i="11"/>
  <c r="A205" i="11"/>
  <c r="B205" i="11"/>
  <c r="C205" i="11"/>
  <c r="A206" i="11"/>
  <c r="B206" i="11"/>
  <c r="C206" i="11"/>
  <c r="A207" i="11"/>
  <c r="B207" i="11"/>
  <c r="C207" i="11"/>
  <c r="A208" i="11"/>
  <c r="B208" i="11"/>
  <c r="C208" i="11"/>
  <c r="A209" i="11"/>
  <c r="B209" i="11"/>
  <c r="C209" i="11"/>
  <c r="A210" i="11"/>
  <c r="B210" i="11"/>
  <c r="C210" i="11"/>
  <c r="A211" i="11"/>
  <c r="B211" i="11"/>
  <c r="C211" i="11"/>
  <c r="A212" i="11"/>
  <c r="B212" i="11"/>
  <c r="C212" i="11"/>
  <c r="A213" i="11"/>
  <c r="B213" i="11"/>
  <c r="C213" i="11"/>
  <c r="A214" i="11"/>
  <c r="B214" i="11"/>
  <c r="C214" i="11"/>
  <c r="A215" i="11"/>
  <c r="B215" i="11"/>
  <c r="C215" i="11"/>
  <c r="A216" i="11"/>
  <c r="B216" i="11"/>
  <c r="C216" i="11"/>
  <c r="A217" i="11"/>
  <c r="B217" i="11"/>
  <c r="C217" i="11"/>
  <c r="A218" i="11"/>
  <c r="B218" i="11"/>
  <c r="C218" i="11"/>
  <c r="A219" i="11"/>
  <c r="B219" i="11"/>
  <c r="C219" i="11"/>
  <c r="A220" i="11"/>
  <c r="B220" i="11"/>
  <c r="C220" i="11"/>
  <c r="A221" i="11"/>
  <c r="B221" i="11"/>
  <c r="C221" i="11"/>
  <c r="A222" i="11"/>
  <c r="B222" i="11"/>
  <c r="C222" i="11"/>
  <c r="A223" i="11"/>
  <c r="B223" i="11"/>
  <c r="C223" i="11"/>
  <c r="A224" i="11"/>
  <c r="B224" i="11"/>
  <c r="C224" i="11"/>
  <c r="A225" i="11"/>
  <c r="B225" i="11"/>
  <c r="C225" i="11"/>
  <c r="A226" i="11"/>
  <c r="B226" i="11"/>
  <c r="C226" i="11"/>
  <c r="A227" i="11"/>
  <c r="B227" i="11"/>
  <c r="C227" i="11"/>
  <c r="A228" i="11"/>
  <c r="B228" i="11"/>
  <c r="C228" i="11"/>
  <c r="A229" i="11"/>
  <c r="B229" i="11"/>
  <c r="C229" i="11"/>
  <c r="A230" i="11"/>
  <c r="B230" i="11"/>
  <c r="C230" i="11"/>
  <c r="A231" i="11"/>
  <c r="B231" i="11"/>
  <c r="C231" i="11"/>
  <c r="A232" i="11"/>
  <c r="B232" i="11"/>
  <c r="C232" i="11"/>
  <c r="A233" i="11"/>
  <c r="B233" i="11"/>
  <c r="C233" i="11"/>
  <c r="A234" i="11"/>
  <c r="B234" i="11"/>
  <c r="C234" i="11"/>
  <c r="A235" i="11"/>
  <c r="B235" i="11"/>
  <c r="C235" i="11"/>
  <c r="A236" i="11"/>
  <c r="B236" i="11"/>
  <c r="C236" i="11"/>
  <c r="A237" i="11"/>
  <c r="B237" i="11"/>
  <c r="C237" i="11"/>
  <c r="A238" i="11"/>
  <c r="B238" i="11"/>
  <c r="C238" i="11"/>
  <c r="A239" i="11"/>
  <c r="B239" i="11"/>
  <c r="C239" i="11"/>
  <c r="A240" i="11"/>
  <c r="B240" i="11"/>
  <c r="C240" i="11"/>
  <c r="A241" i="11"/>
  <c r="B241" i="11"/>
  <c r="C241" i="11"/>
  <c r="A242" i="11"/>
  <c r="B242" i="11"/>
  <c r="C242" i="11"/>
  <c r="A243" i="11"/>
  <c r="B243" i="11"/>
  <c r="C243" i="11"/>
  <c r="A244" i="11"/>
  <c r="B244" i="11"/>
  <c r="C244" i="11"/>
  <c r="A245" i="11"/>
  <c r="B245" i="11"/>
  <c r="C245" i="11"/>
  <c r="A246" i="11"/>
  <c r="B246" i="11"/>
  <c r="C246" i="11"/>
  <c r="A247" i="11"/>
  <c r="B247" i="11"/>
  <c r="C247" i="11"/>
  <c r="A248" i="11"/>
  <c r="B248" i="11"/>
  <c r="C248" i="11"/>
  <c r="A249" i="11"/>
  <c r="B249" i="11"/>
  <c r="C249" i="11"/>
  <c r="A250" i="11"/>
  <c r="B250" i="11"/>
  <c r="C250" i="11"/>
  <c r="A251" i="11"/>
  <c r="B251" i="11"/>
  <c r="C251" i="11"/>
  <c r="A252" i="11"/>
  <c r="B252" i="11"/>
  <c r="C252" i="11"/>
  <c r="A253" i="11"/>
  <c r="B253" i="11"/>
  <c r="C253" i="11"/>
  <c r="A254" i="11"/>
  <c r="B254" i="11"/>
  <c r="C254" i="11"/>
  <c r="A255" i="11"/>
  <c r="B255" i="11"/>
  <c r="C255" i="11"/>
  <c r="A256" i="11"/>
  <c r="B256" i="11"/>
  <c r="C256" i="11"/>
  <c r="A257" i="11"/>
  <c r="B257" i="11"/>
  <c r="C257" i="11"/>
  <c r="A258" i="11"/>
  <c r="B258" i="11"/>
  <c r="C258" i="11"/>
  <c r="A259" i="11"/>
  <c r="B259" i="11"/>
  <c r="C259" i="11"/>
  <c r="A260" i="11"/>
  <c r="B260" i="11"/>
  <c r="C260" i="11"/>
  <c r="A261" i="11"/>
  <c r="B261" i="11"/>
  <c r="C261" i="11"/>
  <c r="A262" i="11"/>
  <c r="B262" i="11"/>
  <c r="C262" i="11"/>
  <c r="A263" i="11"/>
  <c r="B263" i="11"/>
  <c r="C263" i="11"/>
  <c r="A264" i="11"/>
  <c r="B264" i="11"/>
  <c r="C264" i="11"/>
  <c r="A265" i="11"/>
  <c r="B265" i="11"/>
  <c r="C265" i="11"/>
  <c r="A266" i="11"/>
  <c r="B266" i="11"/>
  <c r="C266" i="11"/>
  <c r="A267" i="11"/>
  <c r="B267" i="11"/>
  <c r="C267" i="11"/>
  <c r="A268" i="11"/>
  <c r="B268" i="11"/>
  <c r="C268" i="11"/>
  <c r="A269" i="11"/>
  <c r="B269" i="11"/>
  <c r="C269" i="11"/>
  <c r="A270" i="11"/>
  <c r="B270" i="11"/>
  <c r="C270" i="11"/>
  <c r="A271" i="11"/>
  <c r="B271" i="11"/>
  <c r="C271" i="11"/>
  <c r="A272" i="11"/>
  <c r="B272" i="11"/>
  <c r="C272" i="11"/>
  <c r="A273" i="11"/>
  <c r="B273" i="11"/>
  <c r="C273" i="11"/>
  <c r="A274" i="11"/>
  <c r="B274" i="11"/>
  <c r="C274" i="11"/>
  <c r="A275" i="11"/>
  <c r="B275" i="11"/>
  <c r="C275" i="11"/>
  <c r="A276" i="11"/>
  <c r="B276" i="11"/>
  <c r="C276" i="11"/>
  <c r="A277" i="11"/>
  <c r="B277" i="11"/>
  <c r="C277" i="11"/>
  <c r="A278" i="11"/>
  <c r="B278" i="11"/>
  <c r="C278" i="11"/>
  <c r="A279" i="11"/>
  <c r="B279" i="11"/>
  <c r="C279" i="11"/>
  <c r="A280" i="11"/>
  <c r="B280" i="11"/>
  <c r="C280" i="11"/>
  <c r="A281" i="11"/>
  <c r="B281" i="11"/>
  <c r="C281" i="11"/>
  <c r="A282" i="11"/>
  <c r="B282" i="11"/>
  <c r="C282" i="11"/>
  <c r="A283" i="11"/>
  <c r="B283" i="11"/>
  <c r="C283" i="11"/>
  <c r="A284" i="11"/>
  <c r="B284" i="11"/>
  <c r="C284" i="11"/>
  <c r="A285" i="11"/>
  <c r="B285" i="11"/>
  <c r="C285" i="11"/>
  <c r="A286" i="11"/>
  <c r="B286" i="11"/>
  <c r="C286" i="11"/>
  <c r="A287" i="11"/>
  <c r="B287" i="11"/>
  <c r="C287" i="11"/>
  <c r="A288" i="11"/>
  <c r="B288" i="11"/>
  <c r="C288" i="11"/>
  <c r="A289" i="11"/>
  <c r="B289" i="11"/>
  <c r="C289" i="11"/>
  <c r="A290" i="11"/>
  <c r="B290" i="11"/>
  <c r="C290" i="11"/>
  <c r="A291" i="11"/>
  <c r="B291" i="11"/>
  <c r="C291" i="11"/>
  <c r="A292" i="11"/>
  <c r="B292" i="11"/>
  <c r="C292" i="11"/>
  <c r="A293" i="11"/>
  <c r="B293" i="11"/>
  <c r="C293" i="11"/>
  <c r="A294" i="11"/>
  <c r="B294" i="11"/>
  <c r="C294" i="11"/>
  <c r="A295" i="11"/>
  <c r="B295" i="11"/>
  <c r="C295" i="11"/>
  <c r="A296" i="11"/>
  <c r="B296" i="11"/>
  <c r="C296" i="11"/>
  <c r="A297" i="11"/>
  <c r="B297" i="11"/>
  <c r="C297" i="11"/>
  <c r="A298" i="11"/>
  <c r="B298" i="11"/>
  <c r="C298" i="11"/>
  <c r="A299" i="11"/>
  <c r="B299" i="11"/>
  <c r="C299" i="11"/>
  <c r="A300" i="11"/>
  <c r="B300" i="11"/>
  <c r="C300" i="11"/>
  <c r="A301" i="11"/>
  <c r="B301" i="11"/>
  <c r="C301" i="11"/>
  <c r="A302" i="11"/>
  <c r="B302" i="11"/>
  <c r="C302" i="11"/>
  <c r="A303" i="11"/>
  <c r="B303" i="11"/>
  <c r="C303" i="11"/>
  <c r="A304" i="11"/>
  <c r="B304" i="11"/>
  <c r="C304" i="11"/>
  <c r="A305" i="11"/>
  <c r="B305" i="11"/>
  <c r="C305" i="11"/>
  <c r="A306" i="11"/>
  <c r="B306" i="11"/>
  <c r="C306" i="11"/>
  <c r="A307" i="11"/>
  <c r="B307" i="11"/>
  <c r="C307" i="11"/>
  <c r="A308" i="11"/>
  <c r="B308" i="11"/>
  <c r="C308" i="11"/>
  <c r="A309" i="11"/>
  <c r="B309" i="11"/>
  <c r="C309" i="11"/>
  <c r="A310" i="11"/>
  <c r="B310" i="11"/>
  <c r="C310" i="11"/>
  <c r="A311" i="11"/>
  <c r="B311" i="11"/>
  <c r="C311" i="11"/>
  <c r="A312" i="11"/>
  <c r="B312" i="11"/>
  <c r="C312" i="11"/>
  <c r="A313" i="11"/>
  <c r="B313" i="11"/>
  <c r="C313" i="11"/>
  <c r="A314" i="11"/>
  <c r="B314" i="11"/>
  <c r="C314" i="11"/>
  <c r="A315" i="11"/>
  <c r="B315" i="11"/>
  <c r="C315" i="11"/>
  <c r="A316" i="11"/>
  <c r="B316" i="11"/>
  <c r="C316" i="11"/>
  <c r="A317" i="11"/>
  <c r="B317" i="11"/>
  <c r="C317" i="11"/>
  <c r="A318" i="11"/>
  <c r="B318" i="11"/>
  <c r="C318" i="11"/>
  <c r="A319" i="11"/>
  <c r="B319" i="11"/>
  <c r="C319" i="11"/>
  <c r="A320" i="11"/>
  <c r="B320" i="11"/>
  <c r="C320" i="11"/>
  <c r="A321" i="11"/>
  <c r="B321" i="11"/>
  <c r="C321" i="11"/>
  <c r="A322" i="11"/>
  <c r="B322" i="11"/>
  <c r="C322" i="11"/>
  <c r="A323" i="11"/>
  <c r="B323" i="11"/>
  <c r="C323" i="11"/>
  <c r="A324" i="11"/>
  <c r="B324" i="11"/>
  <c r="C324" i="11"/>
  <c r="A325" i="11"/>
  <c r="B325" i="11"/>
  <c r="C325" i="11"/>
  <c r="A326" i="11"/>
  <c r="B326" i="11"/>
  <c r="C326" i="11"/>
  <c r="A327" i="11"/>
  <c r="B327" i="11"/>
  <c r="C327" i="11"/>
  <c r="A328" i="11"/>
  <c r="B328" i="11"/>
  <c r="C328" i="11"/>
  <c r="A329" i="11"/>
  <c r="B329" i="11"/>
  <c r="C329" i="11"/>
  <c r="A330" i="11"/>
  <c r="B330" i="11"/>
  <c r="C330" i="11"/>
  <c r="A331" i="11"/>
  <c r="B331" i="11"/>
  <c r="C331" i="11"/>
  <c r="A332" i="11"/>
  <c r="B332" i="11"/>
  <c r="C332" i="11"/>
  <c r="A333" i="11"/>
  <c r="B333" i="11"/>
  <c r="C333" i="11"/>
  <c r="A334" i="11"/>
  <c r="B334" i="11"/>
  <c r="C334" i="11"/>
  <c r="A335" i="11"/>
  <c r="B335" i="11"/>
  <c r="C335" i="11"/>
  <c r="A336" i="11"/>
  <c r="B336" i="11"/>
  <c r="C336" i="11"/>
  <c r="A337" i="11"/>
  <c r="B337" i="11"/>
  <c r="C337" i="11"/>
  <c r="A338" i="11"/>
  <c r="B338" i="11"/>
  <c r="C338" i="11"/>
  <c r="A339" i="11"/>
  <c r="B339" i="11"/>
  <c r="C339" i="11"/>
  <c r="A340" i="11"/>
  <c r="B340" i="11"/>
  <c r="C340" i="11"/>
  <c r="A341" i="11"/>
  <c r="B341" i="11"/>
  <c r="C341" i="11"/>
  <c r="A342" i="11"/>
  <c r="B342" i="11"/>
  <c r="C342" i="11"/>
  <c r="A343" i="11"/>
  <c r="B343" i="11"/>
  <c r="C343" i="11"/>
  <c r="A344" i="11"/>
  <c r="B344" i="11"/>
  <c r="C344" i="11"/>
  <c r="A345" i="11"/>
  <c r="B345" i="11"/>
  <c r="C345" i="11"/>
  <c r="A346" i="11"/>
  <c r="B346" i="11"/>
  <c r="C346" i="11"/>
  <c r="A347" i="11"/>
  <c r="B347" i="11"/>
  <c r="C347" i="11"/>
  <c r="A348" i="11"/>
  <c r="B348" i="11"/>
  <c r="C348" i="11"/>
  <c r="A349" i="11"/>
  <c r="B349" i="11"/>
  <c r="C349" i="11"/>
  <c r="A350" i="11"/>
  <c r="B350" i="11"/>
  <c r="C350" i="11"/>
  <c r="A351" i="11"/>
  <c r="B351" i="11"/>
  <c r="C351" i="11"/>
  <c r="A352" i="11"/>
  <c r="B352" i="11"/>
  <c r="C352" i="11"/>
  <c r="A353" i="11"/>
  <c r="B353" i="11"/>
  <c r="C353" i="11"/>
  <c r="A354" i="11"/>
  <c r="B354" i="11"/>
  <c r="C354" i="11"/>
  <c r="A355" i="11"/>
  <c r="B355" i="11"/>
  <c r="C355" i="11"/>
  <c r="A356" i="11"/>
  <c r="B356" i="11"/>
  <c r="C356" i="11"/>
  <c r="A357" i="11"/>
  <c r="B357" i="11"/>
  <c r="C357" i="11"/>
  <c r="A358" i="11"/>
  <c r="B358" i="11"/>
  <c r="C358" i="11"/>
  <c r="A359" i="11"/>
  <c r="B359" i="11"/>
  <c r="C359" i="11"/>
  <c r="A360" i="11"/>
  <c r="B360" i="11"/>
  <c r="C360" i="11"/>
  <c r="A361" i="11"/>
  <c r="B361" i="11"/>
  <c r="C361" i="11"/>
  <c r="A362" i="11"/>
  <c r="B362" i="11"/>
  <c r="C362" i="11"/>
  <c r="A363" i="11"/>
  <c r="B363" i="11"/>
  <c r="C363" i="11"/>
  <c r="A364" i="11"/>
  <c r="B364" i="11"/>
  <c r="C364" i="11"/>
  <c r="A365" i="11"/>
  <c r="B365" i="11"/>
  <c r="C365" i="11"/>
  <c r="A366" i="11"/>
  <c r="B366" i="11"/>
  <c r="C366" i="11"/>
  <c r="A367" i="11"/>
  <c r="B367" i="11"/>
  <c r="C367" i="11"/>
  <c r="A368" i="11"/>
  <c r="B368" i="11"/>
  <c r="C368" i="11"/>
  <c r="A369" i="11"/>
  <c r="B369" i="11"/>
  <c r="C369" i="11"/>
  <c r="A370" i="11"/>
  <c r="B370" i="11"/>
  <c r="C370" i="11"/>
  <c r="A371" i="11"/>
  <c r="B371" i="11"/>
  <c r="C371" i="11"/>
  <c r="A372" i="11"/>
  <c r="B372" i="11"/>
  <c r="C372" i="11"/>
  <c r="A373" i="11"/>
  <c r="B373" i="11"/>
  <c r="C373" i="11"/>
  <c r="A374" i="11"/>
  <c r="B374" i="11"/>
  <c r="C374" i="11"/>
  <c r="A375" i="11"/>
  <c r="B375" i="11"/>
  <c r="C375" i="11"/>
  <c r="A376" i="11"/>
  <c r="B376" i="11"/>
  <c r="C376" i="11"/>
  <c r="A377" i="11"/>
  <c r="B377" i="11"/>
  <c r="C377" i="11"/>
  <c r="A378" i="11"/>
  <c r="B378" i="11"/>
  <c r="C378" i="11"/>
  <c r="A379" i="11"/>
  <c r="B379" i="11"/>
  <c r="C379" i="11"/>
  <c r="A380" i="11"/>
  <c r="B380" i="11"/>
  <c r="C380" i="11"/>
  <c r="A381" i="11"/>
  <c r="B381" i="11"/>
  <c r="C381" i="11"/>
  <c r="A382" i="11"/>
  <c r="B382" i="11"/>
  <c r="C382" i="11"/>
  <c r="A383" i="11"/>
  <c r="B383" i="11"/>
  <c r="C383" i="11"/>
  <c r="A384" i="11"/>
  <c r="B384" i="11"/>
  <c r="C384" i="11"/>
  <c r="A385" i="11"/>
  <c r="B385" i="11"/>
  <c r="C385" i="11"/>
  <c r="A386" i="11"/>
  <c r="B386" i="11"/>
  <c r="C386" i="11"/>
  <c r="A387" i="11"/>
  <c r="B387" i="11"/>
  <c r="C387" i="11"/>
  <c r="A388" i="11"/>
  <c r="B388" i="11"/>
  <c r="C388" i="11"/>
  <c r="A389" i="11"/>
  <c r="B389" i="11"/>
  <c r="C389" i="11"/>
  <c r="A390" i="11"/>
  <c r="B390" i="11"/>
  <c r="C390" i="11"/>
  <c r="A391" i="11"/>
  <c r="B391" i="11"/>
  <c r="C391" i="11"/>
  <c r="A392" i="11"/>
  <c r="B392" i="11"/>
  <c r="C392" i="11"/>
  <c r="A393" i="11"/>
  <c r="B393" i="11"/>
  <c r="C393" i="11"/>
  <c r="A394" i="11"/>
  <c r="B394" i="11"/>
  <c r="C394" i="11"/>
  <c r="A395" i="11"/>
  <c r="B395" i="11"/>
  <c r="C395" i="11"/>
  <c r="A396" i="11"/>
  <c r="B396" i="11"/>
  <c r="C396" i="11"/>
  <c r="A397" i="11"/>
  <c r="B397" i="11"/>
  <c r="C397" i="11"/>
  <c r="A398" i="11"/>
  <c r="B398" i="11"/>
  <c r="C398" i="11"/>
  <c r="A399" i="11"/>
  <c r="B399" i="11"/>
  <c r="C399" i="11"/>
  <c r="A400" i="11"/>
  <c r="B400" i="11"/>
  <c r="C400" i="11"/>
  <c r="A401" i="11"/>
  <c r="B401" i="11"/>
  <c r="C401" i="11"/>
  <c r="A402" i="11"/>
  <c r="B402" i="11"/>
  <c r="C402" i="11"/>
  <c r="A403" i="11"/>
  <c r="B403" i="11"/>
  <c r="C403" i="11"/>
  <c r="A404" i="11"/>
  <c r="B404" i="11"/>
  <c r="C404" i="11"/>
  <c r="A405" i="11"/>
  <c r="B405" i="11"/>
  <c r="C405" i="11"/>
  <c r="A406" i="11"/>
  <c r="B406" i="11"/>
  <c r="C406" i="11"/>
  <c r="A407" i="11"/>
  <c r="B407" i="11"/>
  <c r="C407" i="11"/>
  <c r="A408" i="11"/>
  <c r="B408" i="11"/>
  <c r="C408" i="11"/>
  <c r="A409" i="11"/>
  <c r="B409" i="11"/>
  <c r="C409" i="11"/>
  <c r="A410" i="11"/>
  <c r="B410" i="11"/>
  <c r="C410" i="11"/>
  <c r="A411" i="11"/>
  <c r="B411" i="11"/>
  <c r="C411" i="11"/>
  <c r="A412" i="11"/>
  <c r="B412" i="11"/>
  <c r="C412" i="11"/>
  <c r="A413" i="11"/>
  <c r="B413" i="11"/>
  <c r="C413" i="11"/>
  <c r="A414" i="11"/>
  <c r="B414" i="11"/>
  <c r="C414" i="11"/>
  <c r="A415" i="11"/>
  <c r="B415" i="11"/>
  <c r="C415" i="11"/>
  <c r="A416" i="11"/>
  <c r="B416" i="11"/>
  <c r="C416" i="11"/>
  <c r="A417" i="11"/>
  <c r="B417" i="11"/>
  <c r="C417" i="11"/>
  <c r="A418" i="11"/>
  <c r="B418" i="11"/>
  <c r="C418" i="11"/>
  <c r="A419" i="11"/>
  <c r="B419" i="11"/>
  <c r="C419" i="11"/>
  <c r="A420" i="11"/>
  <c r="B420" i="11"/>
  <c r="C420" i="11"/>
  <c r="A421" i="11"/>
  <c r="B421" i="11"/>
  <c r="C421" i="11"/>
  <c r="A422" i="11"/>
  <c r="B422" i="11"/>
  <c r="C422" i="11"/>
  <c r="A423" i="11"/>
  <c r="B423" i="11"/>
  <c r="C423" i="11"/>
  <c r="A424" i="11"/>
  <c r="B424" i="11"/>
  <c r="C424" i="11"/>
  <c r="A425" i="11"/>
  <c r="B425" i="11"/>
  <c r="C425" i="11"/>
  <c r="A426" i="11"/>
  <c r="B426" i="11"/>
  <c r="C426" i="11"/>
  <c r="A427" i="11"/>
  <c r="B427" i="11"/>
  <c r="C427" i="11"/>
  <c r="A428" i="11"/>
  <c r="B428" i="11"/>
  <c r="C428" i="11"/>
  <c r="A429" i="11"/>
  <c r="B429" i="11"/>
  <c r="C429" i="11"/>
  <c r="A430" i="11"/>
  <c r="B430" i="11"/>
  <c r="C430" i="11"/>
  <c r="A431" i="11"/>
  <c r="B431" i="11"/>
  <c r="C431" i="11"/>
  <c r="A432" i="11"/>
  <c r="B432" i="11"/>
  <c r="C432" i="11"/>
  <c r="A433" i="11"/>
  <c r="B433" i="11"/>
  <c r="C433" i="11"/>
  <c r="A434" i="11"/>
  <c r="B434" i="11"/>
  <c r="C434" i="11"/>
  <c r="A435" i="11"/>
  <c r="B435" i="11"/>
  <c r="C435" i="11"/>
  <c r="A436" i="11"/>
  <c r="B436" i="11"/>
  <c r="C436" i="11"/>
  <c r="A437" i="11"/>
  <c r="B437" i="11"/>
  <c r="C437" i="11"/>
  <c r="A438" i="11"/>
  <c r="B438" i="11"/>
  <c r="C438" i="11"/>
  <c r="A439" i="11"/>
  <c r="B439" i="11"/>
  <c r="C439" i="11"/>
  <c r="A440" i="11"/>
  <c r="B440" i="11"/>
  <c r="C440" i="11"/>
  <c r="A441" i="11"/>
  <c r="B441" i="11"/>
  <c r="C441" i="11"/>
  <c r="A442" i="11"/>
  <c r="B442" i="11"/>
  <c r="C442" i="11"/>
  <c r="A443" i="11"/>
  <c r="B443" i="11"/>
  <c r="C443" i="11"/>
  <c r="A444" i="11"/>
  <c r="B444" i="11"/>
  <c r="C444" i="11"/>
  <c r="A445" i="11"/>
  <c r="B445" i="11"/>
  <c r="C445" i="11"/>
  <c r="A446" i="11"/>
  <c r="B446" i="11"/>
  <c r="C446" i="11"/>
  <c r="A447" i="11"/>
  <c r="B447" i="11"/>
  <c r="C447" i="11"/>
  <c r="A448" i="11"/>
  <c r="B448" i="11"/>
  <c r="C448" i="11"/>
  <c r="A449" i="11"/>
  <c r="B449" i="11"/>
  <c r="C449" i="11"/>
  <c r="A450" i="11"/>
  <c r="B450" i="11"/>
  <c r="C450" i="11"/>
  <c r="A451" i="11"/>
  <c r="B451" i="11"/>
  <c r="C451" i="11"/>
  <c r="A452" i="11"/>
  <c r="B452" i="11"/>
  <c r="C452" i="11"/>
  <c r="A453" i="11"/>
  <c r="B453" i="11"/>
  <c r="C453" i="11"/>
  <c r="A454" i="11"/>
  <c r="B454" i="11"/>
  <c r="C454" i="11"/>
  <c r="A455" i="11"/>
  <c r="B455" i="11"/>
  <c r="C455" i="11"/>
  <c r="A456" i="11"/>
  <c r="B456" i="11"/>
  <c r="C456" i="11"/>
  <c r="A457" i="11"/>
  <c r="B457" i="11"/>
  <c r="C457" i="11"/>
  <c r="A458" i="11"/>
  <c r="B458" i="11"/>
  <c r="C458" i="11"/>
  <c r="A459" i="11"/>
  <c r="B459" i="11"/>
  <c r="C459" i="11"/>
  <c r="A460" i="11"/>
  <c r="B460" i="11"/>
  <c r="C460" i="11"/>
  <c r="A461" i="11"/>
  <c r="B461" i="11"/>
  <c r="C461" i="11"/>
  <c r="A462" i="11"/>
  <c r="B462" i="11"/>
  <c r="C462" i="11"/>
  <c r="A463" i="11"/>
  <c r="B463" i="11"/>
  <c r="C463" i="11"/>
  <c r="A464" i="11"/>
  <c r="B464" i="11"/>
  <c r="C464" i="11"/>
  <c r="A465" i="11"/>
  <c r="B465" i="11"/>
  <c r="C465" i="11"/>
  <c r="A466" i="11"/>
  <c r="B466" i="11"/>
  <c r="C466" i="11"/>
  <c r="A467" i="11"/>
  <c r="B467" i="11"/>
  <c r="C467" i="11"/>
  <c r="A468" i="11"/>
  <c r="B468" i="11"/>
  <c r="C468" i="11"/>
  <c r="A469" i="11"/>
  <c r="B469" i="11"/>
  <c r="C469" i="11"/>
  <c r="A470" i="11"/>
  <c r="B470" i="11"/>
  <c r="C470" i="11"/>
  <c r="A471" i="11"/>
  <c r="B471" i="11"/>
  <c r="C471" i="11"/>
  <c r="A472" i="11"/>
  <c r="B472" i="11"/>
  <c r="C472" i="11"/>
  <c r="A473" i="11"/>
  <c r="B473" i="11"/>
  <c r="C473" i="11"/>
  <c r="A474" i="11"/>
  <c r="B474" i="11"/>
  <c r="C474" i="11"/>
  <c r="A475" i="11"/>
  <c r="B475" i="11"/>
  <c r="C475" i="11"/>
  <c r="A476" i="11"/>
  <c r="B476" i="11"/>
  <c r="C476" i="11"/>
  <c r="A477" i="11"/>
  <c r="B477" i="11"/>
  <c r="C477" i="11"/>
  <c r="A478" i="11"/>
  <c r="B478" i="11"/>
  <c r="C478" i="11"/>
  <c r="A479" i="11"/>
  <c r="B479" i="11"/>
  <c r="C479" i="11"/>
  <c r="A480" i="11"/>
  <c r="B480" i="11"/>
  <c r="C480" i="11"/>
  <c r="A481" i="11"/>
  <c r="B481" i="11"/>
  <c r="C481" i="11"/>
  <c r="A482" i="11"/>
  <c r="B482" i="11"/>
  <c r="C482" i="11"/>
  <c r="A483" i="11"/>
  <c r="B483" i="11"/>
  <c r="C483" i="11"/>
  <c r="A484" i="11"/>
  <c r="B484" i="11"/>
  <c r="C484" i="11"/>
  <c r="A485" i="11"/>
  <c r="B485" i="11"/>
  <c r="C485" i="11"/>
  <c r="A486" i="11"/>
  <c r="B486" i="11"/>
  <c r="C486" i="11"/>
  <c r="A487" i="11"/>
  <c r="B487" i="11"/>
  <c r="C487" i="11"/>
  <c r="A488" i="11"/>
  <c r="B488" i="11"/>
  <c r="C488" i="11"/>
  <c r="A489" i="11"/>
  <c r="B489" i="11"/>
  <c r="C489" i="11"/>
  <c r="A490" i="11"/>
  <c r="B490" i="11"/>
  <c r="C490" i="11"/>
  <c r="A491" i="11"/>
  <c r="B491" i="11"/>
  <c r="C491" i="11"/>
  <c r="A492" i="11"/>
  <c r="B492" i="11"/>
  <c r="C492" i="11"/>
  <c r="A493" i="11"/>
  <c r="B493" i="11"/>
  <c r="C493" i="11"/>
  <c r="A494" i="11"/>
  <c r="B494" i="11"/>
  <c r="C494" i="11"/>
  <c r="A495" i="11"/>
  <c r="B495" i="11"/>
  <c r="C495" i="11"/>
  <c r="A496" i="11"/>
  <c r="B496" i="11"/>
  <c r="C496" i="11"/>
  <c r="A497" i="11"/>
  <c r="B497" i="11"/>
  <c r="C497" i="11"/>
  <c r="A498" i="11"/>
  <c r="B498" i="11"/>
  <c r="C498" i="11"/>
  <c r="A499" i="11"/>
  <c r="B499" i="11"/>
  <c r="C499" i="11"/>
  <c r="A500" i="11"/>
  <c r="B500" i="11"/>
  <c r="C500" i="11"/>
  <c r="A501" i="11"/>
  <c r="B501" i="11"/>
  <c r="C501" i="11"/>
  <c r="A502" i="11"/>
  <c r="B502" i="11"/>
  <c r="C502" i="11"/>
  <c r="A503" i="11"/>
  <c r="B503" i="11"/>
  <c r="C503" i="11"/>
  <c r="A504" i="11"/>
  <c r="B504" i="11"/>
  <c r="C504" i="11"/>
  <c r="A3" i="9"/>
  <c r="B6" i="9"/>
  <c r="C6" i="9"/>
  <c r="B7" i="9"/>
  <c r="C7" i="9"/>
  <c r="B8" i="9"/>
  <c r="C8" i="9"/>
  <c r="A11" i="9"/>
  <c r="B11" i="9"/>
  <c r="C11" i="9"/>
  <c r="A12" i="9"/>
  <c r="B12" i="9"/>
  <c r="C12" i="9"/>
  <c r="A13" i="9"/>
  <c r="B13" i="9"/>
  <c r="C13" i="9"/>
  <c r="A14" i="9"/>
  <c r="B14" i="9"/>
  <c r="C14" i="9"/>
  <c r="A15" i="9"/>
  <c r="B15" i="9"/>
  <c r="C15" i="9"/>
  <c r="A16" i="9"/>
  <c r="B16" i="9"/>
  <c r="C16" i="9"/>
  <c r="A17" i="9"/>
  <c r="B17" i="9"/>
  <c r="C17" i="9"/>
  <c r="A18" i="9"/>
  <c r="B18" i="9"/>
  <c r="C18" i="9"/>
  <c r="A19" i="9"/>
  <c r="B19" i="9"/>
  <c r="C19" i="9"/>
  <c r="A20" i="9"/>
  <c r="B20" i="9"/>
  <c r="C20" i="9"/>
  <c r="A21" i="9"/>
  <c r="B21" i="9"/>
  <c r="C21" i="9"/>
  <c r="A22" i="9"/>
  <c r="B22" i="9"/>
  <c r="C22" i="9"/>
  <c r="A23" i="9"/>
  <c r="B23" i="9"/>
  <c r="C23" i="9"/>
  <c r="A24" i="9"/>
  <c r="B24" i="9"/>
  <c r="C24" i="9"/>
  <c r="A25" i="9"/>
  <c r="B25" i="9"/>
  <c r="C25" i="9"/>
  <c r="A26" i="9"/>
  <c r="B26" i="9"/>
  <c r="C26" i="9"/>
  <c r="A27" i="9"/>
  <c r="B27" i="9"/>
  <c r="C27" i="9"/>
  <c r="A28" i="9"/>
  <c r="B28" i="9"/>
  <c r="C28" i="9"/>
  <c r="A29" i="9"/>
  <c r="B29" i="9"/>
  <c r="C29" i="9"/>
  <c r="A30" i="9"/>
  <c r="B30" i="9"/>
  <c r="C30" i="9"/>
  <c r="A31" i="9"/>
  <c r="B31" i="9"/>
  <c r="C31" i="9"/>
  <c r="A32" i="9"/>
  <c r="B32" i="9"/>
  <c r="C32" i="9"/>
  <c r="A33" i="9"/>
  <c r="B33" i="9"/>
  <c r="C33" i="9"/>
  <c r="A34" i="9"/>
  <c r="B34" i="9"/>
  <c r="C34" i="9"/>
  <c r="A35" i="9"/>
  <c r="B35" i="9"/>
  <c r="C35" i="9"/>
  <c r="A36" i="9"/>
  <c r="B36" i="9"/>
  <c r="C36" i="9"/>
  <c r="A37" i="9"/>
  <c r="B37" i="9"/>
  <c r="C37" i="9"/>
  <c r="A38" i="9"/>
  <c r="B38" i="9"/>
  <c r="C38" i="9"/>
  <c r="A39" i="9"/>
  <c r="B39" i="9"/>
  <c r="C39" i="9"/>
  <c r="A40" i="9"/>
  <c r="B40" i="9"/>
  <c r="C40" i="9"/>
  <c r="A41" i="9"/>
  <c r="B41" i="9"/>
  <c r="C41" i="9"/>
  <c r="A42" i="9"/>
  <c r="B42" i="9"/>
  <c r="C42" i="9"/>
  <c r="A43" i="9"/>
  <c r="B43" i="9"/>
  <c r="C43" i="9"/>
  <c r="A44" i="9"/>
  <c r="B44" i="9"/>
  <c r="C44" i="9"/>
  <c r="A45" i="9"/>
  <c r="B45" i="9"/>
  <c r="C45" i="9"/>
  <c r="A46" i="9"/>
  <c r="B46" i="9"/>
  <c r="C46" i="9"/>
  <c r="A47" i="9"/>
  <c r="B47" i="9"/>
  <c r="C47" i="9"/>
  <c r="A48" i="9"/>
  <c r="B48" i="9"/>
  <c r="C48" i="9"/>
  <c r="A49" i="9"/>
  <c r="B49" i="9"/>
  <c r="C49" i="9"/>
  <c r="A50" i="9"/>
  <c r="B50" i="9"/>
  <c r="C50" i="9"/>
  <c r="A51" i="9"/>
  <c r="B51" i="9"/>
  <c r="C51" i="9"/>
  <c r="A52" i="9"/>
  <c r="B52" i="9"/>
  <c r="C52" i="9"/>
  <c r="A53" i="9"/>
  <c r="B53" i="9"/>
  <c r="C53" i="9"/>
  <c r="A54" i="9"/>
  <c r="B54" i="9"/>
  <c r="C54" i="9"/>
  <c r="A55" i="9"/>
  <c r="B55" i="9"/>
  <c r="C55" i="9"/>
  <c r="A56" i="9"/>
  <c r="B56" i="9"/>
  <c r="C56" i="9"/>
  <c r="A57" i="9"/>
  <c r="B57" i="9"/>
  <c r="C57" i="9"/>
  <c r="A58" i="9"/>
  <c r="B58" i="9"/>
  <c r="C58" i="9"/>
  <c r="A59" i="9"/>
  <c r="B59" i="9"/>
  <c r="C59" i="9"/>
  <c r="A60" i="9"/>
  <c r="B60" i="9"/>
  <c r="C60" i="9"/>
  <c r="A61" i="9"/>
  <c r="B61" i="9"/>
  <c r="C61" i="9"/>
  <c r="A62" i="9"/>
  <c r="B62" i="9"/>
  <c r="C62" i="9"/>
  <c r="A63" i="9"/>
  <c r="B63" i="9"/>
  <c r="C63" i="9"/>
  <c r="A64" i="9"/>
  <c r="B64" i="9"/>
  <c r="C64" i="9"/>
  <c r="A65" i="9"/>
  <c r="B65" i="9"/>
  <c r="C65" i="9"/>
  <c r="A66" i="9"/>
  <c r="B66" i="9"/>
  <c r="C66" i="9"/>
  <c r="A67" i="9"/>
  <c r="B67" i="9"/>
  <c r="C67" i="9"/>
  <c r="A68" i="9"/>
  <c r="B68" i="9"/>
  <c r="C68" i="9"/>
  <c r="A69" i="9"/>
  <c r="B69" i="9"/>
  <c r="C69" i="9"/>
  <c r="A70" i="9"/>
  <c r="B70" i="9"/>
  <c r="C70" i="9"/>
  <c r="A71" i="9"/>
  <c r="B71" i="9"/>
  <c r="C71" i="9"/>
  <c r="A72" i="9"/>
  <c r="B72" i="9"/>
  <c r="C72" i="9"/>
  <c r="A73" i="9"/>
  <c r="B73" i="9"/>
  <c r="C73" i="9"/>
  <c r="A74" i="9"/>
  <c r="B74" i="9"/>
  <c r="C74" i="9"/>
  <c r="A75" i="9"/>
  <c r="B75" i="9"/>
  <c r="C75" i="9"/>
  <c r="A76" i="9"/>
  <c r="B76" i="9"/>
  <c r="C76" i="9"/>
  <c r="A77" i="9"/>
  <c r="B77" i="9"/>
  <c r="C77" i="9"/>
  <c r="A78" i="9"/>
  <c r="B78" i="9"/>
  <c r="C78" i="9"/>
  <c r="A79" i="9"/>
  <c r="B79" i="9"/>
  <c r="C79" i="9"/>
  <c r="A80" i="9"/>
  <c r="B80" i="9"/>
  <c r="C80" i="9"/>
  <c r="A81" i="9"/>
  <c r="B81" i="9"/>
  <c r="C81" i="9"/>
  <c r="A82" i="9"/>
  <c r="B82" i="9"/>
  <c r="C82" i="9"/>
  <c r="A83" i="9"/>
  <c r="B83" i="9"/>
  <c r="C83" i="9"/>
  <c r="A84" i="9"/>
  <c r="B84" i="9"/>
  <c r="C84" i="9"/>
  <c r="A85" i="9"/>
  <c r="B85" i="9"/>
  <c r="C85" i="9"/>
  <c r="A86" i="9"/>
  <c r="B86" i="9"/>
  <c r="C86" i="9"/>
  <c r="A87" i="9"/>
  <c r="B87" i="9"/>
  <c r="C87" i="9"/>
  <c r="A88" i="9"/>
  <c r="B88" i="9"/>
  <c r="C88" i="9"/>
  <c r="A89" i="9"/>
  <c r="B89" i="9"/>
  <c r="C89" i="9"/>
  <c r="A90" i="9"/>
  <c r="B90" i="9"/>
  <c r="C90" i="9"/>
  <c r="A91" i="9"/>
  <c r="B91" i="9"/>
  <c r="C91" i="9"/>
  <c r="A92" i="9"/>
  <c r="B92" i="9"/>
  <c r="C92" i="9"/>
  <c r="A93" i="9"/>
  <c r="B93" i="9"/>
  <c r="C93" i="9"/>
  <c r="A94" i="9"/>
  <c r="B94" i="9"/>
  <c r="C94" i="9"/>
  <c r="A95" i="9"/>
  <c r="B95" i="9"/>
  <c r="C95" i="9"/>
  <c r="A96" i="9"/>
  <c r="B96" i="9"/>
  <c r="C96" i="9"/>
  <c r="A97" i="9"/>
  <c r="B97" i="9"/>
  <c r="C97" i="9"/>
  <c r="A98" i="9"/>
  <c r="B98" i="9"/>
  <c r="C98" i="9"/>
  <c r="A99" i="9"/>
  <c r="B99" i="9"/>
  <c r="C99" i="9"/>
  <c r="A100" i="9"/>
  <c r="B100" i="9"/>
  <c r="C100" i="9"/>
  <c r="A101" i="9"/>
  <c r="B101" i="9"/>
  <c r="C101" i="9"/>
  <c r="A102" i="9"/>
  <c r="B102" i="9"/>
  <c r="C102" i="9"/>
  <c r="A103" i="9"/>
  <c r="B103" i="9"/>
  <c r="C103" i="9"/>
  <c r="A104" i="9"/>
  <c r="B104" i="9"/>
  <c r="C104" i="9"/>
  <c r="A105" i="9"/>
  <c r="B105" i="9"/>
  <c r="C105" i="9"/>
  <c r="A106" i="9"/>
  <c r="B106" i="9"/>
  <c r="C106" i="9"/>
  <c r="A107" i="9"/>
  <c r="B107" i="9"/>
  <c r="C107" i="9"/>
  <c r="A108" i="9"/>
  <c r="B108" i="9"/>
  <c r="C108" i="9"/>
  <c r="A109" i="9"/>
  <c r="B109" i="9"/>
  <c r="C109" i="9"/>
  <c r="A110" i="9"/>
  <c r="B110" i="9"/>
  <c r="C110" i="9"/>
  <c r="A111" i="9"/>
  <c r="B111" i="9"/>
  <c r="C111" i="9"/>
  <c r="A112" i="9"/>
  <c r="B112" i="9"/>
  <c r="C112" i="9"/>
  <c r="A113" i="9"/>
  <c r="B113" i="9"/>
  <c r="C113" i="9"/>
  <c r="A114" i="9"/>
  <c r="B114" i="9"/>
  <c r="C114" i="9"/>
  <c r="A115" i="9"/>
  <c r="B115" i="9"/>
  <c r="C115" i="9"/>
  <c r="A116" i="9"/>
  <c r="B116" i="9"/>
  <c r="C116" i="9"/>
  <c r="A117" i="9"/>
  <c r="B117" i="9"/>
  <c r="C117" i="9"/>
  <c r="A118" i="9"/>
  <c r="B118" i="9"/>
  <c r="C118" i="9"/>
  <c r="A119" i="9"/>
  <c r="B119" i="9"/>
  <c r="C119" i="9"/>
  <c r="A120" i="9"/>
  <c r="B120" i="9"/>
  <c r="C120" i="9"/>
  <c r="A121" i="9"/>
  <c r="B121" i="9"/>
  <c r="C121" i="9"/>
  <c r="A122" i="9"/>
  <c r="B122" i="9"/>
  <c r="C122" i="9"/>
  <c r="A123" i="9"/>
  <c r="B123" i="9"/>
  <c r="C123" i="9"/>
  <c r="A124" i="9"/>
  <c r="B124" i="9"/>
  <c r="C124" i="9"/>
  <c r="A125" i="9"/>
  <c r="B125" i="9"/>
  <c r="C125" i="9"/>
  <c r="A126" i="9"/>
  <c r="B126" i="9"/>
  <c r="C126" i="9"/>
  <c r="A127" i="9"/>
  <c r="B127" i="9"/>
  <c r="C127" i="9"/>
  <c r="A128" i="9"/>
  <c r="B128" i="9"/>
  <c r="C128" i="9"/>
  <c r="A129" i="9"/>
  <c r="B129" i="9"/>
  <c r="C129" i="9"/>
  <c r="A130" i="9"/>
  <c r="B130" i="9"/>
  <c r="C130" i="9"/>
  <c r="A131" i="9"/>
  <c r="B131" i="9"/>
  <c r="C131" i="9"/>
  <c r="A132" i="9"/>
  <c r="B132" i="9"/>
  <c r="C132" i="9"/>
  <c r="A133" i="9"/>
  <c r="B133" i="9"/>
  <c r="C133" i="9"/>
  <c r="A134" i="9"/>
  <c r="B134" i="9"/>
  <c r="C134" i="9"/>
  <c r="A135" i="9"/>
  <c r="B135" i="9"/>
  <c r="C135" i="9"/>
  <c r="A136" i="9"/>
  <c r="B136" i="9"/>
  <c r="C136" i="9"/>
  <c r="A137" i="9"/>
  <c r="B137" i="9"/>
  <c r="C137" i="9"/>
  <c r="A138" i="9"/>
  <c r="B138" i="9"/>
  <c r="C138" i="9"/>
  <c r="A139" i="9"/>
  <c r="B139" i="9"/>
  <c r="C139" i="9"/>
  <c r="A140" i="9"/>
  <c r="B140" i="9"/>
  <c r="C140" i="9"/>
  <c r="A141" i="9"/>
  <c r="B141" i="9"/>
  <c r="C141" i="9"/>
  <c r="A142" i="9"/>
  <c r="B142" i="9"/>
  <c r="C142" i="9"/>
  <c r="A143" i="9"/>
  <c r="B143" i="9"/>
  <c r="C143" i="9"/>
  <c r="A144" i="9"/>
  <c r="B144" i="9"/>
  <c r="C144" i="9"/>
  <c r="A145" i="9"/>
  <c r="B145" i="9"/>
  <c r="C145" i="9"/>
  <c r="A146" i="9"/>
  <c r="B146" i="9"/>
  <c r="C146" i="9"/>
  <c r="A147" i="9"/>
  <c r="B147" i="9"/>
  <c r="C147" i="9"/>
  <c r="A148" i="9"/>
  <c r="B148" i="9"/>
  <c r="C148" i="9"/>
  <c r="A149" i="9"/>
  <c r="B149" i="9"/>
  <c r="C149" i="9"/>
  <c r="A150" i="9"/>
  <c r="B150" i="9"/>
  <c r="C150" i="9"/>
  <c r="A151" i="9"/>
  <c r="B151" i="9"/>
  <c r="C151" i="9"/>
  <c r="A152" i="9"/>
  <c r="B152" i="9"/>
  <c r="C152" i="9"/>
  <c r="A153" i="9"/>
  <c r="B153" i="9"/>
  <c r="C153" i="9"/>
  <c r="A154" i="9"/>
  <c r="B154" i="9"/>
  <c r="C154" i="9"/>
  <c r="A155" i="9"/>
  <c r="B155" i="9"/>
  <c r="C155" i="9"/>
  <c r="A156" i="9"/>
  <c r="B156" i="9"/>
  <c r="C156" i="9"/>
  <c r="A157" i="9"/>
  <c r="B157" i="9"/>
  <c r="C157" i="9"/>
  <c r="A158" i="9"/>
  <c r="B158" i="9"/>
  <c r="C158" i="9"/>
  <c r="A159" i="9"/>
  <c r="B159" i="9"/>
  <c r="C159" i="9"/>
  <c r="A160" i="9"/>
  <c r="B160" i="9"/>
  <c r="C160" i="9"/>
  <c r="A161" i="9"/>
  <c r="B161" i="9"/>
  <c r="C161" i="9"/>
  <c r="A162" i="9"/>
  <c r="B162" i="9"/>
  <c r="C162" i="9"/>
  <c r="A163" i="9"/>
  <c r="B163" i="9"/>
  <c r="C163" i="9"/>
  <c r="A164" i="9"/>
  <c r="B164" i="9"/>
  <c r="C164" i="9"/>
  <c r="A165" i="9"/>
  <c r="B165" i="9"/>
  <c r="C165" i="9"/>
  <c r="A166" i="9"/>
  <c r="B166" i="9"/>
  <c r="C166" i="9"/>
  <c r="A167" i="9"/>
  <c r="B167" i="9"/>
  <c r="C167" i="9"/>
  <c r="A168" i="9"/>
  <c r="B168" i="9"/>
  <c r="C168" i="9"/>
  <c r="A169" i="9"/>
  <c r="B169" i="9"/>
  <c r="C169" i="9"/>
  <c r="A170" i="9"/>
  <c r="B170" i="9"/>
  <c r="C170" i="9"/>
  <c r="A171" i="9"/>
  <c r="B171" i="9"/>
  <c r="C171" i="9"/>
  <c r="A172" i="9"/>
  <c r="B172" i="9"/>
  <c r="C172" i="9"/>
  <c r="A173" i="9"/>
  <c r="B173" i="9"/>
  <c r="C173" i="9"/>
  <c r="A174" i="9"/>
  <c r="B174" i="9"/>
  <c r="C174" i="9"/>
  <c r="A175" i="9"/>
  <c r="B175" i="9"/>
  <c r="C175" i="9"/>
  <c r="A176" i="9"/>
  <c r="B176" i="9"/>
  <c r="C176" i="9"/>
  <c r="A177" i="9"/>
  <c r="B177" i="9"/>
  <c r="C177" i="9"/>
  <c r="A178" i="9"/>
  <c r="B178" i="9"/>
  <c r="C178" i="9"/>
  <c r="A179" i="9"/>
  <c r="B179" i="9"/>
  <c r="C179" i="9"/>
  <c r="A180" i="9"/>
  <c r="B180" i="9"/>
  <c r="C180" i="9"/>
  <c r="A181" i="9"/>
  <c r="B181" i="9"/>
  <c r="C181" i="9"/>
  <c r="A182" i="9"/>
  <c r="B182" i="9"/>
  <c r="C182" i="9"/>
  <c r="A183" i="9"/>
  <c r="B183" i="9"/>
  <c r="C183" i="9"/>
  <c r="A184" i="9"/>
  <c r="B184" i="9"/>
  <c r="C184" i="9"/>
  <c r="A185" i="9"/>
  <c r="B185" i="9"/>
  <c r="C185" i="9"/>
  <c r="A186" i="9"/>
  <c r="B186" i="9"/>
  <c r="C186" i="9"/>
  <c r="A187" i="9"/>
  <c r="B187" i="9"/>
  <c r="C187" i="9"/>
  <c r="A188" i="9"/>
  <c r="B188" i="9"/>
  <c r="C188" i="9"/>
  <c r="A189" i="9"/>
  <c r="B189" i="9"/>
  <c r="C189" i="9"/>
  <c r="A190" i="9"/>
  <c r="B190" i="9"/>
  <c r="C190" i="9"/>
  <c r="A191" i="9"/>
  <c r="B191" i="9"/>
  <c r="C191" i="9"/>
  <c r="A192" i="9"/>
  <c r="B192" i="9"/>
  <c r="C192" i="9"/>
  <c r="A193" i="9"/>
  <c r="B193" i="9"/>
  <c r="C193" i="9"/>
  <c r="A194" i="9"/>
  <c r="B194" i="9"/>
  <c r="C194" i="9"/>
  <c r="A195" i="9"/>
  <c r="B195" i="9"/>
  <c r="C195" i="9"/>
  <c r="A196" i="9"/>
  <c r="B196" i="9"/>
  <c r="C196" i="9"/>
  <c r="A197" i="9"/>
  <c r="B197" i="9"/>
  <c r="C197" i="9"/>
  <c r="A198" i="9"/>
  <c r="B198" i="9"/>
  <c r="C198" i="9"/>
  <c r="A199" i="9"/>
  <c r="B199" i="9"/>
  <c r="C199" i="9"/>
  <c r="A200" i="9"/>
  <c r="B200" i="9"/>
  <c r="C200" i="9"/>
  <c r="A201" i="9"/>
  <c r="B201" i="9"/>
  <c r="C201" i="9"/>
  <c r="A202" i="9"/>
  <c r="B202" i="9"/>
  <c r="C202" i="9"/>
  <c r="A203" i="9"/>
  <c r="B203" i="9"/>
  <c r="C203" i="9"/>
  <c r="A204" i="9"/>
  <c r="B204" i="9"/>
  <c r="C204" i="9"/>
  <c r="A205" i="9"/>
  <c r="B205" i="9"/>
  <c r="C205" i="9"/>
  <c r="A206" i="9"/>
  <c r="B206" i="9"/>
  <c r="C206" i="9"/>
  <c r="A207" i="9"/>
  <c r="B207" i="9"/>
  <c r="C207" i="9"/>
  <c r="A208" i="9"/>
  <c r="B208" i="9"/>
  <c r="C208" i="9"/>
  <c r="A209" i="9"/>
  <c r="B209" i="9"/>
  <c r="C209" i="9"/>
  <c r="A210" i="9"/>
  <c r="B210" i="9"/>
  <c r="C210" i="9"/>
  <c r="A211" i="9"/>
  <c r="B211" i="9"/>
  <c r="C211" i="9"/>
  <c r="A212" i="9"/>
  <c r="B212" i="9"/>
  <c r="C212" i="9"/>
  <c r="A213" i="9"/>
  <c r="B213" i="9"/>
  <c r="C213" i="9"/>
  <c r="A214" i="9"/>
  <c r="B214" i="9"/>
  <c r="C214" i="9"/>
  <c r="A215" i="9"/>
  <c r="B215" i="9"/>
  <c r="C215" i="9"/>
  <c r="A216" i="9"/>
  <c r="B216" i="9"/>
  <c r="C216" i="9"/>
  <c r="A217" i="9"/>
  <c r="B217" i="9"/>
  <c r="C217" i="9"/>
  <c r="A218" i="9"/>
  <c r="B218" i="9"/>
  <c r="C218" i="9"/>
  <c r="A219" i="9"/>
  <c r="B219" i="9"/>
  <c r="C219" i="9"/>
  <c r="A220" i="9"/>
  <c r="B220" i="9"/>
  <c r="C220" i="9"/>
  <c r="A221" i="9"/>
  <c r="B221" i="9"/>
  <c r="C221" i="9"/>
  <c r="A222" i="9"/>
  <c r="B222" i="9"/>
  <c r="C222" i="9"/>
  <c r="A223" i="9"/>
  <c r="B223" i="9"/>
  <c r="C223" i="9"/>
  <c r="A224" i="9"/>
  <c r="B224" i="9"/>
  <c r="C224" i="9"/>
  <c r="A225" i="9"/>
  <c r="B225" i="9"/>
  <c r="C225" i="9"/>
  <c r="A226" i="9"/>
  <c r="B226" i="9"/>
  <c r="C226" i="9"/>
  <c r="A227" i="9"/>
  <c r="B227" i="9"/>
  <c r="C227" i="9"/>
  <c r="A228" i="9"/>
  <c r="B228" i="9"/>
  <c r="C228" i="9"/>
  <c r="A229" i="9"/>
  <c r="B229" i="9"/>
  <c r="C229" i="9"/>
  <c r="A230" i="9"/>
  <c r="B230" i="9"/>
  <c r="C230" i="9"/>
  <c r="A231" i="9"/>
  <c r="B231" i="9"/>
  <c r="C231" i="9"/>
  <c r="A232" i="9"/>
  <c r="B232" i="9"/>
  <c r="C232" i="9"/>
  <c r="A233" i="9"/>
  <c r="B233" i="9"/>
  <c r="C233" i="9"/>
  <c r="A234" i="9"/>
  <c r="B234" i="9"/>
  <c r="C234" i="9"/>
  <c r="A235" i="9"/>
  <c r="B235" i="9"/>
  <c r="C235" i="9"/>
  <c r="A236" i="9"/>
  <c r="B236" i="9"/>
  <c r="C236" i="9"/>
  <c r="A237" i="9"/>
  <c r="B237" i="9"/>
  <c r="C237" i="9"/>
  <c r="A238" i="9"/>
  <c r="B238" i="9"/>
  <c r="C238" i="9"/>
  <c r="A239" i="9"/>
  <c r="B239" i="9"/>
  <c r="C239" i="9"/>
  <c r="A240" i="9"/>
  <c r="B240" i="9"/>
  <c r="C240" i="9"/>
  <c r="A241" i="9"/>
  <c r="B241" i="9"/>
  <c r="C241" i="9"/>
  <c r="A242" i="9"/>
  <c r="B242" i="9"/>
  <c r="C242" i="9"/>
  <c r="A243" i="9"/>
  <c r="B243" i="9"/>
  <c r="C243" i="9"/>
  <c r="A244" i="9"/>
  <c r="B244" i="9"/>
  <c r="C244" i="9"/>
  <c r="A245" i="9"/>
  <c r="B245" i="9"/>
  <c r="C245" i="9"/>
  <c r="A246" i="9"/>
  <c r="B246" i="9"/>
  <c r="C246" i="9"/>
  <c r="A247" i="9"/>
  <c r="B247" i="9"/>
  <c r="C247" i="9"/>
  <c r="A248" i="9"/>
  <c r="B248" i="9"/>
  <c r="C248" i="9"/>
  <c r="A249" i="9"/>
  <c r="B249" i="9"/>
  <c r="C249" i="9"/>
  <c r="A250" i="9"/>
  <c r="B250" i="9"/>
  <c r="C250" i="9"/>
  <c r="A251" i="9"/>
  <c r="B251" i="9"/>
  <c r="C251" i="9"/>
  <c r="A252" i="9"/>
  <c r="B252" i="9"/>
  <c r="C252" i="9"/>
  <c r="A253" i="9"/>
  <c r="B253" i="9"/>
  <c r="C253" i="9"/>
  <c r="A254" i="9"/>
  <c r="B254" i="9"/>
  <c r="C254" i="9"/>
  <c r="A255" i="9"/>
  <c r="B255" i="9"/>
  <c r="C255" i="9"/>
  <c r="A256" i="9"/>
  <c r="B256" i="9"/>
  <c r="C256" i="9"/>
  <c r="A257" i="9"/>
  <c r="B257" i="9"/>
  <c r="C257" i="9"/>
  <c r="A258" i="9"/>
  <c r="B258" i="9"/>
  <c r="C258" i="9"/>
  <c r="A259" i="9"/>
  <c r="B259" i="9"/>
  <c r="C259" i="9"/>
  <c r="A260" i="9"/>
  <c r="B260" i="9"/>
  <c r="C260" i="9"/>
  <c r="A261" i="9"/>
  <c r="B261" i="9"/>
  <c r="C261" i="9"/>
  <c r="A262" i="9"/>
  <c r="B262" i="9"/>
  <c r="C262" i="9"/>
  <c r="A263" i="9"/>
  <c r="B263" i="9"/>
  <c r="C263" i="9"/>
  <c r="A264" i="9"/>
  <c r="B264" i="9"/>
  <c r="C264" i="9"/>
  <c r="A265" i="9"/>
  <c r="B265" i="9"/>
  <c r="C265" i="9"/>
  <c r="A266" i="9"/>
  <c r="B266" i="9"/>
  <c r="C266" i="9"/>
  <c r="A267" i="9"/>
  <c r="B267" i="9"/>
  <c r="C267" i="9"/>
  <c r="A268" i="9"/>
  <c r="B268" i="9"/>
  <c r="C268" i="9"/>
  <c r="A269" i="9"/>
  <c r="B269" i="9"/>
  <c r="C269" i="9"/>
  <c r="A270" i="9"/>
  <c r="B270" i="9"/>
  <c r="C270" i="9"/>
  <c r="A271" i="9"/>
  <c r="B271" i="9"/>
  <c r="C271" i="9"/>
  <c r="A272" i="9"/>
  <c r="B272" i="9"/>
  <c r="C272" i="9"/>
  <c r="A273" i="9"/>
  <c r="B273" i="9"/>
  <c r="C273" i="9"/>
  <c r="A274" i="9"/>
  <c r="B274" i="9"/>
  <c r="C274" i="9"/>
  <c r="A275" i="9"/>
  <c r="B275" i="9"/>
  <c r="C275" i="9"/>
  <c r="A276" i="9"/>
  <c r="B276" i="9"/>
  <c r="C276" i="9"/>
  <c r="A277" i="9"/>
  <c r="B277" i="9"/>
  <c r="C277" i="9"/>
  <c r="A278" i="9"/>
  <c r="B278" i="9"/>
  <c r="C278" i="9"/>
  <c r="A279" i="9"/>
  <c r="B279" i="9"/>
  <c r="C279" i="9"/>
  <c r="A280" i="9"/>
  <c r="B280" i="9"/>
  <c r="C280" i="9"/>
  <c r="A281" i="9"/>
  <c r="B281" i="9"/>
  <c r="C281" i="9"/>
  <c r="A282" i="9"/>
  <c r="B282" i="9"/>
  <c r="C282" i="9"/>
  <c r="A283" i="9"/>
  <c r="B283" i="9"/>
  <c r="C283" i="9"/>
  <c r="A284" i="9"/>
  <c r="B284" i="9"/>
  <c r="C284" i="9"/>
  <c r="A285" i="9"/>
  <c r="B285" i="9"/>
  <c r="C285" i="9"/>
  <c r="A286" i="9"/>
  <c r="B286" i="9"/>
  <c r="C286" i="9"/>
  <c r="A287" i="9"/>
  <c r="B287" i="9"/>
  <c r="C287" i="9"/>
  <c r="A288" i="9"/>
  <c r="B288" i="9"/>
  <c r="C288" i="9"/>
  <c r="A289" i="9"/>
  <c r="B289" i="9"/>
  <c r="C289" i="9"/>
  <c r="A290" i="9"/>
  <c r="B290" i="9"/>
  <c r="C290" i="9"/>
  <c r="A291" i="9"/>
  <c r="B291" i="9"/>
  <c r="C291" i="9"/>
  <c r="A292" i="9"/>
  <c r="B292" i="9"/>
  <c r="C292" i="9"/>
  <c r="A293" i="9"/>
  <c r="B293" i="9"/>
  <c r="C293" i="9"/>
  <c r="A294" i="9"/>
  <c r="B294" i="9"/>
  <c r="C294" i="9"/>
  <c r="A295" i="9"/>
  <c r="B295" i="9"/>
  <c r="C295" i="9"/>
  <c r="A296" i="9"/>
  <c r="B296" i="9"/>
  <c r="C296" i="9"/>
  <c r="A297" i="9"/>
  <c r="B297" i="9"/>
  <c r="C297" i="9"/>
  <c r="A298" i="9"/>
  <c r="B298" i="9"/>
  <c r="C298" i="9"/>
  <c r="A299" i="9"/>
  <c r="B299" i="9"/>
  <c r="C299" i="9"/>
  <c r="A300" i="9"/>
  <c r="B300" i="9"/>
  <c r="C300" i="9"/>
  <c r="A301" i="9"/>
  <c r="B301" i="9"/>
  <c r="C301" i="9"/>
  <c r="A302" i="9"/>
  <c r="B302" i="9"/>
  <c r="C302" i="9"/>
  <c r="A303" i="9"/>
  <c r="B303" i="9"/>
  <c r="C303" i="9"/>
  <c r="A304" i="9"/>
  <c r="B304" i="9"/>
  <c r="C304" i="9"/>
  <c r="A305" i="9"/>
  <c r="B305" i="9"/>
  <c r="C305" i="9"/>
  <c r="A306" i="9"/>
  <c r="B306" i="9"/>
  <c r="C306" i="9"/>
  <c r="A307" i="9"/>
  <c r="B307" i="9"/>
  <c r="C307" i="9"/>
  <c r="A308" i="9"/>
  <c r="B308" i="9"/>
  <c r="C308" i="9"/>
  <c r="A309" i="9"/>
  <c r="B309" i="9"/>
  <c r="C309" i="9"/>
  <c r="A310" i="9"/>
  <c r="B310" i="9"/>
  <c r="C310" i="9"/>
  <c r="A311" i="9"/>
  <c r="B311" i="9"/>
  <c r="C311" i="9"/>
  <c r="A312" i="9"/>
  <c r="B312" i="9"/>
  <c r="C312" i="9"/>
  <c r="A313" i="9"/>
  <c r="B313" i="9"/>
  <c r="C313" i="9"/>
  <c r="A314" i="9"/>
  <c r="B314" i="9"/>
  <c r="C314" i="9"/>
  <c r="A315" i="9"/>
  <c r="B315" i="9"/>
  <c r="C315" i="9"/>
  <c r="A316" i="9"/>
  <c r="B316" i="9"/>
  <c r="C316" i="9"/>
  <c r="A317" i="9"/>
  <c r="B317" i="9"/>
  <c r="C317" i="9"/>
  <c r="A318" i="9"/>
  <c r="B318" i="9"/>
  <c r="C318" i="9"/>
  <c r="A319" i="9"/>
  <c r="B319" i="9"/>
  <c r="C319" i="9"/>
  <c r="A320" i="9"/>
  <c r="B320" i="9"/>
  <c r="C320" i="9"/>
  <c r="A321" i="9"/>
  <c r="B321" i="9"/>
  <c r="C321" i="9"/>
  <c r="A322" i="9"/>
  <c r="B322" i="9"/>
  <c r="C322" i="9"/>
  <c r="A323" i="9"/>
  <c r="B323" i="9"/>
  <c r="C323" i="9"/>
  <c r="A324" i="9"/>
  <c r="B324" i="9"/>
  <c r="C324" i="9"/>
  <c r="A325" i="9"/>
  <c r="B325" i="9"/>
  <c r="C325" i="9"/>
  <c r="A326" i="9"/>
  <c r="B326" i="9"/>
  <c r="C326" i="9"/>
  <c r="A327" i="9"/>
  <c r="B327" i="9"/>
  <c r="C327" i="9"/>
  <c r="A328" i="9"/>
  <c r="B328" i="9"/>
  <c r="C328" i="9"/>
  <c r="A329" i="9"/>
  <c r="B329" i="9"/>
  <c r="C329" i="9"/>
  <c r="A330" i="9"/>
  <c r="B330" i="9"/>
  <c r="C330" i="9"/>
  <c r="A331" i="9"/>
  <c r="B331" i="9"/>
  <c r="C331" i="9"/>
  <c r="A332" i="9"/>
  <c r="B332" i="9"/>
  <c r="C332" i="9"/>
  <c r="A333" i="9"/>
  <c r="B333" i="9"/>
  <c r="C333" i="9"/>
  <c r="A334" i="9"/>
  <c r="B334" i="9"/>
  <c r="C334" i="9"/>
  <c r="A335" i="9"/>
  <c r="B335" i="9"/>
  <c r="C335" i="9"/>
  <c r="A336" i="9"/>
  <c r="B336" i="9"/>
  <c r="C336" i="9"/>
  <c r="A337" i="9"/>
  <c r="B337" i="9"/>
  <c r="C337" i="9"/>
  <c r="A338" i="9"/>
  <c r="B338" i="9"/>
  <c r="C338" i="9"/>
  <c r="A339" i="9"/>
  <c r="B339" i="9"/>
  <c r="C339" i="9"/>
  <c r="A340" i="9"/>
  <c r="B340" i="9"/>
  <c r="C340" i="9"/>
  <c r="A341" i="9"/>
  <c r="B341" i="9"/>
  <c r="C341" i="9"/>
  <c r="A342" i="9"/>
  <c r="B342" i="9"/>
  <c r="C342" i="9"/>
  <c r="A343" i="9"/>
  <c r="B343" i="9"/>
  <c r="C343" i="9"/>
  <c r="A344" i="9"/>
  <c r="B344" i="9"/>
  <c r="C344" i="9"/>
  <c r="A345" i="9"/>
  <c r="B345" i="9"/>
  <c r="C345" i="9"/>
  <c r="A346" i="9"/>
  <c r="B346" i="9"/>
  <c r="C346" i="9"/>
  <c r="A347" i="9"/>
  <c r="B347" i="9"/>
  <c r="C347" i="9"/>
  <c r="A348" i="9"/>
  <c r="B348" i="9"/>
  <c r="C348" i="9"/>
  <c r="A349" i="9"/>
  <c r="B349" i="9"/>
  <c r="C349" i="9"/>
  <c r="A350" i="9"/>
  <c r="B350" i="9"/>
  <c r="C350" i="9"/>
  <c r="A351" i="9"/>
  <c r="B351" i="9"/>
  <c r="C351" i="9"/>
  <c r="A352" i="9"/>
  <c r="B352" i="9"/>
  <c r="C352" i="9"/>
  <c r="A353" i="9"/>
  <c r="B353" i="9"/>
  <c r="C353" i="9"/>
  <c r="A354" i="9"/>
  <c r="B354" i="9"/>
  <c r="C354" i="9"/>
  <c r="A355" i="9"/>
  <c r="B355" i="9"/>
  <c r="C355" i="9"/>
  <c r="A356" i="9"/>
  <c r="B356" i="9"/>
  <c r="C356" i="9"/>
  <c r="A357" i="9"/>
  <c r="B357" i="9"/>
  <c r="C357" i="9"/>
  <c r="A358" i="9"/>
  <c r="B358" i="9"/>
  <c r="C358" i="9"/>
  <c r="A359" i="9"/>
  <c r="B359" i="9"/>
  <c r="C359" i="9"/>
  <c r="A360" i="9"/>
  <c r="B360" i="9"/>
  <c r="C360" i="9"/>
  <c r="A361" i="9"/>
  <c r="B361" i="9"/>
  <c r="C361" i="9"/>
  <c r="A362" i="9"/>
  <c r="B362" i="9"/>
  <c r="C362" i="9"/>
  <c r="A363" i="9"/>
  <c r="B363" i="9"/>
  <c r="C363" i="9"/>
  <c r="A364" i="9"/>
  <c r="B364" i="9"/>
  <c r="C364" i="9"/>
  <c r="A365" i="9"/>
  <c r="B365" i="9"/>
  <c r="C365" i="9"/>
  <c r="A366" i="9"/>
  <c r="B366" i="9"/>
  <c r="C366" i="9"/>
  <c r="A367" i="9"/>
  <c r="B367" i="9"/>
  <c r="C367" i="9"/>
  <c r="A368" i="9"/>
  <c r="B368" i="9"/>
  <c r="C368" i="9"/>
  <c r="A369" i="9"/>
  <c r="B369" i="9"/>
  <c r="C369" i="9"/>
  <c r="A370" i="9"/>
  <c r="B370" i="9"/>
  <c r="C370" i="9"/>
  <c r="A371" i="9"/>
  <c r="B371" i="9"/>
  <c r="C371" i="9"/>
  <c r="A372" i="9"/>
  <c r="B372" i="9"/>
  <c r="C372" i="9"/>
  <c r="A373" i="9"/>
  <c r="B373" i="9"/>
  <c r="C373" i="9"/>
  <c r="A374" i="9"/>
  <c r="B374" i="9"/>
  <c r="C374" i="9"/>
  <c r="A375" i="9"/>
  <c r="B375" i="9"/>
  <c r="C375" i="9"/>
  <c r="A376" i="9"/>
  <c r="B376" i="9"/>
  <c r="C376" i="9"/>
  <c r="A377" i="9"/>
  <c r="B377" i="9"/>
  <c r="C377" i="9"/>
  <c r="A378" i="9"/>
  <c r="B378" i="9"/>
  <c r="C378" i="9"/>
  <c r="A379" i="9"/>
  <c r="B379" i="9"/>
  <c r="C379" i="9"/>
  <c r="A380" i="9"/>
  <c r="B380" i="9"/>
  <c r="C380" i="9"/>
  <c r="A381" i="9"/>
  <c r="B381" i="9"/>
  <c r="C381" i="9"/>
  <c r="A382" i="9"/>
  <c r="B382" i="9"/>
  <c r="C382" i="9"/>
  <c r="A383" i="9"/>
  <c r="B383" i="9"/>
  <c r="C383" i="9"/>
  <c r="A384" i="9"/>
  <c r="B384" i="9"/>
  <c r="C384" i="9"/>
  <c r="A385" i="9"/>
  <c r="B385" i="9"/>
  <c r="C385" i="9"/>
  <c r="A386" i="9"/>
  <c r="B386" i="9"/>
  <c r="C386" i="9"/>
  <c r="A387" i="9"/>
  <c r="B387" i="9"/>
  <c r="C387" i="9"/>
  <c r="A388" i="9"/>
  <c r="B388" i="9"/>
  <c r="C388" i="9"/>
  <c r="A389" i="9"/>
  <c r="B389" i="9"/>
  <c r="C389" i="9"/>
  <c r="A390" i="9"/>
  <c r="B390" i="9"/>
  <c r="C390" i="9"/>
  <c r="A391" i="9"/>
  <c r="B391" i="9"/>
  <c r="C391" i="9"/>
  <c r="A392" i="9"/>
  <c r="B392" i="9"/>
  <c r="C392" i="9"/>
  <c r="A393" i="9"/>
  <c r="B393" i="9"/>
  <c r="C393" i="9"/>
  <c r="A394" i="9"/>
  <c r="B394" i="9"/>
  <c r="C394" i="9"/>
  <c r="A395" i="9"/>
  <c r="B395" i="9"/>
  <c r="C395" i="9"/>
  <c r="A396" i="9"/>
  <c r="B396" i="9"/>
  <c r="C396" i="9"/>
  <c r="A397" i="9"/>
  <c r="B397" i="9"/>
  <c r="C397" i="9"/>
  <c r="A398" i="9"/>
  <c r="B398" i="9"/>
  <c r="C398" i="9"/>
  <c r="A399" i="9"/>
  <c r="B399" i="9"/>
  <c r="C399" i="9"/>
  <c r="A400" i="9"/>
  <c r="B400" i="9"/>
  <c r="C400" i="9"/>
  <c r="A401" i="9"/>
  <c r="B401" i="9"/>
  <c r="C401" i="9"/>
  <c r="A402" i="9"/>
  <c r="B402" i="9"/>
  <c r="C402" i="9"/>
  <c r="A403" i="9"/>
  <c r="B403" i="9"/>
  <c r="C403" i="9"/>
  <c r="A404" i="9"/>
  <c r="B404" i="9"/>
  <c r="C404" i="9"/>
  <c r="A405" i="9"/>
  <c r="B405" i="9"/>
  <c r="C405" i="9"/>
  <c r="A406" i="9"/>
  <c r="B406" i="9"/>
  <c r="C406" i="9"/>
  <c r="A407" i="9"/>
  <c r="B407" i="9"/>
  <c r="C407" i="9"/>
  <c r="A408" i="9"/>
  <c r="B408" i="9"/>
  <c r="C408" i="9"/>
  <c r="A409" i="9"/>
  <c r="B409" i="9"/>
  <c r="C409" i="9"/>
  <c r="A410" i="9"/>
  <c r="B410" i="9"/>
  <c r="C410" i="9"/>
  <c r="A411" i="9"/>
  <c r="B411" i="9"/>
  <c r="C411" i="9"/>
  <c r="A412" i="9"/>
  <c r="B412" i="9"/>
  <c r="C412" i="9"/>
  <c r="A413" i="9"/>
  <c r="B413" i="9"/>
  <c r="C413" i="9"/>
  <c r="A414" i="9"/>
  <c r="B414" i="9"/>
  <c r="C414" i="9"/>
  <c r="A415" i="9"/>
  <c r="B415" i="9"/>
  <c r="C415" i="9"/>
  <c r="A416" i="9"/>
  <c r="B416" i="9"/>
  <c r="C416" i="9"/>
  <c r="A417" i="9"/>
  <c r="B417" i="9"/>
  <c r="C417" i="9"/>
  <c r="A418" i="9"/>
  <c r="B418" i="9"/>
  <c r="C418" i="9"/>
  <c r="A419" i="9"/>
  <c r="B419" i="9"/>
  <c r="C419" i="9"/>
  <c r="A420" i="9"/>
  <c r="B420" i="9"/>
  <c r="C420" i="9"/>
  <c r="A421" i="9"/>
  <c r="B421" i="9"/>
  <c r="C421" i="9"/>
  <c r="A422" i="9"/>
  <c r="B422" i="9"/>
  <c r="C422" i="9"/>
  <c r="A423" i="9"/>
  <c r="B423" i="9"/>
  <c r="C423" i="9"/>
  <c r="A424" i="9"/>
  <c r="B424" i="9"/>
  <c r="C424" i="9"/>
  <c r="A425" i="9"/>
  <c r="B425" i="9"/>
  <c r="C425" i="9"/>
  <c r="A426" i="9"/>
  <c r="B426" i="9"/>
  <c r="C426" i="9"/>
  <c r="A427" i="9"/>
  <c r="B427" i="9"/>
  <c r="C427" i="9"/>
  <c r="A428" i="9"/>
  <c r="B428" i="9"/>
  <c r="C428" i="9"/>
  <c r="A429" i="9"/>
  <c r="B429" i="9"/>
  <c r="C429" i="9"/>
  <c r="A430" i="9"/>
  <c r="B430" i="9"/>
  <c r="C430" i="9"/>
  <c r="A431" i="9"/>
  <c r="B431" i="9"/>
  <c r="C431" i="9"/>
  <c r="A432" i="9"/>
  <c r="B432" i="9"/>
  <c r="C432" i="9"/>
  <c r="A433" i="9"/>
  <c r="B433" i="9"/>
  <c r="C433" i="9"/>
  <c r="A434" i="9"/>
  <c r="B434" i="9"/>
  <c r="C434" i="9"/>
  <c r="A435" i="9"/>
  <c r="B435" i="9"/>
  <c r="C435" i="9"/>
  <c r="A436" i="9"/>
  <c r="B436" i="9"/>
  <c r="C436" i="9"/>
  <c r="A437" i="9"/>
  <c r="B437" i="9"/>
  <c r="C437" i="9"/>
  <c r="A438" i="9"/>
  <c r="B438" i="9"/>
  <c r="C438" i="9"/>
  <c r="A439" i="9"/>
  <c r="B439" i="9"/>
  <c r="C439" i="9"/>
  <c r="A440" i="9"/>
  <c r="B440" i="9"/>
  <c r="C440" i="9"/>
  <c r="A441" i="9"/>
  <c r="B441" i="9"/>
  <c r="C441" i="9"/>
  <c r="A442" i="9"/>
  <c r="B442" i="9"/>
  <c r="C442" i="9"/>
  <c r="A443" i="9"/>
  <c r="B443" i="9"/>
  <c r="C443" i="9"/>
  <c r="A444" i="9"/>
  <c r="B444" i="9"/>
  <c r="C444" i="9"/>
  <c r="A445" i="9"/>
  <c r="B445" i="9"/>
  <c r="C445" i="9"/>
  <c r="A446" i="9"/>
  <c r="B446" i="9"/>
  <c r="C446" i="9"/>
  <c r="A447" i="9"/>
  <c r="B447" i="9"/>
  <c r="C447" i="9"/>
  <c r="A448" i="9"/>
  <c r="B448" i="9"/>
  <c r="C448" i="9"/>
  <c r="A449" i="9"/>
  <c r="B449" i="9"/>
  <c r="C449" i="9"/>
  <c r="A450" i="9"/>
  <c r="B450" i="9"/>
  <c r="C450" i="9"/>
  <c r="A451" i="9"/>
  <c r="B451" i="9"/>
  <c r="C451" i="9"/>
  <c r="A452" i="9"/>
  <c r="B452" i="9"/>
  <c r="C452" i="9"/>
  <c r="A453" i="9"/>
  <c r="B453" i="9"/>
  <c r="C453" i="9"/>
  <c r="A454" i="9"/>
  <c r="B454" i="9"/>
  <c r="C454" i="9"/>
  <c r="A455" i="9"/>
  <c r="B455" i="9"/>
  <c r="C455" i="9"/>
  <c r="A456" i="9"/>
  <c r="B456" i="9"/>
  <c r="C456" i="9"/>
  <c r="A457" i="9"/>
  <c r="B457" i="9"/>
  <c r="C457" i="9"/>
  <c r="A458" i="9"/>
  <c r="B458" i="9"/>
  <c r="C458" i="9"/>
  <c r="A459" i="9"/>
  <c r="B459" i="9"/>
  <c r="C459" i="9"/>
  <c r="A460" i="9"/>
  <c r="B460" i="9"/>
  <c r="C460" i="9"/>
  <c r="A461" i="9"/>
  <c r="B461" i="9"/>
  <c r="C461" i="9"/>
  <c r="A462" i="9"/>
  <c r="B462" i="9"/>
  <c r="C462" i="9"/>
  <c r="A463" i="9"/>
  <c r="B463" i="9"/>
  <c r="C463" i="9"/>
  <c r="A464" i="9"/>
  <c r="B464" i="9"/>
  <c r="C464" i="9"/>
  <c r="A465" i="9"/>
  <c r="B465" i="9"/>
  <c r="C465" i="9"/>
  <c r="A466" i="9"/>
  <c r="B466" i="9"/>
  <c r="C466" i="9"/>
  <c r="A467" i="9"/>
  <c r="B467" i="9"/>
  <c r="C467" i="9"/>
  <c r="A468" i="9"/>
  <c r="B468" i="9"/>
  <c r="C468" i="9"/>
  <c r="A469" i="9"/>
  <c r="B469" i="9"/>
  <c r="C469" i="9"/>
  <c r="A470" i="9"/>
  <c r="B470" i="9"/>
  <c r="C470" i="9"/>
  <c r="A471" i="9"/>
  <c r="B471" i="9"/>
  <c r="C471" i="9"/>
  <c r="A472" i="9"/>
  <c r="B472" i="9"/>
  <c r="C472" i="9"/>
  <c r="A473" i="9"/>
  <c r="B473" i="9"/>
  <c r="C473" i="9"/>
  <c r="A474" i="9"/>
  <c r="B474" i="9"/>
  <c r="C474" i="9"/>
  <c r="A475" i="9"/>
  <c r="B475" i="9"/>
  <c r="C475" i="9"/>
  <c r="A476" i="9"/>
  <c r="B476" i="9"/>
  <c r="C476" i="9"/>
  <c r="A477" i="9"/>
  <c r="B477" i="9"/>
  <c r="C477" i="9"/>
  <c r="A478" i="9"/>
  <c r="B478" i="9"/>
  <c r="C478" i="9"/>
  <c r="A479" i="9"/>
  <c r="B479" i="9"/>
  <c r="C479" i="9"/>
  <c r="A480" i="9"/>
  <c r="B480" i="9"/>
  <c r="C480" i="9"/>
  <c r="A481" i="9"/>
  <c r="B481" i="9"/>
  <c r="C481" i="9"/>
  <c r="A482" i="9"/>
  <c r="B482" i="9"/>
  <c r="C482" i="9"/>
  <c r="A483" i="9"/>
  <c r="B483" i="9"/>
  <c r="C483" i="9"/>
  <c r="A484" i="9"/>
  <c r="B484" i="9"/>
  <c r="C484" i="9"/>
  <c r="A485" i="9"/>
  <c r="B485" i="9"/>
  <c r="C485" i="9"/>
  <c r="A486" i="9"/>
  <c r="B486" i="9"/>
  <c r="C486" i="9"/>
  <c r="A487" i="9"/>
  <c r="B487" i="9"/>
  <c r="C487" i="9"/>
  <c r="A488" i="9"/>
  <c r="B488" i="9"/>
  <c r="C488" i="9"/>
  <c r="A489" i="9"/>
  <c r="B489" i="9"/>
  <c r="C489" i="9"/>
  <c r="A490" i="9"/>
  <c r="B490" i="9"/>
  <c r="C490" i="9"/>
  <c r="A491" i="9"/>
  <c r="B491" i="9"/>
  <c r="C491" i="9"/>
  <c r="A492" i="9"/>
  <c r="B492" i="9"/>
  <c r="C492" i="9"/>
  <c r="A493" i="9"/>
  <c r="B493" i="9"/>
  <c r="C493" i="9"/>
  <c r="A494" i="9"/>
  <c r="B494" i="9"/>
  <c r="C494" i="9"/>
  <c r="A495" i="9"/>
  <c r="B495" i="9"/>
  <c r="C495" i="9"/>
  <c r="A496" i="9"/>
  <c r="B496" i="9"/>
  <c r="C496" i="9"/>
  <c r="A497" i="9"/>
  <c r="B497" i="9"/>
  <c r="C497" i="9"/>
  <c r="A498" i="9"/>
  <c r="B498" i="9"/>
  <c r="C498" i="9"/>
  <c r="A499" i="9"/>
  <c r="B499" i="9"/>
  <c r="C499" i="9"/>
  <c r="A500" i="9"/>
  <c r="B500" i="9"/>
  <c r="C500" i="9"/>
  <c r="A501" i="9"/>
  <c r="B501" i="9"/>
  <c r="C501" i="9"/>
  <c r="A502" i="9"/>
  <c r="B502" i="9"/>
  <c r="C502" i="9"/>
  <c r="A503" i="9"/>
  <c r="B503" i="9"/>
  <c r="C503" i="9"/>
  <c r="A504" i="9"/>
  <c r="B504" i="9"/>
  <c r="C504" i="9"/>
  <c r="A505" i="9"/>
  <c r="B505" i="9"/>
  <c r="C505" i="9"/>
  <c r="A506" i="9"/>
  <c r="B506" i="9"/>
  <c r="C506" i="9"/>
  <c r="A507" i="9"/>
  <c r="B507" i="9"/>
  <c r="C507" i="9"/>
  <c r="A3" i="10"/>
  <c r="AK4" i="10"/>
  <c r="AK5" i="10"/>
  <c r="B6" i="10"/>
  <c r="C6" i="10"/>
  <c r="AK6" i="10"/>
  <c r="AK7" i="10"/>
  <c r="AK8" i="10"/>
  <c r="AK9" i="10"/>
  <c r="A10" i="10"/>
  <c r="B10" i="10"/>
  <c r="C10" i="10"/>
  <c r="D10" i="10"/>
  <c r="E10" i="10"/>
  <c r="AK10" i="10"/>
  <c r="A11" i="10"/>
  <c r="B11" i="10"/>
  <c r="C11" i="10"/>
  <c r="D11" i="10"/>
  <c r="E11" i="10"/>
  <c r="AK11" i="10"/>
  <c r="A12" i="10"/>
  <c r="B12" i="10"/>
  <c r="C12" i="10"/>
  <c r="D12" i="10"/>
  <c r="E12" i="10"/>
  <c r="AK12" i="10"/>
  <c r="A13" i="10"/>
  <c r="B13" i="10"/>
  <c r="C13" i="10"/>
  <c r="D13" i="10"/>
  <c r="E13" i="10"/>
  <c r="AK13" i="10"/>
  <c r="A14" i="10"/>
  <c r="B14" i="10"/>
  <c r="C14" i="10"/>
  <c r="D14" i="10"/>
  <c r="E14" i="10"/>
  <c r="AK14" i="10"/>
  <c r="A15" i="10"/>
  <c r="B15" i="10"/>
  <c r="C15" i="10"/>
  <c r="D15" i="10"/>
  <c r="E15" i="10"/>
  <c r="AK15" i="10"/>
  <c r="A16" i="10"/>
  <c r="B16" i="10"/>
  <c r="C16" i="10"/>
  <c r="D16" i="10"/>
  <c r="E16" i="10"/>
  <c r="AK16" i="10"/>
  <c r="A17" i="10"/>
  <c r="B17" i="10"/>
  <c r="C17" i="10"/>
  <c r="D17" i="10"/>
  <c r="E17" i="10"/>
  <c r="AK17" i="10"/>
  <c r="A18" i="10"/>
  <c r="B18" i="10"/>
  <c r="C18" i="10"/>
  <c r="D18" i="10"/>
  <c r="E18" i="10"/>
  <c r="AK18" i="10"/>
  <c r="A19" i="10"/>
  <c r="B19" i="10"/>
  <c r="C19" i="10"/>
  <c r="D19" i="10"/>
  <c r="E19" i="10"/>
  <c r="AK19" i="10"/>
  <c r="A20" i="10"/>
  <c r="B20" i="10"/>
  <c r="C20" i="10"/>
  <c r="D20" i="10"/>
  <c r="E20" i="10"/>
  <c r="AK20" i="10"/>
  <c r="A21" i="10"/>
  <c r="B21" i="10"/>
  <c r="C21" i="10"/>
  <c r="D21" i="10"/>
  <c r="E21" i="10"/>
  <c r="AK21" i="10"/>
  <c r="A22" i="10"/>
  <c r="B22" i="10"/>
  <c r="C22" i="10"/>
  <c r="D22" i="10"/>
  <c r="E22" i="10"/>
  <c r="AK22" i="10"/>
  <c r="A23" i="10"/>
  <c r="B23" i="10"/>
  <c r="C23" i="10"/>
  <c r="D23" i="10"/>
  <c r="E23" i="10"/>
  <c r="AK23" i="10"/>
  <c r="A24" i="10"/>
  <c r="B24" i="10"/>
  <c r="C24" i="10"/>
  <c r="D24" i="10"/>
  <c r="E24" i="10"/>
  <c r="AK24" i="10"/>
  <c r="A25" i="10"/>
  <c r="B25" i="10"/>
  <c r="C25" i="10"/>
  <c r="D25" i="10"/>
  <c r="E25" i="10"/>
  <c r="AK25" i="10"/>
  <c r="A26" i="10"/>
  <c r="B26" i="10"/>
  <c r="C26" i="10"/>
  <c r="D26" i="10"/>
  <c r="E26" i="10"/>
  <c r="AK26" i="10"/>
  <c r="A27" i="10"/>
  <c r="B27" i="10"/>
  <c r="C27" i="10"/>
  <c r="D27" i="10"/>
  <c r="E27" i="10"/>
  <c r="A28" i="10"/>
  <c r="B28" i="10"/>
  <c r="C28" i="10"/>
  <c r="D28" i="10"/>
  <c r="E28" i="10"/>
  <c r="A29" i="10"/>
  <c r="B29" i="10"/>
  <c r="C29" i="10"/>
  <c r="D29" i="10"/>
  <c r="E29" i="10"/>
  <c r="A30" i="10"/>
  <c r="B30" i="10"/>
  <c r="C30" i="10"/>
  <c r="D30" i="10"/>
  <c r="E30" i="10"/>
  <c r="A31" i="10"/>
  <c r="B31" i="10"/>
  <c r="C31" i="10"/>
  <c r="D31" i="10"/>
  <c r="E31" i="10"/>
  <c r="A32" i="10"/>
  <c r="B32" i="10"/>
  <c r="C32" i="10"/>
  <c r="D32" i="10"/>
  <c r="E32" i="10"/>
  <c r="A33" i="10"/>
  <c r="B33" i="10"/>
  <c r="C33" i="10"/>
  <c r="D33" i="10"/>
  <c r="E33" i="10"/>
  <c r="A34" i="10"/>
  <c r="B34" i="10"/>
  <c r="C34" i="10"/>
  <c r="D34" i="10"/>
  <c r="E34" i="10"/>
  <c r="A35" i="10"/>
  <c r="B35" i="10"/>
  <c r="C35" i="10"/>
  <c r="D35" i="10"/>
  <c r="E35" i="10"/>
  <c r="A36" i="10"/>
  <c r="B36" i="10"/>
  <c r="C36" i="10"/>
  <c r="D36" i="10"/>
  <c r="E36" i="10"/>
  <c r="A37" i="10"/>
  <c r="B37" i="10"/>
  <c r="C37" i="10"/>
  <c r="D37" i="10"/>
  <c r="E37" i="10"/>
  <c r="A38" i="10"/>
  <c r="B38" i="10"/>
  <c r="C38" i="10"/>
  <c r="D38" i="10"/>
  <c r="E38" i="10"/>
  <c r="A39" i="10"/>
  <c r="B39" i="10"/>
  <c r="C39" i="10"/>
  <c r="D39" i="10"/>
  <c r="E39" i="10"/>
  <c r="A40" i="10"/>
  <c r="B40" i="10"/>
  <c r="C40" i="10"/>
  <c r="D40" i="10"/>
  <c r="E40" i="10"/>
  <c r="A41" i="10"/>
  <c r="B41" i="10"/>
  <c r="C41" i="10"/>
  <c r="D41" i="10"/>
  <c r="E41" i="10"/>
  <c r="A42" i="10"/>
  <c r="B42" i="10"/>
  <c r="C42" i="10"/>
  <c r="D42" i="10"/>
  <c r="E42" i="10"/>
  <c r="A43" i="10"/>
  <c r="B43" i="10"/>
  <c r="C43" i="10"/>
  <c r="D43" i="10"/>
  <c r="E43" i="10"/>
  <c r="A44" i="10"/>
  <c r="B44" i="10"/>
  <c r="C44" i="10"/>
  <c r="D44" i="10"/>
  <c r="E44" i="10"/>
  <c r="A45" i="10"/>
  <c r="B45" i="10"/>
  <c r="C45" i="10"/>
  <c r="D45" i="10"/>
  <c r="E45" i="10"/>
  <c r="A46" i="10"/>
  <c r="B46" i="10"/>
  <c r="C46" i="10"/>
  <c r="D46" i="10"/>
  <c r="E46" i="10"/>
  <c r="A47" i="10"/>
  <c r="B47" i="10"/>
  <c r="C47" i="10"/>
  <c r="D47" i="10"/>
  <c r="E47" i="10"/>
  <c r="A48" i="10"/>
  <c r="B48" i="10"/>
  <c r="C48" i="10"/>
  <c r="D48" i="10"/>
  <c r="E48" i="10"/>
  <c r="A49" i="10"/>
  <c r="B49" i="10"/>
  <c r="C49" i="10"/>
  <c r="D49" i="10"/>
  <c r="E49" i="10"/>
  <c r="A50" i="10"/>
  <c r="B50" i="10"/>
  <c r="C50" i="10"/>
  <c r="D50" i="10"/>
  <c r="E50" i="10"/>
  <c r="A51" i="10"/>
  <c r="B51" i="10"/>
  <c r="C51" i="10"/>
  <c r="D51" i="10"/>
  <c r="E51" i="10"/>
  <c r="A52" i="10"/>
  <c r="B52" i="10"/>
  <c r="C52" i="10"/>
  <c r="D52" i="10"/>
  <c r="E52" i="10"/>
  <c r="A53" i="10"/>
  <c r="B53" i="10"/>
  <c r="C53" i="10"/>
  <c r="D53" i="10"/>
  <c r="E53" i="10"/>
  <c r="A54" i="10"/>
  <c r="B54" i="10"/>
  <c r="C54" i="10"/>
  <c r="D54" i="10"/>
  <c r="E54" i="10"/>
  <c r="A55" i="10"/>
  <c r="B55" i="10"/>
  <c r="C55" i="10"/>
  <c r="D55" i="10"/>
  <c r="E55" i="10"/>
  <c r="A56" i="10"/>
  <c r="B56" i="10"/>
  <c r="C56" i="10"/>
  <c r="D56" i="10"/>
  <c r="E56" i="10"/>
  <c r="A57" i="10"/>
  <c r="B57" i="10"/>
  <c r="C57" i="10"/>
  <c r="D57" i="10"/>
  <c r="E57" i="10"/>
  <c r="A58" i="10"/>
  <c r="B58" i="10"/>
  <c r="C58" i="10"/>
  <c r="D58" i="10"/>
  <c r="E58" i="10"/>
  <c r="A59" i="10"/>
  <c r="B59" i="10"/>
  <c r="C59" i="10"/>
  <c r="D59" i="10"/>
  <c r="E59" i="10"/>
  <c r="A60" i="10"/>
  <c r="B60" i="10"/>
  <c r="C60" i="10"/>
  <c r="D60" i="10"/>
  <c r="E60" i="10"/>
  <c r="A61" i="10"/>
  <c r="B61" i="10"/>
  <c r="C61" i="10"/>
  <c r="D61" i="10"/>
  <c r="E61" i="10"/>
  <c r="A62" i="10"/>
  <c r="B62" i="10"/>
  <c r="C62" i="10"/>
  <c r="D62" i="10"/>
  <c r="E62" i="10"/>
  <c r="A63" i="10"/>
  <c r="B63" i="10"/>
  <c r="C63" i="10"/>
  <c r="D63" i="10"/>
  <c r="E63" i="10"/>
  <c r="A64" i="10"/>
  <c r="B64" i="10"/>
  <c r="C64" i="10"/>
  <c r="D64" i="10"/>
  <c r="E64" i="10"/>
  <c r="A65" i="10"/>
  <c r="B65" i="10"/>
  <c r="C65" i="10"/>
  <c r="D65" i="10"/>
  <c r="E65" i="10"/>
  <c r="A66" i="10"/>
  <c r="B66" i="10"/>
  <c r="C66" i="10"/>
  <c r="D66" i="10"/>
  <c r="E66" i="10"/>
  <c r="A67" i="10"/>
  <c r="B67" i="10"/>
  <c r="C67" i="10"/>
  <c r="D67" i="10"/>
  <c r="E67" i="10"/>
  <c r="A68" i="10"/>
  <c r="B68" i="10"/>
  <c r="C68" i="10"/>
  <c r="D68" i="10"/>
  <c r="E68" i="10"/>
  <c r="A69" i="10"/>
  <c r="B69" i="10"/>
  <c r="C69" i="10"/>
  <c r="D69" i="10"/>
  <c r="E69" i="10"/>
  <c r="A70" i="10"/>
  <c r="B70" i="10"/>
  <c r="C70" i="10"/>
  <c r="D70" i="10"/>
  <c r="E70" i="10"/>
  <c r="A71" i="10"/>
  <c r="B71" i="10"/>
  <c r="C71" i="10"/>
  <c r="D71" i="10"/>
  <c r="E71" i="10"/>
  <c r="A72" i="10"/>
  <c r="B72" i="10"/>
  <c r="C72" i="10"/>
  <c r="D72" i="10"/>
  <c r="E72" i="10"/>
  <c r="A73" i="10"/>
  <c r="B73" i="10"/>
  <c r="C73" i="10"/>
  <c r="D73" i="10"/>
  <c r="E73" i="10"/>
  <c r="A74" i="10"/>
  <c r="B74" i="10"/>
  <c r="C74" i="10"/>
  <c r="D74" i="10"/>
  <c r="E74" i="10"/>
  <c r="A75" i="10"/>
  <c r="B75" i="10"/>
  <c r="C75" i="10"/>
  <c r="D75" i="10"/>
  <c r="E75" i="10"/>
  <c r="A76" i="10"/>
  <c r="B76" i="10"/>
  <c r="C76" i="10"/>
  <c r="D76" i="10"/>
  <c r="E76" i="10"/>
  <c r="A77" i="10"/>
  <c r="B77" i="10"/>
  <c r="C77" i="10"/>
  <c r="D77" i="10"/>
  <c r="E77" i="10"/>
  <c r="A78" i="10"/>
  <c r="B78" i="10"/>
  <c r="C78" i="10"/>
  <c r="D78" i="10"/>
  <c r="E78" i="10"/>
  <c r="A79" i="10"/>
  <c r="B79" i="10"/>
  <c r="C79" i="10"/>
  <c r="D79" i="10"/>
  <c r="E79" i="10"/>
  <c r="A80" i="10"/>
  <c r="B80" i="10"/>
  <c r="C80" i="10"/>
  <c r="D80" i="10"/>
  <c r="E80" i="10"/>
  <c r="A81" i="10"/>
  <c r="B81" i="10"/>
  <c r="C81" i="10"/>
  <c r="D81" i="10"/>
  <c r="E81" i="10"/>
  <c r="A82" i="10"/>
  <c r="B82" i="10"/>
  <c r="C82" i="10"/>
  <c r="D82" i="10"/>
  <c r="E82" i="10"/>
  <c r="A83" i="10"/>
  <c r="B83" i="10"/>
  <c r="C83" i="10"/>
  <c r="D83" i="10"/>
  <c r="E83" i="10"/>
  <c r="A84" i="10"/>
  <c r="B84" i="10"/>
  <c r="C84" i="10"/>
  <c r="D84" i="10"/>
  <c r="E84" i="10"/>
  <c r="A85" i="10"/>
  <c r="B85" i="10"/>
  <c r="C85" i="10"/>
  <c r="D85" i="10"/>
  <c r="E85" i="10"/>
  <c r="A86" i="10"/>
  <c r="B86" i="10"/>
  <c r="C86" i="10"/>
  <c r="D86" i="10"/>
  <c r="E86" i="10"/>
  <c r="A87" i="10"/>
  <c r="B87" i="10"/>
  <c r="C87" i="10"/>
  <c r="D87" i="10"/>
  <c r="E87" i="10"/>
  <c r="A88" i="10"/>
  <c r="B88" i="10"/>
  <c r="C88" i="10"/>
  <c r="D88" i="10"/>
  <c r="E88" i="10"/>
  <c r="A89" i="10"/>
  <c r="B89" i="10"/>
  <c r="C89" i="10"/>
  <c r="D89" i="10"/>
  <c r="E89" i="10"/>
  <c r="A90" i="10"/>
  <c r="B90" i="10"/>
  <c r="C90" i="10"/>
  <c r="D90" i="10"/>
  <c r="E90" i="10"/>
  <c r="A91" i="10"/>
  <c r="B91" i="10"/>
  <c r="C91" i="10"/>
  <c r="D91" i="10"/>
  <c r="E91" i="10"/>
  <c r="A92" i="10"/>
  <c r="B92" i="10"/>
  <c r="C92" i="10"/>
  <c r="D92" i="10"/>
  <c r="E92" i="10"/>
  <c r="A93" i="10"/>
  <c r="B93" i="10"/>
  <c r="C93" i="10"/>
  <c r="D93" i="10"/>
  <c r="E93" i="10"/>
  <c r="A94" i="10"/>
  <c r="B94" i="10"/>
  <c r="C94" i="10"/>
  <c r="D94" i="10"/>
  <c r="E94" i="10"/>
  <c r="A95" i="10"/>
  <c r="B95" i="10"/>
  <c r="C95" i="10"/>
  <c r="D95" i="10"/>
  <c r="E95" i="10"/>
  <c r="A96" i="10"/>
  <c r="B96" i="10"/>
  <c r="C96" i="10"/>
  <c r="D96" i="10"/>
  <c r="E96" i="10"/>
  <c r="A97" i="10"/>
  <c r="B97" i="10"/>
  <c r="C97" i="10"/>
  <c r="D97" i="10"/>
  <c r="E97" i="10"/>
  <c r="A98" i="10"/>
  <c r="B98" i="10"/>
  <c r="C98" i="10"/>
  <c r="D98" i="10"/>
  <c r="E98" i="10"/>
  <c r="A99" i="10"/>
  <c r="B99" i="10"/>
  <c r="C99" i="10"/>
  <c r="D99" i="10"/>
  <c r="E99" i="10"/>
  <c r="A100" i="10"/>
  <c r="B100" i="10"/>
  <c r="C100" i="10"/>
  <c r="D100" i="10"/>
  <c r="E100" i="10"/>
  <c r="A101" i="10"/>
  <c r="B101" i="10"/>
  <c r="C101" i="10"/>
  <c r="D101" i="10"/>
  <c r="E101" i="10"/>
  <c r="A102" i="10"/>
  <c r="B102" i="10"/>
  <c r="C102" i="10"/>
  <c r="D102" i="10"/>
  <c r="E102" i="10"/>
  <c r="A103" i="10"/>
  <c r="B103" i="10"/>
  <c r="C103" i="10"/>
  <c r="D103" i="10"/>
  <c r="E103" i="10"/>
  <c r="A104" i="10"/>
  <c r="B104" i="10"/>
  <c r="C104" i="10"/>
  <c r="D104" i="10"/>
  <c r="E104" i="10"/>
  <c r="A105" i="10"/>
  <c r="B105" i="10"/>
  <c r="C105" i="10"/>
  <c r="D105" i="10"/>
  <c r="E105" i="10"/>
  <c r="A106" i="10"/>
  <c r="B106" i="10"/>
  <c r="C106" i="10"/>
  <c r="D106" i="10"/>
  <c r="E106" i="10"/>
  <c r="A107" i="10"/>
  <c r="B107" i="10"/>
  <c r="C107" i="10"/>
  <c r="D107" i="10"/>
  <c r="E107" i="10"/>
  <c r="A108" i="10"/>
  <c r="B108" i="10"/>
  <c r="C108" i="10"/>
  <c r="D108" i="10"/>
  <c r="E108" i="10"/>
  <c r="A109" i="10"/>
  <c r="B109" i="10"/>
  <c r="C109" i="10"/>
  <c r="D109" i="10"/>
  <c r="E109" i="10"/>
  <c r="A110" i="10"/>
  <c r="B110" i="10"/>
  <c r="C110" i="10"/>
  <c r="D110" i="10"/>
  <c r="E110" i="10"/>
  <c r="A111" i="10"/>
  <c r="B111" i="10"/>
  <c r="C111" i="10"/>
  <c r="D111" i="10"/>
  <c r="E111" i="10"/>
  <c r="A112" i="10"/>
  <c r="B112" i="10"/>
  <c r="C112" i="10"/>
  <c r="D112" i="10"/>
  <c r="E112" i="10"/>
  <c r="A113" i="10"/>
  <c r="B113" i="10"/>
  <c r="C113" i="10"/>
  <c r="D113" i="10"/>
  <c r="E113" i="10"/>
  <c r="A114" i="10"/>
  <c r="B114" i="10"/>
  <c r="C114" i="10"/>
  <c r="D114" i="10"/>
  <c r="E114" i="10"/>
  <c r="A115" i="10"/>
  <c r="B115" i="10"/>
  <c r="C115" i="10"/>
  <c r="D115" i="10"/>
  <c r="E115" i="10"/>
  <c r="A116" i="10"/>
  <c r="B116" i="10"/>
  <c r="C116" i="10"/>
  <c r="D116" i="10"/>
  <c r="E116" i="10"/>
  <c r="A117" i="10"/>
  <c r="B117" i="10"/>
  <c r="C117" i="10"/>
  <c r="D117" i="10"/>
  <c r="E117" i="10"/>
  <c r="A118" i="10"/>
  <c r="B118" i="10"/>
  <c r="C118" i="10"/>
  <c r="D118" i="10"/>
  <c r="E118" i="10"/>
  <c r="A119" i="10"/>
  <c r="B119" i="10"/>
  <c r="C119" i="10"/>
  <c r="D119" i="10"/>
  <c r="E119" i="10"/>
  <c r="A120" i="10"/>
  <c r="B120" i="10"/>
  <c r="C120" i="10"/>
  <c r="D120" i="10"/>
  <c r="E120" i="10"/>
  <c r="A121" i="10"/>
  <c r="B121" i="10"/>
  <c r="C121" i="10"/>
  <c r="D121" i="10"/>
  <c r="E121" i="10"/>
  <c r="A122" i="10"/>
  <c r="B122" i="10"/>
  <c r="C122" i="10"/>
  <c r="D122" i="10"/>
  <c r="E122" i="10"/>
  <c r="A123" i="10"/>
  <c r="B123" i="10"/>
  <c r="C123" i="10"/>
  <c r="D123" i="10"/>
  <c r="E123" i="10"/>
  <c r="A124" i="10"/>
  <c r="B124" i="10"/>
  <c r="C124" i="10"/>
  <c r="D124" i="10"/>
  <c r="E124" i="10"/>
  <c r="A125" i="10"/>
  <c r="B125" i="10"/>
  <c r="C125" i="10"/>
  <c r="D125" i="10"/>
  <c r="E125" i="10"/>
  <c r="A126" i="10"/>
  <c r="B126" i="10"/>
  <c r="C126" i="10"/>
  <c r="D126" i="10"/>
  <c r="E126" i="10"/>
  <c r="A127" i="10"/>
  <c r="B127" i="10"/>
  <c r="C127" i="10"/>
  <c r="D127" i="10"/>
  <c r="E127" i="10"/>
  <c r="A128" i="10"/>
  <c r="B128" i="10"/>
  <c r="C128" i="10"/>
  <c r="D128" i="10"/>
  <c r="E128" i="10"/>
  <c r="A129" i="10"/>
  <c r="B129" i="10"/>
  <c r="C129" i="10"/>
  <c r="D129" i="10"/>
  <c r="E129" i="10"/>
  <c r="A130" i="10"/>
  <c r="B130" i="10"/>
  <c r="C130" i="10"/>
  <c r="D130" i="10"/>
  <c r="E130" i="10"/>
  <c r="A131" i="10"/>
  <c r="B131" i="10"/>
  <c r="C131" i="10"/>
  <c r="D131" i="10"/>
  <c r="E131" i="10"/>
  <c r="A132" i="10"/>
  <c r="B132" i="10"/>
  <c r="C132" i="10"/>
  <c r="D132" i="10"/>
  <c r="E132" i="10"/>
  <c r="A133" i="10"/>
  <c r="B133" i="10"/>
  <c r="C133" i="10"/>
  <c r="D133" i="10"/>
  <c r="E133" i="10"/>
  <c r="A134" i="10"/>
  <c r="B134" i="10"/>
  <c r="C134" i="10"/>
  <c r="D134" i="10"/>
  <c r="E134" i="10"/>
  <c r="A135" i="10"/>
  <c r="B135" i="10"/>
  <c r="C135" i="10"/>
  <c r="D135" i="10"/>
  <c r="E135" i="10"/>
  <c r="A136" i="10"/>
  <c r="B136" i="10"/>
  <c r="C136" i="10"/>
  <c r="D136" i="10"/>
  <c r="E136" i="10"/>
  <c r="A137" i="10"/>
  <c r="B137" i="10"/>
  <c r="C137" i="10"/>
  <c r="D137" i="10"/>
  <c r="E137" i="10"/>
  <c r="A138" i="10"/>
  <c r="B138" i="10"/>
  <c r="C138" i="10"/>
  <c r="D138" i="10"/>
  <c r="E138" i="10"/>
  <c r="A139" i="10"/>
  <c r="B139" i="10"/>
  <c r="C139" i="10"/>
  <c r="D139" i="10"/>
  <c r="E139" i="10"/>
  <c r="A140" i="10"/>
  <c r="B140" i="10"/>
  <c r="C140" i="10"/>
  <c r="D140" i="10"/>
  <c r="E140" i="10"/>
  <c r="A141" i="10"/>
  <c r="B141" i="10"/>
  <c r="C141" i="10"/>
  <c r="D141" i="10"/>
  <c r="E141" i="10"/>
  <c r="A142" i="10"/>
  <c r="B142" i="10"/>
  <c r="C142" i="10"/>
  <c r="D142" i="10"/>
  <c r="E142" i="10"/>
  <c r="A143" i="10"/>
  <c r="B143" i="10"/>
  <c r="C143" i="10"/>
  <c r="D143" i="10"/>
  <c r="E143" i="10"/>
  <c r="A144" i="10"/>
  <c r="B144" i="10"/>
  <c r="C144" i="10"/>
  <c r="D144" i="10"/>
  <c r="E144" i="10"/>
  <c r="A145" i="10"/>
  <c r="B145" i="10"/>
  <c r="C145" i="10"/>
  <c r="D145" i="10"/>
  <c r="E145" i="10"/>
  <c r="A146" i="10"/>
  <c r="B146" i="10"/>
  <c r="C146" i="10"/>
  <c r="D146" i="10"/>
  <c r="E146" i="10"/>
  <c r="A147" i="10"/>
  <c r="B147" i="10"/>
  <c r="C147" i="10"/>
  <c r="D147" i="10"/>
  <c r="E147" i="10"/>
  <c r="A148" i="10"/>
  <c r="B148" i="10"/>
  <c r="C148" i="10"/>
  <c r="D148" i="10"/>
  <c r="E148" i="10"/>
  <c r="A149" i="10"/>
  <c r="B149" i="10"/>
  <c r="C149" i="10"/>
  <c r="D149" i="10"/>
  <c r="E149" i="10"/>
  <c r="A150" i="10"/>
  <c r="B150" i="10"/>
  <c r="C150" i="10"/>
  <c r="D150" i="10"/>
  <c r="E150" i="10"/>
  <c r="A151" i="10"/>
  <c r="B151" i="10"/>
  <c r="C151" i="10"/>
  <c r="D151" i="10"/>
  <c r="E151" i="10"/>
  <c r="A152" i="10"/>
  <c r="B152" i="10"/>
  <c r="C152" i="10"/>
  <c r="D152" i="10"/>
  <c r="E152" i="10"/>
  <c r="A153" i="10"/>
  <c r="B153" i="10"/>
  <c r="C153" i="10"/>
  <c r="D153" i="10"/>
  <c r="E153" i="10"/>
  <c r="A154" i="10"/>
  <c r="B154" i="10"/>
  <c r="C154" i="10"/>
  <c r="D154" i="10"/>
  <c r="E154" i="10"/>
  <c r="A155" i="10"/>
  <c r="B155" i="10"/>
  <c r="C155" i="10"/>
  <c r="D155" i="10"/>
  <c r="E155" i="10"/>
  <c r="A156" i="10"/>
  <c r="B156" i="10"/>
  <c r="C156" i="10"/>
  <c r="D156" i="10"/>
  <c r="E156" i="10"/>
  <c r="A157" i="10"/>
  <c r="B157" i="10"/>
  <c r="C157" i="10"/>
  <c r="D157" i="10"/>
  <c r="E157" i="10"/>
  <c r="A158" i="10"/>
  <c r="B158" i="10"/>
  <c r="C158" i="10"/>
  <c r="D158" i="10"/>
  <c r="E158" i="10"/>
  <c r="A159" i="10"/>
  <c r="B159" i="10"/>
  <c r="C159" i="10"/>
  <c r="D159" i="10"/>
  <c r="E159" i="10"/>
  <c r="A160" i="10"/>
  <c r="B160" i="10"/>
  <c r="C160" i="10"/>
  <c r="D160" i="10"/>
  <c r="E160" i="10"/>
  <c r="A161" i="10"/>
  <c r="B161" i="10"/>
  <c r="C161" i="10"/>
  <c r="D161" i="10"/>
  <c r="E161" i="10"/>
  <c r="A162" i="10"/>
  <c r="B162" i="10"/>
  <c r="C162" i="10"/>
  <c r="D162" i="10"/>
  <c r="E162" i="10"/>
  <c r="A163" i="10"/>
  <c r="B163" i="10"/>
  <c r="C163" i="10"/>
  <c r="D163" i="10"/>
  <c r="E163" i="10"/>
  <c r="A164" i="10"/>
  <c r="B164" i="10"/>
  <c r="C164" i="10"/>
  <c r="D164" i="10"/>
  <c r="E164" i="10"/>
  <c r="A165" i="10"/>
  <c r="B165" i="10"/>
  <c r="C165" i="10"/>
  <c r="D165" i="10"/>
  <c r="E165" i="10"/>
  <c r="A166" i="10"/>
  <c r="B166" i="10"/>
  <c r="C166" i="10"/>
  <c r="D166" i="10"/>
  <c r="E166" i="10"/>
  <c r="A167" i="10"/>
  <c r="B167" i="10"/>
  <c r="C167" i="10"/>
  <c r="D167" i="10"/>
  <c r="E167" i="10"/>
  <c r="A168" i="10"/>
  <c r="B168" i="10"/>
  <c r="C168" i="10"/>
  <c r="D168" i="10"/>
  <c r="E168" i="10"/>
  <c r="A169" i="10"/>
  <c r="B169" i="10"/>
  <c r="C169" i="10"/>
  <c r="D169" i="10"/>
  <c r="E169" i="10"/>
  <c r="A170" i="10"/>
  <c r="B170" i="10"/>
  <c r="C170" i="10"/>
  <c r="D170" i="10"/>
  <c r="E170" i="10"/>
  <c r="A171" i="10"/>
  <c r="B171" i="10"/>
  <c r="C171" i="10"/>
  <c r="D171" i="10"/>
  <c r="E171" i="10"/>
  <c r="A172" i="10"/>
  <c r="B172" i="10"/>
  <c r="C172" i="10"/>
  <c r="D172" i="10"/>
  <c r="E172" i="10"/>
  <c r="A173" i="10"/>
  <c r="B173" i="10"/>
  <c r="C173" i="10"/>
  <c r="D173" i="10"/>
  <c r="E173" i="10"/>
  <c r="A174" i="10"/>
  <c r="B174" i="10"/>
  <c r="C174" i="10"/>
  <c r="D174" i="10"/>
  <c r="E174" i="10"/>
  <c r="A175" i="10"/>
  <c r="B175" i="10"/>
  <c r="C175" i="10"/>
  <c r="D175" i="10"/>
  <c r="E175" i="10"/>
  <c r="A176" i="10"/>
  <c r="B176" i="10"/>
  <c r="C176" i="10"/>
  <c r="D176" i="10"/>
  <c r="E176" i="10"/>
  <c r="A177" i="10"/>
  <c r="B177" i="10"/>
  <c r="C177" i="10"/>
  <c r="D177" i="10"/>
  <c r="E177" i="10"/>
  <c r="A178" i="10"/>
  <c r="B178" i="10"/>
  <c r="C178" i="10"/>
  <c r="D178" i="10"/>
  <c r="E178" i="10"/>
  <c r="A179" i="10"/>
  <c r="B179" i="10"/>
  <c r="C179" i="10"/>
  <c r="D179" i="10"/>
  <c r="E179" i="10"/>
  <c r="A180" i="10"/>
  <c r="B180" i="10"/>
  <c r="C180" i="10"/>
  <c r="D180" i="10"/>
  <c r="E180" i="10"/>
  <c r="A181" i="10"/>
  <c r="B181" i="10"/>
  <c r="C181" i="10"/>
  <c r="D181" i="10"/>
  <c r="E181" i="10"/>
  <c r="A182" i="10"/>
  <c r="B182" i="10"/>
  <c r="C182" i="10"/>
  <c r="D182" i="10"/>
  <c r="E182" i="10"/>
  <c r="A183" i="10"/>
  <c r="B183" i="10"/>
  <c r="C183" i="10"/>
  <c r="D183" i="10"/>
  <c r="E183" i="10"/>
  <c r="A184" i="10"/>
  <c r="B184" i="10"/>
  <c r="C184" i="10"/>
  <c r="D184" i="10"/>
  <c r="E184" i="10"/>
  <c r="A185" i="10"/>
  <c r="B185" i="10"/>
  <c r="C185" i="10"/>
  <c r="D185" i="10"/>
  <c r="E185" i="10"/>
  <c r="A186" i="10"/>
  <c r="B186" i="10"/>
  <c r="C186" i="10"/>
  <c r="D186" i="10"/>
  <c r="E186" i="10"/>
  <c r="A187" i="10"/>
  <c r="B187" i="10"/>
  <c r="C187" i="10"/>
  <c r="D187" i="10"/>
  <c r="E187" i="10"/>
  <c r="A188" i="10"/>
  <c r="B188" i="10"/>
  <c r="C188" i="10"/>
  <c r="D188" i="10"/>
  <c r="E188" i="10"/>
  <c r="A189" i="10"/>
  <c r="B189" i="10"/>
  <c r="C189" i="10"/>
  <c r="D189" i="10"/>
  <c r="E189" i="10"/>
  <c r="A190" i="10"/>
  <c r="B190" i="10"/>
  <c r="C190" i="10"/>
  <c r="D190" i="10"/>
  <c r="E190" i="10"/>
  <c r="A191" i="10"/>
  <c r="B191" i="10"/>
  <c r="C191" i="10"/>
  <c r="D191" i="10"/>
  <c r="E191" i="10"/>
  <c r="A192" i="10"/>
  <c r="B192" i="10"/>
  <c r="C192" i="10"/>
  <c r="D192" i="10"/>
  <c r="E192" i="10"/>
  <c r="A193" i="10"/>
  <c r="B193" i="10"/>
  <c r="C193" i="10"/>
  <c r="D193" i="10"/>
  <c r="E193" i="10"/>
  <c r="A194" i="10"/>
  <c r="B194" i="10"/>
  <c r="C194" i="10"/>
  <c r="D194" i="10"/>
  <c r="E194" i="10"/>
  <c r="A195" i="10"/>
  <c r="B195" i="10"/>
  <c r="C195" i="10"/>
  <c r="D195" i="10"/>
  <c r="E195" i="10"/>
  <c r="A196" i="10"/>
  <c r="B196" i="10"/>
  <c r="C196" i="10"/>
  <c r="D196" i="10"/>
  <c r="E196" i="10"/>
  <c r="A197" i="10"/>
  <c r="B197" i="10"/>
  <c r="C197" i="10"/>
  <c r="D197" i="10"/>
  <c r="E197" i="10"/>
  <c r="A198" i="10"/>
  <c r="B198" i="10"/>
  <c r="C198" i="10"/>
  <c r="D198" i="10"/>
  <c r="E198" i="10"/>
  <c r="A199" i="10"/>
  <c r="B199" i="10"/>
  <c r="C199" i="10"/>
  <c r="D199" i="10"/>
  <c r="E199" i="10"/>
  <c r="A200" i="10"/>
  <c r="B200" i="10"/>
  <c r="C200" i="10"/>
  <c r="D200" i="10"/>
  <c r="E200" i="10"/>
  <c r="A201" i="10"/>
  <c r="B201" i="10"/>
  <c r="C201" i="10"/>
  <c r="D201" i="10"/>
  <c r="E201" i="10"/>
  <c r="A202" i="10"/>
  <c r="B202" i="10"/>
  <c r="C202" i="10"/>
  <c r="D202" i="10"/>
  <c r="E202" i="10"/>
  <c r="A203" i="10"/>
  <c r="B203" i="10"/>
  <c r="C203" i="10"/>
  <c r="D203" i="10"/>
  <c r="E203" i="10"/>
  <c r="A204" i="10"/>
  <c r="B204" i="10"/>
  <c r="C204" i="10"/>
  <c r="D204" i="10"/>
  <c r="E204" i="10"/>
  <c r="A205" i="10"/>
  <c r="B205" i="10"/>
  <c r="C205" i="10"/>
  <c r="D205" i="10"/>
  <c r="E205" i="10"/>
  <c r="A206" i="10"/>
  <c r="B206" i="10"/>
  <c r="C206" i="10"/>
  <c r="D206" i="10"/>
  <c r="E206" i="10"/>
  <c r="A207" i="10"/>
  <c r="B207" i="10"/>
  <c r="C207" i="10"/>
  <c r="D207" i="10"/>
  <c r="E207" i="10"/>
  <c r="A208" i="10"/>
  <c r="B208" i="10"/>
  <c r="C208" i="10"/>
  <c r="D208" i="10"/>
  <c r="E208" i="10"/>
  <c r="A209" i="10"/>
  <c r="B209" i="10"/>
  <c r="C209" i="10"/>
  <c r="D209" i="10"/>
  <c r="E209" i="10"/>
  <c r="A210" i="10"/>
  <c r="B210" i="10"/>
  <c r="C210" i="10"/>
  <c r="D210" i="10"/>
  <c r="E210" i="10"/>
  <c r="A211" i="10"/>
  <c r="B211" i="10"/>
  <c r="C211" i="10"/>
  <c r="D211" i="10"/>
  <c r="E211" i="10"/>
  <c r="A212" i="10"/>
  <c r="B212" i="10"/>
  <c r="C212" i="10"/>
  <c r="D212" i="10"/>
  <c r="E212" i="10"/>
  <c r="A213" i="10"/>
  <c r="B213" i="10"/>
  <c r="C213" i="10"/>
  <c r="D213" i="10"/>
  <c r="E213" i="10"/>
  <c r="A214" i="10"/>
  <c r="B214" i="10"/>
  <c r="C214" i="10"/>
  <c r="D214" i="10"/>
  <c r="E214" i="10"/>
  <c r="A215" i="10"/>
  <c r="B215" i="10"/>
  <c r="C215" i="10"/>
  <c r="D215" i="10"/>
  <c r="E215" i="10"/>
  <c r="A216" i="10"/>
  <c r="B216" i="10"/>
  <c r="C216" i="10"/>
  <c r="D216" i="10"/>
  <c r="E216" i="10"/>
  <c r="A217" i="10"/>
  <c r="B217" i="10"/>
  <c r="C217" i="10"/>
  <c r="D217" i="10"/>
  <c r="E217" i="10"/>
  <c r="A218" i="10"/>
  <c r="B218" i="10"/>
  <c r="C218" i="10"/>
  <c r="D218" i="10"/>
  <c r="E218" i="10"/>
  <c r="A219" i="10"/>
  <c r="B219" i="10"/>
  <c r="C219" i="10"/>
  <c r="D219" i="10"/>
  <c r="E219" i="10"/>
  <c r="A220" i="10"/>
  <c r="B220" i="10"/>
  <c r="C220" i="10"/>
  <c r="D220" i="10"/>
  <c r="E220" i="10"/>
  <c r="A221" i="10"/>
  <c r="B221" i="10"/>
  <c r="C221" i="10"/>
  <c r="D221" i="10"/>
  <c r="E221" i="10"/>
  <c r="A222" i="10"/>
  <c r="B222" i="10"/>
  <c r="C222" i="10"/>
  <c r="D222" i="10"/>
  <c r="E222" i="10"/>
  <c r="A223" i="10"/>
  <c r="B223" i="10"/>
  <c r="C223" i="10"/>
  <c r="D223" i="10"/>
  <c r="E223" i="10"/>
  <c r="A224" i="10"/>
  <c r="B224" i="10"/>
  <c r="C224" i="10"/>
  <c r="D224" i="10"/>
  <c r="E224" i="10"/>
  <c r="A225" i="10"/>
  <c r="B225" i="10"/>
  <c r="C225" i="10"/>
  <c r="D225" i="10"/>
  <c r="E225" i="10"/>
  <c r="A226" i="10"/>
  <c r="B226" i="10"/>
  <c r="C226" i="10"/>
  <c r="D226" i="10"/>
  <c r="E226" i="10"/>
  <c r="A227" i="10"/>
  <c r="B227" i="10"/>
  <c r="C227" i="10"/>
  <c r="D227" i="10"/>
  <c r="E227" i="10"/>
  <c r="A228" i="10"/>
  <c r="B228" i="10"/>
  <c r="C228" i="10"/>
  <c r="D228" i="10"/>
  <c r="E228" i="10"/>
  <c r="A229" i="10"/>
  <c r="B229" i="10"/>
  <c r="C229" i="10"/>
  <c r="D229" i="10"/>
  <c r="E229" i="10"/>
  <c r="A230" i="10"/>
  <c r="B230" i="10"/>
  <c r="C230" i="10"/>
  <c r="D230" i="10"/>
  <c r="E230" i="10"/>
  <c r="A231" i="10"/>
  <c r="B231" i="10"/>
  <c r="C231" i="10"/>
  <c r="D231" i="10"/>
  <c r="E231" i="10"/>
  <c r="A232" i="10"/>
  <c r="B232" i="10"/>
  <c r="C232" i="10"/>
  <c r="D232" i="10"/>
  <c r="E232" i="10"/>
  <c r="A233" i="10"/>
  <c r="B233" i="10"/>
  <c r="C233" i="10"/>
  <c r="D233" i="10"/>
  <c r="E233" i="10"/>
  <c r="A234" i="10"/>
  <c r="B234" i="10"/>
  <c r="C234" i="10"/>
  <c r="D234" i="10"/>
  <c r="E234" i="10"/>
  <c r="A235" i="10"/>
  <c r="B235" i="10"/>
  <c r="C235" i="10"/>
  <c r="D235" i="10"/>
  <c r="E235" i="10"/>
  <c r="A236" i="10"/>
  <c r="B236" i="10"/>
  <c r="C236" i="10"/>
  <c r="D236" i="10"/>
  <c r="E236" i="10"/>
  <c r="A237" i="10"/>
  <c r="B237" i="10"/>
  <c r="C237" i="10"/>
  <c r="D237" i="10"/>
  <c r="E237" i="10"/>
  <c r="A238" i="10"/>
  <c r="B238" i="10"/>
  <c r="C238" i="10"/>
  <c r="D238" i="10"/>
  <c r="E238" i="10"/>
  <c r="A239" i="10"/>
  <c r="B239" i="10"/>
  <c r="C239" i="10"/>
  <c r="D239" i="10"/>
  <c r="E239" i="10"/>
  <c r="A240" i="10"/>
  <c r="B240" i="10"/>
  <c r="C240" i="10"/>
  <c r="D240" i="10"/>
  <c r="E240" i="10"/>
  <c r="A241" i="10"/>
  <c r="B241" i="10"/>
  <c r="C241" i="10"/>
  <c r="D241" i="10"/>
  <c r="E241" i="10"/>
  <c r="A242" i="10"/>
  <c r="B242" i="10"/>
  <c r="C242" i="10"/>
  <c r="D242" i="10"/>
  <c r="E242" i="10"/>
  <c r="A243" i="10"/>
  <c r="B243" i="10"/>
  <c r="C243" i="10"/>
  <c r="D243" i="10"/>
  <c r="E243" i="10"/>
  <c r="A244" i="10"/>
  <c r="B244" i="10"/>
  <c r="C244" i="10"/>
  <c r="D244" i="10"/>
  <c r="E244" i="10"/>
  <c r="A245" i="10"/>
  <c r="B245" i="10"/>
  <c r="C245" i="10"/>
  <c r="D245" i="10"/>
  <c r="E245" i="10"/>
  <c r="A246" i="10"/>
  <c r="B246" i="10"/>
  <c r="C246" i="10"/>
  <c r="D246" i="10"/>
  <c r="E246" i="10"/>
  <c r="A247" i="10"/>
  <c r="B247" i="10"/>
  <c r="C247" i="10"/>
  <c r="D247" i="10"/>
  <c r="E247" i="10"/>
  <c r="A248" i="10"/>
  <c r="B248" i="10"/>
  <c r="C248" i="10"/>
  <c r="D248" i="10"/>
  <c r="E248" i="10"/>
  <c r="A249" i="10"/>
  <c r="B249" i="10"/>
  <c r="C249" i="10"/>
  <c r="D249" i="10"/>
  <c r="E249" i="10"/>
  <c r="A250" i="10"/>
  <c r="B250" i="10"/>
  <c r="C250" i="10"/>
  <c r="D250" i="10"/>
  <c r="E250" i="10"/>
  <c r="A251" i="10"/>
  <c r="B251" i="10"/>
  <c r="C251" i="10"/>
  <c r="D251" i="10"/>
  <c r="E251" i="10"/>
  <c r="A252" i="10"/>
  <c r="B252" i="10"/>
  <c r="C252" i="10"/>
  <c r="D252" i="10"/>
  <c r="E252" i="10"/>
  <c r="A253" i="10"/>
  <c r="B253" i="10"/>
  <c r="C253" i="10"/>
  <c r="D253" i="10"/>
  <c r="E253" i="10"/>
  <c r="A254" i="10"/>
  <c r="B254" i="10"/>
  <c r="C254" i="10"/>
  <c r="D254" i="10"/>
  <c r="E254" i="10"/>
  <c r="A255" i="10"/>
  <c r="B255" i="10"/>
  <c r="C255" i="10"/>
  <c r="D255" i="10"/>
  <c r="E255" i="10"/>
  <c r="A256" i="10"/>
  <c r="B256" i="10"/>
  <c r="C256" i="10"/>
  <c r="D256" i="10"/>
  <c r="E256" i="10"/>
  <c r="A257" i="10"/>
  <c r="B257" i="10"/>
  <c r="C257" i="10"/>
  <c r="D257" i="10"/>
  <c r="E257" i="10"/>
  <c r="A258" i="10"/>
  <c r="B258" i="10"/>
  <c r="C258" i="10"/>
  <c r="D258" i="10"/>
  <c r="E258" i="10"/>
  <c r="A259" i="10"/>
  <c r="B259" i="10"/>
  <c r="C259" i="10"/>
  <c r="D259" i="10"/>
  <c r="E259" i="10"/>
  <c r="A260" i="10"/>
  <c r="B260" i="10"/>
  <c r="C260" i="10"/>
  <c r="D260" i="10"/>
  <c r="E260" i="10"/>
  <c r="A261" i="10"/>
  <c r="B261" i="10"/>
  <c r="C261" i="10"/>
  <c r="D261" i="10"/>
  <c r="E261" i="10"/>
  <c r="A262" i="10"/>
  <c r="B262" i="10"/>
  <c r="C262" i="10"/>
  <c r="D262" i="10"/>
  <c r="E262" i="10"/>
  <c r="A263" i="10"/>
  <c r="B263" i="10"/>
  <c r="C263" i="10"/>
  <c r="D263" i="10"/>
  <c r="E263" i="10"/>
  <c r="A264" i="10"/>
  <c r="B264" i="10"/>
  <c r="C264" i="10"/>
  <c r="D264" i="10"/>
  <c r="E264" i="10"/>
  <c r="A265" i="10"/>
  <c r="B265" i="10"/>
  <c r="C265" i="10"/>
  <c r="D265" i="10"/>
  <c r="E265" i="10"/>
  <c r="A266" i="10"/>
  <c r="B266" i="10"/>
  <c r="C266" i="10"/>
  <c r="D266" i="10"/>
  <c r="E266" i="10"/>
  <c r="A267" i="10"/>
  <c r="B267" i="10"/>
  <c r="C267" i="10"/>
  <c r="D267" i="10"/>
  <c r="E267" i="10"/>
  <c r="A268" i="10"/>
  <c r="B268" i="10"/>
  <c r="C268" i="10"/>
  <c r="D268" i="10"/>
  <c r="E268" i="10"/>
  <c r="A269" i="10"/>
  <c r="B269" i="10"/>
  <c r="C269" i="10"/>
  <c r="D269" i="10"/>
  <c r="E269" i="10"/>
  <c r="A270" i="10"/>
  <c r="B270" i="10"/>
  <c r="C270" i="10"/>
  <c r="D270" i="10"/>
  <c r="E270" i="10"/>
  <c r="A271" i="10"/>
  <c r="B271" i="10"/>
  <c r="C271" i="10"/>
  <c r="D271" i="10"/>
  <c r="E271" i="10"/>
  <c r="A272" i="10"/>
  <c r="B272" i="10"/>
  <c r="C272" i="10"/>
  <c r="D272" i="10"/>
  <c r="E272" i="10"/>
  <c r="A273" i="10"/>
  <c r="B273" i="10"/>
  <c r="C273" i="10"/>
  <c r="D273" i="10"/>
  <c r="E273" i="10"/>
  <c r="A274" i="10"/>
  <c r="B274" i="10"/>
  <c r="C274" i="10"/>
  <c r="D274" i="10"/>
  <c r="E274" i="10"/>
  <c r="A275" i="10"/>
  <c r="B275" i="10"/>
  <c r="C275" i="10"/>
  <c r="D275" i="10"/>
  <c r="E275" i="10"/>
  <c r="A276" i="10"/>
  <c r="B276" i="10"/>
  <c r="C276" i="10"/>
  <c r="D276" i="10"/>
  <c r="E276" i="10"/>
  <c r="A277" i="10"/>
  <c r="B277" i="10"/>
  <c r="C277" i="10"/>
  <c r="D277" i="10"/>
  <c r="E277" i="10"/>
  <c r="A278" i="10"/>
  <c r="B278" i="10"/>
  <c r="C278" i="10"/>
  <c r="D278" i="10"/>
  <c r="E278" i="10"/>
  <c r="A279" i="10"/>
  <c r="B279" i="10"/>
  <c r="C279" i="10"/>
  <c r="D279" i="10"/>
  <c r="E279" i="10"/>
  <c r="A280" i="10"/>
  <c r="B280" i="10"/>
  <c r="C280" i="10"/>
  <c r="D280" i="10"/>
  <c r="E280" i="10"/>
  <c r="A281" i="10"/>
  <c r="B281" i="10"/>
  <c r="C281" i="10"/>
  <c r="D281" i="10"/>
  <c r="E281" i="10"/>
  <c r="A282" i="10"/>
  <c r="B282" i="10"/>
  <c r="C282" i="10"/>
  <c r="D282" i="10"/>
  <c r="E282" i="10"/>
  <c r="A283" i="10"/>
  <c r="B283" i="10"/>
  <c r="C283" i="10"/>
  <c r="D283" i="10"/>
  <c r="E283" i="10"/>
  <c r="A284" i="10"/>
  <c r="B284" i="10"/>
  <c r="C284" i="10"/>
  <c r="D284" i="10"/>
  <c r="E284" i="10"/>
  <c r="A285" i="10"/>
  <c r="B285" i="10"/>
  <c r="C285" i="10"/>
  <c r="D285" i="10"/>
  <c r="E285" i="10"/>
  <c r="A286" i="10"/>
  <c r="B286" i="10"/>
  <c r="C286" i="10"/>
  <c r="D286" i="10"/>
  <c r="E286" i="10"/>
  <c r="A287" i="10"/>
  <c r="B287" i="10"/>
  <c r="C287" i="10"/>
  <c r="D287" i="10"/>
  <c r="E287" i="10"/>
  <c r="A288" i="10"/>
  <c r="B288" i="10"/>
  <c r="C288" i="10"/>
  <c r="D288" i="10"/>
  <c r="E288" i="10"/>
  <c r="A289" i="10"/>
  <c r="B289" i="10"/>
  <c r="C289" i="10"/>
  <c r="D289" i="10"/>
  <c r="E289" i="10"/>
  <c r="A290" i="10"/>
  <c r="B290" i="10"/>
  <c r="C290" i="10"/>
  <c r="D290" i="10"/>
  <c r="E290" i="10"/>
  <c r="A291" i="10"/>
  <c r="B291" i="10"/>
  <c r="C291" i="10"/>
  <c r="D291" i="10"/>
  <c r="E291" i="10"/>
  <c r="A292" i="10"/>
  <c r="B292" i="10"/>
  <c r="C292" i="10"/>
  <c r="D292" i="10"/>
  <c r="E292" i="10"/>
  <c r="A293" i="10"/>
  <c r="B293" i="10"/>
  <c r="C293" i="10"/>
  <c r="D293" i="10"/>
  <c r="E293" i="10"/>
  <c r="A294" i="10"/>
  <c r="B294" i="10"/>
  <c r="C294" i="10"/>
  <c r="D294" i="10"/>
  <c r="E294" i="10"/>
  <c r="A295" i="10"/>
  <c r="B295" i="10"/>
  <c r="C295" i="10"/>
  <c r="D295" i="10"/>
  <c r="E295" i="10"/>
  <c r="A296" i="10"/>
  <c r="B296" i="10"/>
  <c r="C296" i="10"/>
  <c r="D296" i="10"/>
  <c r="E296" i="10"/>
  <c r="A297" i="10"/>
  <c r="B297" i="10"/>
  <c r="C297" i="10"/>
  <c r="D297" i="10"/>
  <c r="E297" i="10"/>
  <c r="A298" i="10"/>
  <c r="B298" i="10"/>
  <c r="C298" i="10"/>
  <c r="D298" i="10"/>
  <c r="E298" i="10"/>
  <c r="A299" i="10"/>
  <c r="B299" i="10"/>
  <c r="C299" i="10"/>
  <c r="D299" i="10"/>
  <c r="E299" i="10"/>
  <c r="A300" i="10"/>
  <c r="B300" i="10"/>
  <c r="C300" i="10"/>
  <c r="D300" i="10"/>
  <c r="E300" i="10"/>
  <c r="A301" i="10"/>
  <c r="B301" i="10"/>
  <c r="C301" i="10"/>
  <c r="D301" i="10"/>
  <c r="E301" i="10"/>
  <c r="A302" i="10"/>
  <c r="B302" i="10"/>
  <c r="C302" i="10"/>
  <c r="D302" i="10"/>
  <c r="E302" i="10"/>
  <c r="A303" i="10"/>
  <c r="B303" i="10"/>
  <c r="C303" i="10"/>
  <c r="D303" i="10"/>
  <c r="E303" i="10"/>
  <c r="A304" i="10"/>
  <c r="B304" i="10"/>
  <c r="C304" i="10"/>
  <c r="D304" i="10"/>
  <c r="E304" i="10"/>
  <c r="A305" i="10"/>
  <c r="B305" i="10"/>
  <c r="C305" i="10"/>
  <c r="D305" i="10"/>
  <c r="E305" i="10"/>
  <c r="A306" i="10"/>
  <c r="B306" i="10"/>
  <c r="C306" i="10"/>
  <c r="D306" i="10"/>
  <c r="E306" i="10"/>
  <c r="A307" i="10"/>
  <c r="B307" i="10"/>
  <c r="C307" i="10"/>
  <c r="D307" i="10"/>
  <c r="E307" i="10"/>
  <c r="A308" i="10"/>
  <c r="B308" i="10"/>
  <c r="C308" i="10"/>
  <c r="D308" i="10"/>
  <c r="E308" i="10"/>
  <c r="A309" i="10"/>
  <c r="B309" i="10"/>
  <c r="C309" i="10"/>
  <c r="D309" i="10"/>
  <c r="E309" i="10"/>
  <c r="A310" i="10"/>
  <c r="B310" i="10"/>
  <c r="C310" i="10"/>
  <c r="D310" i="10"/>
  <c r="E310" i="10"/>
  <c r="A311" i="10"/>
  <c r="B311" i="10"/>
  <c r="C311" i="10"/>
  <c r="D311" i="10"/>
  <c r="E311" i="10"/>
  <c r="A312" i="10"/>
  <c r="B312" i="10"/>
  <c r="C312" i="10"/>
  <c r="D312" i="10"/>
  <c r="E312" i="10"/>
  <c r="A313" i="10"/>
  <c r="B313" i="10"/>
  <c r="C313" i="10"/>
  <c r="D313" i="10"/>
  <c r="E313" i="10"/>
  <c r="A314" i="10"/>
  <c r="B314" i="10"/>
  <c r="C314" i="10"/>
  <c r="D314" i="10"/>
  <c r="E314" i="10"/>
  <c r="A315" i="10"/>
  <c r="B315" i="10"/>
  <c r="C315" i="10"/>
  <c r="D315" i="10"/>
  <c r="E315" i="10"/>
  <c r="A316" i="10"/>
  <c r="B316" i="10"/>
  <c r="C316" i="10"/>
  <c r="D316" i="10"/>
  <c r="E316" i="10"/>
  <c r="A317" i="10"/>
  <c r="B317" i="10"/>
  <c r="C317" i="10"/>
  <c r="D317" i="10"/>
  <c r="E317" i="10"/>
  <c r="A318" i="10"/>
  <c r="B318" i="10"/>
  <c r="C318" i="10"/>
  <c r="D318" i="10"/>
  <c r="E318" i="10"/>
  <c r="A319" i="10"/>
  <c r="B319" i="10"/>
  <c r="C319" i="10"/>
  <c r="D319" i="10"/>
  <c r="E319" i="10"/>
  <c r="A320" i="10"/>
  <c r="B320" i="10"/>
  <c r="C320" i="10"/>
  <c r="D320" i="10"/>
  <c r="E320" i="10"/>
  <c r="A321" i="10"/>
  <c r="B321" i="10"/>
  <c r="C321" i="10"/>
  <c r="D321" i="10"/>
  <c r="E321" i="10"/>
  <c r="A322" i="10"/>
  <c r="B322" i="10"/>
  <c r="C322" i="10"/>
  <c r="D322" i="10"/>
  <c r="E322" i="10"/>
  <c r="A323" i="10"/>
  <c r="B323" i="10"/>
  <c r="C323" i="10"/>
  <c r="D323" i="10"/>
  <c r="E323" i="10"/>
  <c r="A324" i="10"/>
  <c r="B324" i="10"/>
  <c r="C324" i="10"/>
  <c r="D324" i="10"/>
  <c r="E324" i="10"/>
  <c r="A325" i="10"/>
  <c r="B325" i="10"/>
  <c r="C325" i="10"/>
  <c r="D325" i="10"/>
  <c r="E325" i="10"/>
  <c r="A326" i="10"/>
  <c r="B326" i="10"/>
  <c r="C326" i="10"/>
  <c r="D326" i="10"/>
  <c r="E326" i="10"/>
  <c r="A327" i="10"/>
  <c r="B327" i="10"/>
  <c r="C327" i="10"/>
  <c r="D327" i="10"/>
  <c r="E327" i="10"/>
  <c r="A328" i="10"/>
  <c r="B328" i="10"/>
  <c r="C328" i="10"/>
  <c r="D328" i="10"/>
  <c r="E328" i="10"/>
  <c r="A329" i="10"/>
  <c r="B329" i="10"/>
  <c r="C329" i="10"/>
  <c r="D329" i="10"/>
  <c r="E329" i="10"/>
  <c r="A330" i="10"/>
  <c r="B330" i="10"/>
  <c r="C330" i="10"/>
  <c r="D330" i="10"/>
  <c r="E330" i="10"/>
  <c r="A331" i="10"/>
  <c r="B331" i="10"/>
  <c r="C331" i="10"/>
  <c r="D331" i="10"/>
  <c r="E331" i="10"/>
  <c r="A332" i="10"/>
  <c r="B332" i="10"/>
  <c r="C332" i="10"/>
  <c r="D332" i="10"/>
  <c r="E332" i="10"/>
  <c r="A333" i="10"/>
  <c r="B333" i="10"/>
  <c r="C333" i="10"/>
  <c r="D333" i="10"/>
  <c r="E333" i="10"/>
  <c r="A334" i="10"/>
  <c r="B334" i="10"/>
  <c r="C334" i="10"/>
  <c r="D334" i="10"/>
  <c r="E334" i="10"/>
  <c r="A335" i="10"/>
  <c r="B335" i="10"/>
  <c r="C335" i="10"/>
  <c r="D335" i="10"/>
  <c r="E335" i="10"/>
  <c r="A336" i="10"/>
  <c r="B336" i="10"/>
  <c r="C336" i="10"/>
  <c r="D336" i="10"/>
  <c r="E336" i="10"/>
  <c r="A337" i="10"/>
  <c r="B337" i="10"/>
  <c r="C337" i="10"/>
  <c r="D337" i="10"/>
  <c r="E337" i="10"/>
  <c r="A338" i="10"/>
  <c r="B338" i="10"/>
  <c r="C338" i="10"/>
  <c r="D338" i="10"/>
  <c r="E338" i="10"/>
  <c r="A339" i="10"/>
  <c r="B339" i="10"/>
  <c r="C339" i="10"/>
  <c r="D339" i="10"/>
  <c r="E339" i="10"/>
  <c r="A340" i="10"/>
  <c r="B340" i="10"/>
  <c r="C340" i="10"/>
  <c r="D340" i="10"/>
  <c r="E340" i="10"/>
  <c r="A341" i="10"/>
  <c r="B341" i="10"/>
  <c r="C341" i="10"/>
  <c r="D341" i="10"/>
  <c r="E341" i="10"/>
  <c r="A342" i="10"/>
  <c r="B342" i="10"/>
  <c r="C342" i="10"/>
  <c r="D342" i="10"/>
  <c r="E342" i="10"/>
  <c r="A343" i="10"/>
  <c r="B343" i="10"/>
  <c r="C343" i="10"/>
  <c r="D343" i="10"/>
  <c r="E343" i="10"/>
  <c r="A344" i="10"/>
  <c r="B344" i="10"/>
  <c r="C344" i="10"/>
  <c r="D344" i="10"/>
  <c r="E344" i="10"/>
  <c r="A345" i="10"/>
  <c r="B345" i="10"/>
  <c r="C345" i="10"/>
  <c r="D345" i="10"/>
  <c r="E345" i="10"/>
  <c r="A346" i="10"/>
  <c r="B346" i="10"/>
  <c r="C346" i="10"/>
  <c r="D346" i="10"/>
  <c r="E346" i="10"/>
  <c r="A347" i="10"/>
  <c r="B347" i="10"/>
  <c r="C347" i="10"/>
  <c r="D347" i="10"/>
  <c r="E347" i="10"/>
  <c r="A348" i="10"/>
  <c r="B348" i="10"/>
  <c r="C348" i="10"/>
  <c r="D348" i="10"/>
  <c r="E348" i="10"/>
  <c r="A349" i="10"/>
  <c r="B349" i="10"/>
  <c r="C349" i="10"/>
  <c r="D349" i="10"/>
  <c r="E349" i="10"/>
  <c r="A350" i="10"/>
  <c r="B350" i="10"/>
  <c r="C350" i="10"/>
  <c r="D350" i="10"/>
  <c r="E350" i="10"/>
  <c r="A351" i="10"/>
  <c r="B351" i="10"/>
  <c r="C351" i="10"/>
  <c r="D351" i="10"/>
  <c r="E351" i="10"/>
  <c r="A352" i="10"/>
  <c r="B352" i="10"/>
  <c r="C352" i="10"/>
  <c r="D352" i="10"/>
  <c r="E352" i="10"/>
  <c r="A353" i="10"/>
  <c r="B353" i="10"/>
  <c r="C353" i="10"/>
  <c r="D353" i="10"/>
  <c r="E353" i="10"/>
  <c r="A354" i="10"/>
  <c r="B354" i="10"/>
  <c r="C354" i="10"/>
  <c r="D354" i="10"/>
  <c r="E354" i="10"/>
  <c r="A355" i="10"/>
  <c r="B355" i="10"/>
  <c r="C355" i="10"/>
  <c r="D355" i="10"/>
  <c r="E355" i="10"/>
  <c r="A356" i="10"/>
  <c r="B356" i="10"/>
  <c r="C356" i="10"/>
  <c r="D356" i="10"/>
  <c r="E356" i="10"/>
  <c r="A357" i="10"/>
  <c r="B357" i="10"/>
  <c r="C357" i="10"/>
  <c r="D357" i="10"/>
  <c r="E357" i="10"/>
  <c r="A358" i="10"/>
  <c r="B358" i="10"/>
  <c r="C358" i="10"/>
  <c r="D358" i="10"/>
  <c r="E358" i="10"/>
  <c r="A359" i="10"/>
  <c r="B359" i="10"/>
  <c r="C359" i="10"/>
  <c r="D359" i="10"/>
  <c r="E359" i="10"/>
  <c r="A360" i="10"/>
  <c r="B360" i="10"/>
  <c r="C360" i="10"/>
  <c r="D360" i="10"/>
  <c r="E360" i="10"/>
  <c r="A361" i="10"/>
  <c r="B361" i="10"/>
  <c r="C361" i="10"/>
  <c r="D361" i="10"/>
  <c r="E361" i="10"/>
  <c r="A362" i="10"/>
  <c r="B362" i="10"/>
  <c r="C362" i="10"/>
  <c r="D362" i="10"/>
  <c r="E362" i="10"/>
  <c r="A363" i="10"/>
  <c r="B363" i="10"/>
  <c r="C363" i="10"/>
  <c r="D363" i="10"/>
  <c r="E363" i="10"/>
  <c r="A364" i="10"/>
  <c r="B364" i="10"/>
  <c r="C364" i="10"/>
  <c r="D364" i="10"/>
  <c r="E364" i="10"/>
  <c r="A365" i="10"/>
  <c r="B365" i="10"/>
  <c r="C365" i="10"/>
  <c r="D365" i="10"/>
  <c r="E365" i="10"/>
  <c r="A366" i="10"/>
  <c r="B366" i="10"/>
  <c r="C366" i="10"/>
  <c r="D366" i="10"/>
  <c r="E366" i="10"/>
  <c r="A367" i="10"/>
  <c r="B367" i="10"/>
  <c r="C367" i="10"/>
  <c r="D367" i="10"/>
  <c r="E367" i="10"/>
  <c r="A368" i="10"/>
  <c r="B368" i="10"/>
  <c r="C368" i="10"/>
  <c r="D368" i="10"/>
  <c r="E368" i="10"/>
  <c r="A369" i="10"/>
  <c r="B369" i="10"/>
  <c r="C369" i="10"/>
  <c r="D369" i="10"/>
  <c r="E369" i="10"/>
  <c r="A370" i="10"/>
  <c r="B370" i="10"/>
  <c r="C370" i="10"/>
  <c r="D370" i="10"/>
  <c r="E370" i="10"/>
  <c r="A371" i="10"/>
  <c r="B371" i="10"/>
  <c r="C371" i="10"/>
  <c r="D371" i="10"/>
  <c r="E371" i="10"/>
  <c r="A372" i="10"/>
  <c r="B372" i="10"/>
  <c r="C372" i="10"/>
  <c r="D372" i="10"/>
  <c r="E372" i="10"/>
  <c r="A373" i="10"/>
  <c r="B373" i="10"/>
  <c r="C373" i="10"/>
  <c r="D373" i="10"/>
  <c r="E373" i="10"/>
  <c r="A374" i="10"/>
  <c r="B374" i="10"/>
  <c r="C374" i="10"/>
  <c r="D374" i="10"/>
  <c r="E374" i="10"/>
  <c r="A375" i="10"/>
  <c r="B375" i="10"/>
  <c r="C375" i="10"/>
  <c r="D375" i="10"/>
  <c r="E375" i="10"/>
  <c r="A376" i="10"/>
  <c r="B376" i="10"/>
  <c r="C376" i="10"/>
  <c r="D376" i="10"/>
  <c r="E376" i="10"/>
  <c r="A377" i="10"/>
  <c r="B377" i="10"/>
  <c r="C377" i="10"/>
  <c r="D377" i="10"/>
  <c r="E377" i="10"/>
  <c r="A378" i="10"/>
  <c r="B378" i="10"/>
  <c r="C378" i="10"/>
  <c r="D378" i="10"/>
  <c r="E378" i="10"/>
  <c r="A379" i="10"/>
  <c r="B379" i="10"/>
  <c r="C379" i="10"/>
  <c r="D379" i="10"/>
  <c r="E379" i="10"/>
  <c r="A380" i="10"/>
  <c r="B380" i="10"/>
  <c r="C380" i="10"/>
  <c r="D380" i="10"/>
  <c r="E380" i="10"/>
  <c r="A381" i="10"/>
  <c r="B381" i="10"/>
  <c r="C381" i="10"/>
  <c r="D381" i="10"/>
  <c r="E381" i="10"/>
  <c r="A382" i="10"/>
  <c r="B382" i="10"/>
  <c r="C382" i="10"/>
  <c r="D382" i="10"/>
  <c r="E382" i="10"/>
  <c r="A383" i="10"/>
  <c r="B383" i="10"/>
  <c r="C383" i="10"/>
  <c r="D383" i="10"/>
  <c r="E383" i="10"/>
  <c r="A384" i="10"/>
  <c r="B384" i="10"/>
  <c r="C384" i="10"/>
  <c r="D384" i="10"/>
  <c r="E384" i="10"/>
  <c r="A385" i="10"/>
  <c r="B385" i="10"/>
  <c r="C385" i="10"/>
  <c r="D385" i="10"/>
  <c r="E385" i="10"/>
  <c r="A386" i="10"/>
  <c r="B386" i="10"/>
  <c r="C386" i="10"/>
  <c r="D386" i="10"/>
  <c r="E386" i="10"/>
  <c r="A387" i="10"/>
  <c r="B387" i="10"/>
  <c r="C387" i="10"/>
  <c r="D387" i="10"/>
  <c r="E387" i="10"/>
  <c r="A388" i="10"/>
  <c r="B388" i="10"/>
  <c r="C388" i="10"/>
  <c r="D388" i="10"/>
  <c r="E388" i="10"/>
  <c r="A389" i="10"/>
  <c r="B389" i="10"/>
  <c r="C389" i="10"/>
  <c r="D389" i="10"/>
  <c r="E389" i="10"/>
  <c r="A390" i="10"/>
  <c r="B390" i="10"/>
  <c r="C390" i="10"/>
  <c r="D390" i="10"/>
  <c r="E390" i="10"/>
  <c r="A391" i="10"/>
  <c r="B391" i="10"/>
  <c r="C391" i="10"/>
  <c r="D391" i="10"/>
  <c r="E391" i="10"/>
  <c r="A392" i="10"/>
  <c r="B392" i="10"/>
  <c r="C392" i="10"/>
  <c r="D392" i="10"/>
  <c r="E392" i="10"/>
  <c r="A393" i="10"/>
  <c r="B393" i="10"/>
  <c r="C393" i="10"/>
  <c r="D393" i="10"/>
  <c r="E393" i="10"/>
  <c r="A394" i="10"/>
  <c r="B394" i="10"/>
  <c r="C394" i="10"/>
  <c r="D394" i="10"/>
  <c r="E394" i="10"/>
  <c r="A395" i="10"/>
  <c r="B395" i="10"/>
  <c r="C395" i="10"/>
  <c r="D395" i="10"/>
  <c r="E395" i="10"/>
  <c r="A396" i="10"/>
  <c r="B396" i="10"/>
  <c r="C396" i="10"/>
  <c r="D396" i="10"/>
  <c r="E396" i="10"/>
  <c r="A397" i="10"/>
  <c r="B397" i="10"/>
  <c r="C397" i="10"/>
  <c r="D397" i="10"/>
  <c r="E397" i="10"/>
  <c r="A398" i="10"/>
  <c r="B398" i="10"/>
  <c r="C398" i="10"/>
  <c r="D398" i="10"/>
  <c r="E398" i="10"/>
  <c r="A399" i="10"/>
  <c r="B399" i="10"/>
  <c r="C399" i="10"/>
  <c r="D399" i="10"/>
  <c r="E399" i="10"/>
  <c r="A400" i="10"/>
  <c r="B400" i="10"/>
  <c r="C400" i="10"/>
  <c r="D400" i="10"/>
  <c r="E400" i="10"/>
  <c r="A401" i="10"/>
  <c r="B401" i="10"/>
  <c r="C401" i="10"/>
  <c r="D401" i="10"/>
  <c r="E401" i="10"/>
  <c r="A402" i="10"/>
  <c r="B402" i="10"/>
  <c r="C402" i="10"/>
  <c r="D402" i="10"/>
  <c r="E402" i="10"/>
  <c r="A403" i="10"/>
  <c r="B403" i="10"/>
  <c r="C403" i="10"/>
  <c r="D403" i="10"/>
  <c r="E403" i="10"/>
  <c r="A404" i="10"/>
  <c r="B404" i="10"/>
  <c r="C404" i="10"/>
  <c r="D404" i="10"/>
  <c r="E404" i="10"/>
  <c r="A405" i="10"/>
  <c r="B405" i="10"/>
  <c r="C405" i="10"/>
  <c r="D405" i="10"/>
  <c r="E405" i="10"/>
  <c r="A406" i="10"/>
  <c r="B406" i="10"/>
  <c r="C406" i="10"/>
  <c r="D406" i="10"/>
  <c r="E406" i="10"/>
  <c r="A407" i="10"/>
  <c r="B407" i="10"/>
  <c r="C407" i="10"/>
  <c r="D407" i="10"/>
  <c r="E407" i="10"/>
  <c r="A408" i="10"/>
  <c r="B408" i="10"/>
  <c r="C408" i="10"/>
  <c r="D408" i="10"/>
  <c r="E408" i="10"/>
  <c r="A409" i="10"/>
  <c r="B409" i="10"/>
  <c r="C409" i="10"/>
  <c r="D409" i="10"/>
  <c r="E409" i="10"/>
  <c r="A410" i="10"/>
  <c r="B410" i="10"/>
  <c r="C410" i="10"/>
  <c r="D410" i="10"/>
  <c r="E410" i="10"/>
  <c r="A411" i="10"/>
  <c r="B411" i="10"/>
  <c r="C411" i="10"/>
  <c r="D411" i="10"/>
  <c r="E411" i="10"/>
  <c r="A412" i="10"/>
  <c r="B412" i="10"/>
  <c r="C412" i="10"/>
  <c r="D412" i="10"/>
  <c r="E412" i="10"/>
  <c r="A413" i="10"/>
  <c r="B413" i="10"/>
  <c r="C413" i="10"/>
  <c r="D413" i="10"/>
  <c r="E413" i="10"/>
  <c r="A414" i="10"/>
  <c r="B414" i="10"/>
  <c r="C414" i="10"/>
  <c r="D414" i="10"/>
  <c r="E414" i="10"/>
  <c r="A415" i="10"/>
  <c r="B415" i="10"/>
  <c r="C415" i="10"/>
  <c r="D415" i="10"/>
  <c r="E415" i="10"/>
  <c r="A416" i="10"/>
  <c r="B416" i="10"/>
  <c r="C416" i="10"/>
  <c r="D416" i="10"/>
  <c r="E416" i="10"/>
  <c r="A417" i="10"/>
  <c r="B417" i="10"/>
  <c r="C417" i="10"/>
  <c r="D417" i="10"/>
  <c r="E417" i="10"/>
  <c r="A418" i="10"/>
  <c r="B418" i="10"/>
  <c r="C418" i="10"/>
  <c r="D418" i="10"/>
  <c r="E418" i="10"/>
  <c r="A419" i="10"/>
  <c r="B419" i="10"/>
  <c r="C419" i="10"/>
  <c r="D419" i="10"/>
  <c r="E419" i="10"/>
  <c r="A420" i="10"/>
  <c r="B420" i="10"/>
  <c r="C420" i="10"/>
  <c r="D420" i="10"/>
  <c r="E420" i="10"/>
  <c r="A421" i="10"/>
  <c r="B421" i="10"/>
  <c r="C421" i="10"/>
  <c r="D421" i="10"/>
  <c r="E421" i="10"/>
  <c r="A422" i="10"/>
  <c r="B422" i="10"/>
  <c r="C422" i="10"/>
  <c r="D422" i="10"/>
  <c r="E422" i="10"/>
  <c r="A423" i="10"/>
  <c r="B423" i="10"/>
  <c r="C423" i="10"/>
  <c r="D423" i="10"/>
  <c r="E423" i="10"/>
  <c r="A424" i="10"/>
  <c r="B424" i="10"/>
  <c r="C424" i="10"/>
  <c r="D424" i="10"/>
  <c r="E424" i="10"/>
  <c r="A425" i="10"/>
  <c r="B425" i="10"/>
  <c r="C425" i="10"/>
  <c r="D425" i="10"/>
  <c r="E425" i="10"/>
  <c r="A426" i="10"/>
  <c r="B426" i="10"/>
  <c r="C426" i="10"/>
  <c r="D426" i="10"/>
  <c r="E426" i="10"/>
  <c r="A427" i="10"/>
  <c r="B427" i="10"/>
  <c r="C427" i="10"/>
  <c r="D427" i="10"/>
  <c r="E427" i="10"/>
  <c r="A428" i="10"/>
  <c r="B428" i="10"/>
  <c r="C428" i="10"/>
  <c r="D428" i="10"/>
  <c r="E428" i="10"/>
  <c r="A429" i="10"/>
  <c r="B429" i="10"/>
  <c r="C429" i="10"/>
  <c r="D429" i="10"/>
  <c r="E429" i="10"/>
  <c r="A430" i="10"/>
  <c r="B430" i="10"/>
  <c r="C430" i="10"/>
  <c r="D430" i="10"/>
  <c r="E430" i="10"/>
  <c r="A431" i="10"/>
  <c r="B431" i="10"/>
  <c r="C431" i="10"/>
  <c r="D431" i="10"/>
  <c r="E431" i="10"/>
  <c r="A432" i="10"/>
  <c r="B432" i="10"/>
  <c r="C432" i="10"/>
  <c r="D432" i="10"/>
  <c r="E432" i="10"/>
  <c r="A433" i="10"/>
  <c r="B433" i="10"/>
  <c r="C433" i="10"/>
  <c r="D433" i="10"/>
  <c r="E433" i="10"/>
  <c r="A434" i="10"/>
  <c r="B434" i="10"/>
  <c r="C434" i="10"/>
  <c r="D434" i="10"/>
  <c r="E434" i="10"/>
  <c r="A435" i="10"/>
  <c r="B435" i="10"/>
  <c r="C435" i="10"/>
  <c r="D435" i="10"/>
  <c r="E435" i="10"/>
  <c r="A436" i="10"/>
  <c r="B436" i="10"/>
  <c r="C436" i="10"/>
  <c r="D436" i="10"/>
  <c r="E436" i="10"/>
  <c r="A437" i="10"/>
  <c r="B437" i="10"/>
  <c r="C437" i="10"/>
  <c r="D437" i="10"/>
  <c r="E437" i="10"/>
  <c r="A438" i="10"/>
  <c r="B438" i="10"/>
  <c r="C438" i="10"/>
  <c r="D438" i="10"/>
  <c r="E438" i="10"/>
  <c r="A439" i="10"/>
  <c r="B439" i="10"/>
  <c r="C439" i="10"/>
  <c r="D439" i="10"/>
  <c r="E439" i="10"/>
  <c r="A440" i="10"/>
  <c r="B440" i="10"/>
  <c r="C440" i="10"/>
  <c r="D440" i="10"/>
  <c r="E440" i="10"/>
  <c r="A441" i="10"/>
  <c r="B441" i="10"/>
  <c r="C441" i="10"/>
  <c r="D441" i="10"/>
  <c r="E441" i="10"/>
  <c r="A442" i="10"/>
  <c r="B442" i="10"/>
  <c r="C442" i="10"/>
  <c r="D442" i="10"/>
  <c r="E442" i="10"/>
  <c r="A443" i="10"/>
  <c r="B443" i="10"/>
  <c r="C443" i="10"/>
  <c r="D443" i="10"/>
  <c r="E443" i="10"/>
  <c r="A444" i="10"/>
  <c r="B444" i="10"/>
  <c r="C444" i="10"/>
  <c r="D444" i="10"/>
  <c r="E444" i="10"/>
  <c r="A445" i="10"/>
  <c r="B445" i="10"/>
  <c r="C445" i="10"/>
  <c r="D445" i="10"/>
  <c r="E445" i="10"/>
  <c r="A446" i="10"/>
  <c r="B446" i="10"/>
  <c r="C446" i="10"/>
  <c r="D446" i="10"/>
  <c r="E446" i="10"/>
  <c r="A447" i="10"/>
  <c r="B447" i="10"/>
  <c r="C447" i="10"/>
  <c r="D447" i="10"/>
  <c r="E447" i="10"/>
  <c r="A448" i="10"/>
  <c r="B448" i="10"/>
  <c r="C448" i="10"/>
  <c r="D448" i="10"/>
  <c r="E448" i="10"/>
  <c r="A449" i="10"/>
  <c r="B449" i="10"/>
  <c r="C449" i="10"/>
  <c r="D449" i="10"/>
  <c r="E449" i="10"/>
  <c r="A450" i="10"/>
  <c r="B450" i="10"/>
  <c r="C450" i="10"/>
  <c r="D450" i="10"/>
  <c r="E450" i="10"/>
  <c r="A451" i="10"/>
  <c r="B451" i="10"/>
  <c r="C451" i="10"/>
  <c r="D451" i="10"/>
  <c r="E451" i="10"/>
  <c r="A452" i="10"/>
  <c r="B452" i="10"/>
  <c r="C452" i="10"/>
  <c r="D452" i="10"/>
  <c r="E452" i="10"/>
  <c r="A453" i="10"/>
  <c r="B453" i="10"/>
  <c r="C453" i="10"/>
  <c r="D453" i="10"/>
  <c r="E453" i="10"/>
  <c r="A454" i="10"/>
  <c r="B454" i="10"/>
  <c r="C454" i="10"/>
  <c r="D454" i="10"/>
  <c r="E454" i="10"/>
  <c r="A455" i="10"/>
  <c r="B455" i="10"/>
  <c r="C455" i="10"/>
  <c r="D455" i="10"/>
  <c r="E455" i="10"/>
  <c r="A456" i="10"/>
  <c r="B456" i="10"/>
  <c r="C456" i="10"/>
  <c r="D456" i="10"/>
  <c r="E456" i="10"/>
  <c r="A457" i="10"/>
  <c r="B457" i="10"/>
  <c r="C457" i="10"/>
  <c r="D457" i="10"/>
  <c r="E457" i="10"/>
  <c r="A458" i="10"/>
  <c r="B458" i="10"/>
  <c r="C458" i="10"/>
  <c r="D458" i="10"/>
  <c r="E458" i="10"/>
  <c r="A459" i="10"/>
  <c r="B459" i="10"/>
  <c r="C459" i="10"/>
  <c r="D459" i="10"/>
  <c r="E459" i="10"/>
  <c r="A460" i="10"/>
  <c r="B460" i="10"/>
  <c r="C460" i="10"/>
  <c r="D460" i="10"/>
  <c r="E460" i="10"/>
  <c r="A461" i="10"/>
  <c r="B461" i="10"/>
  <c r="C461" i="10"/>
  <c r="D461" i="10"/>
  <c r="E461" i="10"/>
  <c r="A462" i="10"/>
  <c r="B462" i="10"/>
  <c r="C462" i="10"/>
  <c r="D462" i="10"/>
  <c r="E462" i="10"/>
  <c r="A463" i="10"/>
  <c r="B463" i="10"/>
  <c r="C463" i="10"/>
  <c r="D463" i="10"/>
  <c r="E463" i="10"/>
  <c r="A464" i="10"/>
  <c r="B464" i="10"/>
  <c r="C464" i="10"/>
  <c r="D464" i="10"/>
  <c r="E464" i="10"/>
  <c r="A465" i="10"/>
  <c r="B465" i="10"/>
  <c r="C465" i="10"/>
  <c r="D465" i="10"/>
  <c r="E465" i="10"/>
  <c r="A466" i="10"/>
  <c r="B466" i="10"/>
  <c r="C466" i="10"/>
  <c r="D466" i="10"/>
  <c r="E466" i="10"/>
  <c r="A467" i="10"/>
  <c r="B467" i="10"/>
  <c r="C467" i="10"/>
  <c r="D467" i="10"/>
  <c r="E467" i="10"/>
  <c r="A468" i="10"/>
  <c r="B468" i="10"/>
  <c r="C468" i="10"/>
  <c r="D468" i="10"/>
  <c r="E468" i="10"/>
  <c r="A469" i="10"/>
  <c r="B469" i="10"/>
  <c r="C469" i="10"/>
  <c r="D469" i="10"/>
  <c r="E469" i="10"/>
  <c r="A470" i="10"/>
  <c r="B470" i="10"/>
  <c r="C470" i="10"/>
  <c r="D470" i="10"/>
  <c r="E470" i="10"/>
  <c r="A471" i="10"/>
  <c r="B471" i="10"/>
  <c r="C471" i="10"/>
  <c r="D471" i="10"/>
  <c r="E471" i="10"/>
  <c r="A472" i="10"/>
  <c r="B472" i="10"/>
  <c r="C472" i="10"/>
  <c r="D472" i="10"/>
  <c r="E472" i="10"/>
  <c r="A473" i="10"/>
  <c r="B473" i="10"/>
  <c r="C473" i="10"/>
  <c r="D473" i="10"/>
  <c r="E473" i="10"/>
  <c r="A474" i="10"/>
  <c r="B474" i="10"/>
  <c r="C474" i="10"/>
  <c r="D474" i="10"/>
  <c r="E474" i="10"/>
  <c r="A475" i="10"/>
  <c r="B475" i="10"/>
  <c r="C475" i="10"/>
  <c r="D475" i="10"/>
  <c r="E475" i="10"/>
  <c r="A476" i="10"/>
  <c r="B476" i="10"/>
  <c r="C476" i="10"/>
  <c r="D476" i="10"/>
  <c r="E476" i="10"/>
  <c r="A477" i="10"/>
  <c r="B477" i="10"/>
  <c r="C477" i="10"/>
  <c r="D477" i="10"/>
  <c r="E477" i="10"/>
  <c r="A478" i="10"/>
  <c r="B478" i="10"/>
  <c r="C478" i="10"/>
  <c r="D478" i="10"/>
  <c r="E478" i="10"/>
  <c r="A479" i="10"/>
  <c r="B479" i="10"/>
  <c r="C479" i="10"/>
  <c r="D479" i="10"/>
  <c r="E479" i="10"/>
  <c r="A480" i="10"/>
  <c r="B480" i="10"/>
  <c r="C480" i="10"/>
  <c r="D480" i="10"/>
  <c r="E480" i="10"/>
  <c r="A481" i="10"/>
  <c r="B481" i="10"/>
  <c r="C481" i="10"/>
  <c r="D481" i="10"/>
  <c r="E481" i="10"/>
  <c r="A482" i="10"/>
  <c r="B482" i="10"/>
  <c r="C482" i="10"/>
  <c r="D482" i="10"/>
  <c r="E482" i="10"/>
  <c r="A483" i="10"/>
  <c r="B483" i="10"/>
  <c r="C483" i="10"/>
  <c r="D483" i="10"/>
  <c r="E483" i="10"/>
  <c r="A484" i="10"/>
  <c r="B484" i="10"/>
  <c r="C484" i="10"/>
  <c r="D484" i="10"/>
  <c r="E484" i="10"/>
  <c r="A485" i="10"/>
  <c r="B485" i="10"/>
  <c r="C485" i="10"/>
  <c r="D485" i="10"/>
  <c r="E485" i="10"/>
  <c r="A486" i="10"/>
  <c r="B486" i="10"/>
  <c r="C486" i="10"/>
  <c r="D486" i="10"/>
  <c r="E486" i="10"/>
  <c r="A487" i="10"/>
  <c r="B487" i="10"/>
  <c r="C487" i="10"/>
  <c r="D487" i="10"/>
  <c r="E487" i="10"/>
  <c r="A488" i="10"/>
  <c r="B488" i="10"/>
  <c r="C488" i="10"/>
  <c r="D488" i="10"/>
  <c r="E488" i="10"/>
  <c r="A489" i="10"/>
  <c r="B489" i="10"/>
  <c r="C489" i="10"/>
  <c r="D489" i="10"/>
  <c r="E489" i="10"/>
  <c r="A490" i="10"/>
  <c r="B490" i="10"/>
  <c r="C490" i="10"/>
  <c r="D490" i="10"/>
  <c r="E490" i="10"/>
  <c r="A491" i="10"/>
  <c r="B491" i="10"/>
  <c r="C491" i="10"/>
  <c r="D491" i="10"/>
  <c r="E491" i="10"/>
  <c r="A492" i="10"/>
  <c r="B492" i="10"/>
  <c r="C492" i="10"/>
  <c r="D492" i="10"/>
  <c r="E492" i="10"/>
  <c r="A493" i="10"/>
  <c r="B493" i="10"/>
  <c r="C493" i="10"/>
  <c r="D493" i="10"/>
  <c r="E493" i="10"/>
  <c r="A494" i="10"/>
  <c r="B494" i="10"/>
  <c r="C494" i="10"/>
  <c r="D494" i="10"/>
  <c r="E494" i="10"/>
  <c r="A495" i="10"/>
  <c r="B495" i="10"/>
  <c r="C495" i="10"/>
  <c r="D495" i="10"/>
  <c r="E495" i="10"/>
  <c r="A496" i="10"/>
  <c r="B496" i="10"/>
  <c r="C496" i="10"/>
  <c r="D496" i="10"/>
  <c r="E496" i="10"/>
  <c r="A497" i="10"/>
  <c r="B497" i="10"/>
  <c r="C497" i="10"/>
  <c r="D497" i="10"/>
  <c r="E497" i="10"/>
  <c r="A498" i="10"/>
  <c r="B498" i="10"/>
  <c r="C498" i="10"/>
  <c r="D498" i="10"/>
  <c r="E498" i="10"/>
  <c r="A499" i="10"/>
  <c r="B499" i="10"/>
  <c r="C499" i="10"/>
  <c r="D499" i="10"/>
  <c r="E499" i="10"/>
  <c r="A500" i="10"/>
  <c r="B500" i="10"/>
  <c r="C500" i="10"/>
  <c r="D500" i="10"/>
  <c r="E500" i="10"/>
  <c r="C6" i="4"/>
  <c r="G6" i="4"/>
  <c r="H6" i="4"/>
  <c r="C7" i="4"/>
  <c r="G7" i="4"/>
  <c r="H7" i="4"/>
  <c r="C8" i="4"/>
  <c r="G8" i="4"/>
  <c r="H8" i="4"/>
  <c r="C9" i="4"/>
  <c r="G9" i="4"/>
  <c r="H9" i="4"/>
  <c r="C10" i="4"/>
  <c r="G13" i="4"/>
  <c r="H13" i="4"/>
  <c r="G14" i="4"/>
  <c r="H14" i="4"/>
  <c r="G15" i="4"/>
  <c r="H15" i="4"/>
  <c r="G16" i="4"/>
  <c r="H16" i="4"/>
  <c r="G17" i="4"/>
  <c r="H17" i="4"/>
  <c r="A4" i="12"/>
  <c r="B2" i="7"/>
  <c r="A4" i="7"/>
  <c r="B7" i="7"/>
  <c r="E7" i="7"/>
  <c r="H7" i="7"/>
  <c r="K7" i="7"/>
  <c r="B8" i="7"/>
  <c r="E8" i="7"/>
  <c r="A3" i="8"/>
  <c r="B6" i="8"/>
  <c r="C6" i="8"/>
  <c r="A9" i="8"/>
  <c r="A3" i="5"/>
  <c r="B6" i="5"/>
  <c r="C6" i="5"/>
  <c r="B7" i="5"/>
  <c r="C7" i="5"/>
  <c r="A9" i="5"/>
  <c r="A3" i="6"/>
  <c r="B6" i="6"/>
  <c r="C6" i="6"/>
  <c r="A9" i="6"/>
  <c r="H1" i="3"/>
  <c r="A3" i="3"/>
  <c r="H1" i="14"/>
  <c r="H2" i="14"/>
  <c r="A3" i="14"/>
  <c r="H3" i="14"/>
  <c r="H1" i="2"/>
  <c r="A3" i="2"/>
  <c r="H1" i="1"/>
  <c r="A3" i="1"/>
</calcChain>
</file>

<file path=xl/sharedStrings.xml><?xml version="1.0" encoding="utf-8"?>
<sst xmlns="http://schemas.openxmlformats.org/spreadsheetml/2006/main" count="1849" uniqueCount="798">
  <si>
    <t>     Description</t>
  </si>
  <si>
    <t>Strip</t>
  </si>
  <si>
    <t>Low Price</t>
  </si>
  <si>
    <t>High Price</t>
  </si>
  <si>
    <t>Weighted</t>
  </si>
  <si>
    <t>Average Price</t>
  </si>
  <si>
    <t>Last Price</t>
  </si>
  <si>
    <t>Last Price Date</t>
  </si>
  <si>
    <t>Volume</t>
  </si>
  <si>
    <t>      </t>
  </si>
  <si>
    <t>Firm-LD Peak</t>
  </si>
  <si>
    <t>    Firm-LD Peak - Cin - Next Day</t>
  </si>
  <si>
    <t>Next Day</t>
  </si>
  <si>
    <t>MWhs</t>
  </si>
  <si>
    <t>Jul01-Aug01</t>
  </si>
  <si>
    <t>    Firm-LD Peak - PJM-W - Next Day</t>
  </si>
  <si>
    <t>MMBtus</t>
  </si>
  <si>
    <t>POWER VOLUME</t>
  </si>
  <si>
    <t>POWER</t>
  </si>
  <si>
    <t>PHYSICAL GAS</t>
  </si>
  <si>
    <t>FINANCIAL GAS</t>
  </si>
  <si>
    <t>PHYSICAL GAS VOLUME</t>
  </si>
  <si>
    <t>FINANCIAL GAS VOLUME</t>
  </si>
  <si>
    <t>    Firm-LD Peak - Cin - Jun01</t>
  </si>
  <si>
    <t> Instruments:  All</t>
  </si>
  <si>
    <t>Trade Date</t>
  </si>
  <si>
    <t>Deal ID</t>
  </si>
  <si>
    <t>Leg ID</t>
  </si>
  <si>
    <t>B/S</t>
  </si>
  <si>
    <t>Product</t>
  </si>
  <si>
    <t>Hub</t>
  </si>
  <si>
    <t>Option</t>
  </si>
  <si>
    <t>Strike</t>
  </si>
  <si>
    <t>Style</t>
  </si>
  <si>
    <t>Counterparty</t>
  </si>
  <si>
    <t>Price</t>
  </si>
  <si>
    <t>Price Units</t>
  </si>
  <si>
    <t>Qty Per Period</t>
  </si>
  <si>
    <t>Periods</t>
  </si>
  <si>
    <t>Total Quantity</t>
  </si>
  <si>
    <t>Qty Units</t>
  </si>
  <si>
    <t>Trader</t>
  </si>
  <si>
    <t>Bought</t>
  </si>
  <si>
    <t>bbl</t>
  </si>
  <si>
    <t>Grand Total</t>
  </si>
  <si>
    <t>Data</t>
  </si>
  <si>
    <t>Transactions</t>
  </si>
  <si>
    <t>Enron North America</t>
  </si>
  <si>
    <t>USD / MWh</t>
  </si>
  <si>
    <t>Hourly</t>
  </si>
  <si>
    <t>Cin</t>
  </si>
  <si>
    <t>Enron Power Marketing</t>
  </si>
  <si>
    <t>Enron Canada Corporation</t>
  </si>
  <si>
    <t>No Activity</t>
  </si>
  <si>
    <t>Deals</t>
  </si>
  <si>
    <t>UOM</t>
  </si>
  <si>
    <t>User Name</t>
  </si>
  <si>
    <t>Total Volume</t>
  </si>
  <si>
    <t>Power</t>
  </si>
  <si>
    <t>NMISRA_FIN</t>
  </si>
  <si>
    <t>US Natural Gas</t>
  </si>
  <si>
    <t>ENECGERMANY</t>
  </si>
  <si>
    <t>ENEHENDR</t>
  </si>
  <si>
    <t>ENEJARNO</t>
  </si>
  <si>
    <t>ENEJUNEK</t>
  </si>
  <si>
    <t>ENEPEREI</t>
  </si>
  <si>
    <t>ENETHUR</t>
  </si>
  <si>
    <t>ENEVVERS</t>
  </si>
  <si>
    <t>ENEkelli</t>
  </si>
  <si>
    <t>Notional Value</t>
  </si>
  <si>
    <t>CDEANEPM</t>
  </si>
  <si>
    <t>JKINGEPM</t>
  </si>
  <si>
    <t>MCARSONEPM</t>
  </si>
  <si>
    <t>Natural Gas Liquids</t>
  </si>
  <si>
    <t>AGROSSPHY</t>
  </si>
  <si>
    <t>LJACKSONPHY</t>
  </si>
  <si>
    <t>WWHICKSPHY</t>
  </si>
  <si>
    <t>Enron North America - ICE</t>
  </si>
  <si>
    <t>Enron Power Marketing - ICE</t>
  </si>
  <si>
    <t>Enron Canada Corp - ICE</t>
  </si>
  <si>
    <t>ENA</t>
  </si>
  <si>
    <t>EPM</t>
  </si>
  <si>
    <t>EGL</t>
  </si>
  <si>
    <t>Real Name</t>
  </si>
  <si>
    <t>AFAIRLEY</t>
  </si>
  <si>
    <t>Andrew Fairley</t>
  </si>
  <si>
    <t>AGOSALIA</t>
  </si>
  <si>
    <t>Amita Gosalia</t>
  </si>
  <si>
    <t>AGROSS</t>
  </si>
  <si>
    <t>Adam Gross</t>
  </si>
  <si>
    <t>AZIPPER</t>
  </si>
  <si>
    <t>Andy Zipper</t>
  </si>
  <si>
    <t>BGUILMINO</t>
  </si>
  <si>
    <t>Brad Guilmino</t>
  </si>
  <si>
    <t>BHENDRY</t>
  </si>
  <si>
    <t>Brent Hendry</t>
  </si>
  <si>
    <t>CDEANENA</t>
  </si>
  <si>
    <t>Clint Dean</t>
  </si>
  <si>
    <t>CPENNIX</t>
  </si>
  <si>
    <t>Chad Pennix</t>
  </si>
  <si>
    <t>DBAUGHMAN_FIN</t>
  </si>
  <si>
    <t>Don Baughman</t>
  </si>
  <si>
    <t>DBAUGHMAN_PHY</t>
  </si>
  <si>
    <t>DHYVL1</t>
  </si>
  <si>
    <t>Dan Hyvl</t>
  </si>
  <si>
    <t>DSAMUELS</t>
  </si>
  <si>
    <t>Dave Samuels</t>
  </si>
  <si>
    <t>EMETOYER</t>
  </si>
  <si>
    <t>Evelyn Metoyer</t>
  </si>
  <si>
    <t>Chris Germany</t>
  </si>
  <si>
    <t>ENECUILLA</t>
  </si>
  <si>
    <t>Martin Cuilla</t>
  </si>
  <si>
    <t>ENEDADAM</t>
  </si>
  <si>
    <t>Don Adam</t>
  </si>
  <si>
    <t>ENEGRIFFITH</t>
  </si>
  <si>
    <t>John Griffith</t>
  </si>
  <si>
    <t>Scott Hendrickson</t>
  </si>
  <si>
    <t>John Arnold</t>
  </si>
  <si>
    <t>ENEJMCKA</t>
  </si>
  <si>
    <t>John McKay</t>
  </si>
  <si>
    <t>ENEJOLAV</t>
  </si>
  <si>
    <t>John Lavorato</t>
  </si>
  <si>
    <t>ENEJSHAN</t>
  </si>
  <si>
    <t>Jeff Shankman</t>
  </si>
  <si>
    <t>ENEJTOWNSEND</t>
  </si>
  <si>
    <t>Judy Townsend</t>
  </si>
  <si>
    <t>Dan Junek</t>
  </si>
  <si>
    <t>ENEMCKAY</t>
  </si>
  <si>
    <t>Brad McKay</t>
  </si>
  <si>
    <t>Susan Pereira</t>
  </si>
  <si>
    <t>ENERHERN</t>
  </si>
  <si>
    <t>Rogers Herndon</t>
  </si>
  <si>
    <t>ENERING</t>
  </si>
  <si>
    <t>Andrea Ring</t>
  </si>
  <si>
    <t>ENESANDRA</t>
  </si>
  <si>
    <t>Sandra Brawner</t>
  </si>
  <si>
    <t>ENESTHOM</t>
  </si>
  <si>
    <t>Sheri Thomas</t>
  </si>
  <si>
    <t>Patrice Mims-Thurston</t>
  </si>
  <si>
    <t>Vicki Versen</t>
  </si>
  <si>
    <t>Kelli Stevens</t>
  </si>
  <si>
    <t>ESAIBIENA</t>
  </si>
  <si>
    <t>Eric Saibi</t>
  </si>
  <si>
    <t>GGUPTA_FIN</t>
  </si>
  <si>
    <t>Gautam Gupta</t>
  </si>
  <si>
    <t>GWHALLEY</t>
  </si>
  <si>
    <t>Greg Whalley</t>
  </si>
  <si>
    <t>JARNOLD</t>
  </si>
  <si>
    <t>JBARKER</t>
  </si>
  <si>
    <t>James Barker</t>
  </si>
  <si>
    <t>JBELL1</t>
  </si>
  <si>
    <t>Jean Bell</t>
  </si>
  <si>
    <t>JKING1</t>
  </si>
  <si>
    <t>Jeff King</t>
  </si>
  <si>
    <t>JLAVORATO</t>
  </si>
  <si>
    <t>JMASSEY</t>
  </si>
  <si>
    <t>John Massey</t>
  </si>
  <si>
    <t>JMASSEY1</t>
  </si>
  <si>
    <t>JSHANKMAN</t>
  </si>
  <si>
    <t>JSTEPENO_FIN</t>
  </si>
  <si>
    <t>Joe Stepenovitch</t>
  </si>
  <si>
    <t>JTHOME</t>
  </si>
  <si>
    <t>Jennifer Thome</t>
  </si>
  <si>
    <t>KMCGOWAN</t>
  </si>
  <si>
    <t>Kevin McGowan</t>
  </si>
  <si>
    <t>KTHOMPSON</t>
  </si>
  <si>
    <t>Kerri Thompson</t>
  </si>
  <si>
    <t>LHANSEN</t>
  </si>
  <si>
    <t>Leslie Hansen</t>
  </si>
  <si>
    <t>LJACKSON</t>
  </si>
  <si>
    <t>Lee Jackson</t>
  </si>
  <si>
    <t>LKITCHEN</t>
  </si>
  <si>
    <t>Louise Kitchen</t>
  </si>
  <si>
    <t>MBRIDGES</t>
  </si>
  <si>
    <t>Michael Bridges</t>
  </si>
  <si>
    <t>MCARSONENA</t>
  </si>
  <si>
    <t>Mike Carson</t>
  </si>
  <si>
    <t>MNETTEL</t>
  </si>
  <si>
    <t>Marcus Nettelton</t>
  </si>
  <si>
    <t>Narsimha Misra</t>
  </si>
  <si>
    <t>PMAKKAIENA</t>
  </si>
  <si>
    <t>Peter Makkai</t>
  </si>
  <si>
    <t>PTHOMASENA</t>
  </si>
  <si>
    <t>Paul Thomas</t>
  </si>
  <si>
    <t>RHERNDON</t>
  </si>
  <si>
    <t>RJAFRY</t>
  </si>
  <si>
    <t>Rahil Jafry</t>
  </si>
  <si>
    <t>RSTALFORD_FIN</t>
  </si>
  <si>
    <t>Robert Stalford</t>
  </si>
  <si>
    <t>RTOMASKI</t>
  </si>
  <si>
    <t>Richard Tomaski</t>
  </si>
  <si>
    <t>SPIWETZ</t>
  </si>
  <si>
    <t>Stephanie Piwetz</t>
  </si>
  <si>
    <t>SSEVER</t>
  </si>
  <si>
    <t>Stephanie Sever</t>
  </si>
  <si>
    <t>SSHACKLE</t>
  </si>
  <si>
    <t>Sara Shackleton</t>
  </si>
  <si>
    <t>TJONES</t>
  </si>
  <si>
    <t>Tana Jones</t>
  </si>
  <si>
    <t>TKUYKENDALL</t>
  </si>
  <si>
    <t>Tori Kuykendall</t>
  </si>
  <si>
    <t>TMAY_FIN</t>
  </si>
  <si>
    <t>Tom May</t>
  </si>
  <si>
    <t>WGRESHAM</t>
  </si>
  <si>
    <t>Wayne Gresham</t>
  </si>
  <si>
    <t>WWHICKSFIN</t>
  </si>
  <si>
    <t>Wade Hicks</t>
  </si>
  <si>
    <t>DBAUGHMANPHY</t>
  </si>
  <si>
    <t>EMETOYEREPM</t>
  </si>
  <si>
    <t>ENAPDADAM</t>
  </si>
  <si>
    <t>Don Adams</t>
  </si>
  <si>
    <t>ENAPJLAVO</t>
  </si>
  <si>
    <t>Johm Lavorato</t>
  </si>
  <si>
    <t>ENAPRHERN</t>
  </si>
  <si>
    <t>ENAPSHAN</t>
  </si>
  <si>
    <t>ENPSTHOM</t>
  </si>
  <si>
    <t>ESAIBIEPM</t>
  </si>
  <si>
    <t>GGUPTA_PHY</t>
  </si>
  <si>
    <t>JSTEPENO_PHY</t>
  </si>
  <si>
    <t>KTHOMPSONEPM</t>
  </si>
  <si>
    <t>NMISRA_PHY</t>
  </si>
  <si>
    <t>PMAKKAIEPM</t>
  </si>
  <si>
    <t>RSTALFORD_PHY</t>
  </si>
  <si>
    <t>SPIWETZEPM</t>
  </si>
  <si>
    <t>TMAY_PHY</t>
  </si>
  <si>
    <t>EGLSTHOM</t>
  </si>
  <si>
    <t>Dynegy DIrect</t>
  </si>
  <si>
    <t>User Lookup</t>
  </si>
  <si>
    <t>Enron Trader</t>
  </si>
  <si>
    <t>Dynegy Direct</t>
  </si>
  <si>
    <t>Enron Global Liquids</t>
  </si>
  <si>
    <t>Period</t>
  </si>
  <si>
    <t>Period (Mo)</t>
  </si>
  <si>
    <t>Notional Volume</t>
  </si>
  <si>
    <t>Enron North America - Dynegy Direct</t>
  </si>
  <si>
    <t>Enron Power Marketing - Dynegy Direct</t>
  </si>
  <si>
    <t>ICE</t>
  </si>
  <si>
    <t>DYNEGY DIRECT</t>
  </si>
  <si>
    <r>
      <t> Hub:  </t>
    </r>
    <r>
      <rPr>
        <sz val="8"/>
        <color indexed="8"/>
        <rFont val="Verdana"/>
        <family val="2"/>
      </rPr>
      <t>All</t>
    </r>
  </si>
  <si>
    <t>Intercontinental Exchange - ICE</t>
  </si>
  <si>
    <t xml:space="preserve">Activity Type </t>
  </si>
  <si>
    <t xml:space="preserve">Customer </t>
  </si>
  <si>
    <t xml:space="preserve">Major Commodity </t>
  </si>
  <si>
    <t xml:space="preserve">User Name </t>
  </si>
  <si>
    <t xml:space="preserve">Dynegy User Name </t>
  </si>
  <si>
    <t xml:space="preserve">Minor Commodity </t>
  </si>
  <si>
    <t xml:space="preserve">Priority Of Service </t>
  </si>
  <si>
    <t xml:space="preserve">Deal Type </t>
  </si>
  <si>
    <t xml:space="preserve">Location </t>
  </si>
  <si>
    <t xml:space="preserve">Pricing Mechanism </t>
  </si>
  <si>
    <t xml:space="preserve">Settlement Type </t>
  </si>
  <si>
    <t xml:space="preserve">Term </t>
  </si>
  <si>
    <t xml:space="preserve">Term Start Date </t>
  </si>
  <si>
    <t xml:space="preserve">Term End Date </t>
  </si>
  <si>
    <t xml:space="preserve">Delivery Time </t>
  </si>
  <si>
    <t xml:space="preserve">Transportation Description </t>
  </si>
  <si>
    <t xml:space="preserve">Transaction Date </t>
  </si>
  <si>
    <t xml:space="preserve">Transaction Time </t>
  </si>
  <si>
    <t xml:space="preserve">Buy/Sell </t>
  </si>
  <si>
    <t xml:space="preserve">Volume </t>
  </si>
  <si>
    <t xml:space="preserve">Price </t>
  </si>
  <si>
    <t xml:space="preserve">Deal Number </t>
  </si>
  <si>
    <t>Coal</t>
  </si>
  <si>
    <t>&gt;ICE PHYSICAL GAS</t>
  </si>
  <si>
    <t>&gt;ICE FINANCIAL GAS</t>
  </si>
  <si>
    <t>TOTAL POWER (MWH)</t>
  </si>
  <si>
    <t>TOTAL GAS (MMBTU)</t>
  </si>
  <si>
    <t>Enron Global Liquids - Dynegy Direct</t>
  </si>
  <si>
    <t>Transactions and Notional Volume</t>
  </si>
  <si>
    <t>By Enron Entity, Commodity, and Trader</t>
  </si>
  <si>
    <t>ICE GAS VOLUME:</t>
  </si>
  <si>
    <t>ICE POWER VOLUME:</t>
  </si>
  <si>
    <t>Note: Total Activity for Dynegy Direct is not available, therefore Enron's percentage can not be calculated</t>
  </si>
  <si>
    <t>Activity on ICE</t>
  </si>
  <si>
    <t>START</t>
  </si>
  <si>
    <t>END</t>
  </si>
  <si>
    <t>GAS</t>
  </si>
  <si>
    <t>Enron's Activity on ICE</t>
  </si>
  <si>
    <t>Commodity</t>
  </si>
  <si>
    <t>ECC</t>
  </si>
  <si>
    <t>Enron Entity</t>
  </si>
  <si>
    <t>Enron's Activity on Dynegy Direct</t>
  </si>
  <si>
    <t>COAL</t>
  </si>
  <si>
    <t>Intercontinental Exchange</t>
  </si>
  <si>
    <t>Enron Power Marketing, Inc.</t>
  </si>
  <si>
    <t xml:space="preserve">ENRON PERCENTAGE: </t>
  </si>
  <si>
    <t>US NATURAL GAS</t>
  </si>
  <si>
    <t>NATURAL GAS LIQUIDS</t>
  </si>
  <si>
    <t>CRUDE</t>
  </si>
  <si>
    <t>Enron North America Corp.</t>
  </si>
  <si>
    <t>Enron Canada Corp.</t>
  </si>
  <si>
    <t>ENESTOREY</t>
  </si>
  <si>
    <t>Geoffrey Storey</t>
  </si>
  <si>
    <t>Commodity Type:  All</t>
  </si>
  <si>
    <t>Q4 01</t>
  </si>
  <si>
    <t>Fin Swap-Peak</t>
  </si>
  <si>
    <t>Next Week</t>
  </si>
  <si>
    <t>    Firm-LD Peak - Ent - Next Day</t>
  </si>
  <si>
    <t>    Firm-LD Peak - PJM-W - Jun01</t>
  </si>
  <si>
    <t>    Firm-LD Peak - TVA - Next Day</t>
  </si>
  <si>
    <t>NG Firm Phys, FP</t>
  </si>
  <si>
    <t>    NG Firm Phys, FP - ANR-SE-T - Next Day Gas</t>
  </si>
  <si>
    <t>Next Day Gas</t>
  </si>
  <si>
    <t>    NG Firm Phys, FP - TCO - Next Day Gas</t>
  </si>
  <si>
    <t>    NG Firm Phys, FP - CG-ONSH - Next Day Gas</t>
  </si>
  <si>
    <t>    NG Firm Phys, FP - CNG-SP - Next Day Gas</t>
  </si>
  <si>
    <t>    NG Firm Phys, FP - Cons Pwr - Next Day Gas</t>
  </si>
  <si>
    <t>    NG Firm Phys, FP - EP-Keystone - Next Day Gas</t>
  </si>
  <si>
    <t>    NG Firm Phys, FP - EP-San Juan Blanco - Next Day Gas</t>
  </si>
  <si>
    <t>    NG Firm Phys, FP - Henry - Next Day Gas</t>
  </si>
  <si>
    <t>    NG Firm Phys, FP - Opal - Next Day Gas</t>
  </si>
  <si>
    <t>    NG Firm Phys, FP - Mich - Next Day Gas</t>
  </si>
  <si>
    <t>    NG Firm Phys, FP - NGPL-LA - Next Day Gas</t>
  </si>
  <si>
    <t>    NG Firm Phys, FP - NGPL-Mid - Next Day Gas</t>
  </si>
  <si>
    <t>    NG Firm Phys, FP - NGPL-Nicor - Next Day Gas</t>
  </si>
  <si>
    <t>    NG Firm Phys, FP - NNG-Demarc - Next Day Gas</t>
  </si>
  <si>
    <t>    NG Firm Phys, FP - PG&amp;E-Citygate - Next Day Gas</t>
  </si>
  <si>
    <t>    NG Firm Phys, FP - Socal-Ehrenberg - Next Day Gas</t>
  </si>
  <si>
    <t>    NG Firm Phys, FP - Tenn-5L - Next Day Gas</t>
  </si>
  <si>
    <t>    NG Firm Phys, FP - TET ELA - Next Day Gas</t>
  </si>
  <si>
    <t>    NG Firm Phys, FP - TET-STX - Next Day Gas</t>
  </si>
  <si>
    <t>    NG Firm Phys, FP - TET WLA - Next Day Gas</t>
  </si>
  <si>
    <t>    NG Firm Phys, FP - TGT-SL - Next Day Gas</t>
  </si>
  <si>
    <t>    NG Firm Phys, FP - Tran 65 - Next Day Gas</t>
  </si>
  <si>
    <t>    NG Firm Phys, FP - Trunk ELA - Next Day Gas</t>
  </si>
  <si>
    <t>NG Firm Phys, ID, GDD</t>
  </si>
  <si>
    <t>Nov01-Mar02</t>
  </si>
  <si>
    <t>NG Fin BS, LD1 for IF</t>
  </si>
  <si>
    <t>May01-Oct01</t>
  </si>
  <si>
    <t>NG Fin Sw Swap, FP for GDD</t>
  </si>
  <si>
    <t>NG Fin, FP for LD1</t>
  </si>
  <si>
    <t>    NG Fin, FP for LD1 - Henry - Jun01</t>
  </si>
  <si>
    <t>    NG Fin, FP for LD1 - Henry - Nov01-Mar02</t>
  </si>
  <si>
    <t>Cal 02</t>
  </si>
  <si>
    <t>American Electric Power Service Corp.</t>
  </si>
  <si>
    <t>Dorland , C</t>
  </si>
  <si>
    <t>Transaction</t>
  </si>
  <si>
    <t>ENRON NORTH AMERICA CORP.</t>
  </si>
  <si>
    <t>ng.US Natural Gas</t>
  </si>
  <si>
    <t>ng-pwr.Firm</t>
  </si>
  <si>
    <t>Physical</t>
  </si>
  <si>
    <t>ng-pwr.Fixed Price</t>
  </si>
  <si>
    <t>ENRON POWER MARKETING, IN</t>
  </si>
  <si>
    <t>pwr.East Power</t>
  </si>
  <si>
    <t>HE7-22CPT</t>
  </si>
  <si>
    <t>US Natural Gas Total</t>
  </si>
  <si>
    <t>Power Total</t>
  </si>
  <si>
    <t>    NG Firm Phys, FP - NGPL-Nipsco - Next Day Gas</t>
  </si>
  <si>
    <t>    NG Firm Phys, ID, GDD - Panhandle - Next Day Gas</t>
  </si>
  <si>
    <t>NG Fin BS, LD1 for GDM</t>
  </si>
  <si>
    <t>NG Fin BS, LD1 for NGI</t>
  </si>
  <si>
    <t>USD / MMBtu</t>
  </si>
  <si>
    <t>Daily</t>
  </si>
  <si>
    <t>May-01-01</t>
  </si>
  <si>
    <t>May-31-01</t>
  </si>
  <si>
    <t>Sold</t>
  </si>
  <si>
    <t>Custom</t>
  </si>
  <si>
    <t>    NG Firm Phys, ID, GDD - TCO - Next Day Gas</t>
  </si>
  <si>
    <t>    NG Firm Phys, ID, GDD - NGPL-Nicor - Next Day Gas</t>
  </si>
  <si>
    <t>ng.TETCO ELA</t>
  </si>
  <si>
    <t>ng.Next Day</t>
  </si>
  <si>
    <t>BUY</t>
  </si>
  <si>
    <t>pwr.East Coast Spot Power</t>
  </si>
  <si>
    <t>    Firm-LD Peak - Nepool - Jun01</t>
  </si>
  <si>
    <t>    Firm-LD Peak - SP-15 - Next Day</t>
  </si>
  <si>
    <t>Carson , M</t>
  </si>
  <si>
    <t>DYNCMCG</t>
  </si>
  <si>
    <t>    Firm-LD Peak - Cin - Jul01-Aug01</t>
  </si>
  <si>
    <t>    Firm-LD Peak - Cin - Sep01</t>
  </si>
  <si>
    <t>    NG Firm Phys, ID, GDD - CNG-SP - Next Day Gas</t>
  </si>
  <si>
    <t>Jun01-Oct01</t>
  </si>
  <si>
    <t>Apr-30-01</t>
  </si>
  <si>
    <t>May-04-01</t>
  </si>
  <si>
    <t>    Firm-LD Peak - Cin - Next Week</t>
  </si>
  <si>
    <t>    Firm-LD Peak - Cin - Q4 01</t>
  </si>
  <si>
    <t>    Firm-LD Peak - Nepool - Sep01</t>
  </si>
  <si>
    <t>    Firm-LD Peak - PJM-W - Q4 01</t>
  </si>
  <si>
    <t>    NG Firm Phys, FP - TET M3 - Next Day Gas</t>
  </si>
  <si>
    <t>    NG Firm Phys, ID, GDD - CG-ML - Next Day Gas</t>
  </si>
  <si>
    <t>DYNSMCGI</t>
  </si>
  <si>
    <t>pwr.TVA</t>
  </si>
  <si>
    <t>    Firm-LD Peak - PJM-W - Next Week</t>
  </si>
  <si>
    <t>    NG Firm Phys, ID, GDD - TET ELA - Next Day Gas</t>
  </si>
  <si>
    <t>Herndon, R</t>
  </si>
  <si>
    <t>Note: COAL PRB8800 VOL is 1 Train (12,500 ST/Train/Mo)</t>
  </si>
  <si>
    <t>    Firm-LD Peak - Cin - Custom</t>
  </si>
  <si>
    <t>Jun-01-01</t>
  </si>
  <si>
    <t>Jun-30-01</t>
  </si>
  <si>
    <t>(blank)</t>
  </si>
  <si>
    <t>    Firm-LD Peak - Cin - May02</t>
  </si>
  <si>
    <t>    Firm-LD Peak - Ent - Jul01-Aug01</t>
  </si>
  <si>
    <t>    Firm-LD Peak - PJM-W - Jul01-Aug01</t>
  </si>
  <si>
    <t>    NG Firm Phys, FP - NGPL-TxOk East-GC - Next Day Gas</t>
  </si>
  <si>
    <t>    NG Firm Phys, FP - Tenn-8L - Next Day Gas</t>
  </si>
  <si>
    <t>    NG Firm Phys, ID, GDD - Transco Z-6 (NY) - Next Day Gas</t>
  </si>
  <si>
    <t>    NG Fin BS, LD1 for IF - TET M3 - Nov01-Mar02</t>
  </si>
  <si>
    <t>    NG Fin BS, LD1 for NGI - Chicago - Jun01-Oct01</t>
  </si>
  <si>
    <t>Q3 01</t>
  </si>
  <si>
    <t>AEP Energy Services, Inc.</t>
  </si>
  <si>
    <t>Pimenov, V</t>
  </si>
  <si>
    <t>Jan-01-02</t>
  </si>
  <si>
    <t>Dec-31-02</t>
  </si>
  <si>
    <t>HE 12 CPT</t>
  </si>
  <si>
    <t>Hours</t>
  </si>
  <si>
    <t xml:space="preserve">Count of Deal Number </t>
  </si>
  <si>
    <t>Total</t>
  </si>
  <si>
    <t>REFRESH</t>
  </si>
  <si>
    <t>NEW UOM</t>
  </si>
  <si>
    <r>
      <t>Commodity Type:  </t>
    </r>
    <r>
      <rPr>
        <sz val="8"/>
        <color indexed="8"/>
        <rFont val="Verdana"/>
        <family val="2"/>
      </rPr>
      <t xml:space="preserve"> Power Swaps/Forwards</t>
    </r>
  </si>
  <si>
    <t>Bal Week</t>
  </si>
  <si>
    <t>    Firm-LD Peak - Cin - Bal Week</t>
  </si>
  <si>
    <t>    Firm-LD Peak - Comed - Bal Week</t>
  </si>
  <si>
    <t>    Firm-LD Peak - Ent - Sep01</t>
  </si>
  <si>
    <t>    Firm-LD Peak - PJM-W - Bal Week</t>
  </si>
  <si>
    <t>    Firm-LD Peak - PJM-W - Sep01</t>
  </si>
  <si>
    <t>    NG Firm Phys, FP - PG&amp;E-Topock - Next Day Gas</t>
  </si>
  <si>
    <t>    NG Firm Phys, FP - Tenn-Z0 - Next Day Gas</t>
  </si>
  <si>
    <t>    NG Firm Phys, ID, GDD - NGPL-TxOk East-GC - Next Day Gas</t>
  </si>
  <si>
    <t>    NG Firm Phys, ID, GDD - Tran 65 - Next Day Gas</t>
  </si>
  <si>
    <t>    NG Fin BS, LD1 for IF - CNG-SP - Jun01</t>
  </si>
  <si>
    <t>    NG Fin BS, LD1 for IF - CNG-SP - Jun01-Oct01</t>
  </si>
  <si>
    <t>    NG Fin BS, LD1 for IF - CNG-SP - Nov01-Mar02</t>
  </si>
  <si>
    <t>    NG Fin BS, LD1 for IF - Perm - Q3 01</t>
  </si>
  <si>
    <t>    NG Fin BS, LD1 for IF - Tran 65 - Jun01-Oct01</t>
  </si>
  <si>
    <t>    NG Fin BS, LD1 for IF - Waha - Jun01</t>
  </si>
  <si>
    <t>    NG Fin BS, LD1 for IF - Waha - Jun01-Oct01</t>
  </si>
  <si>
    <t>    NG Fin, FP for LD1 - Henry - Jun01-Oct01</t>
  </si>
  <si>
    <t> Commodity Type:  All</t>
  </si>
  <si>
    <t>TVA</t>
  </si>
  <si>
    <t>Jul-01-01</t>
  </si>
  <si>
    <t>Aug-31-01</t>
  </si>
  <si>
    <t>DYNFMOR</t>
  </si>
  <si>
    <t>SELL</t>
  </si>
  <si>
    <t>DYNATAY</t>
  </si>
  <si>
    <t>pwr.CE</t>
  </si>
  <si>
    <t>pwr.East Coast Balance of Week Power</t>
  </si>
  <si>
    <r>
      <t> Trade Dates:  </t>
    </r>
    <r>
      <rPr>
        <sz val="8"/>
        <color indexed="8"/>
        <rFont val="Verdana"/>
        <family val="2"/>
      </rPr>
      <t>Apr-28-01 thru Apr-30-01</t>
    </r>
  </si>
  <si>
    <t>    Fin Swap-Peak - NYPOOL J - Custom</t>
  </si>
  <si>
    <t>Apr-30-01 13:48 GMT</t>
  </si>
  <si>
    <t>    Fin Swap-Peak - NYPOOL J - Jul01-Aug01</t>
  </si>
  <si>
    <t>Apr-30-01 14:43 GMT</t>
  </si>
  <si>
    <t>    Fin Swap-Peak - NYPOOL J - Q4 01</t>
  </si>
  <si>
    <t>Apr-30-01 15:04 GMT</t>
  </si>
  <si>
    <t>    Fin Swap-Peak - NYPOOL G - Jun01</t>
  </si>
  <si>
    <t>Apr-30-01 14:55 GMT</t>
  </si>
  <si>
    <t>Apr-30-01 15:14 GMT</t>
  </si>
  <si>
    <t>Apr-30-01 17:29 GMT</t>
  </si>
  <si>
    <t>Apr-30-01 19:06 GMT</t>
  </si>
  <si>
    <t>Apr-30-01 14:13 GMT</t>
  </si>
  <si>
    <t>    Firm-LD Peak - Cin - Bal Month</t>
  </si>
  <si>
    <t>Bal Month</t>
  </si>
  <si>
    <t>Apr-30-01 14:19 GMT</t>
  </si>
  <si>
    <t>Apr-30-01 19:30 GMT</t>
  </si>
  <si>
    <t>Apr-30-01 18:55 GMT</t>
  </si>
  <si>
    <t>Apr-30-01 20:30 GMT</t>
  </si>
  <si>
    <t>    Firm-LD Peak - Cin - Oct01</t>
  </si>
  <si>
    <t>Apr-30-01 20:18 GMT</t>
  </si>
  <si>
    <t>    Firm-LD Peak - Cin - Dec01</t>
  </si>
  <si>
    <t>Apr-30-01 17:45 GMT</t>
  </si>
  <si>
    <t>    Firm-LD Peak - Cin - Jan02-Feb02</t>
  </si>
  <si>
    <t>Jan02-Feb02</t>
  </si>
  <si>
    <t>Apr-30-01 12:55 GMT</t>
  </si>
  <si>
    <t>Apr-30-01 16:26 GMT</t>
  </si>
  <si>
    <t>    Firm-LD Peak - Cin - Jun02</t>
  </si>
  <si>
    <t>Apr-30-01 14:27 GMT</t>
  </si>
  <si>
    <t>    Firm-LD Peak - Cin - Cal 02</t>
  </si>
  <si>
    <t>    Firm-LD Peak - Cin - Jan05-Feb05</t>
  </si>
  <si>
    <t>Jan05-Feb05</t>
  </si>
  <si>
    <t>Apr-30-01 13:05 GMT</t>
  </si>
  <si>
    <t>    Firm-LD Peak - Comed - Next Day</t>
  </si>
  <si>
    <t>Apr-30-01 13:29 GMT</t>
  </si>
  <si>
    <t>    Firm-LD Peak - Comed - Jun01</t>
  </si>
  <si>
    <t>Apr-30-01 14:18 GMT</t>
  </si>
  <si>
    <t>    Firm-LD Peak - Comed - Jul01-Aug01</t>
  </si>
  <si>
    <t>Apr-30-01 12:41 GMT</t>
  </si>
  <si>
    <t>    Firm-LD Peak - Comed - Dec01</t>
  </si>
  <si>
    <t>Apr-30-01 17:17 GMT</t>
  </si>
  <si>
    <t>    Firm-LD Peak - Comed - Q4 01</t>
  </si>
  <si>
    <t>Apr-30-01 17:42 GMT</t>
  </si>
  <si>
    <t>    Firm-LD Peak - Comed - Feb02</t>
  </si>
  <si>
    <t>Apr-30-01 13:31 GMT</t>
  </si>
  <si>
    <t>    Firm-LD Peak - Comed - Jan02-Feb02</t>
  </si>
  <si>
    <t>Apr-30-01 15:02 GMT</t>
  </si>
  <si>
    <t>    Firm-LD Peak - Comed - Jun02</t>
  </si>
  <si>
    <t>Apr-30-01 13:24 GMT</t>
  </si>
  <si>
    <t>    Firm-LD Peak - Ent - Bal Week</t>
  </si>
  <si>
    <t>Apr-30-01 16:56 GMT</t>
  </si>
  <si>
    <t>    Firm-LD Peak - Ent - Bal Month</t>
  </si>
  <si>
    <t>Apr-30-01 16:53 GMT</t>
  </si>
  <si>
    <t>    Firm-LD Peak - Ent - Jun01</t>
  </si>
  <si>
    <t>Apr-30-01 13:16 GMT</t>
  </si>
  <si>
    <t>Apr-30-01 16:52 GMT</t>
  </si>
  <si>
    <t>Apr-30-01 18:40 GMT</t>
  </si>
  <si>
    <t>    Firm-LD Peak - Ent - Q4 01</t>
  </si>
  <si>
    <t>Apr-30-01 12:42 GMT</t>
  </si>
  <si>
    <t>    Firm-LD Peak - Ent - Jan02-Feb02</t>
  </si>
  <si>
    <t>Apr-30-01 18:15 GMT</t>
  </si>
  <si>
    <t>    Firm-LD Peak - Ent - Jul02</t>
  </si>
  <si>
    <t>Apr-30-01 12:40 GMT</t>
  </si>
  <si>
    <t>    Firm-LD Peak - Ent - Sep02</t>
  </si>
  <si>
    <t>Apr-30-01 12:49 GMT</t>
  </si>
  <si>
    <t>    Firm-LD Peak - Ent - Cal 02</t>
  </si>
  <si>
    <t>Apr-30-01 17:38 GMT</t>
  </si>
  <si>
    <t>    Firm-LD Peak - Nepool - Jul01-Aug01</t>
  </si>
  <si>
    <t>Apr-30-01 16:30 GMT</t>
  </si>
  <si>
    <t>Apr-30-01 12:53 GMT</t>
  </si>
  <si>
    <t>    Firm-LD Peak - Nepool - Q4 01</t>
  </si>
  <si>
    <t>Apr-30-01 12:52 GMT</t>
  </si>
  <si>
    <t>    Firm-LD Peak - Nepool - Jan02-Feb02</t>
  </si>
  <si>
    <t>Apr-30-01 18:18 GMT</t>
  </si>
  <si>
    <t>    Firm-LD Peak - PJM-W - Custom</t>
  </si>
  <si>
    <t>Apr-30-01 19:01 GMT</t>
  </si>
  <si>
    <t>Apr-30-01 15:16 GMT</t>
  </si>
  <si>
    <t>Apr-30-01 18:58 GMT</t>
  </si>
  <si>
    <t>Apr-30-01 13:10 GMT</t>
  </si>
  <si>
    <t>    Firm-LD Peak - PJM-W - Bal Month</t>
  </si>
  <si>
    <t>Apr-30-01 12:34 GMT</t>
  </si>
  <si>
    <t>Apr-30-01 19:44 GMT</t>
  </si>
  <si>
    <t>Apr-30-01 18:53 GMT</t>
  </si>
  <si>
    <t>Apr-30-01 14:41 GMT</t>
  </si>
  <si>
    <t>Apr-30-01 18:11 GMT</t>
  </si>
  <si>
    <t>    Firm-LD Peak - Palo - Next Day</t>
  </si>
  <si>
    <t>Apr-30-01 13:11 GMT</t>
  </si>
  <si>
    <t>    Firm-LD Peak - Palo - Jun01</t>
  </si>
  <si>
    <t>Apr-30-01 13:13 GMT</t>
  </si>
  <si>
    <t>Apr-30-01 12:07 GMT</t>
  </si>
  <si>
    <t>    Firm-LD Peak - TVA - Bal Week</t>
  </si>
  <si>
    <t>Apr-30-01 16:55 GMT</t>
  </si>
  <si>
    <t>    Firm-LD Peak - TVA - Jun01</t>
  </si>
  <si>
    <t>Apr-30-01 13:57 GMT</t>
  </si>
  <si>
    <t>    Firm-LD Peak - TVA - Jul01-Aug01</t>
  </si>
  <si>
    <t>Apr-30-01 13:41 GMT</t>
  </si>
  <si>
    <t>    Firm-LD Peak - TVA - Sep01</t>
  </si>
  <si>
    <t>Apr-30-01 15:10 GMT</t>
  </si>
  <si>
    <r>
      <t>Commodity Type:  </t>
    </r>
    <r>
      <rPr>
        <sz val="8"/>
        <color indexed="8"/>
        <rFont val="Verdana"/>
        <family val="2"/>
      </rPr>
      <t xml:space="preserve"> Physical Gas Swaps/Forwards</t>
    </r>
  </si>
  <si>
    <t>    NG Firm Phys, FP - ANR-SW - Next Day Gas</t>
  </si>
  <si>
    <t>Apr-30-01 13:34 GMT</t>
  </si>
  <si>
    <t>Apr-30-01 14:12 GMT</t>
  </si>
  <si>
    <t>    NG Firm Phys, FP - Malin - Next Day Gas</t>
  </si>
  <si>
    <t>Apr-30-01 13:40 GMT</t>
  </si>
  <si>
    <t>Apr-30-01 15:46 GMT</t>
  </si>
  <si>
    <t>Apr-30-01 15:06 GMT</t>
  </si>
  <si>
    <t>Apr-30-01 15:15 GMT</t>
  </si>
  <si>
    <t>Apr-30-01 13:43 GMT</t>
  </si>
  <si>
    <t>Apr-30-01 13:52 GMT</t>
  </si>
  <si>
    <t>Apr-30-01 15:48 GMT</t>
  </si>
  <si>
    <t>    NG Firm Phys, FP - Henry - Bal Month Gas</t>
  </si>
  <si>
    <t>Bal Month Gas</t>
  </si>
  <si>
    <t>Apr-30-01 13:32 GMT</t>
  </si>
  <si>
    <t>Apr-30-01 14:22 GMT</t>
  </si>
  <si>
    <t>    NG Firm Phys, FP - NGPL-AM - Next Day Gas</t>
  </si>
  <si>
    <t>Apr-30-01 14:20 GMT</t>
  </si>
  <si>
    <t>Apr-30-01 14:37 GMT</t>
  </si>
  <si>
    <t>Apr-30-01 14:04 GMT</t>
  </si>
  <si>
    <t>Apr-30-01 15:00 GMT</t>
  </si>
  <si>
    <t>Apr-30-01 13:55 GMT</t>
  </si>
  <si>
    <t>Apr-30-01 14:25 GMT</t>
  </si>
  <si>
    <t>    NG Firm Phys, FP - Panhandle - Next Day Gas</t>
  </si>
  <si>
    <t>    NG Firm Phys, FP - PGLC - Next Day Gas</t>
  </si>
  <si>
    <t>Apr-30-01 13:20 GMT</t>
  </si>
  <si>
    <t>Apr-30-01 13:51 GMT</t>
  </si>
  <si>
    <t>Apr-30-01 14:54 GMT</t>
  </si>
  <si>
    <t>Apr-30-01 15:01 GMT</t>
  </si>
  <si>
    <t>Apr-30-01 14:17 GMT</t>
  </si>
  <si>
    <t>Apr-30-01 14:47 GMT</t>
  </si>
  <si>
    <t>Apr-30-01 13:39 GMT</t>
  </si>
  <si>
    <t>    NG Firm Phys, FP - Transco Z-6 (NY) - Next Day Gas</t>
  </si>
  <si>
    <t>Apr-30-01 14:34 GMT</t>
  </si>
  <si>
    <t>    NG Firm Phys, ID, GDD - ANR-SE-T - Next Day Gas</t>
  </si>
  <si>
    <t>    NG Firm Phys, ID, GDD - ANR-SE-T - May01</t>
  </si>
  <si>
    <t>Apr-30-01 12:24 GMT</t>
  </si>
  <si>
    <t>Apr-30-01 14:15 GMT</t>
  </si>
  <si>
    <t>    NG Firm Phys, ID, GDD - TCO - Bal Month Gas</t>
  </si>
  <si>
    <t>Apr-30-01 13:28 GMT</t>
  </si>
  <si>
    <t>Apr-30-01 12:58 GMT</t>
  </si>
  <si>
    <t>Apr-30-01 14:02 GMT</t>
  </si>
  <si>
    <t>    NG Firm Phys, ID, GDD - CNG-SP - Bal Month Gas</t>
  </si>
  <si>
    <t>    NG Firm Phys, ID, GDD - EP-Keystone - Custom</t>
  </si>
  <si>
    <t>Apr-30-01 14:31 GMT</t>
  </si>
  <si>
    <t>    NG Firm Phys, ID, GDD - Mich - Next Day Gas</t>
  </si>
  <si>
    <t>    NG Firm Phys, ID, GDD - NGPL-LA - May01</t>
  </si>
  <si>
    <t>Apr-30-01 12:08 GMT</t>
  </si>
  <si>
    <t>Apr-30-01 13:47 GMT</t>
  </si>
  <si>
    <t>Apr-30-01 13:08 GMT</t>
  </si>
  <si>
    <t>Apr-30-01 13:54 GMT</t>
  </si>
  <si>
    <t>    NG Firm Phys, ID, GDD - TET M3 - Next Day Gas</t>
  </si>
  <si>
    <t>Apr-30-01 13:03 GMT</t>
  </si>
  <si>
    <t>Apr-30-01 13:23 GMT</t>
  </si>
  <si>
    <t>    NG Firm Phys, ID, GDD - Transco Z-6 (non-NY) - Next Day Gas</t>
  </si>
  <si>
    <t>NG Firm Phys, ID, IF</t>
  </si>
  <si>
    <t>    NG Firm Phys, ID, IF - CG-ONSH - Nov01-Mar02</t>
  </si>
  <si>
    <t>    NG Firm Phys, ID, IF - EP-Keystone - Jun01</t>
  </si>
  <si>
    <t>Apr-30-01 16:10 GMT</t>
  </si>
  <si>
    <t>    NG Firm Phys, ID, IF - Tenn-5L - Nov01-Mar02</t>
  </si>
  <si>
    <t>Apr-30-01 20:17 GMT</t>
  </si>
  <si>
    <t>    NG Firm Phys, ID, IF - Tenn-8L - Nov01-Mar02</t>
  </si>
  <si>
    <t>Apr-30-01 20:16 GMT</t>
  </si>
  <si>
    <t>    NG Firm Phys, ID, IF - TET ELA - Nov01-Mar02</t>
  </si>
  <si>
    <t>    NG Firm Phys, ID, IF - TGT-SL - Nov01-Mar02</t>
  </si>
  <si>
    <t>Apr-30-01 19:31 GMT</t>
  </si>
  <si>
    <t>    NG Firm Phys, ID, IF - Tran 65 - May01-Oct01</t>
  </si>
  <si>
    <t>Apr-30-01 20:57 GMT</t>
  </si>
  <si>
    <r>
      <t>Commodity Type:  </t>
    </r>
    <r>
      <rPr>
        <sz val="8"/>
        <color indexed="8"/>
        <rFont val="Verdana"/>
        <family val="2"/>
      </rPr>
      <t xml:space="preserve"> Financial Gas Swaps/Forwards</t>
    </r>
  </si>
  <si>
    <t>NG Fin BS, LD1 for CGPR</t>
  </si>
  <si>
    <t>    NG Fin BS, LD1 for CGPR - AB-NIT - Jun01</t>
  </si>
  <si>
    <t>    NG Fin BS, LD1 for CGPR - AB-NIT - Nov01-Mar02</t>
  </si>
  <si>
    <t>    NG Fin BS, LD1 for GDM - Mich - Jun01</t>
  </si>
  <si>
    <t>Apr-30-01 15:49 GMT</t>
  </si>
  <si>
    <t>    NG Fin BS, LD1 for IF - CG-ONSH - Jun01</t>
  </si>
  <si>
    <t>Apr-30-01 12:56 GMT</t>
  </si>
  <si>
    <t>Apr-30-01 14:39 GMT</t>
  </si>
  <si>
    <t>Apr-30-01 14:38 GMT</t>
  </si>
  <si>
    <t>    NG Fin BS, LD1 for IF - CNG-SP - Apr02-Oct02</t>
  </si>
  <si>
    <t>Apr02-Oct02</t>
  </si>
  <si>
    <t>Apr-30-01 14:53 GMT</t>
  </si>
  <si>
    <t>    NG Fin BS, LD1 for IF - Henry - Jun01</t>
  </si>
  <si>
    <t>Apr-30-01 14:40 GMT</t>
  </si>
  <si>
    <t>    NG Fin BS, LD1 for IF - Henry - Jun01-Oct01</t>
  </si>
  <si>
    <t>Apr-30-01 18:56 GMT</t>
  </si>
  <si>
    <t>    NG Fin BS, LD1 for IF - HSC - Jun01</t>
  </si>
  <si>
    <t>Apr-30-01 14:32 GMT</t>
  </si>
  <si>
    <t>    NG Fin BS, LD1 for IF - HSC - Jul01</t>
  </si>
  <si>
    <t>Apr-30-01 21:21 GMT</t>
  </si>
  <si>
    <t>    NG Fin BS, LD1 for IF - HSC - Nov01-Mar02</t>
  </si>
  <si>
    <t>    NG Fin BS, LD1 for IF - NGPL-LA - Jun01</t>
  </si>
  <si>
    <t>    NG Fin BS, LD1 for IF - NGPL-LA - Jun01-Oct01</t>
  </si>
  <si>
    <t>Apr-30-01 17:24 GMT</t>
  </si>
  <si>
    <t>    NG Fin BS, LD1 for IF - NNG-Demarc - Jun01</t>
  </si>
  <si>
    <t>    NG Fin BS, LD1 for IF - NW-Rockies - Jun01</t>
  </si>
  <si>
    <t>Apr-30-01 13:37 GMT</t>
  </si>
  <si>
    <t>    NG Fin BS, LD1 for IF - Panhandle - Jun01</t>
  </si>
  <si>
    <t>Apr-30-01 19:25 GMT</t>
  </si>
  <si>
    <t>    NG Fin BS, LD1 for IF - Panhandle - Jun01-Oct01</t>
  </si>
  <si>
    <t>Apr-30-01 19:23 GMT</t>
  </si>
  <si>
    <t>Apr-30-01 19:45 GMT</t>
  </si>
  <si>
    <t>    NG Fin BS, LD1 for IF - Tenn-LA - Jun01-Oct01</t>
  </si>
  <si>
    <t>Apr-30-01 13:19 GMT</t>
  </si>
  <si>
    <t>    NG Fin BS, LD1 for IF - TET ELA - Jun01</t>
  </si>
  <si>
    <t>Apr-30-01 17:16 GMT</t>
  </si>
  <si>
    <t>    NG Fin BS, LD1 for IF - TET ELA - Jun01-Oct01</t>
  </si>
  <si>
    <t>Apr-30-01 13:18 GMT</t>
  </si>
  <si>
    <t>    NG Fin BS, LD1 for IF - TGT-SL - Jun01-Oct01</t>
  </si>
  <si>
    <t>Apr-30-01 14:42 GMT</t>
  </si>
  <si>
    <t>    NG Fin BS, LD1 for IF - Tran 65 - Jun01</t>
  </si>
  <si>
    <t>Apr-30-01 15:45 GMT</t>
  </si>
  <si>
    <t>Apr-30-01 15:19 GMT</t>
  </si>
  <si>
    <t>    NG Fin BS, LD1 for IF - Transco Z6 (NY) - Jun01</t>
  </si>
  <si>
    <t>    NG Fin BS, LD1 for IF - Transco Z6 (NY) - Jun01-Oct01</t>
  </si>
  <si>
    <t>Apr-30-01 17:01 GMT</t>
  </si>
  <si>
    <t>    NG Fin BS, LD1 for IF - Transco Z6 (NY) - Nov01-Mar02</t>
  </si>
  <si>
    <t>    NG Fin BS, LD1 for IF - Trunk LA - Jun01</t>
  </si>
  <si>
    <t>Apr-30-01 17:48 GMT</t>
  </si>
  <si>
    <t>    NG Fin BS, LD1 for IF - Trunk LA - Jun01-Oct01</t>
  </si>
  <si>
    <t>Apr-30-01 17:47 GMT</t>
  </si>
  <si>
    <t>    NG Fin BS, LD1 for IF - Trunk LA - Nov01-Mar02</t>
  </si>
  <si>
    <t>Apr-30-01 20:22 GMT</t>
  </si>
  <si>
    <t>Apr-30-01 20:10 GMT</t>
  </si>
  <si>
    <t>Apr-30-01 20:07 GMT</t>
  </si>
  <si>
    <t>    NG Fin BS, LD1 for IF - Waha - Nov01-Mar02</t>
  </si>
  <si>
    <t>    NG Fin BS, LD1 for NGI - Chicago - Jun01</t>
  </si>
  <si>
    <t>Apr-30-01 14:21 GMT</t>
  </si>
  <si>
    <t>    NG Fin Sw Swap, FP for GDD - Henry - Bal Month Gas</t>
  </si>
  <si>
    <t>Apr-30-01 14:16 GMT</t>
  </si>
  <si>
    <t>    NG Fin Sw Swap, FP for GDD - HSC - Bal Month Gas</t>
  </si>
  <si>
    <t>Apr-30-01 16:47 GMT</t>
  </si>
  <si>
    <t>    NG Fin Sw Swap, FP for GDD - SJ - Bal Month Gas</t>
  </si>
  <si>
    <t>Apr-30-01 14:59 GMT</t>
  </si>
  <si>
    <t>    NG Fin Sw Swap, FP for GDD - Socal - Bal Month Gas</t>
  </si>
  <si>
    <t>Apr-30-01 19:37 GMT</t>
  </si>
  <si>
    <t>    NG Fin, FP for LD1 - Henry - Jul01</t>
  </si>
  <si>
    <t>    NG Fin, FP for LD1 - Henry - Jan02</t>
  </si>
  <si>
    <t>Apr-30-01 18:41 GMT</t>
  </si>
  <si>
    <t>    NG Fin, FP for LD1 - Henry - Apr02-Oct02</t>
  </si>
  <si>
    <t>Apr-30-01 18:08 GMT</t>
  </si>
  <si>
    <t> Trade Dates:  Apr-28-01 thru Apr-30-01</t>
  </si>
  <si>
    <t>Transco Z-6 (NY)</t>
  </si>
  <si>
    <t>CNG-SP</t>
  </si>
  <si>
    <t>Nov-01-01</t>
  </si>
  <si>
    <t>Mar-31-02</t>
  </si>
  <si>
    <t>El Paso Merchant Energy L.P.</t>
  </si>
  <si>
    <t>Mckay, B</t>
  </si>
  <si>
    <t>Transco Z-6 (non-NY)</t>
  </si>
  <si>
    <t>Aquila Energy Marketing Corp</t>
  </si>
  <si>
    <t>Crude</t>
  </si>
  <si>
    <t>WTI 1st line swap</t>
  </si>
  <si>
    <t>Chase Manhattan Bank</t>
  </si>
  <si>
    <t>USD / bbl</t>
  </si>
  <si>
    <t>Monthly</t>
  </si>
  <si>
    <t>White , B</t>
  </si>
  <si>
    <t>Apr-30-01  Deals</t>
  </si>
  <si>
    <t>Allegheny Energy Supply Company, LLC</t>
  </si>
  <si>
    <t>Ent</t>
  </si>
  <si>
    <t>Oct-01-01</t>
  </si>
  <si>
    <t>Dec-31-01</t>
  </si>
  <si>
    <t>May-02-01</t>
  </si>
  <si>
    <t>Williams Energy Marketing &amp; Trading Company</t>
  </si>
  <si>
    <t>Reliant Energy Services, Inc.</t>
  </si>
  <si>
    <t>Sep-01-01</t>
  </si>
  <si>
    <t>Sep-30-01</t>
  </si>
  <si>
    <t>09:51 A.M.</t>
  </si>
  <si>
    <t>09:57 A.M.</t>
  </si>
  <si>
    <t>ng.Columbia Gulf Onsh Pool</t>
  </si>
  <si>
    <t>08:30 A.M.</t>
  </si>
  <si>
    <t>DYNTTU</t>
  </si>
  <si>
    <t>10:03 A.M.</t>
  </si>
  <si>
    <t>10:05 A.M.</t>
  </si>
  <si>
    <t>DYNMSTE</t>
  </si>
  <si>
    <t>pwr.Ercot</t>
  </si>
  <si>
    <t>pwr.Jan-Feb 02</t>
  </si>
  <si>
    <t>07:44 A.M.</t>
  </si>
  <si>
    <t>pwr.Oct-Dec 02</t>
  </si>
  <si>
    <t>07:32 A.M.</t>
  </si>
  <si>
    <t>pwr.East Coast Balance of Month Power</t>
  </si>
  <si>
    <t>08:00 A.M.</t>
  </si>
  <si>
    <t>06:41 A.M.</t>
  </si>
  <si>
    <t>pwr.Cinergy</t>
  </si>
  <si>
    <t>06:33 A.M.</t>
  </si>
  <si>
    <t>DYNCMOOR</t>
  </si>
  <si>
    <t>02:29 P.M.</t>
  </si>
  <si>
    <t>11:23 A.M.</t>
  </si>
  <si>
    <t>09:16 A.M.</t>
  </si>
  <si>
    <t>07:35 A.M.</t>
  </si>
  <si>
    <t>(blank) Total</t>
  </si>
  <si>
    <t>BBL</t>
  </si>
  <si>
    <t>MT to BBL</t>
  </si>
  <si>
    <t>TOTAL BBL</t>
  </si>
  <si>
    <r>
      <t> Commodity Type:  </t>
    </r>
    <r>
      <rPr>
        <sz val="8"/>
        <color indexed="8"/>
        <rFont val="Verdana"/>
        <family val="2"/>
      </rPr>
      <t xml:space="preserve"> Oil Swaps/Forwards</t>
    </r>
  </si>
  <si>
    <t>    Crude - Brent 1st line swap - Q4 01</t>
  </si>
  <si>
    <t>    Crude - Brent 1st line swap - Q1 02</t>
  </si>
  <si>
    <t>Q1 02</t>
  </si>
  <si>
    <t>    Crude - WTI 1st line swap - Q4 01</t>
  </si>
  <si>
    <t>    Crude - WTI 1st line swap - Cal 02</t>
  </si>
  <si>
    <t>Apr-30-01 16:36 GMT</t>
  </si>
  <si>
    <t>Crude Diff</t>
  </si>
  <si>
    <t>    Crude Diff - Dated/Brent 1st line swap - May01</t>
  </si>
  <si>
    <t>Apr-30-01 17:20 GMT</t>
  </si>
  <si>
    <t>    Crude Diff - Dated/Brent 1st line swap - Jun01</t>
  </si>
  <si>
    <t>    Crude Diff - Dated/Brent 1st line swap - Jul01</t>
  </si>
  <si>
    <t>Apr-30-01 17:12 GMT</t>
  </si>
  <si>
    <t>    Crude Diff - Dated/Brent 1st line swap - Q2 02</t>
  </si>
  <si>
    <t>Q2 02</t>
  </si>
  <si>
    <t>Apr-30-01 17:23 GMT</t>
  </si>
  <si>
    <t>    Crude Diff - WTI 1st line swap/Brent 1st line swap - Jun01</t>
  </si>
  <si>
    <t>    Crude Diff - WTI 1st line swap/Brent 1st line swap - Jul01</t>
  </si>
  <si>
    <t>Apr-30-01 18:12 GMT</t>
  </si>
  <si>
    <t>    Crude Diff - WTI 1st line swap/Brent 1st line swap - Aug01</t>
  </si>
  <si>
    <t>    Crude Diff - WTI 1st line swap/Brent 1st line swap - Q3 01</t>
  </si>
  <si>
    <t>Apr-30-01 15:11 GMT</t>
  </si>
  <si>
    <t>    Crude Diff - WTI 1st line swap/Brent 1st line swap - Q4 01</t>
  </si>
  <si>
    <t>    Crude Diff - WTI 1st line swap/Brent 1st line swap - Cal 02</t>
  </si>
  <si>
    <t>Apr-30-01 10:18 GMT</t>
  </si>
  <si>
    <t>Fuel Oil</t>
  </si>
  <si>
    <t>    Fuel Oil - 3.5% Rdam Barges swap - May01</t>
  </si>
  <si>
    <t>Apr-30-01 15:12 GMT</t>
  </si>
  <si>
    <t>mt</t>
  </si>
  <si>
    <t>Gasoil Crack</t>
  </si>
  <si>
    <t>    Gasoil Crack - GO 1st line/Brent 1st line swap - Q4 01</t>
  </si>
  <si>
    <t>    Gasoil Crack - GO 1st line/Brent 1st line swap - Q1 02</t>
  </si>
  <si>
    <t>Apr-30-01 11:14 GMT</t>
  </si>
  <si>
    <t>Gasoil Diff</t>
  </si>
  <si>
    <t>    Gasoil Diff - GO MED FOB/GO 1st line swap - May01</t>
  </si>
  <si>
    <t>Apr-30-01 16:18 GMT</t>
  </si>
  <si>
    <t>    Gasoil Diff - GO MED FOB/GO 1st line swap - Jun01</t>
  </si>
  <si>
    <t>    Gasoil Diff - EN590 NWE CIF/GO 1st line swap - May01</t>
  </si>
  <si>
    <t>Apr-30-01 16:58 GMT</t>
  </si>
  <si>
    <t>    Gasoil Diff - EN590 NWE CIF/GO 1st line swap - Jun01</t>
  </si>
  <si>
    <t>Apr-30-01 16:31 GMT</t>
  </si>
  <si>
    <t>    Gasoil Diff - EN590 NWE CIF/GO 1st line swap - Sep01</t>
  </si>
  <si>
    <t>Apr-30-01 12:01 GMT</t>
  </si>
  <si>
    <t>Gasoline</t>
  </si>
  <si>
    <t>    Gasoline - Rdam Barges Eurograde swap - Jun01</t>
  </si>
  <si>
    <t>Apr-30-01 10:07 GMT</t>
  </si>
  <si>
    <t>    Gasoline - Rdam Barges Eurograde swap - Jul01</t>
  </si>
  <si>
    <t>Apr-30-01 10:16 GMT</t>
  </si>
  <si>
    <t>    Gasoline - Rdam Barges Eurograde swap - Aug01</t>
  </si>
  <si>
    <t>Gasoline Crack</t>
  </si>
  <si>
    <t>    Gasoline Crack - Rdam Barges Eurograde/Brent 1st line swap - Jun01</t>
  </si>
  <si>
    <t>Apr-30-01 08:18 GMT</t>
  </si>
  <si>
    <t>    Gasoline Crack - Rdam Barges Eurograde/Brent 1st line swap - Q4 01</t>
  </si>
  <si>
    <t>Apr-30-01 15:58 GMT</t>
  </si>
  <si>
    <t>Gasoline Diff</t>
  </si>
  <si>
    <t>    Gasoline Diff - USGC Conv Unl 87/HU 1st line swap - May01</t>
  </si>
  <si>
    <t>Apr-30-01 16:13 GMT</t>
  </si>
  <si>
    <t>Jet Fuel Diff</t>
  </si>
  <si>
    <t>    Jet Fuel Diff - NWE CIF Cargo/GO 1st line swap - Jun01</t>
  </si>
  <si>
    <t>Apr-30-01 15:53 GMT</t>
  </si>
  <si>
    <t>    Jet Fuel Diff - NWE CIF Cargo/GO 1st line swap - Q3 01</t>
  </si>
  <si>
    <t>Apr-30-01 15:41 GMT</t>
  </si>
  <si>
    <t>    Jet Fuel Diff - Sing Regrade swap - May01</t>
  </si>
  <si>
    <t>Apr-30-01 09:52 GMT</t>
  </si>
  <si>
    <t>Naphtha</t>
  </si>
  <si>
    <t>    Naphtha - Naphtha NWE CIF Cargo swap - Jun01</t>
  </si>
  <si>
    <t>Apr-30-01 15:35 GMT</t>
  </si>
  <si>
    <t>Naphtha Crack</t>
  </si>
  <si>
    <t>    Naphtha Crack - Naphtha NWE CIF Cargo/Brent 1st line swap - Jul01</t>
  </si>
  <si>
    <t>Apr-30-01 16:09 GMT</t>
  </si>
  <si>
    <t>TOTAL CRUDE PRODUCTS (BBL)</t>
  </si>
  <si>
    <t>ICE CRUDE PRODUCTS VOLUME: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</si>
</sst>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6" formatCode="mmmm\ d\,\ yyyy"/>
    <numFmt numFmtId="168" formatCode="_(&quot;$&quot;* #,##0_);_(&quot;$&quot;* \(#,##0\);_(&quot;$&quot;* &quot;-&quot;??_);_(@_)"/>
    <numFmt numFmtId="174" formatCode="0;[Red]0"/>
    <numFmt numFmtId="177" formatCode="_(* #,##0.00000_);_(* \(#,##0.00000\);_(* &quot;-&quot;??_);_(@_)"/>
  </numFmts>
  <fonts count="36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u/>
      <sz val="10"/>
      <color indexed="12"/>
      <name val="Arial"/>
    </font>
    <font>
      <b/>
      <sz val="12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9"/>
      <name val="Arial"/>
    </font>
    <font>
      <b/>
      <sz val="12"/>
      <name val="Arial"/>
      <family val="2"/>
    </font>
    <font>
      <b/>
      <sz val="14"/>
      <name val="Arial"/>
      <family val="2"/>
    </font>
    <font>
      <b/>
      <sz val="12"/>
      <color indexed="18"/>
      <name val="Arial"/>
      <family val="2"/>
    </font>
    <font>
      <sz val="8"/>
      <color indexed="8"/>
      <name val="Verdana"/>
      <family val="2"/>
    </font>
    <font>
      <b/>
      <sz val="8"/>
      <color indexed="8"/>
      <name val="Verdana"/>
      <family val="2"/>
    </font>
    <font>
      <b/>
      <sz val="8"/>
      <color indexed="60"/>
      <name val="Times New Roman"/>
      <family val="1"/>
    </font>
    <font>
      <b/>
      <sz val="16"/>
      <color indexed="10"/>
      <name val="Arial"/>
      <family val="2"/>
    </font>
    <font>
      <b/>
      <sz val="9"/>
      <color indexed="60"/>
      <name val="Arial"/>
      <family val="2"/>
    </font>
    <font>
      <b/>
      <sz val="8"/>
      <color indexed="8"/>
      <name val="Times New Roman"/>
      <family val="1"/>
    </font>
    <font>
      <sz val="8"/>
      <color indexed="8"/>
      <name val="Times New Roman"/>
      <family val="1"/>
    </font>
    <font>
      <b/>
      <sz val="10"/>
      <color indexed="12"/>
      <name val="Arial"/>
      <family val="2"/>
    </font>
    <font>
      <b/>
      <i/>
      <sz val="11"/>
      <name val="Arial"/>
      <family val="2"/>
    </font>
    <font>
      <b/>
      <sz val="8"/>
      <color indexed="10"/>
      <name val="Verdana"/>
      <family val="2"/>
    </font>
    <font>
      <b/>
      <u/>
      <sz val="14"/>
      <color indexed="10"/>
      <name val="Arial"/>
      <family val="2"/>
    </font>
    <font>
      <b/>
      <u/>
      <sz val="11"/>
      <color indexed="12"/>
      <name val="Arial"/>
      <family val="2"/>
    </font>
    <font>
      <sz val="11"/>
      <name val="Arial"/>
      <family val="2"/>
    </font>
    <font>
      <b/>
      <sz val="11"/>
      <color indexed="10"/>
      <name val="Arial"/>
      <family val="2"/>
    </font>
    <font>
      <b/>
      <sz val="9"/>
      <color indexed="9"/>
      <name val="Arial"/>
      <family val="2"/>
    </font>
    <font>
      <sz val="10"/>
      <color indexed="9"/>
      <name val="Arial"/>
      <family val="2"/>
    </font>
    <font>
      <sz val="10"/>
      <name val="Arial"/>
      <family val="2"/>
    </font>
    <font>
      <u/>
      <sz val="10"/>
      <name val="Arial"/>
      <family val="2"/>
    </font>
    <font>
      <b/>
      <sz val="9"/>
      <name val="Arial"/>
      <family val="2"/>
    </font>
    <font>
      <b/>
      <sz val="10"/>
      <color indexed="18"/>
      <name val="Arial"/>
    </font>
    <font>
      <b/>
      <sz val="10"/>
      <color indexed="10"/>
      <name val="Verdana"/>
      <family val="2"/>
    </font>
    <font>
      <b/>
      <sz val="10"/>
      <color indexed="12"/>
      <name val="Haettenschweiler"/>
      <family val="2"/>
    </font>
    <font>
      <b/>
      <sz val="10"/>
      <name val="Verdana"/>
      <family val="2"/>
    </font>
  </fonts>
  <fills count="1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9"/>
      </patternFill>
    </fill>
    <fill>
      <patternFill patternType="solid">
        <fgColor indexed="23"/>
      </patternFill>
    </fill>
    <fill>
      <patternFill patternType="solid">
        <fgColor indexed="11"/>
        <bgColor indexed="64"/>
      </patternFill>
    </fill>
    <fill>
      <patternFill patternType="solid">
        <fgColor indexed="22"/>
      </patternFill>
    </fill>
    <fill>
      <patternFill patternType="solid">
        <fgColor indexed="44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0"/>
        <bgColor indexed="64"/>
      </patternFill>
    </fill>
  </fills>
  <borders count="57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ck">
        <color indexed="8"/>
      </left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 style="thick">
        <color indexed="8"/>
      </right>
      <top/>
      <bottom style="thick">
        <color indexed="8"/>
      </bottom>
      <diagonal/>
    </border>
    <border>
      <left style="thick"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/>
      <top style="thin">
        <color indexed="65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2"/>
      </right>
      <top style="medium">
        <color indexed="64"/>
      </top>
      <bottom/>
      <diagonal/>
    </border>
    <border>
      <left style="thin">
        <color indexed="62"/>
      </left>
      <right style="thin">
        <color indexed="62"/>
      </right>
      <top style="medium">
        <color indexed="64"/>
      </top>
      <bottom/>
      <diagonal/>
    </border>
    <border>
      <left style="thin">
        <color indexed="62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ck">
        <color indexed="8"/>
      </left>
      <right/>
      <top style="thick">
        <color indexed="8"/>
      </top>
      <bottom style="thick">
        <color indexed="8"/>
      </bottom>
      <diagonal/>
    </border>
    <border>
      <left/>
      <right/>
      <top style="thick">
        <color indexed="8"/>
      </top>
      <bottom style="thick">
        <color indexed="8"/>
      </bottom>
      <diagonal/>
    </border>
    <border>
      <left/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6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213">
    <xf numFmtId="0" fontId="0" fillId="0" borderId="0" xfId="0"/>
    <xf numFmtId="165" fontId="3" fillId="2" borderId="1" xfId="1" applyNumberFormat="1" applyFont="1" applyFill="1" applyBorder="1"/>
    <xf numFmtId="165" fontId="3" fillId="0" borderId="0" xfId="0" applyNumberFormat="1" applyFont="1" applyFill="1" applyBorder="1"/>
    <xf numFmtId="0" fontId="0" fillId="0" borderId="0" xfId="0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3" xfId="0" applyFont="1" applyFill="1" applyBorder="1" applyAlignment="1">
      <alignment horizontal="right"/>
    </xf>
    <xf numFmtId="0" fontId="3" fillId="2" borderId="2" xfId="0" applyFont="1" applyFill="1" applyBorder="1"/>
    <xf numFmtId="0" fontId="5" fillId="0" borderId="0" xfId="0" applyFont="1"/>
    <xf numFmtId="0" fontId="0" fillId="3" borderId="4" xfId="0" applyFill="1" applyBorder="1" applyAlignment="1">
      <alignment vertical="top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3" fontId="0" fillId="0" borderId="5" xfId="0" applyNumberFormat="1" applyBorder="1"/>
    <xf numFmtId="3" fontId="0" fillId="0" borderId="6" xfId="0" applyNumberFormat="1" applyBorder="1"/>
    <xf numFmtId="3" fontId="0" fillId="0" borderId="8" xfId="0" applyNumberFormat="1" applyBorder="1"/>
    <xf numFmtId="3" fontId="0" fillId="0" borderId="9" xfId="0" applyNumberFormat="1" applyBorder="1"/>
    <xf numFmtId="0" fontId="3" fillId="0" borderId="0" xfId="0" applyFont="1"/>
    <xf numFmtId="0" fontId="7" fillId="0" borderId="0" xfId="0" applyFont="1"/>
    <xf numFmtId="0" fontId="8" fillId="0" borderId="0" xfId="0" applyFont="1"/>
    <xf numFmtId="0" fontId="3" fillId="0" borderId="10" xfId="0" applyFont="1" applyBorder="1"/>
    <xf numFmtId="165" fontId="0" fillId="0" borderId="0" xfId="1" applyNumberFormat="1" applyFont="1"/>
    <xf numFmtId="0" fontId="9" fillId="4" borderId="11" xfId="0" applyFont="1" applyFill="1" applyBorder="1" applyAlignment="1">
      <alignment horizontal="center" wrapText="1"/>
    </xf>
    <xf numFmtId="0" fontId="9" fillId="4" borderId="12" xfId="0" applyFont="1" applyFill="1" applyBorder="1" applyAlignment="1">
      <alignment horizontal="center" wrapText="1"/>
    </xf>
    <xf numFmtId="0" fontId="3" fillId="5" borderId="2" xfId="0" applyFont="1" applyFill="1" applyBorder="1"/>
    <xf numFmtId="0" fontId="3" fillId="5" borderId="1" xfId="0" applyFont="1" applyFill="1" applyBorder="1"/>
    <xf numFmtId="0" fontId="0" fillId="3" borderId="13" xfId="0" applyFill="1" applyBorder="1" applyAlignment="1">
      <alignment horizontal="center" wrapText="1"/>
    </xf>
    <xf numFmtId="0" fontId="0" fillId="3" borderId="14" xfId="0" applyFill="1" applyBorder="1" applyAlignment="1">
      <alignment horizontal="center" wrapText="1"/>
    </xf>
    <xf numFmtId="22" fontId="0" fillId="0" borderId="0" xfId="0" applyNumberFormat="1"/>
    <xf numFmtId="14" fontId="0" fillId="3" borderId="14" xfId="0" applyNumberFormat="1" applyFill="1" applyBorder="1" applyAlignment="1">
      <alignment horizontal="center" wrapText="1"/>
    </xf>
    <xf numFmtId="165" fontId="1" fillId="5" borderId="0" xfId="1" applyNumberFormat="1" applyFill="1"/>
    <xf numFmtId="165" fontId="0" fillId="5" borderId="0" xfId="0" applyNumberFormat="1" applyFill="1"/>
    <xf numFmtId="0" fontId="0" fillId="6" borderId="13" xfId="0" applyFill="1" applyBorder="1" applyAlignment="1">
      <alignment horizontal="center" wrapText="1"/>
    </xf>
    <xf numFmtId="0" fontId="0" fillId="6" borderId="14" xfId="0" applyFill="1" applyBorder="1" applyAlignment="1">
      <alignment horizontal="center" wrapText="1"/>
    </xf>
    <xf numFmtId="14" fontId="0" fillId="6" borderId="14" xfId="0" applyNumberFormat="1" applyFill="1" applyBorder="1" applyAlignment="1">
      <alignment horizontal="center" wrapText="1"/>
    </xf>
    <xf numFmtId="0" fontId="3" fillId="2" borderId="3" xfId="0" applyFont="1" applyFill="1" applyBorder="1"/>
    <xf numFmtId="0" fontId="3" fillId="2" borderId="1" xfId="0" applyFont="1" applyFill="1" applyBorder="1"/>
    <xf numFmtId="22" fontId="0" fillId="3" borderId="14" xfId="0" applyNumberFormat="1" applyFill="1" applyBorder="1" applyAlignment="1">
      <alignment horizontal="center" wrapText="1"/>
    </xf>
    <xf numFmtId="0" fontId="0" fillId="2" borderId="0" xfId="0" applyFill="1"/>
    <xf numFmtId="165" fontId="1" fillId="2" borderId="0" xfId="1" applyNumberFormat="1" applyFill="1"/>
    <xf numFmtId="165" fontId="0" fillId="2" borderId="0" xfId="0" applyNumberFormat="1" applyFill="1"/>
    <xf numFmtId="168" fontId="1" fillId="2" borderId="0" xfId="2" applyNumberFormat="1" applyFill="1"/>
    <xf numFmtId="22" fontId="0" fillId="6" borderId="14" xfId="0" applyNumberFormat="1" applyFill="1" applyBorder="1" applyAlignment="1">
      <alignment horizontal="center" wrapText="1"/>
    </xf>
    <xf numFmtId="0" fontId="3" fillId="7" borderId="2" xfId="0" applyFont="1" applyFill="1" applyBorder="1"/>
    <xf numFmtId="0" fontId="3" fillId="7" borderId="1" xfId="0" applyFont="1" applyFill="1" applyBorder="1"/>
    <xf numFmtId="165" fontId="1" fillId="7" borderId="0" xfId="1" applyNumberFormat="1" applyFill="1"/>
    <xf numFmtId="0" fontId="0" fillId="7" borderId="0" xfId="0" applyFill="1"/>
    <xf numFmtId="0" fontId="0" fillId="0" borderId="15" xfId="0" applyNumberFormat="1" applyBorder="1"/>
    <xf numFmtId="0" fontId="0" fillId="8" borderId="0" xfId="0" applyFill="1"/>
    <xf numFmtId="0" fontId="10" fillId="0" borderId="0" xfId="0" applyFont="1"/>
    <xf numFmtId="0" fontId="11" fillId="0" borderId="0" xfId="0" applyFont="1"/>
    <xf numFmtId="0" fontId="0" fillId="0" borderId="0" xfId="0" applyFill="1"/>
    <xf numFmtId="0" fontId="0" fillId="0" borderId="5" xfId="0" applyNumberFormat="1" applyBorder="1"/>
    <xf numFmtId="0" fontId="0" fillId="0" borderId="0" xfId="0" applyAlignment="1"/>
    <xf numFmtId="0" fontId="14" fillId="0" borderId="0" xfId="0" applyFont="1" applyAlignment="1">
      <alignment horizontal="left"/>
    </xf>
    <xf numFmtId="0" fontId="14" fillId="9" borderId="16" xfId="0" applyFont="1" applyFill="1" applyBorder="1" applyAlignment="1">
      <alignment horizontal="right" vertical="center" wrapText="1"/>
    </xf>
    <xf numFmtId="0" fontId="14" fillId="9" borderId="17" xfId="0" applyFont="1" applyFill="1" applyBorder="1" applyAlignment="1">
      <alignment horizontal="right" vertical="center" wrapText="1"/>
    </xf>
    <xf numFmtId="0" fontId="13" fillId="9" borderId="18" xfId="0" applyFont="1" applyFill="1" applyBorder="1" applyAlignment="1">
      <alignment horizontal="left" vertical="top" wrapText="1"/>
    </xf>
    <xf numFmtId="16" fontId="13" fillId="9" borderId="18" xfId="0" applyNumberFormat="1" applyFont="1" applyFill="1" applyBorder="1" applyAlignment="1">
      <alignment horizontal="left" vertical="top" wrapText="1"/>
    </xf>
    <xf numFmtId="0" fontId="13" fillId="9" borderId="18" xfId="0" applyFont="1" applyFill="1" applyBorder="1" applyAlignment="1">
      <alignment horizontal="right" vertical="top" wrapText="1"/>
    </xf>
    <xf numFmtId="3" fontId="13" fillId="9" borderId="18" xfId="0" applyNumberFormat="1" applyFont="1" applyFill="1" applyBorder="1" applyAlignment="1">
      <alignment horizontal="right" vertical="top" wrapText="1"/>
    </xf>
    <xf numFmtId="0" fontId="3" fillId="0" borderId="0" xfId="0" applyFont="1" applyFill="1" applyBorder="1" applyAlignment="1">
      <alignment horizontal="left"/>
    </xf>
    <xf numFmtId="0" fontId="16" fillId="0" borderId="0" xfId="0" applyFont="1" applyFill="1" applyBorder="1" applyAlignment="1">
      <alignment horizontal="left"/>
    </xf>
    <xf numFmtId="165" fontId="3" fillId="0" borderId="0" xfId="1" applyNumberFormat="1" applyFont="1" applyFill="1" applyBorder="1"/>
    <xf numFmtId="0" fontId="3" fillId="0" borderId="0" xfId="0" applyFont="1" applyFill="1" applyBorder="1"/>
    <xf numFmtId="0" fontId="3" fillId="0" borderId="0" xfId="0" applyFont="1" applyFill="1" applyBorder="1" applyAlignment="1">
      <alignment horizontal="right"/>
    </xf>
    <xf numFmtId="0" fontId="17" fillId="0" borderId="0" xfId="0" applyFont="1"/>
    <xf numFmtId="0" fontId="13" fillId="0" borderId="0" xfId="0" applyFont="1"/>
    <xf numFmtId="0" fontId="18" fillId="9" borderId="18" xfId="0" applyFont="1" applyFill="1" applyBorder="1" applyAlignment="1">
      <alignment horizontal="center" vertical="center" wrapText="1"/>
    </xf>
    <xf numFmtId="0" fontId="19" fillId="9" borderId="18" xfId="0" applyFont="1" applyFill="1" applyBorder="1" applyAlignment="1">
      <alignment vertical="top"/>
    </xf>
    <xf numFmtId="0" fontId="19" fillId="9" borderId="18" xfId="0" applyFont="1" applyFill="1" applyBorder="1" applyAlignment="1">
      <alignment vertical="top" wrapText="1"/>
    </xf>
    <xf numFmtId="0" fontId="6" fillId="9" borderId="18" xfId="3" applyFill="1" applyBorder="1" applyAlignment="1" applyProtection="1">
      <alignment vertical="top" wrapText="1"/>
    </xf>
    <xf numFmtId="0" fontId="19" fillId="9" borderId="18" xfId="0" applyFont="1" applyFill="1" applyBorder="1" applyAlignment="1">
      <alignment horizontal="right" vertical="top" wrapText="1"/>
    </xf>
    <xf numFmtId="16" fontId="19" fillId="9" borderId="18" xfId="0" applyNumberFormat="1" applyFont="1" applyFill="1" applyBorder="1" applyAlignment="1">
      <alignment vertical="top" wrapText="1"/>
    </xf>
    <xf numFmtId="3" fontId="19" fillId="9" borderId="18" xfId="0" applyNumberFormat="1" applyFont="1" applyFill="1" applyBorder="1" applyAlignment="1">
      <alignment horizontal="right" vertical="top" wrapText="1"/>
    </xf>
    <xf numFmtId="0" fontId="9" fillId="10" borderId="15" xfId="0" applyFont="1" applyFill="1" applyBorder="1" applyAlignment="1">
      <alignment horizontal="center" wrapText="1"/>
    </xf>
    <xf numFmtId="0" fontId="0" fillId="9" borderId="15" xfId="0" applyFill="1" applyBorder="1" applyAlignment="1">
      <alignment horizontal="center" wrapText="1"/>
    </xf>
    <xf numFmtId="14" fontId="0" fillId="9" borderId="15" xfId="0" applyNumberFormat="1" applyFill="1" applyBorder="1" applyAlignment="1">
      <alignment horizontal="center" wrapText="1"/>
    </xf>
    <xf numFmtId="0" fontId="0" fillId="11" borderId="15" xfId="0" applyFill="1" applyBorder="1" applyAlignment="1">
      <alignment horizontal="center" wrapText="1"/>
    </xf>
    <xf numFmtId="14" fontId="0" fillId="11" borderId="15" xfId="0" applyNumberFormat="1" applyFill="1" applyBorder="1" applyAlignment="1">
      <alignment horizontal="center" wrapText="1"/>
    </xf>
    <xf numFmtId="22" fontId="0" fillId="9" borderId="15" xfId="0" applyNumberFormat="1" applyFill="1" applyBorder="1" applyAlignment="1">
      <alignment horizontal="center" wrapText="1"/>
    </xf>
    <xf numFmtId="22" fontId="0" fillId="11" borderId="15" xfId="0" applyNumberFormat="1" applyFill="1" applyBorder="1" applyAlignment="1">
      <alignment horizontal="center" wrapText="1"/>
    </xf>
    <xf numFmtId="0" fontId="0" fillId="0" borderId="5" xfId="0" pivotButton="1" applyBorder="1"/>
    <xf numFmtId="3" fontId="0" fillId="2" borderId="5" xfId="0" applyNumberFormat="1" applyFill="1" applyBorder="1"/>
    <xf numFmtId="3" fontId="0" fillId="2" borderId="8" xfId="0" applyNumberFormat="1" applyFill="1" applyBorder="1"/>
    <xf numFmtId="0" fontId="0" fillId="2" borderId="5" xfId="0" applyNumberFormat="1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6" xfId="0" applyNumberFormat="1" applyFill="1" applyBorder="1"/>
    <xf numFmtId="3" fontId="0" fillId="0" borderId="9" xfId="0" applyNumberFormat="1" applyFill="1" applyBorder="1"/>
    <xf numFmtId="0" fontId="0" fillId="0" borderId="0" xfId="0" applyFill="1" applyBorder="1"/>
    <xf numFmtId="3" fontId="0" fillId="0" borderId="19" xfId="0" applyNumberFormat="1" applyFill="1" applyBorder="1"/>
    <xf numFmtId="0" fontId="0" fillId="0" borderId="20" xfId="0" applyFill="1" applyBorder="1"/>
    <xf numFmtId="3" fontId="0" fillId="0" borderId="20" xfId="0" applyNumberFormat="1" applyFill="1" applyBorder="1"/>
    <xf numFmtId="3" fontId="0" fillId="0" borderId="6" xfId="0" applyNumberFormat="1" applyFill="1" applyBorder="1"/>
    <xf numFmtId="0" fontId="7" fillId="0" borderId="2" xfId="0" applyFont="1" applyBorder="1"/>
    <xf numFmtId="0" fontId="0" fillId="0" borderId="3" xfId="0" applyBorder="1"/>
    <xf numFmtId="0" fontId="0" fillId="0" borderId="1" xfId="0" applyBorder="1"/>
    <xf numFmtId="0" fontId="12" fillId="0" borderId="2" xfId="0" applyFont="1" applyBorder="1"/>
    <xf numFmtId="166" fontId="3" fillId="0" borderId="0" xfId="0" applyNumberFormat="1" applyFont="1" applyAlignment="1">
      <alignment horizontal="left"/>
    </xf>
    <xf numFmtId="0" fontId="20" fillId="0" borderId="0" xfId="0" applyFont="1"/>
    <xf numFmtId="0" fontId="21" fillId="0" borderId="0" xfId="0" applyFont="1"/>
    <xf numFmtId="43" fontId="3" fillId="2" borderId="2" xfId="1" applyFont="1" applyFill="1" applyBorder="1"/>
    <xf numFmtId="165" fontId="20" fillId="2" borderId="1" xfId="1" applyNumberFormat="1" applyFont="1" applyFill="1" applyBorder="1"/>
    <xf numFmtId="9" fontId="8" fillId="2" borderId="1" xfId="4" applyFont="1" applyFill="1" applyBorder="1"/>
    <xf numFmtId="0" fontId="0" fillId="0" borderId="21" xfId="0" applyBorder="1"/>
    <xf numFmtId="0" fontId="2" fillId="0" borderId="5" xfId="0" pivotButton="1" applyFont="1" applyBorder="1"/>
    <xf numFmtId="3" fontId="2" fillId="0" borderId="5" xfId="0" applyNumberFormat="1" applyFont="1" applyBorder="1"/>
    <xf numFmtId="3" fontId="2" fillId="0" borderId="8" xfId="0" applyNumberFormat="1" applyFont="1" applyBorder="1"/>
    <xf numFmtId="0" fontId="0" fillId="0" borderId="22" xfId="0" applyBorder="1"/>
    <xf numFmtId="0" fontId="22" fillId="0" borderId="0" xfId="0" applyFont="1" applyFill="1" applyBorder="1"/>
    <xf numFmtId="0" fontId="18" fillId="2" borderId="18" xfId="0" applyFont="1" applyFill="1" applyBorder="1" applyAlignment="1">
      <alignment horizontal="center" vertical="center" wrapText="1"/>
    </xf>
    <xf numFmtId="0" fontId="2" fillId="0" borderId="5" xfId="0" applyFont="1" applyBorder="1"/>
    <xf numFmtId="0" fontId="2" fillId="0" borderId="8" xfId="0" applyFont="1" applyBorder="1"/>
    <xf numFmtId="0" fontId="4" fillId="0" borderId="0" xfId="0" applyFont="1"/>
    <xf numFmtId="165" fontId="4" fillId="0" borderId="0" xfId="1" applyNumberFormat="1" applyFont="1"/>
    <xf numFmtId="0" fontId="4" fillId="0" borderId="0" xfId="0" applyFont="1" applyAlignment="1">
      <alignment horizontal="left"/>
    </xf>
    <xf numFmtId="0" fontId="23" fillId="0" borderId="0" xfId="3" applyFont="1" applyFill="1" applyBorder="1" applyAlignment="1" applyProtection="1">
      <alignment horizontal="left"/>
    </xf>
    <xf numFmtId="0" fontId="24" fillId="0" borderId="0" xfId="3" applyFont="1" applyAlignment="1" applyProtection="1"/>
    <xf numFmtId="43" fontId="0" fillId="0" borderId="0" xfId="0" applyNumberFormat="1"/>
    <xf numFmtId="0" fontId="26" fillId="0" borderId="0" xfId="0" applyFont="1" applyAlignment="1">
      <alignment horizontal="center"/>
    </xf>
    <xf numFmtId="0" fontId="25" fillId="0" borderId="0" xfId="0" applyNumberFormat="1" applyFont="1" applyBorder="1" applyAlignment="1">
      <alignment horizontal="center"/>
    </xf>
    <xf numFmtId="14" fontId="0" fillId="0" borderId="0" xfId="0" applyNumberFormat="1"/>
    <xf numFmtId="43" fontId="0" fillId="0" borderId="0" xfId="1" applyFont="1"/>
    <xf numFmtId="0" fontId="29" fillId="0" borderId="0" xfId="0" applyFont="1" applyFill="1"/>
    <xf numFmtId="0" fontId="30" fillId="0" borderId="0" xfId="3" applyFont="1" applyFill="1" applyAlignment="1" applyProtection="1"/>
    <xf numFmtId="0" fontId="4" fillId="12" borderId="23" xfId="0" applyFont="1" applyFill="1" applyBorder="1"/>
    <xf numFmtId="0" fontId="4" fillId="12" borderId="11" xfId="0" applyFont="1" applyFill="1" applyBorder="1" applyAlignment="1">
      <alignment horizontal="left"/>
    </xf>
    <xf numFmtId="165" fontId="4" fillId="12" borderId="11" xfId="1" applyNumberFormat="1" applyFont="1" applyFill="1" applyBorder="1"/>
    <xf numFmtId="165" fontId="4" fillId="12" borderId="24" xfId="1" applyNumberFormat="1" applyFont="1" applyFill="1" applyBorder="1"/>
    <xf numFmtId="0" fontId="4" fillId="12" borderId="25" xfId="0" applyFont="1" applyFill="1" applyBorder="1"/>
    <xf numFmtId="0" fontId="4" fillId="12" borderId="26" xfId="0" applyFont="1" applyFill="1" applyBorder="1" applyAlignment="1">
      <alignment horizontal="left"/>
    </xf>
    <xf numFmtId="165" fontId="4" fillId="12" borderId="26" xfId="1" applyNumberFormat="1" applyFont="1" applyFill="1" applyBorder="1"/>
    <xf numFmtId="165" fontId="4" fillId="12" borderId="27" xfId="1" applyNumberFormat="1" applyFont="1" applyFill="1" applyBorder="1"/>
    <xf numFmtId="0" fontId="4" fillId="12" borderId="28" xfId="0" applyFont="1" applyFill="1" applyBorder="1"/>
    <xf numFmtId="0" fontId="4" fillId="12" borderId="13" xfId="0" applyFont="1" applyFill="1" applyBorder="1" applyAlignment="1">
      <alignment horizontal="left"/>
    </xf>
    <xf numFmtId="165" fontId="4" fillId="12" borderId="13" xfId="1" applyNumberFormat="1" applyFont="1" applyFill="1" applyBorder="1"/>
    <xf numFmtId="165" fontId="4" fillId="12" borderId="29" xfId="1" applyNumberFormat="1" applyFont="1" applyFill="1" applyBorder="1"/>
    <xf numFmtId="166" fontId="31" fillId="11" borderId="2" xfId="0" applyNumberFormat="1" applyFont="1" applyFill="1" applyBorder="1" applyAlignment="1">
      <alignment horizontal="centerContinuous" vertical="center"/>
    </xf>
    <xf numFmtId="166" fontId="27" fillId="11" borderId="3" xfId="0" applyNumberFormat="1" applyFont="1" applyFill="1" applyBorder="1" applyAlignment="1">
      <alignment horizontal="centerContinuous" vertical="center"/>
    </xf>
    <xf numFmtId="0" fontId="28" fillId="11" borderId="3" xfId="0" applyFont="1" applyFill="1" applyBorder="1" applyAlignment="1">
      <alignment horizontal="centerContinuous"/>
    </xf>
    <xf numFmtId="0" fontId="28" fillId="11" borderId="1" xfId="0" applyFont="1" applyFill="1" applyBorder="1" applyAlignment="1">
      <alignment horizontal="centerContinuous"/>
    </xf>
    <xf numFmtId="0" fontId="4" fillId="11" borderId="30" xfId="0" applyFont="1" applyFill="1" applyBorder="1" applyAlignment="1">
      <alignment horizontal="left" vertical="center"/>
    </xf>
    <xf numFmtId="0" fontId="4" fillId="11" borderId="31" xfId="0" applyFont="1" applyFill="1" applyBorder="1" applyAlignment="1">
      <alignment horizontal="left" vertical="center"/>
    </xf>
    <xf numFmtId="174" fontId="25" fillId="0" borderId="0" xfId="0" applyNumberFormat="1" applyFont="1" applyBorder="1" applyAlignment="1">
      <alignment horizontal="center"/>
    </xf>
    <xf numFmtId="0" fontId="0" fillId="2" borderId="5" xfId="0" applyFill="1" applyBorder="1"/>
    <xf numFmtId="0" fontId="0" fillId="2" borderId="22" xfId="0" applyFill="1" applyBorder="1"/>
    <xf numFmtId="0" fontId="32" fillId="0" borderId="5" xfId="0" applyFont="1" applyBorder="1"/>
    <xf numFmtId="3" fontId="0" fillId="0" borderId="32" xfId="0" applyNumberFormat="1" applyBorder="1"/>
    <xf numFmtId="0" fontId="4" fillId="11" borderId="33" xfId="0" applyFont="1" applyFill="1" applyBorder="1" applyAlignment="1">
      <alignment horizontal="right" vertical="center"/>
    </xf>
    <xf numFmtId="0" fontId="4" fillId="11" borderId="31" xfId="0" applyFont="1" applyFill="1" applyBorder="1" applyAlignment="1">
      <alignment horizontal="right" vertical="center"/>
    </xf>
    <xf numFmtId="0" fontId="0" fillId="0" borderId="34" xfId="0" applyBorder="1"/>
    <xf numFmtId="165" fontId="20" fillId="2" borderId="3" xfId="1" applyNumberFormat="1" applyFont="1" applyFill="1" applyBorder="1"/>
    <xf numFmtId="43" fontId="3" fillId="2" borderId="3" xfId="1" applyFont="1" applyFill="1" applyBorder="1"/>
    <xf numFmtId="0" fontId="0" fillId="0" borderId="35" xfId="0" applyBorder="1"/>
    <xf numFmtId="0" fontId="0" fillId="0" borderId="0" xfId="0" applyBorder="1"/>
    <xf numFmtId="0" fontId="7" fillId="0" borderId="3" xfId="0" applyFont="1" applyBorder="1"/>
    <xf numFmtId="0" fontId="0" fillId="0" borderId="36" xfId="0" applyBorder="1"/>
    <xf numFmtId="9" fontId="8" fillId="0" borderId="36" xfId="4" applyFont="1" applyFill="1" applyBorder="1"/>
    <xf numFmtId="0" fontId="0" fillId="0" borderId="37" xfId="0" applyBorder="1"/>
    <xf numFmtId="3" fontId="0" fillId="0" borderId="37" xfId="0" applyNumberFormat="1" applyBorder="1"/>
    <xf numFmtId="3" fontId="0" fillId="0" borderId="38" xfId="0" applyNumberFormat="1" applyBorder="1"/>
    <xf numFmtId="0" fontId="0" fillId="0" borderId="37" xfId="0" applyNumberFormat="1" applyBorder="1"/>
    <xf numFmtId="0" fontId="32" fillId="0" borderId="34" xfId="0" applyFont="1" applyBorder="1"/>
    <xf numFmtId="0" fontId="3" fillId="11" borderId="2" xfId="0" applyFont="1" applyFill="1" applyBorder="1" applyAlignment="1">
      <alignment horizontal="center" wrapText="1"/>
    </xf>
    <xf numFmtId="0" fontId="3" fillId="11" borderId="39" xfId="0" applyFont="1" applyFill="1" applyBorder="1" applyAlignment="1">
      <alignment horizontal="center"/>
    </xf>
    <xf numFmtId="0" fontId="0" fillId="13" borderId="0" xfId="0" applyFill="1" applyBorder="1" applyAlignment="1">
      <alignment horizontal="center" wrapText="1"/>
    </xf>
    <xf numFmtId="0" fontId="0" fillId="13" borderId="0" xfId="0" applyFill="1" applyBorder="1"/>
    <xf numFmtId="0" fontId="0" fillId="13" borderId="0" xfId="0" applyFill="1"/>
    <xf numFmtId="0" fontId="0" fillId="0" borderId="40" xfId="0" applyBorder="1"/>
    <xf numFmtId="0" fontId="0" fillId="0" borderId="40" xfId="0" applyNumberFormat="1" applyBorder="1"/>
    <xf numFmtId="0" fontId="0" fillId="0" borderId="32" xfId="0" applyNumberFormat="1" applyBorder="1"/>
    <xf numFmtId="0" fontId="0" fillId="0" borderId="37" xfId="0" pivotButton="1" applyBorder="1"/>
    <xf numFmtId="0" fontId="0" fillId="0" borderId="32" xfId="0" applyBorder="1"/>
    <xf numFmtId="0" fontId="33" fillId="0" borderId="39" xfId="0" applyFont="1" applyBorder="1" applyAlignment="1">
      <alignment horizontal="center"/>
    </xf>
    <xf numFmtId="165" fontId="34" fillId="0" borderId="39" xfId="1" applyNumberFormat="1" applyFont="1" applyBorder="1" applyAlignment="1">
      <alignment horizontal="center"/>
    </xf>
    <xf numFmtId="0" fontId="35" fillId="0" borderId="0" xfId="0" applyFont="1"/>
    <xf numFmtId="0" fontId="3" fillId="0" borderId="2" xfId="0" applyFont="1" applyBorder="1"/>
    <xf numFmtId="165" fontId="3" fillId="7" borderId="1" xfId="1" applyNumberFormat="1" applyFont="1" applyFill="1" applyBorder="1"/>
    <xf numFmtId="165" fontId="3" fillId="2" borderId="1" xfId="0" applyNumberFormat="1" applyFont="1" applyFill="1" applyBorder="1"/>
    <xf numFmtId="0" fontId="3" fillId="0" borderId="50" xfId="0" applyFont="1" applyBorder="1"/>
    <xf numFmtId="0" fontId="0" fillId="0" borderId="50" xfId="0" applyBorder="1"/>
    <xf numFmtId="0" fontId="4" fillId="11" borderId="2" xfId="0" applyFont="1" applyFill="1" applyBorder="1" applyAlignment="1">
      <alignment horizontal="left" vertical="center"/>
    </xf>
    <xf numFmtId="0" fontId="4" fillId="12" borderId="51" xfId="0" applyFont="1" applyFill="1" applyBorder="1" applyAlignment="1">
      <alignment horizontal="left" vertical="center"/>
    </xf>
    <xf numFmtId="0" fontId="4" fillId="12" borderId="52" xfId="0" applyFont="1" applyFill="1" applyBorder="1" applyAlignment="1">
      <alignment horizontal="left" vertical="center"/>
    </xf>
    <xf numFmtId="0" fontId="4" fillId="12" borderId="52" xfId="0" applyFont="1" applyFill="1" applyBorder="1" applyAlignment="1">
      <alignment horizontal="left" vertical="center" indent="2"/>
    </xf>
    <xf numFmtId="0" fontId="4" fillId="12" borderId="53" xfId="0" applyFont="1" applyFill="1" applyBorder="1" applyAlignment="1">
      <alignment horizontal="left" vertical="center"/>
    </xf>
    <xf numFmtId="0" fontId="4" fillId="11" borderId="39" xfId="0" applyFont="1" applyFill="1" applyBorder="1" applyAlignment="1">
      <alignment horizontal="right"/>
    </xf>
    <xf numFmtId="165" fontId="4" fillId="12" borderId="54" xfId="1" applyNumberFormat="1" applyFont="1" applyFill="1" applyBorder="1" applyAlignment="1">
      <alignment vertical="center"/>
    </xf>
    <xf numFmtId="165" fontId="4" fillId="12" borderId="55" xfId="1" applyNumberFormat="1" applyFont="1" applyFill="1" applyBorder="1" applyAlignment="1">
      <alignment vertical="center"/>
    </xf>
    <xf numFmtId="165" fontId="4" fillId="12" borderId="56" xfId="1" applyNumberFormat="1" applyFont="1" applyFill="1" applyBorder="1" applyAlignment="1">
      <alignment vertical="center"/>
    </xf>
    <xf numFmtId="177" fontId="0" fillId="0" borderId="0" xfId="1" applyNumberFormat="1" applyFont="1"/>
    <xf numFmtId="0" fontId="3" fillId="12" borderId="41" xfId="0" applyFont="1" applyFill="1" applyBorder="1" applyAlignment="1">
      <alignment horizontal="center"/>
    </xf>
    <xf numFmtId="0" fontId="3" fillId="12" borderId="42" xfId="0" applyFont="1" applyFill="1" applyBorder="1" applyAlignment="1">
      <alignment horizontal="center"/>
    </xf>
    <xf numFmtId="0" fontId="3" fillId="12" borderId="43" xfId="0" applyFont="1" applyFill="1" applyBorder="1" applyAlignment="1">
      <alignment horizontal="center" vertical="center"/>
    </xf>
    <xf numFmtId="0" fontId="3" fillId="12" borderId="44" xfId="0" applyFont="1" applyFill="1" applyBorder="1" applyAlignment="1">
      <alignment horizontal="center" vertical="center"/>
    </xf>
    <xf numFmtId="0" fontId="3" fillId="12" borderId="45" xfId="0" applyFont="1" applyFill="1" applyBorder="1" applyAlignment="1">
      <alignment horizontal="center" vertical="center"/>
    </xf>
    <xf numFmtId="0" fontId="3" fillId="12" borderId="41" xfId="0" applyFont="1" applyFill="1" applyBorder="1" applyAlignment="1">
      <alignment horizontal="center" vertical="center"/>
    </xf>
    <xf numFmtId="0" fontId="3" fillId="12" borderId="46" xfId="0" applyFont="1" applyFill="1" applyBorder="1" applyAlignment="1">
      <alignment horizontal="center" vertical="center"/>
    </xf>
    <xf numFmtId="0" fontId="3" fillId="12" borderId="4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15" fillId="14" borderId="47" xfId="0" applyFont="1" applyFill="1" applyBorder="1" applyAlignment="1">
      <alignment horizontal="left" wrapText="1"/>
    </xf>
    <xf numFmtId="0" fontId="15" fillId="14" borderId="48" xfId="0" applyFont="1" applyFill="1" applyBorder="1" applyAlignment="1">
      <alignment horizontal="left" wrapText="1"/>
    </xf>
    <xf numFmtId="0" fontId="15" fillId="14" borderId="49" xfId="0" applyFont="1" applyFill="1" applyBorder="1" applyAlignment="1">
      <alignment horizontal="left" wrapText="1"/>
    </xf>
    <xf numFmtId="0" fontId="14" fillId="9" borderId="16" xfId="0" applyFont="1" applyFill="1" applyBorder="1" applyAlignment="1">
      <alignment horizontal="right" vertical="center" wrapText="1"/>
    </xf>
    <xf numFmtId="0" fontId="14" fillId="9" borderId="17" xfId="0" applyFont="1" applyFill="1" applyBorder="1" applyAlignment="1">
      <alignment horizontal="right" vertical="center" wrapText="1"/>
    </xf>
    <xf numFmtId="0" fontId="14" fillId="9" borderId="16" xfId="0" applyFont="1" applyFill="1" applyBorder="1" applyAlignment="1">
      <alignment horizontal="left" vertical="center" wrapText="1"/>
    </xf>
    <xf numFmtId="0" fontId="14" fillId="9" borderId="17" xfId="0" applyFont="1" applyFill="1" applyBorder="1" applyAlignment="1">
      <alignment horizontal="left" vertical="center" wrapText="1"/>
    </xf>
    <xf numFmtId="0" fontId="15" fillId="14" borderId="47" xfId="0" applyFont="1" applyFill="1" applyBorder="1" applyAlignment="1">
      <alignment wrapText="1"/>
    </xf>
    <xf numFmtId="0" fontId="15" fillId="14" borderId="48" xfId="0" applyFont="1" applyFill="1" applyBorder="1" applyAlignment="1">
      <alignment wrapText="1"/>
    </xf>
    <xf numFmtId="0" fontId="15" fillId="14" borderId="49" xfId="0" applyFont="1" applyFill="1" applyBorder="1" applyAlignment="1">
      <alignment wrapText="1"/>
    </xf>
    <xf numFmtId="0" fontId="8" fillId="2" borderId="2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</cellXfs>
  <cellStyles count="5">
    <cellStyle name="Comma" xfId="1" builtinId="3"/>
    <cellStyle name="Currency" xfId="2" builtinId="4"/>
    <cellStyle name="Hyperlink" xfId="3" builtinId="8"/>
    <cellStyle name="Normal" xfId="0" builtinId="0"/>
    <cellStyle name="Percent" xfId="4" builtinId="5"/>
  </cellStyles>
  <dxfs count="46">
    <dxf>
      <font>
        <b/>
        <i val="0"/>
        <condense val="0"/>
        <extend val="0"/>
        <color indexed="10"/>
      </font>
      <fill>
        <patternFill>
          <bgColor indexed="13"/>
        </patternFill>
      </fill>
    </dxf>
    <dxf>
      <font>
        <b/>
        <i val="0"/>
        <condense val="0"/>
        <extend val="0"/>
        <color indexed="10"/>
      </font>
      <fill>
        <patternFill>
          <bgColor indexed="13"/>
        </patternFill>
      </fill>
    </dxf>
    <dxf>
      <font>
        <b/>
        <i val="0"/>
        <condense val="0"/>
        <extend val="0"/>
        <color indexed="10"/>
      </font>
      <fill>
        <patternFill>
          <bgColor indexed="13"/>
        </patternFill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  <fill>
        <patternFill>
          <bgColor indexed="13"/>
        </patternFill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  <fill>
        <patternFill>
          <bgColor indexed="13"/>
        </patternFill>
      </fill>
      <border>
        <left/>
        <right/>
        <top/>
        <bottom/>
      </border>
    </dxf>
    <dxf>
      <font>
        <color indexed="18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none"/>
      </fill>
    </dxf>
    <dxf>
      <fill>
        <patternFill patternType="none"/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numFmt numFmtId="3" formatCode="#,##0"/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ont>
        <b/>
      </font>
    </dxf>
    <dxf>
      <font>
        <b/>
      </font>
    </dxf>
    <dxf>
      <font>
        <b/>
      </font>
    </dxf>
    <dxf>
      <numFmt numFmtId="3" formatCode="#,##0"/>
    </dxf>
    <dxf>
      <font>
        <color indexed="18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none"/>
      </fill>
    </dxf>
    <dxf>
      <fill>
        <patternFill patternType="none"/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numFmt numFmtId="3" formatCode="#,##0"/>
    </dxf>
    <dxf>
      <numFmt numFmtId="3" formatCode="#,##0"/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numFmt numFmtId="3" formatCode="#,##0"/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4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2.xml"/><Relationship Id="rId20" Type="http://schemas.openxmlformats.org/officeDocument/2006/relationships/pivotCacheDefinition" Target="pivotCache/pivotCacheDefinition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1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motsin" refreshedDate="37012.384727662036" createdVersion="1" recordCount="1">
  <cacheSource type="worksheet">
    <worksheetSource ref="A9:Y10" sheet="DD-EGL"/>
  </cacheSource>
  <cacheFields count="25">
    <cacheField name="Enron Trader" numFmtId="0">
      <sharedItems count="4">
        <s v="No Activity"/>
        <s v="Adam Gross" u="1"/>
        <s v="Wade Hicks" u="1"/>
        <e v="#N/A" u="1"/>
      </sharedItems>
    </cacheField>
    <cacheField name="Period (Mo)" numFmtId="0">
      <sharedItems containsSemiMixedTypes="0" containsString="0" containsNumber="1" containsInteger="1" minValue="1" maxValue="1" count="1">
        <n v="1"/>
      </sharedItems>
    </cacheField>
    <cacheField name="Total Volume" numFmtId="0">
      <sharedItems containsSemiMixedTypes="0" containsString="0" containsNumber="1" containsInteger="1" minValue="0" maxValue="0" count="1">
        <n v="0"/>
      </sharedItems>
    </cacheField>
    <cacheField name="Activity Type " numFmtId="0">
      <sharedItems containsString="0" containsBlank="1" count="1">
        <m/>
      </sharedItems>
    </cacheField>
    <cacheField name="Customer " numFmtId="0">
      <sharedItems containsString="0" containsBlank="1" count="1">
        <m/>
      </sharedItems>
    </cacheField>
    <cacheField name="Major Commodity " numFmtId="0">
      <sharedItems containsBlank="1" count="2">
        <m/>
        <s v="Natural Gas Liquids" u="1"/>
      </sharedItems>
    </cacheField>
    <cacheField name="User Name " numFmtId="0">
      <sharedItems containsString="0" containsBlank="1" count="1">
        <m/>
      </sharedItems>
    </cacheField>
    <cacheField name="Dynegy User Name " numFmtId="0">
      <sharedItems containsString="0" containsBlank="1" count="1">
        <m/>
      </sharedItems>
    </cacheField>
    <cacheField name="Minor Commodity " numFmtId="0">
      <sharedItems containsString="0" containsBlank="1" count="1">
        <m/>
      </sharedItems>
    </cacheField>
    <cacheField name="Priority Of Service " numFmtId="0">
      <sharedItems containsString="0" containsBlank="1" count="1">
        <m/>
      </sharedItems>
    </cacheField>
    <cacheField name="Deal Type " numFmtId="0">
      <sharedItems containsString="0" containsBlank="1" count="1">
        <m/>
      </sharedItems>
    </cacheField>
    <cacheField name="Location " numFmtId="0">
      <sharedItems containsString="0" containsBlank="1" count="1">
        <m/>
      </sharedItems>
    </cacheField>
    <cacheField name="Pricing Mechanism " numFmtId="0">
      <sharedItems containsString="0" containsBlank="1" count="1">
        <m/>
      </sharedItems>
    </cacheField>
    <cacheField name="Settlement Type " numFmtId="0">
      <sharedItems containsString="0" containsBlank="1" count="1">
        <m/>
      </sharedItems>
    </cacheField>
    <cacheField name="Term " numFmtId="0">
      <sharedItems containsString="0" containsBlank="1" count="1">
        <m/>
      </sharedItems>
    </cacheField>
    <cacheField name="Term Start Date " numFmtId="0">
      <sharedItems containsString="0" containsBlank="1" count="1">
        <m/>
      </sharedItems>
    </cacheField>
    <cacheField name="Term End Date " numFmtId="0">
      <sharedItems containsString="0" containsBlank="1" count="1">
        <m/>
      </sharedItems>
    </cacheField>
    <cacheField name="Delivery Time " numFmtId="0">
      <sharedItems containsString="0" containsBlank="1" count="1">
        <m/>
      </sharedItems>
    </cacheField>
    <cacheField name="Transportation Description " numFmtId="0">
      <sharedItems containsString="0" containsBlank="1" count="1">
        <m/>
      </sharedItems>
    </cacheField>
    <cacheField name="Transaction Date " numFmtId="0">
      <sharedItems containsString="0" containsBlank="1" count="1">
        <m/>
      </sharedItems>
    </cacheField>
    <cacheField name="Transaction Time " numFmtId="0">
      <sharedItems containsString="0" containsBlank="1" count="1">
        <m/>
      </sharedItems>
    </cacheField>
    <cacheField name="Buy/Sell " numFmtId="0">
      <sharedItems containsString="0" containsBlank="1" count="1">
        <m/>
      </sharedItems>
    </cacheField>
    <cacheField name="Volume " numFmtId="0">
      <sharedItems containsString="0" containsBlank="1" count="1">
        <m/>
      </sharedItems>
    </cacheField>
    <cacheField name="Price " numFmtId="0">
      <sharedItems containsString="0" containsBlank="1" count="1">
        <m/>
      </sharedItems>
    </cacheField>
    <cacheField name="Deal Number " numFmtId="0">
      <sharedItems containsString="0" containsBlank="1" count="1"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motsin" refreshedDate="37012.384547453701" createdVersion="1" recordCount="5">
  <cacheSource type="worksheet">
    <worksheetSource ref="A10:Y15" sheet="DD-ENA"/>
  </cacheSource>
  <cacheFields count="25">
    <cacheField name="Enron Trader" numFmtId="0">
      <sharedItems count="16">
        <s v="Chris Germany"/>
        <s v="Dan Junek"/>
        <s v="John Arnold" u="1"/>
        <s v="Kelli Stevens" u="1"/>
        <s v="Narsimha Misra" u="1"/>
        <s v="Patrice Mims-Thurston" u="1"/>
        <s v="Scott Hendrickson" u="1"/>
        <s v="Susan Pereira" u="1"/>
        <s v="Vicki Versen" u="1"/>
        <e v="#N/A" u="1"/>
        <s v="Chad Pennix" u="1"/>
        <s v="John Massey" u="1"/>
        <s v="Robert Stalford" u="1"/>
        <s v="Tom May" u="1"/>
        <s v="Gautam Gupta" u="1"/>
        <s v="Geoffrey Storey" u="1"/>
      </sharedItems>
    </cacheField>
    <cacheField name="Period" numFmtId="0">
      <sharedItems containsSemiMixedTypes="0" containsString="0" containsNumber="1" containsInteger="1" minValue="1" maxValue="1" count="1">
        <n v="1"/>
      </sharedItems>
    </cacheField>
    <cacheField name="Total Volume" numFmtId="0">
      <sharedItems containsSemiMixedTypes="0" containsString="0" containsNumber="1" containsInteger="1" minValue="5000" maxValue="10000" count="2">
        <n v="5000"/>
        <n v="10000"/>
      </sharedItems>
    </cacheField>
    <cacheField name="Activity Type " numFmtId="0">
      <sharedItems count="1">
        <s v="Transaction"/>
      </sharedItems>
    </cacheField>
    <cacheField name="Customer " numFmtId="0">
      <sharedItems count="1">
        <s v="ENRON NORTH AMERICA CORP."/>
      </sharedItems>
    </cacheField>
    <cacheField name="Major Commodity " numFmtId="0">
      <sharedItems containsBlank="1" count="4">
        <s v="US Natural Gas"/>
        <s v="Coal" u="1"/>
        <s v="Power" u="1"/>
        <m u="1"/>
      </sharedItems>
    </cacheField>
    <cacheField name="User Name " numFmtId="0">
      <sharedItems count="2">
        <s v="ENECGERMANY"/>
        <s v="ENEJUNEK"/>
      </sharedItems>
    </cacheField>
    <cacheField name="Dynegy User Name " numFmtId="0">
      <sharedItems count="3">
        <s v="DYNCMCG"/>
        <s v="DYNFMOR"/>
        <s v="DYNTTU"/>
      </sharedItems>
    </cacheField>
    <cacheField name="Minor Commodity " numFmtId="0">
      <sharedItems count="1">
        <s v="ng.US Natural Gas"/>
      </sharedItems>
    </cacheField>
    <cacheField name="Priority Of Service " numFmtId="0">
      <sharedItems count="1">
        <s v="ng-pwr.Firm"/>
      </sharedItems>
    </cacheField>
    <cacheField name="Deal Type " numFmtId="0">
      <sharedItems count="1">
        <s v="Physical"/>
      </sharedItems>
    </cacheField>
    <cacheField name="Location " numFmtId="0">
      <sharedItems count="2">
        <s v="ng.TETCO ELA"/>
        <s v="ng.Columbia Gulf Onsh Pool"/>
      </sharedItems>
    </cacheField>
    <cacheField name="Pricing Mechanism " numFmtId="0">
      <sharedItems count="1">
        <s v="ng-pwr.Fixed Price"/>
      </sharedItems>
    </cacheField>
    <cacheField name="Settlement Type " numFmtId="0">
      <sharedItems containsString="0" containsBlank="1" count="1">
        <m/>
      </sharedItems>
    </cacheField>
    <cacheField name="Term " numFmtId="0">
      <sharedItems count="1">
        <s v="ng.Next Day"/>
      </sharedItems>
    </cacheField>
    <cacheField name="Term Start Date " numFmtId="0">
      <sharedItems containsSemiMixedTypes="0" containsNonDate="0" containsDate="1" containsString="0" minDate="2001-05-01T00:00:00" maxDate="2001-05-02T00:00:00" count="1">
        <d v="2001-05-01T00:00:00"/>
      </sharedItems>
    </cacheField>
    <cacheField name="Term End Date " numFmtId="0">
      <sharedItems containsSemiMixedTypes="0" containsNonDate="0" containsDate="1" containsString="0" minDate="2001-05-01T00:00:00" maxDate="2001-05-02T00:00:00" count="1">
        <d v="2001-05-01T00:00:00"/>
      </sharedItems>
    </cacheField>
    <cacheField name="Delivery Time " numFmtId="0">
      <sharedItems containsString="0" containsBlank="1" count="1">
        <m/>
      </sharedItems>
    </cacheField>
    <cacheField name="Transportation Description " numFmtId="0">
      <sharedItems containsString="0" containsBlank="1" count="1">
        <m/>
      </sharedItems>
    </cacheField>
    <cacheField name="Transaction Date " numFmtId="0">
      <sharedItems containsSemiMixedTypes="0" containsNonDate="0" containsDate="1" containsString="0" minDate="2001-04-30T00:00:00" maxDate="2001-05-01T00:00:00" count="1">
        <d v="2001-04-30T00:00:00"/>
      </sharedItems>
    </cacheField>
    <cacheField name="Transaction Time " numFmtId="0">
      <sharedItems count="5">
        <s v="09:51 A.M."/>
        <s v="09:57 A.M."/>
        <s v="08:30 A.M."/>
        <s v="10:03 A.M."/>
        <s v="10:05 A.M."/>
      </sharedItems>
    </cacheField>
    <cacheField name="Buy/Sell " numFmtId="0">
      <sharedItems count="1">
        <s v="BUY"/>
      </sharedItems>
    </cacheField>
    <cacheField name="Volume " numFmtId="0">
      <sharedItems containsSemiMixedTypes="0" containsString="0" containsNumber="1" containsInteger="1" minValue="5000" maxValue="10000" count="2">
        <n v="5000"/>
        <n v="10000"/>
      </sharedItems>
    </cacheField>
    <cacheField name="Price " numFmtId="0">
      <sharedItems containsSemiMixedTypes="0" containsString="0" containsNumber="1" minValue="4.6349999999999998" maxValue="4.72" count="4">
        <n v="4.6349999999999998"/>
        <n v="4.72"/>
        <n v="4.6900000000000004"/>
        <n v="4.6950000000000003"/>
      </sharedItems>
    </cacheField>
    <cacheField name="Deal Number " numFmtId="0">
      <sharedItems containsSemiMixedTypes="0" containsString="0" containsNumber="1" containsInteger="1" minValue="26921" maxValue="27068" count="5">
        <n v="27056"/>
        <n v="27062"/>
        <n v="26921"/>
        <n v="27066"/>
        <n v="2706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mmotsin" refreshedDate="37012.384637037037" createdVersion="1" recordCount="9">
  <cacheSource type="worksheet">
    <worksheetSource ref="A9:AA18" sheet="DD-EPM"/>
  </cacheSource>
  <cacheFields count="27">
    <cacheField name="Enron Trader" numFmtId="0">
      <sharedItems count="5">
        <s v="Clint Dean"/>
        <s v="Jeff King"/>
        <s v="Mike Carson"/>
        <e v="#N/A" u="1"/>
        <s v="Don Baughman" u="1"/>
      </sharedItems>
    </cacheField>
    <cacheField name="Hours" numFmtId="0">
      <sharedItems containsSemiMixedTypes="0" containsString="0" containsNumber="1" containsInteger="1" minValue="16" maxValue="16" count="1">
        <n v="16"/>
      </sharedItems>
    </cacheField>
    <cacheField name="Period" numFmtId="0">
      <sharedItems containsSemiMixedTypes="0" containsString="0" containsNumber="1" containsInteger="1" minValue="1" maxValue="92" count="5">
        <n v="59"/>
        <n v="92"/>
        <n v="30"/>
        <n v="1"/>
        <n v="3"/>
      </sharedItems>
    </cacheField>
    <cacheField name="Total Volume" numFmtId="0">
      <sharedItems containsSemiMixedTypes="0" containsString="0" containsNumber="1" containsInteger="1" minValue="800" maxValue="73600" count="5">
        <n v="47200"/>
        <n v="73600"/>
        <n v="24000"/>
        <n v="800"/>
        <n v="2400"/>
      </sharedItems>
    </cacheField>
    <cacheField name="Notional Value" numFmtId="0">
      <sharedItems containsSemiMixedTypes="0" containsString="0" containsNumber="1" containsInteger="1" minValue="39200" maxValue="2962400" count="8">
        <n v="2147600"/>
        <n v="2962400"/>
        <n v="1176000"/>
        <n v="39200"/>
        <n v="55200"/>
        <n v="1188000"/>
        <n v="145200"/>
        <n v="48800"/>
      </sharedItems>
    </cacheField>
    <cacheField name="Activity Type " numFmtId="0">
      <sharedItems count="1">
        <s v="Transaction"/>
      </sharedItems>
    </cacheField>
    <cacheField name="Customer " numFmtId="0">
      <sharedItems count="1">
        <s v="ENRON POWER MARKETING, IN"/>
      </sharedItems>
    </cacheField>
    <cacheField name="Major Commodity " numFmtId="0">
      <sharedItems containsBlank="1" count="2">
        <s v="Power"/>
        <m u="1"/>
      </sharedItems>
    </cacheField>
    <cacheField name="User Name " numFmtId="0">
      <sharedItems count="3">
        <s v="CDEANEPM"/>
        <s v="JKINGEPM"/>
        <s v="MCARSONEPM"/>
      </sharedItems>
    </cacheField>
    <cacheField name="Dynegy User Name " numFmtId="0">
      <sharedItems count="4">
        <s v="DYNMSTE"/>
        <s v="DYNATAY"/>
        <s v="DYNCMOOR"/>
        <s v="DYNSMCGI"/>
      </sharedItems>
    </cacheField>
    <cacheField name="Minor Commodity " numFmtId="0">
      <sharedItems count="1">
        <s v="pwr.East Power"/>
      </sharedItems>
    </cacheField>
    <cacheField name="Priority Of Service " numFmtId="0">
      <sharedItems count="1">
        <s v="ng-pwr.Firm"/>
      </sharedItems>
    </cacheField>
    <cacheField name="Deal Type " numFmtId="0">
      <sharedItems count="1">
        <s v="Physical"/>
      </sharedItems>
    </cacheField>
    <cacheField name="Location " numFmtId="0">
      <sharedItems count="4">
        <s v="pwr.Ercot"/>
        <s v="pwr.CE"/>
        <s v="pwr.Cinergy"/>
        <s v="pwr.TVA"/>
      </sharedItems>
    </cacheField>
    <cacheField name="Pricing Mechanism " numFmtId="0">
      <sharedItems count="1">
        <s v="ng-pwr.Fixed Price"/>
      </sharedItems>
    </cacheField>
    <cacheField name="Settlement Type " numFmtId="0">
      <sharedItems containsString="0" containsBlank="1" count="1">
        <m/>
      </sharedItems>
    </cacheField>
    <cacheField name="Term " numFmtId="0">
      <sharedItems count="5">
        <s v="pwr.Jan-Feb 02"/>
        <s v="pwr.Oct-Dec 02"/>
        <s v="pwr.East Coast Balance of Month Power"/>
        <s v="pwr.East Coast Spot Power"/>
        <s v="pwr.East Coast Balance of Week Power"/>
      </sharedItems>
    </cacheField>
    <cacheField name="Term Start Date " numFmtId="0">
      <sharedItems containsSemiMixedTypes="0" containsNonDate="0" containsDate="1" containsString="0" minDate="2001-05-01T00:00:00" maxDate="2002-10-02T00:00:00" count="4">
        <d v="2002-01-01T00:00:00"/>
        <d v="2002-10-01T00:00:00"/>
        <d v="2001-05-02T00:00:00"/>
        <d v="2001-05-01T00:00:00"/>
      </sharedItems>
    </cacheField>
    <cacheField name="Term End Date " numFmtId="0">
      <sharedItems containsSemiMixedTypes="0" containsNonDate="0" containsDate="1" containsString="0" minDate="2001-05-01T00:00:00" maxDate="2003-01-01T00:00:00" count="5">
        <d v="2002-02-28T00:00:00"/>
        <d v="2002-12-31T00:00:00"/>
        <d v="2001-05-31T00:00:00"/>
        <d v="2001-05-01T00:00:00"/>
        <d v="2001-05-04T00:00:00"/>
      </sharedItems>
    </cacheField>
    <cacheField name="Delivery Time " numFmtId="0">
      <sharedItems count="1">
        <s v="HE7-22CPT"/>
      </sharedItems>
    </cacheField>
    <cacheField name="Transportation Description " numFmtId="0">
      <sharedItems containsString="0" containsBlank="1" count="1">
        <m/>
      </sharedItems>
    </cacheField>
    <cacheField name="Transaction Date " numFmtId="0">
      <sharedItems containsSemiMixedTypes="0" containsNonDate="0" containsDate="1" containsString="0" minDate="2001-04-30T00:00:00" maxDate="2001-05-01T00:00:00" count="1">
        <d v="2001-04-30T00:00:00"/>
      </sharedItems>
    </cacheField>
    <cacheField name="Transaction Time " numFmtId="0">
      <sharedItems count="9">
        <s v="07:44 A.M."/>
        <s v="07:32 A.M."/>
        <s v="08:00 A.M."/>
        <s v="06:41 A.M."/>
        <s v="06:33 A.M."/>
        <s v="02:29 P.M."/>
        <s v="11:23 A.M."/>
        <s v="09:16 A.M."/>
        <s v="07:35 A.M."/>
      </sharedItems>
    </cacheField>
    <cacheField name="Buy/Sell " numFmtId="0">
      <sharedItems count="1">
        <s v="SELL"/>
      </sharedItems>
    </cacheField>
    <cacheField name="Volume " numFmtId="0">
      <sharedItems containsSemiMixedTypes="0" containsString="0" containsNumber="1" containsInteger="1" minValue="50" maxValue="50" count="1">
        <n v="50"/>
      </sharedItems>
    </cacheField>
    <cacheField name="Price " numFmtId="0">
      <sharedItems containsSemiMixedTypes="0" containsString="0" containsNumber="1" minValue="40.25" maxValue="69" count="7">
        <n v="45.5"/>
        <n v="40.25"/>
        <n v="49"/>
        <n v="69"/>
        <n v="49.5"/>
        <n v="60.5"/>
        <n v="61"/>
      </sharedItems>
    </cacheField>
    <cacheField name="Deal Number " numFmtId="0">
      <sharedItems containsSemiMixedTypes="0" containsString="0" containsNumber="1" containsInteger="1" minValue="26859" maxValue="27142" count="9">
        <n v="26883"/>
        <n v="26873"/>
        <n v="26897"/>
        <n v="26863"/>
        <n v="26859"/>
        <n v="27142"/>
        <n v="27088"/>
        <n v="27007"/>
        <n v="2687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mmotsin" refreshedDate="37008.37146840278" createdVersion="1" recordCount="491">
  <cacheSource type="worksheet">
    <worksheetSource ref="A9:AA500" sheet="DD-EPM"/>
  </cacheSource>
  <cacheFields count="27">
    <cacheField name="Enron Trader" numFmtId="0">
      <sharedItems count="4">
        <s v="Clint Dean"/>
        <s v="Don Baughman"/>
        <s v="Mike Carson"/>
        <e v="#N/A"/>
      </sharedItems>
    </cacheField>
    <cacheField name="Hours" numFmtId="0">
      <sharedItems containsMixedTypes="1" containsNumber="1" containsInteger="1" minValue="12" maxValue="16" count="3">
        <n v="16"/>
        <n v="12"/>
        <e v="#N/A"/>
      </sharedItems>
    </cacheField>
    <cacheField name="Period" numFmtId="0">
      <sharedItems containsSemiMixedTypes="0" containsString="0" containsNumber="1" containsInteger="1" minValue="1" maxValue="31" count="2">
        <n v="31"/>
        <n v="1"/>
      </sharedItems>
    </cacheField>
    <cacheField name="Total Volume" numFmtId="0">
      <sharedItems containsMixedTypes="1" containsNumber="1" containsInteger="1" minValue="600" maxValue="24800" count="4">
        <n v="24800"/>
        <n v="600"/>
        <n v="800"/>
        <e v="#N/A"/>
      </sharedItems>
    </cacheField>
    <cacheField name="Notional Value" numFmtId="0">
      <sharedItems containsMixedTypes="1" containsNumber="1" containsInteger="1" minValue="28800" maxValue="1376400" count="4">
        <n v="1376400"/>
        <n v="28800"/>
        <n v="34400"/>
        <e v="#N/A"/>
      </sharedItems>
    </cacheField>
    <cacheField name="Activity Type " numFmtId="0">
      <sharedItems containsBlank="1" count="2">
        <s v="Transaction"/>
        <m/>
      </sharedItems>
    </cacheField>
    <cacheField name="Customer " numFmtId="0">
      <sharedItems containsBlank="1" count="2">
        <s v="ENRON POWER MARKETING, IN"/>
        <m/>
      </sharedItems>
    </cacheField>
    <cacheField name="Major Commodity " numFmtId="0">
      <sharedItems containsBlank="1" count="2">
        <s v="Power"/>
        <m/>
      </sharedItems>
    </cacheField>
    <cacheField name="User Name " numFmtId="0">
      <sharedItems containsBlank="1" count="4">
        <s v="CDEANEPM"/>
        <s v="DBAUGHMANPHY"/>
        <s v="MCARSONEPM"/>
        <m/>
      </sharedItems>
    </cacheField>
    <cacheField name="Dynegy User Name " numFmtId="0">
      <sharedItems containsBlank="1" count="4">
        <s v="DYNMSTE"/>
        <s v="DYNRABE"/>
        <s v="DYNSMCGI"/>
        <m/>
      </sharedItems>
    </cacheField>
    <cacheField name="Minor Commodity " numFmtId="0">
      <sharedItems containsBlank="1" count="2">
        <s v="pwr.East Power"/>
        <m/>
      </sharedItems>
    </cacheField>
    <cacheField name="Priority Of Service " numFmtId="0">
      <sharedItems containsBlank="1" count="3">
        <s v="ng-pwr.Firm"/>
        <s v="pwr.NONFIRM"/>
        <m/>
      </sharedItems>
    </cacheField>
    <cacheField name="Deal Type " numFmtId="0">
      <sharedItems containsBlank="1" count="2">
        <s v="Physical"/>
        <m/>
      </sharedItems>
    </cacheField>
    <cacheField name="Location " numFmtId="0">
      <sharedItems containsBlank="1" count="4">
        <s v="pwr.Ercot"/>
        <s v="pwr.IP/Ameren"/>
        <s v="pwr.TVA"/>
        <m/>
      </sharedItems>
    </cacheField>
    <cacheField name="Pricing Mechanism " numFmtId="0">
      <sharedItems containsBlank="1" count="2">
        <s v="ng-pwr.Fixed Price"/>
        <m/>
      </sharedItems>
    </cacheField>
    <cacheField name="Settlement Type " numFmtId="0">
      <sharedItems containsString="0" containsBlank="1" count="1">
        <m/>
      </sharedItems>
    </cacheField>
    <cacheField name="Term " numFmtId="0">
      <sharedItems containsBlank="1" count="4">
        <s v="pwr.May01"/>
        <s v="pwr.Hourly Power"/>
        <s v="pwr.East Coast Spot Power"/>
        <m/>
      </sharedItems>
    </cacheField>
    <cacheField name="Term Start Date " numFmtId="0">
      <sharedItems containsDate="1" containsString="0" containsBlank="1" minDate="2001-04-26T00:00:00" maxDate="2001-05-02T00:00:00" count="4">
        <d v="2001-05-01T00:00:00"/>
        <d v="2001-04-26T00:00:00"/>
        <d v="2001-04-27T00:00:00"/>
        <m/>
      </sharedItems>
    </cacheField>
    <cacheField name="Term End Date " numFmtId="0">
      <sharedItems containsDate="1" containsString="0" containsBlank="1" minDate="2001-04-26T00:00:00" maxDate="2001-06-01T00:00:00" count="4">
        <d v="2001-05-31T00:00:00"/>
        <d v="2001-04-26T00:00:00"/>
        <d v="2001-04-27T00:00:00"/>
        <m/>
      </sharedItems>
    </cacheField>
    <cacheField name="Delivery Time " numFmtId="0">
      <sharedItems containsBlank="1" count="3">
        <s v="HE7-22CPT"/>
        <s v="HE 12 CPT"/>
        <m/>
      </sharedItems>
    </cacheField>
    <cacheField name="Transportation Description " numFmtId="0">
      <sharedItems containsString="0" containsBlank="1" count="1">
        <m/>
      </sharedItems>
    </cacheField>
    <cacheField name="Transaction Date " numFmtId="0">
      <sharedItems containsDate="1" containsString="0" containsBlank="1" minDate="2001-04-26T00:00:00" maxDate="2001-04-27T00:00:00" count="2">
        <d v="2001-04-26T00:00:00"/>
        <m/>
      </sharedItems>
    </cacheField>
    <cacheField name="Transaction Time " numFmtId="0">
      <sharedItems containsBlank="1" count="4">
        <s v="12:53 P.M."/>
        <s v="10:10 A.M."/>
        <s v="07:17 A.M."/>
        <m/>
      </sharedItems>
    </cacheField>
    <cacheField name="Buy/Sell " numFmtId="0">
      <sharedItems containsBlank="1" count="2">
        <s v="BUY"/>
        <m/>
      </sharedItems>
    </cacheField>
    <cacheField name="Volume " numFmtId="0">
      <sharedItems containsString="0" containsBlank="1" containsNumber="1" containsInteger="1" minValue="50" maxValue="50" count="2">
        <n v="50"/>
        <m/>
      </sharedItems>
    </cacheField>
    <cacheField name="Price " numFmtId="0">
      <sharedItems containsString="0" containsBlank="1" containsNumber="1" minValue="43" maxValue="55.5" count="4">
        <n v="55.5"/>
        <n v="48"/>
        <n v="43"/>
        <m/>
      </sharedItems>
    </cacheField>
    <cacheField name="Deal Number " numFmtId="0">
      <sharedItems containsString="0" containsBlank="1" containsNumber="1" containsInteger="1" minValue="26288" maxValue="26538" count="4">
        <n v="26538"/>
        <n v="26484"/>
        <n v="26288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mmotsin" refreshedDate="37012.38442962963" createdVersion="1" recordCount="20">
  <cacheSource type="worksheet">
    <worksheetSource ref="A15:T35" sheet="ICE-EPM"/>
  </cacheSource>
  <cacheFields count="20">
    <cacheField name="Trade Date" numFmtId="0">
      <sharedItems count="1">
        <s v="Apr-30-01"/>
      </sharedItems>
    </cacheField>
    <cacheField name="Deal ID" numFmtId="0">
      <sharedItems containsSemiMixedTypes="0" containsString="0" containsNumber="1" containsInteger="1" minValue="100573114" maxValue="876498082" count="19">
        <n v="100573114"/>
        <n v="636599802"/>
        <n v="168063431"/>
        <n v="107461401"/>
        <n v="191237981"/>
        <n v="876498082"/>
        <n v="150764077"/>
        <n v="210631465"/>
        <n v="153651073"/>
        <n v="121800893"/>
        <n v="207794293"/>
        <n v="102969810"/>
        <n v="411246037"/>
        <n v="143326353"/>
        <n v="206394895"/>
        <n v="109040438"/>
        <n v="313903007"/>
        <n v="331810119"/>
        <n v="149453655"/>
      </sharedItems>
    </cacheField>
    <cacheField name="Leg ID" numFmtId="0">
      <sharedItems containsString="0" containsBlank="1" containsNumber="1" containsInteger="1" minValue="35372103243" maxValue="36687254137" count="6">
        <m/>
        <n v="35372103243"/>
        <n v="35712477714"/>
        <n v="35555919922"/>
        <n v="36687253737"/>
        <n v="36687254137"/>
      </sharedItems>
    </cacheField>
    <cacheField name="B/S" numFmtId="0">
      <sharedItems count="2">
        <s v="Sold"/>
        <s v="Bought"/>
      </sharedItems>
    </cacheField>
    <cacheField name="Product" numFmtId="0">
      <sharedItems containsBlank="1" count="3">
        <s v="Firm-LD Peak"/>
        <m u="1"/>
        <s v="Firm-LD Off-Peak" u="1"/>
      </sharedItems>
    </cacheField>
    <cacheField name="Hub" numFmtId="0">
      <sharedItems count="3">
        <s v="Cin"/>
        <s v="Ent"/>
        <s v="TVA"/>
      </sharedItems>
    </cacheField>
    <cacheField name="Strip" numFmtId="0">
      <sharedItems containsDate="1" containsMixedTypes="1" minDate="2001-06-01T00:00:00" maxDate="2001-09-02T00:00:00" count="7">
        <s v="Next Day"/>
        <s v="Q4 01"/>
        <s v="Bal Month"/>
        <s v="Bal Week"/>
        <s v="Jul01-Aug01"/>
        <d v="2001-06-01T00:00:00"/>
        <d v="2001-09-01T00:00:00"/>
      </sharedItems>
    </cacheField>
    <cacheField name="START" numFmtId="0">
      <sharedItems count="6">
        <s v="May-01-01"/>
        <s v="Oct-01-01"/>
        <s v="May-02-01"/>
        <s v="Jul-01-01"/>
        <s v="Jun-01-01"/>
        <s v="Sep-01-01"/>
      </sharedItems>
    </cacheField>
    <cacheField name="END" numFmtId="0">
      <sharedItems count="7">
        <s v="May-01-01"/>
        <s v="Dec-31-01"/>
        <s v="May-31-01"/>
        <s v="May-04-01"/>
        <s v="Aug-31-01"/>
        <s v="Jun-30-01"/>
        <s v="Sep-30-01"/>
      </sharedItems>
    </cacheField>
    <cacheField name="Option" numFmtId="0">
      <sharedItems containsString="0" containsBlank="1" count="1">
        <m/>
      </sharedItems>
    </cacheField>
    <cacheField name="Strike" numFmtId="0">
      <sharedItems containsString="0" containsBlank="1" count="1">
        <m/>
      </sharedItems>
    </cacheField>
    <cacheField name="Style" numFmtId="0">
      <sharedItems containsString="0" containsBlank="1" count="1">
        <m/>
      </sharedItems>
    </cacheField>
    <cacheField name="Counterparty" numFmtId="0">
      <sharedItems count="5">
        <s v="Allegheny Energy Supply Company, LLC"/>
        <s v="American Electric Power Service Corp."/>
        <s v="El Paso Merchant Energy L.P."/>
        <s v="Williams Energy Marketing &amp; Trading Company"/>
        <s v="Reliant Energy Services, Inc."/>
      </sharedItems>
    </cacheField>
    <cacheField name="Price" numFmtId="0">
      <sharedItems containsSemiMixedTypes="0" containsString="0" containsNumber="1" minValue="44.75" maxValue="124.5" count="17">
        <n v="60.5"/>
        <n v="60"/>
        <n v="44.75"/>
        <n v="51.5"/>
        <n v="61"/>
        <n v="58"/>
        <n v="55"/>
        <n v="122.5"/>
        <n v="80.75"/>
        <n v="51"/>
        <n v="62"/>
        <n v="73"/>
        <n v="46.5"/>
        <n v="50.75"/>
        <n v="124.5"/>
        <n v="56.5"/>
        <n v="56"/>
      </sharedItems>
    </cacheField>
    <cacheField name="Price Units" numFmtId="0">
      <sharedItems count="1">
        <s v="USD / MWh"/>
      </sharedItems>
    </cacheField>
    <cacheField name="Qty Per Period" numFmtId="0">
      <sharedItems containsSemiMixedTypes="0" containsString="0" containsNumber="1" containsInteger="1" minValue="50" maxValue="50" count="1">
        <n v="50"/>
      </sharedItems>
    </cacheField>
    <cacheField name="Periods" numFmtId="0">
      <sharedItems count="1">
        <s v="Hourly"/>
      </sharedItems>
    </cacheField>
    <cacheField name="Total Quantity" numFmtId="0">
      <sharedItems containsSemiMixedTypes="0" containsString="0" containsNumber="1" containsInteger="1" minValue="800" maxValue="51200" count="6">
        <n v="800"/>
        <n v="51200"/>
        <n v="16800"/>
        <n v="2400"/>
        <n v="35200"/>
        <n v="15200"/>
      </sharedItems>
    </cacheField>
    <cacheField name="Qty Units" numFmtId="0">
      <sharedItems containsBlank="1" count="2">
        <s v="MWhs"/>
        <m u="1"/>
      </sharedItems>
    </cacheField>
    <cacheField name="Trader" numFmtId="0">
      <sharedItems containsBlank="1" count="8">
        <s v="Dorland , C"/>
        <s v="Herndon, R"/>
        <s v="Carson , M"/>
        <s v="Fischer, M" u="1"/>
        <s v="Motley, M" u="1"/>
        <m u="1"/>
        <s v="Crandall, S" u="1"/>
        <s v="Richter, J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r:id="rId1" refreshedBy="mmotsin" refreshedDate="37012.384301157406" createdVersion="1" recordCount="5">
  <cacheSource type="worksheet">
    <worksheetSource ref="A15:T20" sheet="ICE-ENA"/>
  </cacheSource>
  <cacheFields count="20">
    <cacheField name="Trade Date" numFmtId="0">
      <sharedItems count="1">
        <s v="Apr-30-01"/>
      </sharedItems>
    </cacheField>
    <cacheField name="Deal ID" numFmtId="0">
      <sharedItems containsSemiMixedTypes="0" containsString="0" containsNumber="1" containsInteger="1" minValue="183007827" maxValue="35165802658" count="5">
        <n v="35165802658"/>
        <n v="211237881"/>
        <n v="207613338"/>
        <n v="189944776"/>
        <n v="183007827"/>
      </sharedItems>
    </cacheField>
    <cacheField name="Leg ID" numFmtId="0">
      <sharedItems containsString="0" containsBlank="1" count="1">
        <m/>
      </sharedItems>
    </cacheField>
    <cacheField name="B/S" numFmtId="0">
      <sharedItems count="2">
        <s v="Bought"/>
        <s v="Sold"/>
      </sharedItems>
    </cacheField>
    <cacheField name="Product" numFmtId="0">
      <sharedItems containsBlank="1" count="10">
        <s v="NG Firm Phys, ID, GDD"/>
        <s v="NG Fin BS, LD1 for IF"/>
        <s v="Crude"/>
        <s v="Firm-LD Peak" u="1"/>
        <m u="1"/>
        <s v="NG Fin, FP for LD1" u="1"/>
        <s v="NG Fin BS, LD1 for GDM" u="1"/>
        <s v="NG Fin Sw Swap, IF for GDD" u="1"/>
        <s v="Gasoline Crack" u="1"/>
        <s v="NG Firm Phys, FP" u="1"/>
      </sharedItems>
    </cacheField>
    <cacheField name="Hub" numFmtId="0">
      <sharedItems count="4">
        <s v="Transco Z-6 (NY)"/>
        <s v="CNG-SP"/>
        <s v="Transco Z-6 (non-NY)"/>
        <s v="WTI 1st line swap"/>
      </sharedItems>
    </cacheField>
    <cacheField name="Strip" numFmtId="0">
      <sharedItems count="3">
        <s v="Next Day Gas"/>
        <s v="Nov01-Mar02"/>
        <s v="Cal 02"/>
      </sharedItems>
    </cacheField>
    <cacheField name="START" numFmtId="0">
      <sharedItems count="3">
        <s v="May-01-01"/>
        <s v="Nov-01-01"/>
        <s v="Jan-01-02"/>
      </sharedItems>
    </cacheField>
    <cacheField name="END" numFmtId="0">
      <sharedItems count="3">
        <s v="May-01-01"/>
        <s v="Mar-31-02"/>
        <s v="Dec-31-02"/>
      </sharedItems>
    </cacheField>
    <cacheField name="Option" numFmtId="0">
      <sharedItems containsString="0" containsBlank="1" count="1">
        <m/>
      </sharedItems>
    </cacheField>
    <cacheField name="Strike" numFmtId="0">
      <sharedItems containsString="0" containsBlank="1" count="1">
        <m/>
      </sharedItems>
    </cacheField>
    <cacheField name="Style" numFmtId="0">
      <sharedItems containsString="0" containsBlank="1" count="1">
        <m/>
      </sharedItems>
    </cacheField>
    <cacheField name="Counterparty" numFmtId="0">
      <sharedItems count="4">
        <s v="AEP Energy Services, Inc."/>
        <s v="El Paso Merchant Energy L.P."/>
        <s v="Aquila Energy Marketing Corp"/>
        <s v="Chase Manhattan Bank"/>
      </sharedItems>
    </cacheField>
    <cacheField name="Price" numFmtId="0">
      <sharedItems containsSemiMixedTypes="0" containsString="0" containsNumber="1" minValue="0" maxValue="25.66" count="3">
        <n v="0"/>
        <n v="0.48499999999999999"/>
        <n v="25.66"/>
      </sharedItems>
    </cacheField>
    <cacheField name="Price Units" numFmtId="0">
      <sharedItems count="2">
        <s v="USD / MMBtu"/>
        <s v="USD / bbl"/>
      </sharedItems>
    </cacheField>
    <cacheField name="Qty Per Period" numFmtId="0">
      <sharedItems containsSemiMixedTypes="0" containsString="0" containsNumber="1" containsInteger="1" minValue="5000" maxValue="10000" count="2">
        <n v="5000"/>
        <n v="10000"/>
      </sharedItems>
    </cacheField>
    <cacheField name="Periods" numFmtId="0">
      <sharedItems count="2">
        <s v="Daily"/>
        <s v="Monthly"/>
      </sharedItems>
    </cacheField>
    <cacheField name="Total Quantity" numFmtId="0">
      <sharedItems containsSemiMixedTypes="0" containsString="0" containsNumber="1" containsInteger="1" minValue="5000" maxValue="1510000" count="4">
        <n v="5000"/>
        <n v="1510000"/>
        <n v="10000"/>
        <n v="120000"/>
      </sharedItems>
    </cacheField>
    <cacheField name="Qty Units" numFmtId="0">
      <sharedItems containsBlank="1" count="4">
        <s v="MMBtus"/>
        <s v="bbl"/>
        <s v="MWhs" u="1"/>
        <m u="1"/>
      </sharedItems>
    </cacheField>
    <cacheField name="Trader" numFmtId="0">
      <sharedItems containsBlank="1" count="14">
        <s v="Pimenov, V"/>
        <s v="Mckay, B"/>
        <s v="White , B"/>
        <s v="Carson , M" u="1"/>
        <s v="Dorland , C" u="1"/>
        <s v="Fischer, M" u="1"/>
        <s v="Herndon, R" u="1"/>
        <s v="Motley, M" u="1"/>
        <m u="1"/>
        <s v="Crandall, S" u="1"/>
        <s v="Arnold, J" u="1"/>
        <s v="Storey, G" u="1"/>
        <s v="Quigley, D" u="1"/>
        <s v="Gagliardi, L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1"/>
    <x v="0"/>
    <x v="1"/>
  </r>
  <r>
    <x v="1"/>
    <x v="0"/>
    <x v="0"/>
    <x v="0"/>
    <x v="0"/>
    <x v="0"/>
    <x v="1"/>
    <x v="1"/>
    <x v="0"/>
    <x v="0"/>
    <x v="0"/>
    <x v="1"/>
    <x v="0"/>
    <x v="0"/>
    <x v="0"/>
    <x v="0"/>
    <x v="0"/>
    <x v="0"/>
    <x v="0"/>
    <x v="0"/>
    <x v="2"/>
    <x v="0"/>
    <x v="0"/>
    <x v="1"/>
    <x v="2"/>
  </r>
  <r>
    <x v="1"/>
    <x v="0"/>
    <x v="0"/>
    <x v="0"/>
    <x v="0"/>
    <x v="0"/>
    <x v="1"/>
    <x v="2"/>
    <x v="0"/>
    <x v="0"/>
    <x v="0"/>
    <x v="1"/>
    <x v="0"/>
    <x v="0"/>
    <x v="0"/>
    <x v="0"/>
    <x v="0"/>
    <x v="0"/>
    <x v="0"/>
    <x v="0"/>
    <x v="3"/>
    <x v="0"/>
    <x v="0"/>
    <x v="2"/>
    <x v="3"/>
  </r>
  <r>
    <x v="1"/>
    <x v="0"/>
    <x v="1"/>
    <x v="0"/>
    <x v="0"/>
    <x v="0"/>
    <x v="1"/>
    <x v="2"/>
    <x v="0"/>
    <x v="0"/>
    <x v="0"/>
    <x v="1"/>
    <x v="0"/>
    <x v="0"/>
    <x v="0"/>
    <x v="0"/>
    <x v="0"/>
    <x v="0"/>
    <x v="0"/>
    <x v="0"/>
    <x v="4"/>
    <x v="0"/>
    <x v="1"/>
    <x v="3"/>
    <x v="4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9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1"/>
    <x v="1"/>
    <x v="1"/>
    <x v="0"/>
    <x v="0"/>
    <x v="0"/>
    <x v="0"/>
    <x v="0"/>
    <x v="0"/>
    <x v="0"/>
    <x v="0"/>
    <x v="0"/>
    <x v="0"/>
    <x v="0"/>
    <x v="1"/>
    <x v="1"/>
    <x v="1"/>
    <x v="0"/>
    <x v="0"/>
    <x v="0"/>
    <x v="1"/>
    <x v="0"/>
    <x v="0"/>
    <x v="1"/>
    <x v="1"/>
  </r>
  <r>
    <x v="1"/>
    <x v="0"/>
    <x v="2"/>
    <x v="2"/>
    <x v="2"/>
    <x v="0"/>
    <x v="0"/>
    <x v="0"/>
    <x v="1"/>
    <x v="1"/>
    <x v="0"/>
    <x v="0"/>
    <x v="0"/>
    <x v="1"/>
    <x v="0"/>
    <x v="0"/>
    <x v="2"/>
    <x v="2"/>
    <x v="2"/>
    <x v="0"/>
    <x v="0"/>
    <x v="0"/>
    <x v="2"/>
    <x v="0"/>
    <x v="0"/>
    <x v="2"/>
    <x v="2"/>
  </r>
  <r>
    <x v="1"/>
    <x v="0"/>
    <x v="3"/>
    <x v="3"/>
    <x v="3"/>
    <x v="0"/>
    <x v="0"/>
    <x v="0"/>
    <x v="1"/>
    <x v="1"/>
    <x v="0"/>
    <x v="0"/>
    <x v="0"/>
    <x v="1"/>
    <x v="0"/>
    <x v="0"/>
    <x v="3"/>
    <x v="3"/>
    <x v="3"/>
    <x v="0"/>
    <x v="0"/>
    <x v="0"/>
    <x v="3"/>
    <x v="0"/>
    <x v="0"/>
    <x v="2"/>
    <x v="3"/>
  </r>
  <r>
    <x v="2"/>
    <x v="0"/>
    <x v="3"/>
    <x v="3"/>
    <x v="4"/>
    <x v="0"/>
    <x v="0"/>
    <x v="0"/>
    <x v="2"/>
    <x v="1"/>
    <x v="0"/>
    <x v="0"/>
    <x v="0"/>
    <x v="2"/>
    <x v="0"/>
    <x v="0"/>
    <x v="3"/>
    <x v="3"/>
    <x v="3"/>
    <x v="0"/>
    <x v="0"/>
    <x v="0"/>
    <x v="4"/>
    <x v="0"/>
    <x v="0"/>
    <x v="3"/>
    <x v="4"/>
  </r>
  <r>
    <x v="2"/>
    <x v="0"/>
    <x v="2"/>
    <x v="2"/>
    <x v="5"/>
    <x v="0"/>
    <x v="0"/>
    <x v="0"/>
    <x v="2"/>
    <x v="2"/>
    <x v="0"/>
    <x v="0"/>
    <x v="0"/>
    <x v="3"/>
    <x v="0"/>
    <x v="0"/>
    <x v="2"/>
    <x v="2"/>
    <x v="2"/>
    <x v="0"/>
    <x v="0"/>
    <x v="0"/>
    <x v="5"/>
    <x v="0"/>
    <x v="0"/>
    <x v="4"/>
    <x v="5"/>
  </r>
  <r>
    <x v="2"/>
    <x v="0"/>
    <x v="2"/>
    <x v="2"/>
    <x v="2"/>
    <x v="0"/>
    <x v="0"/>
    <x v="0"/>
    <x v="2"/>
    <x v="2"/>
    <x v="0"/>
    <x v="0"/>
    <x v="0"/>
    <x v="3"/>
    <x v="0"/>
    <x v="0"/>
    <x v="2"/>
    <x v="2"/>
    <x v="2"/>
    <x v="0"/>
    <x v="0"/>
    <x v="0"/>
    <x v="6"/>
    <x v="0"/>
    <x v="0"/>
    <x v="2"/>
    <x v="6"/>
  </r>
  <r>
    <x v="2"/>
    <x v="0"/>
    <x v="4"/>
    <x v="4"/>
    <x v="6"/>
    <x v="0"/>
    <x v="0"/>
    <x v="0"/>
    <x v="2"/>
    <x v="2"/>
    <x v="0"/>
    <x v="0"/>
    <x v="0"/>
    <x v="3"/>
    <x v="0"/>
    <x v="0"/>
    <x v="4"/>
    <x v="2"/>
    <x v="4"/>
    <x v="0"/>
    <x v="0"/>
    <x v="0"/>
    <x v="7"/>
    <x v="0"/>
    <x v="0"/>
    <x v="5"/>
    <x v="7"/>
  </r>
  <r>
    <x v="2"/>
    <x v="0"/>
    <x v="3"/>
    <x v="3"/>
    <x v="7"/>
    <x v="0"/>
    <x v="0"/>
    <x v="0"/>
    <x v="2"/>
    <x v="3"/>
    <x v="0"/>
    <x v="0"/>
    <x v="0"/>
    <x v="3"/>
    <x v="0"/>
    <x v="0"/>
    <x v="3"/>
    <x v="3"/>
    <x v="3"/>
    <x v="0"/>
    <x v="0"/>
    <x v="0"/>
    <x v="8"/>
    <x v="0"/>
    <x v="0"/>
    <x v="6"/>
    <x v="8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491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1"/>
    <x v="1"/>
    <x v="1"/>
    <x v="0"/>
    <x v="0"/>
    <x v="0"/>
    <x v="1"/>
    <x v="1"/>
    <x v="0"/>
    <x v="1"/>
    <x v="0"/>
    <x v="1"/>
    <x v="0"/>
    <x v="0"/>
    <x v="1"/>
    <x v="1"/>
    <x v="1"/>
    <x v="1"/>
    <x v="0"/>
    <x v="0"/>
    <x v="1"/>
    <x v="0"/>
    <x v="0"/>
    <x v="1"/>
    <x v="1"/>
  </r>
  <r>
    <x v="2"/>
    <x v="0"/>
    <x v="1"/>
    <x v="2"/>
    <x v="2"/>
    <x v="0"/>
    <x v="0"/>
    <x v="0"/>
    <x v="2"/>
    <x v="2"/>
    <x v="0"/>
    <x v="0"/>
    <x v="0"/>
    <x v="2"/>
    <x v="0"/>
    <x v="0"/>
    <x v="2"/>
    <x v="2"/>
    <x v="2"/>
    <x v="0"/>
    <x v="0"/>
    <x v="0"/>
    <x v="2"/>
    <x v="0"/>
    <x v="0"/>
    <x v="2"/>
    <x v="2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20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1"/>
    <x v="0"/>
    <x v="0"/>
    <x v="0"/>
    <x v="0"/>
    <x v="0"/>
    <x v="0"/>
    <x v="0"/>
    <x v="0"/>
    <x v="0"/>
    <x v="0"/>
    <x v="1"/>
    <x v="0"/>
    <x v="0"/>
    <x v="0"/>
    <x v="0"/>
    <x v="0"/>
    <x v="0"/>
    <x v="0"/>
  </r>
  <r>
    <x v="0"/>
    <x v="2"/>
    <x v="0"/>
    <x v="0"/>
    <x v="0"/>
    <x v="0"/>
    <x v="0"/>
    <x v="0"/>
    <x v="0"/>
    <x v="0"/>
    <x v="0"/>
    <x v="0"/>
    <x v="1"/>
    <x v="1"/>
    <x v="0"/>
    <x v="0"/>
    <x v="0"/>
    <x v="0"/>
    <x v="0"/>
    <x v="0"/>
  </r>
  <r>
    <x v="0"/>
    <x v="3"/>
    <x v="0"/>
    <x v="0"/>
    <x v="0"/>
    <x v="1"/>
    <x v="1"/>
    <x v="1"/>
    <x v="1"/>
    <x v="0"/>
    <x v="0"/>
    <x v="0"/>
    <x v="1"/>
    <x v="2"/>
    <x v="0"/>
    <x v="0"/>
    <x v="0"/>
    <x v="1"/>
    <x v="0"/>
    <x v="1"/>
  </r>
  <r>
    <x v="0"/>
    <x v="4"/>
    <x v="0"/>
    <x v="0"/>
    <x v="0"/>
    <x v="0"/>
    <x v="2"/>
    <x v="2"/>
    <x v="2"/>
    <x v="0"/>
    <x v="0"/>
    <x v="0"/>
    <x v="1"/>
    <x v="3"/>
    <x v="0"/>
    <x v="0"/>
    <x v="0"/>
    <x v="2"/>
    <x v="0"/>
    <x v="0"/>
  </r>
  <r>
    <x v="0"/>
    <x v="5"/>
    <x v="0"/>
    <x v="0"/>
    <x v="0"/>
    <x v="1"/>
    <x v="0"/>
    <x v="0"/>
    <x v="0"/>
    <x v="0"/>
    <x v="0"/>
    <x v="0"/>
    <x v="1"/>
    <x v="4"/>
    <x v="0"/>
    <x v="0"/>
    <x v="0"/>
    <x v="0"/>
    <x v="0"/>
    <x v="2"/>
  </r>
  <r>
    <x v="0"/>
    <x v="6"/>
    <x v="0"/>
    <x v="0"/>
    <x v="0"/>
    <x v="1"/>
    <x v="0"/>
    <x v="0"/>
    <x v="0"/>
    <x v="0"/>
    <x v="0"/>
    <x v="0"/>
    <x v="1"/>
    <x v="5"/>
    <x v="0"/>
    <x v="0"/>
    <x v="0"/>
    <x v="0"/>
    <x v="0"/>
    <x v="2"/>
  </r>
  <r>
    <x v="0"/>
    <x v="7"/>
    <x v="0"/>
    <x v="0"/>
    <x v="0"/>
    <x v="0"/>
    <x v="3"/>
    <x v="2"/>
    <x v="3"/>
    <x v="0"/>
    <x v="0"/>
    <x v="0"/>
    <x v="2"/>
    <x v="4"/>
    <x v="0"/>
    <x v="0"/>
    <x v="0"/>
    <x v="3"/>
    <x v="0"/>
    <x v="0"/>
  </r>
  <r>
    <x v="0"/>
    <x v="8"/>
    <x v="0"/>
    <x v="0"/>
    <x v="0"/>
    <x v="1"/>
    <x v="0"/>
    <x v="0"/>
    <x v="0"/>
    <x v="0"/>
    <x v="0"/>
    <x v="0"/>
    <x v="1"/>
    <x v="6"/>
    <x v="0"/>
    <x v="0"/>
    <x v="0"/>
    <x v="0"/>
    <x v="0"/>
    <x v="2"/>
  </r>
  <r>
    <x v="0"/>
    <x v="9"/>
    <x v="1"/>
    <x v="1"/>
    <x v="0"/>
    <x v="2"/>
    <x v="4"/>
    <x v="3"/>
    <x v="4"/>
    <x v="0"/>
    <x v="0"/>
    <x v="0"/>
    <x v="2"/>
    <x v="7"/>
    <x v="0"/>
    <x v="0"/>
    <x v="0"/>
    <x v="4"/>
    <x v="0"/>
    <x v="1"/>
  </r>
  <r>
    <x v="0"/>
    <x v="10"/>
    <x v="0"/>
    <x v="1"/>
    <x v="0"/>
    <x v="2"/>
    <x v="5"/>
    <x v="4"/>
    <x v="5"/>
    <x v="0"/>
    <x v="0"/>
    <x v="0"/>
    <x v="3"/>
    <x v="8"/>
    <x v="0"/>
    <x v="0"/>
    <x v="0"/>
    <x v="2"/>
    <x v="0"/>
    <x v="1"/>
  </r>
  <r>
    <x v="0"/>
    <x v="11"/>
    <x v="0"/>
    <x v="0"/>
    <x v="0"/>
    <x v="0"/>
    <x v="0"/>
    <x v="0"/>
    <x v="0"/>
    <x v="0"/>
    <x v="0"/>
    <x v="0"/>
    <x v="1"/>
    <x v="9"/>
    <x v="0"/>
    <x v="0"/>
    <x v="0"/>
    <x v="0"/>
    <x v="0"/>
    <x v="0"/>
  </r>
  <r>
    <x v="0"/>
    <x v="12"/>
    <x v="0"/>
    <x v="0"/>
    <x v="0"/>
    <x v="1"/>
    <x v="3"/>
    <x v="2"/>
    <x v="3"/>
    <x v="0"/>
    <x v="0"/>
    <x v="0"/>
    <x v="1"/>
    <x v="10"/>
    <x v="0"/>
    <x v="0"/>
    <x v="0"/>
    <x v="3"/>
    <x v="0"/>
    <x v="2"/>
  </r>
  <r>
    <x v="0"/>
    <x v="13"/>
    <x v="2"/>
    <x v="0"/>
    <x v="0"/>
    <x v="1"/>
    <x v="3"/>
    <x v="2"/>
    <x v="3"/>
    <x v="0"/>
    <x v="0"/>
    <x v="0"/>
    <x v="2"/>
    <x v="4"/>
    <x v="0"/>
    <x v="0"/>
    <x v="0"/>
    <x v="3"/>
    <x v="0"/>
    <x v="2"/>
  </r>
  <r>
    <x v="0"/>
    <x v="14"/>
    <x v="0"/>
    <x v="1"/>
    <x v="0"/>
    <x v="0"/>
    <x v="5"/>
    <x v="4"/>
    <x v="5"/>
    <x v="0"/>
    <x v="0"/>
    <x v="0"/>
    <x v="4"/>
    <x v="11"/>
    <x v="0"/>
    <x v="0"/>
    <x v="0"/>
    <x v="2"/>
    <x v="0"/>
    <x v="0"/>
  </r>
  <r>
    <x v="0"/>
    <x v="15"/>
    <x v="3"/>
    <x v="0"/>
    <x v="0"/>
    <x v="2"/>
    <x v="6"/>
    <x v="5"/>
    <x v="6"/>
    <x v="0"/>
    <x v="0"/>
    <x v="0"/>
    <x v="1"/>
    <x v="12"/>
    <x v="0"/>
    <x v="0"/>
    <x v="0"/>
    <x v="5"/>
    <x v="0"/>
    <x v="1"/>
  </r>
  <r>
    <x v="0"/>
    <x v="16"/>
    <x v="0"/>
    <x v="0"/>
    <x v="0"/>
    <x v="1"/>
    <x v="6"/>
    <x v="5"/>
    <x v="6"/>
    <x v="0"/>
    <x v="0"/>
    <x v="0"/>
    <x v="1"/>
    <x v="13"/>
    <x v="0"/>
    <x v="0"/>
    <x v="0"/>
    <x v="5"/>
    <x v="0"/>
    <x v="1"/>
  </r>
  <r>
    <x v="0"/>
    <x v="17"/>
    <x v="0"/>
    <x v="0"/>
    <x v="0"/>
    <x v="1"/>
    <x v="4"/>
    <x v="3"/>
    <x v="4"/>
    <x v="0"/>
    <x v="0"/>
    <x v="0"/>
    <x v="1"/>
    <x v="14"/>
    <x v="0"/>
    <x v="0"/>
    <x v="0"/>
    <x v="4"/>
    <x v="0"/>
    <x v="1"/>
  </r>
  <r>
    <x v="0"/>
    <x v="18"/>
    <x v="4"/>
    <x v="0"/>
    <x v="0"/>
    <x v="2"/>
    <x v="3"/>
    <x v="2"/>
    <x v="3"/>
    <x v="0"/>
    <x v="0"/>
    <x v="0"/>
    <x v="2"/>
    <x v="15"/>
    <x v="0"/>
    <x v="0"/>
    <x v="0"/>
    <x v="3"/>
    <x v="0"/>
    <x v="2"/>
  </r>
  <r>
    <x v="0"/>
    <x v="18"/>
    <x v="5"/>
    <x v="1"/>
    <x v="0"/>
    <x v="0"/>
    <x v="3"/>
    <x v="2"/>
    <x v="3"/>
    <x v="0"/>
    <x v="0"/>
    <x v="0"/>
    <x v="2"/>
    <x v="16"/>
    <x v="0"/>
    <x v="0"/>
    <x v="0"/>
    <x v="3"/>
    <x v="0"/>
    <x v="2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count="5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1"/>
    <x v="0"/>
    <x v="1"/>
    <x v="1"/>
    <x v="1"/>
    <x v="1"/>
    <x v="1"/>
    <x v="1"/>
    <x v="0"/>
    <x v="0"/>
    <x v="0"/>
    <x v="1"/>
    <x v="1"/>
    <x v="0"/>
    <x v="1"/>
    <x v="0"/>
    <x v="1"/>
    <x v="0"/>
    <x v="1"/>
  </r>
  <r>
    <x v="0"/>
    <x v="2"/>
    <x v="0"/>
    <x v="0"/>
    <x v="0"/>
    <x v="2"/>
    <x v="0"/>
    <x v="0"/>
    <x v="0"/>
    <x v="0"/>
    <x v="0"/>
    <x v="0"/>
    <x v="0"/>
    <x v="0"/>
    <x v="0"/>
    <x v="0"/>
    <x v="0"/>
    <x v="0"/>
    <x v="0"/>
    <x v="0"/>
  </r>
  <r>
    <x v="0"/>
    <x v="3"/>
    <x v="0"/>
    <x v="0"/>
    <x v="0"/>
    <x v="0"/>
    <x v="0"/>
    <x v="0"/>
    <x v="0"/>
    <x v="0"/>
    <x v="0"/>
    <x v="0"/>
    <x v="2"/>
    <x v="0"/>
    <x v="0"/>
    <x v="1"/>
    <x v="0"/>
    <x v="2"/>
    <x v="0"/>
    <x v="0"/>
  </r>
  <r>
    <x v="0"/>
    <x v="4"/>
    <x v="0"/>
    <x v="0"/>
    <x v="2"/>
    <x v="3"/>
    <x v="2"/>
    <x v="2"/>
    <x v="2"/>
    <x v="0"/>
    <x v="0"/>
    <x v="0"/>
    <x v="3"/>
    <x v="2"/>
    <x v="1"/>
    <x v="1"/>
    <x v="1"/>
    <x v="3"/>
    <x v="1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name="PivotTable5" cacheId="5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9:E14" firstHeaderRow="1" firstDataRow="2" firstDataCol="3"/>
  <pivotFields count="20"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 defaultSubtotal="0">
      <items count="10">
        <item m="1" x="3"/>
        <item m="1" x="4"/>
        <item m="1" x="5"/>
        <item m="1" x="6"/>
        <item x="1"/>
        <item m="1" x="7"/>
        <item x="0"/>
        <item m="1" x="8"/>
        <item m="1" x="9"/>
        <item x="2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axis="axisRow" compact="0" outline="0" subtotalTop="0" showAll="0" includeNewItemsInFilter="1">
      <items count="5">
        <item m="1" x="2"/>
        <item m="1" x="3"/>
        <item x="0"/>
        <item x="1"/>
        <item t="default"/>
      </items>
    </pivotField>
    <pivotField axis="axisRow" compact="0" outline="0" subtotalTop="0" showAll="0" includeNewItemsInFilter="1" defaultSubtotal="0">
      <items count="14">
        <item m="1" x="3"/>
        <item m="1" x="4"/>
        <item m="1" x="5"/>
        <item m="1" x="6"/>
        <item m="1" x="7"/>
        <item m="1" x="8"/>
        <item m="1" x="9"/>
        <item m="1" x="10"/>
        <item m="1" x="11"/>
        <item x="1"/>
        <item m="1" x="12"/>
        <item m="1" x="13"/>
        <item x="0"/>
        <item x="2"/>
      </items>
    </pivotField>
  </pivotFields>
  <rowFields count="3">
    <field x="19"/>
    <field x="4"/>
    <field x="18"/>
  </rowFields>
  <rowItems count="4">
    <i>
      <x v="9"/>
      <x v="4"/>
      <x v="2"/>
    </i>
    <i>
      <x v="12"/>
      <x v="6"/>
      <x v="2"/>
    </i>
    <i>
      <x v="13"/>
      <x v="9"/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Transactions" fld="1" subtotal="count" baseField="0" baseItem="0" numFmtId="3"/>
    <dataField name="Volume" fld="17" baseField="0" baseItem="0" numFmtId="3"/>
  </dataFields>
  <formats count="1">
    <format dxfId="44">
      <pivotArea dataOnly="0" outline="0" fieldPosition="0">
        <references count="1">
          <reference field="4294967294" count="0"/>
        </references>
      </pivotArea>
    </format>
  </format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2" cacheId="4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G9:K14" firstHeaderRow="1" firstDataRow="2" firstDataCol="3"/>
  <pivotFields count="20"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 defaultSubtotal="0">
      <items count="3">
        <item x="0"/>
        <item m="1" x="1"/>
        <item m="1" x="2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axis="axisRow" compact="0" outline="0" subtotalTop="0" showAll="0" includeNewItemsInFilter="1">
      <items count="3">
        <item x="0"/>
        <item m="1" x="1"/>
        <item t="default"/>
      </items>
    </pivotField>
    <pivotField axis="axisRow" compact="0" outline="0" subtotalTop="0" showAll="0" includeNewItemsInFilter="1" defaultSubtotal="0">
      <items count="8">
        <item x="2"/>
        <item x="0"/>
        <item m="1" x="3"/>
        <item x="1"/>
        <item m="1" x="4"/>
        <item m="1" x="5"/>
        <item m="1" x="6"/>
        <item m="1" x="7"/>
      </items>
    </pivotField>
  </pivotFields>
  <rowFields count="3">
    <field x="19"/>
    <field x="4"/>
    <field x="18"/>
  </rowFields>
  <rowItems count="4">
    <i>
      <x/>
      <x/>
      <x/>
    </i>
    <i>
      <x v="1"/>
      <x/>
      <x/>
    </i>
    <i>
      <x v="3"/>
      <x/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Transactions" fld="1" subtotal="count" baseField="0" baseItem="0" numFmtId="3"/>
    <dataField name="Volume" fld="17" baseField="0" baseItem="0" numFmtId="3"/>
  </dataFields>
  <formats count="1">
    <format dxfId="45">
      <pivotArea dataOnly="0" outline="0" fieldPosition="0">
        <references count="1">
          <reference field="4294967294" count="0"/>
        </references>
      </pivotArea>
    </format>
  </formats>
  <pivotTableStyleInfo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K9:N13" firstHeaderRow="1" firstDataRow="2" firstDataCol="2"/>
  <pivotFields count="25">
    <pivotField axis="axisRow" dataField="1" compact="0" outline="0" subtotalTop="0" showAll="0" includeNewItemsInFilter="1">
      <items count="5">
        <item m="1" x="1"/>
        <item m="1" x="2"/>
        <item m="1" x="3"/>
        <item x="0"/>
        <item t="default"/>
      </items>
    </pivotField>
    <pivotField compact="0" numFmtId="165" outline="0" subtotalTop="0" showAll="0" includeNewItemsInFilter="1"/>
    <pivotField dataField="1" compact="0" numFmtId="165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3">
        <item m="1" x="1"/>
        <item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22" outline="0" subtotalTop="0" showAll="0" includeNewItemsInFilter="1"/>
    <pivotField compact="0" numFmtId="22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14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2">
    <field x="5"/>
    <field x="0"/>
  </rowFields>
  <rowItems count="3">
    <i>
      <x v="1"/>
      <x v="3"/>
    </i>
    <i t="default"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Transactions" fld="0" subtotal="count" baseField="0" baseItem="0"/>
    <dataField name="Notional Volume" fld="2" baseField="0" baseItem="0"/>
  </dataFields>
  <formats count="15">
    <format dxfId="19">
      <pivotArea outline="0" fieldPosition="0"/>
    </format>
    <format dxfId="18">
      <pivotArea grandRow="1" outline="0" fieldPosition="0"/>
    </format>
    <format dxfId="17">
      <pivotArea dataOnly="0" labelOnly="1" grandRow="1" outline="0" fieldPosition="0"/>
    </format>
    <format dxfId="16">
      <pivotArea outline="0" fieldPosition="0">
        <references count="1">
          <reference field="5" count="0" selected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15">
      <pivotArea dataOnly="0" labelOnly="1" outline="0" fieldPosition="0">
        <references count="1">
          <reference field="5" count="1" defaultSubtotal="1">
            <x v="0"/>
          </reference>
        </references>
      </pivotArea>
    </format>
    <format dxfId="14">
      <pivotArea outline="0" fieldPosition="0">
        <references count="1">
          <reference field="5" count="0" selected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13">
      <pivotArea dataOnly="0" labelOnly="1" outline="0" fieldPosition="0">
        <references count="1">
          <reference field="5" count="1" defaultSubtotal="1">
            <x v="0"/>
          </reference>
        </references>
      </pivotArea>
    </format>
    <format dxfId="12">
      <pivotArea grandRow="1" outline="0" fieldPosition="0"/>
    </format>
    <format dxfId="11">
      <pivotArea dataOnly="0" labelOnly="1" grandRow="1" outline="0" fieldPosition="0"/>
    </format>
    <format dxfId="10">
      <pivotArea dataOnly="0" labelOnly="1" outline="0" fieldPosition="0">
        <references count="1">
          <reference field="5" count="1">
            <x v="0"/>
          </reference>
        </references>
      </pivotArea>
    </format>
    <format dxfId="9">
      <pivotArea field="5" type="button" dataOnly="0" labelOnly="1" outline="0" axis="axisRow" fieldPosition="0"/>
    </format>
    <format dxfId="8">
      <pivotArea field="0" type="button" dataOnly="0" labelOnly="1" outline="0" axis="axisRow" fieldPosition="1"/>
    </format>
    <format dxfId="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5">
      <pivotArea dataOnly="0" labelOnly="1" outline="0" fieldPosition="0">
        <references count="1">
          <reference field="5" count="1">
            <x v="0"/>
          </reference>
        </references>
      </pivotArea>
    </format>
  </formats>
  <pivotTableStyleInfo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PivotTable5" cacheId="1" applyNumberFormats="0" applyBorderFormats="0" applyFontFormats="0" applyPatternFormats="0" applyAlignmentFormats="0" applyWidthHeightFormats="1" dataCaption="Data" asteriskTotals="1" showItems="0" showMultipleLabel="0" showMemberPropertyTips="0" useAutoFormatting="1" itemPrintTitles="1" indent="0" compact="0" compactData="0" gridDropZones="1">
  <location ref="A9:D14" firstHeaderRow="1" firstDataRow="2" firstDataCol="2"/>
  <pivotFields count="25">
    <pivotField axis="axisRow" dataField="1" compact="0" outline="0" subtotalTop="0" showAll="0" includeNewItemsInFilter="1" defaultSubtotal="0">
      <items count="16">
        <item x="0"/>
        <item x="1"/>
        <item m="1" x="2"/>
        <item m="1" x="3"/>
        <item m="1" x="4"/>
        <item m="1" x="5"/>
        <item m="1" x="6"/>
        <item m="1" x="7"/>
        <item m="1" x="8"/>
        <item m="1" x="9"/>
        <item m="1" x="10"/>
        <item m="1" x="11"/>
        <item m="1" x="12"/>
        <item m="1" x="13"/>
        <item m="1" x="14"/>
        <item m="1" x="15"/>
      </items>
    </pivotField>
    <pivotField compact="0" numFmtId="165" outline="0" subtotalTop="0" showAll="0" includeNewItemsInFilter="1"/>
    <pivotField dataField="1" compact="0" numFmtId="165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5">
        <item m="1" x="1"/>
        <item m="1" x="2"/>
        <item x="0"/>
        <item m="1" x="3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2">
    <field x="5"/>
    <field x="0"/>
  </rowFields>
  <rowItems count="4">
    <i>
      <x v="2"/>
      <x/>
    </i>
    <i r="1">
      <x v="1"/>
    </i>
    <i t="default"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Transactions" fld="0" subtotal="count" baseField="0" baseItem="0" numFmtId="3"/>
    <dataField name="Notional Volume" fld="2" baseField="0" baseItem="0" numFmtId="3"/>
  </dataFields>
  <formats count="10">
    <format dxfId="29">
      <pivotArea dataOnly="0" outline="0" fieldPosition="0">
        <references count="1">
          <reference field="4294967294" count="0"/>
        </references>
      </pivotArea>
    </format>
    <format dxfId="28">
      <pivotArea field="0" type="button" dataOnly="0" labelOnly="1" outline="0" axis="axisRow" fieldPosition="1"/>
    </format>
    <format dxfId="2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5">
      <pivotArea outline="0" fieldPosition="0">
        <references count="1">
          <reference field="5" count="1" selected="0" defaultSubtotal="1" sumSubtotal="1" countASubtotal="1" avgSubtotal="1" maxSubtotal="1" minSubtotal="1" productSubtotal="1" countSubtotal="1" stdDevSubtotal="1" stdDevPSubtotal="1" varSubtotal="1" varPSubtotal="1">
            <x v="0"/>
          </reference>
        </references>
      </pivotArea>
    </format>
    <format dxfId="24">
      <pivotArea dataOnly="0" labelOnly="1" outline="0" fieldPosition="0">
        <references count="1">
          <reference field="5" count="1" defaultSubtotal="1">
            <x v="0"/>
          </reference>
        </references>
      </pivotArea>
    </format>
    <format dxfId="23">
      <pivotArea outline="0" fieldPosition="0">
        <references count="1">
          <reference field="5" count="1" selected="0" defaultSubtotal="1" sumSubtotal="1" countASubtotal="1" avgSubtotal="1" maxSubtotal="1" minSubtotal="1" productSubtotal="1" countSubtotal="1" stdDevSubtotal="1" stdDevPSubtotal="1" varSubtotal="1" varPSubtotal="1">
            <x v="1"/>
          </reference>
        </references>
      </pivotArea>
    </format>
    <format dxfId="22">
      <pivotArea dataOnly="0" labelOnly="1" outline="0" fieldPosition="0">
        <references count="1">
          <reference field="5" count="1" defaultSubtotal="1">
            <x v="1"/>
          </reference>
        </references>
      </pivotArea>
    </format>
    <format dxfId="21">
      <pivotArea outline="0" fieldPosition="0">
        <references count="1">
          <reference field="5" count="1" selected="0" defaultSubtotal="1" sumSubtotal="1" countASubtotal="1" avgSubtotal="1" maxSubtotal="1" minSubtotal="1" productSubtotal="1" countSubtotal="1" stdDevSubtotal="1" stdDevPSubtotal="1" varSubtotal="1" varPSubtotal="1">
            <x v="2"/>
          </reference>
        </references>
      </pivotArea>
    </format>
    <format dxfId="20">
      <pivotArea dataOnly="0" labelOnly="1" outline="0" fieldPosition="0">
        <references count="1">
          <reference field="5" count="1" defaultSubtotal="1">
            <x v="2"/>
          </reference>
        </references>
      </pivotArea>
    </format>
  </formats>
  <pivotTableStyleInfo showRowHeaders="1" showColHeaders="1" showRowStripes="0" showColStripes="0" showLastColumn="1"/>
</pivotTableDefinition>
</file>

<file path=xl/pivotTables/pivotTable5.xml><?xml version="1.0" encoding="utf-8"?>
<pivotTableDefinition xmlns="http://schemas.openxmlformats.org/spreadsheetml/2006/main" name="PivotTable6" cacheId="2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F9:I15" firstHeaderRow="1" firstDataRow="2" firstDataCol="2"/>
  <pivotFields count="27">
    <pivotField axis="axisRow" dataField="1" compact="0" outline="0" subtotalTop="0" showAll="0" includeNewItemsInFilter="1">
      <items count="6">
        <item x="0"/>
        <item x="1"/>
        <item x="2"/>
        <item m="1" x="3"/>
        <item m="1" x="4"/>
        <item t="default"/>
      </items>
    </pivotField>
    <pivotField compact="0" outline="0" subtotalTop="0" showAll="0" includeNewItemsInFilter="1"/>
    <pivotField compact="0" numFmtId="165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3">
        <item x="0"/>
        <item m="1" x="1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2">
    <field x="7"/>
    <field x="0"/>
  </rowFields>
  <rowItems count="5">
    <i>
      <x/>
      <x/>
    </i>
    <i r="1">
      <x v="1"/>
    </i>
    <i r="1">
      <x v="2"/>
    </i>
    <i t="default"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Transactions" fld="0" subtotal="count" baseField="0" baseItem="0"/>
    <dataField name="Notional Volume" fld="3" baseField="0" baseItem="0"/>
  </dataFields>
  <formats count="14">
    <format dxfId="43">
      <pivotArea grandRow="1" outline="0" fieldPosition="0"/>
    </format>
    <format dxfId="42">
      <pivotArea dataOnly="0" labelOnly="1" grandRow="1" outline="0" fieldPosition="0"/>
    </format>
    <format dxfId="41">
      <pivotArea outline="0" fieldPosition="0">
        <references count="1">
          <reference field="4294967294" count="1" selected="0">
            <x v="1"/>
          </reference>
        </references>
      </pivotArea>
    </format>
    <format dxfId="4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9">
      <pivotArea outline="0" fieldPosition="0">
        <references count="1">
          <reference field="7" count="0" selected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38">
      <pivotArea dataOnly="0" labelOnly="1" outline="0" fieldPosition="0">
        <references count="1">
          <reference field="7" count="1" defaultSubtotal="1">
            <x v="0"/>
          </reference>
        </references>
      </pivotArea>
    </format>
    <format dxfId="37">
      <pivotArea grandRow="1" outline="0" fieldPosition="0"/>
    </format>
    <format dxfId="36">
      <pivotArea dataOnly="0" labelOnly="1" grandRow="1" outline="0" fieldPosition="0"/>
    </format>
    <format dxfId="35">
      <pivotArea dataOnly="0" labelOnly="1" outline="0" fieldPosition="0">
        <references count="1">
          <reference field="7" count="1">
            <x v="0"/>
          </reference>
        </references>
      </pivotArea>
    </format>
    <format dxfId="34">
      <pivotArea field="7" type="button" dataOnly="0" labelOnly="1" outline="0" axis="axisRow" fieldPosition="0"/>
    </format>
    <format dxfId="33">
      <pivotArea field="0" type="button" dataOnly="0" labelOnly="1" outline="0" axis="axisRow" fieldPosition="1"/>
    </format>
    <format dxfId="3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1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0">
      <pivotArea dataOnly="0" labelOnly="1" outline="0" fieldPosition="0">
        <references count="1">
          <reference field="7" count="1">
            <x v="0"/>
          </reference>
        </references>
      </pivotArea>
    </format>
  </formats>
  <pivotTableStyleInfo showRowHeaders="1" showColHeaders="1" showRowStripes="0" showColStripes="0" showLastColumn="1"/>
</pivotTableDefinition>
</file>

<file path=xl/pivotTables/pivotTable6.xml><?xml version="1.0" encoding="utf-8"?>
<pivotTableDefinition xmlns="http://schemas.openxmlformats.org/spreadsheetml/2006/main" name="PivotTable1" cacheId="3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I2:AJ7" firstHeaderRow="2" firstDataRow="2" firstDataCol="1"/>
  <pivotFields count="27">
    <pivotField compact="0" outline="0" subtotalTop="0" showAll="0" includeNewItemsInFilter="1"/>
    <pivotField compact="0" outline="0" subtotalTop="0" showAll="0" includeNewItemsInFilter="1"/>
    <pivotField compact="0" numFmtId="165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4">
        <item x="1"/>
        <item x="0"/>
        <item x="2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</pivotFields>
  <rowFields count="1">
    <field x="19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Deal Number " fld="26" subtotal="count" baseField="0" baseItem="0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www.dynegydirect.com/jsp/logon.jsp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5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ntcx.com/index1.html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intcx.com/index1.html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ntcx.com/ReportServlet/any.class?operation=confirm&amp;dealID=207613338&amp;dt=Apr-30-01" TargetMode="External"/><Relationship Id="rId2" Type="http://schemas.openxmlformats.org/officeDocument/2006/relationships/hyperlink" Target="https://www.intcx.com/ReportServlet/any.class?operation=confirm&amp;dealID=211237881&amp;dt=Apr-30-01" TargetMode="External"/><Relationship Id="rId1" Type="http://schemas.openxmlformats.org/officeDocument/2006/relationships/hyperlink" Target="https://www.intcx.com/ReportServlet/any.class?operation=confirm&amp;dealID=35165802658&amp;dt=Apr-30-01" TargetMode="External"/><Relationship Id="rId5" Type="http://schemas.openxmlformats.org/officeDocument/2006/relationships/hyperlink" Target="https://www.intcx.com/ReportServlet/any.class?operation=confirm&amp;dealID=183007827&amp;dt=Apr-30-01" TargetMode="External"/><Relationship Id="rId4" Type="http://schemas.openxmlformats.org/officeDocument/2006/relationships/hyperlink" Target="https://www.intcx.com/ReportServlet/any.class?operation=confirm&amp;dealID=189944776&amp;dt=Apr-30-01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intcx.com/ReportServlet/any.class?operation=confirm&amp;dealID=210631465&amp;dt=Apr-30-01" TargetMode="External"/><Relationship Id="rId13" Type="http://schemas.openxmlformats.org/officeDocument/2006/relationships/hyperlink" Target="https://www.intcx.com/ReportServlet/any.class?operation=confirm&amp;dealID=411246037&amp;dt=Apr-30-01" TargetMode="External"/><Relationship Id="rId18" Type="http://schemas.openxmlformats.org/officeDocument/2006/relationships/hyperlink" Target="https://www.intcx.com/ReportServlet/any.class?operation=confirm&amp;dealID=331810119&amp;dt=Apr-30-01" TargetMode="External"/><Relationship Id="rId3" Type="http://schemas.openxmlformats.org/officeDocument/2006/relationships/hyperlink" Target="https://www.intcx.com/ReportServlet/any.class?operation=confirm&amp;dealID=168063431&amp;dt=Apr-30-01" TargetMode="External"/><Relationship Id="rId7" Type="http://schemas.openxmlformats.org/officeDocument/2006/relationships/hyperlink" Target="https://www.intcx.com/ReportServlet/any.class?operation=confirm&amp;dealID=150764077&amp;dt=Apr-30-01" TargetMode="External"/><Relationship Id="rId12" Type="http://schemas.openxmlformats.org/officeDocument/2006/relationships/hyperlink" Target="https://www.intcx.com/ReportServlet/any.class?operation=confirm&amp;dealID=102969810&amp;dt=Apr-30-01" TargetMode="External"/><Relationship Id="rId17" Type="http://schemas.openxmlformats.org/officeDocument/2006/relationships/hyperlink" Target="https://www.intcx.com/ReportServlet/any.class?operation=confirm&amp;dealID=313903007&amp;dt=Apr-27-01" TargetMode="External"/><Relationship Id="rId2" Type="http://schemas.openxmlformats.org/officeDocument/2006/relationships/hyperlink" Target="https://www.intcx.com/ReportServlet/any.class?operation=confirm&amp;dealID=636599802&amp;dt=Apr-30-01" TargetMode="External"/><Relationship Id="rId16" Type="http://schemas.openxmlformats.org/officeDocument/2006/relationships/hyperlink" Target="https://www.intcx.com/ReportServlet/any.class?operation=confirm&amp;dealID=35555919922&amp;dt=Apr-30-01" TargetMode="External"/><Relationship Id="rId20" Type="http://schemas.openxmlformats.org/officeDocument/2006/relationships/hyperlink" Target="https://www.intcx.com/ReportServlet/any.class?operation=confirm&amp;dealID=36687254137&amp;dt=Apr-30-01" TargetMode="External"/><Relationship Id="rId1" Type="http://schemas.openxmlformats.org/officeDocument/2006/relationships/hyperlink" Target="https://www.intcx.com/ReportServlet/any.class?operation=confirm&amp;dealID=100573114&amp;dt=Apr-30-01" TargetMode="External"/><Relationship Id="rId6" Type="http://schemas.openxmlformats.org/officeDocument/2006/relationships/hyperlink" Target="https://www.intcx.com/ReportServlet/any.class?operation=confirm&amp;dealID=876498082&amp;dt=Apr-30-01" TargetMode="External"/><Relationship Id="rId11" Type="http://schemas.openxmlformats.org/officeDocument/2006/relationships/hyperlink" Target="https://www.intcx.com/ReportServlet/any.class?operation=confirm&amp;dealID=207794293&amp;dt=Apr-30-01" TargetMode="External"/><Relationship Id="rId5" Type="http://schemas.openxmlformats.org/officeDocument/2006/relationships/hyperlink" Target="https://www.intcx.com/ReportServlet/any.class?operation=confirm&amp;dealID=191237981&amp;dt=Apr-30-01" TargetMode="External"/><Relationship Id="rId15" Type="http://schemas.openxmlformats.org/officeDocument/2006/relationships/hyperlink" Target="https://www.intcx.com/ReportServlet/any.class?operation=confirm&amp;dealID=206394895&amp;dt=Apr-30-01" TargetMode="External"/><Relationship Id="rId10" Type="http://schemas.openxmlformats.org/officeDocument/2006/relationships/hyperlink" Target="https://www.intcx.com/ReportServlet/any.class?operation=confirm&amp;dealID=35372103243&amp;dt=Apr-30-01" TargetMode="External"/><Relationship Id="rId19" Type="http://schemas.openxmlformats.org/officeDocument/2006/relationships/hyperlink" Target="https://www.intcx.com/ReportServlet/any.class?operation=confirm&amp;dealID=36687253737&amp;dt=Apr-30-01" TargetMode="External"/><Relationship Id="rId4" Type="http://schemas.openxmlformats.org/officeDocument/2006/relationships/hyperlink" Target="https://www.intcx.com/ReportServlet/any.class?operation=confirm&amp;dealID=107461401&amp;dt=Apr-27-01" TargetMode="External"/><Relationship Id="rId9" Type="http://schemas.openxmlformats.org/officeDocument/2006/relationships/hyperlink" Target="https://www.intcx.com/ReportServlet/any.class?operation=confirm&amp;dealID=153651073&amp;dt=Apr-30-01" TargetMode="External"/><Relationship Id="rId14" Type="http://schemas.openxmlformats.org/officeDocument/2006/relationships/hyperlink" Target="https://www.intcx.com/ReportServlet/any.class?operation=confirm&amp;dealID=35712477714&amp;dt=Apr-30-0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H26"/>
  <sheetViews>
    <sheetView showGridLines="0" tabSelected="1" workbookViewId="0">
      <selection activeCell="B2" sqref="B2:H17"/>
    </sheetView>
  </sheetViews>
  <sheetFormatPr defaultRowHeight="13.2" x14ac:dyDescent="0.25"/>
  <cols>
    <col min="2" max="2" width="26.109375" customWidth="1"/>
    <col min="3" max="3" width="12.109375" customWidth="1"/>
    <col min="4" max="4" width="3.5546875" customWidth="1"/>
    <col min="5" max="5" width="11.109375" customWidth="1"/>
    <col min="6" max="6" width="22.6640625" bestFit="1" customWidth="1"/>
    <col min="7" max="7" width="6.6640625" customWidth="1"/>
    <col min="8" max="8" width="10.88671875" bestFit="1" customWidth="1"/>
  </cols>
  <sheetData>
    <row r="1" spans="2:8" ht="13.8" thickBot="1" x14ac:dyDescent="0.3"/>
    <row r="2" spans="2:8" ht="13.8" thickBot="1" x14ac:dyDescent="0.3">
      <c r="B2" s="137">
        <v>37011</v>
      </c>
      <c r="C2" s="138"/>
      <c r="D2" s="139"/>
      <c r="E2" s="139"/>
      <c r="F2" s="139"/>
      <c r="G2" s="139"/>
      <c r="H2" s="140"/>
    </row>
    <row r="3" spans="2:8" ht="13.8" thickBot="1" x14ac:dyDescent="0.3">
      <c r="B3" s="50"/>
      <c r="C3" s="50"/>
      <c r="D3" s="50"/>
      <c r="E3" s="50"/>
      <c r="F3" s="50"/>
      <c r="G3" s="50"/>
      <c r="H3" s="50"/>
    </row>
    <row r="4" spans="2:8" ht="13.8" thickBot="1" x14ac:dyDescent="0.3">
      <c r="B4" s="191" t="s">
        <v>283</v>
      </c>
      <c r="C4" s="192"/>
      <c r="D4" s="123"/>
      <c r="E4" s="196" t="s">
        <v>277</v>
      </c>
      <c r="F4" s="197"/>
      <c r="G4" s="197"/>
      <c r="H4" s="198"/>
    </row>
    <row r="5" spans="2:8" ht="13.8" thickBot="1" x14ac:dyDescent="0.3">
      <c r="B5" s="181" t="s">
        <v>278</v>
      </c>
      <c r="C5" s="186" t="s">
        <v>8</v>
      </c>
      <c r="D5" s="123"/>
      <c r="E5" s="141" t="s">
        <v>280</v>
      </c>
      <c r="F5" s="142" t="s">
        <v>278</v>
      </c>
      <c r="G5" s="149" t="s">
        <v>54</v>
      </c>
      <c r="H5" s="148" t="s">
        <v>8</v>
      </c>
    </row>
    <row r="6" spans="2:8" x14ac:dyDescent="0.25">
      <c r="B6" s="182" t="s">
        <v>265</v>
      </c>
      <c r="C6" s="187">
        <f>'ICE-Power'!H1</f>
        <v>3824800</v>
      </c>
      <c r="D6" s="124"/>
      <c r="E6" s="133" t="s">
        <v>81</v>
      </c>
      <c r="F6" s="134" t="s">
        <v>18</v>
      </c>
      <c r="G6" s="135">
        <f>'ICE-EPM'!B6</f>
        <v>20</v>
      </c>
      <c r="H6" s="136">
        <f>'ICE-EPM'!C6</f>
        <v>220000</v>
      </c>
    </row>
    <row r="7" spans="2:8" x14ac:dyDescent="0.25">
      <c r="B7" s="183" t="s">
        <v>266</v>
      </c>
      <c r="C7" s="188">
        <f>SUM(C8:C9)</f>
        <v>91940000</v>
      </c>
      <c r="D7" s="123"/>
      <c r="E7" s="125" t="s">
        <v>80</v>
      </c>
      <c r="F7" s="126" t="s">
        <v>276</v>
      </c>
      <c r="G7" s="127">
        <f>'ICE-ENA'!B6</f>
        <v>4</v>
      </c>
      <c r="H7" s="128">
        <f>'ICE-ENA'!C6</f>
        <v>1530000</v>
      </c>
    </row>
    <row r="8" spans="2:8" x14ac:dyDescent="0.25">
      <c r="B8" s="184" t="s">
        <v>263</v>
      </c>
      <c r="C8" s="188">
        <f>'ICE-Physical Gas'!H1</f>
        <v>18080000</v>
      </c>
      <c r="D8" s="123"/>
      <c r="E8" s="125" t="s">
        <v>80</v>
      </c>
      <c r="F8" s="126" t="s">
        <v>288</v>
      </c>
      <c r="G8" s="127">
        <f>'ICE-ENA'!B7</f>
        <v>1</v>
      </c>
      <c r="H8" s="128">
        <f>'ICE-ENA'!C7</f>
        <v>120000</v>
      </c>
    </row>
    <row r="9" spans="2:8" ht="16.5" customHeight="1" thickBot="1" x14ac:dyDescent="0.3">
      <c r="B9" s="184" t="s">
        <v>264</v>
      </c>
      <c r="C9" s="188">
        <f>'ICE-Financial Gas'!H1</f>
        <v>73860000</v>
      </c>
      <c r="D9" s="123"/>
      <c r="E9" s="129" t="s">
        <v>279</v>
      </c>
      <c r="F9" s="130"/>
      <c r="G9" s="131">
        <f>'ICE-ECC'!B6</f>
        <v>0</v>
      </c>
      <c r="H9" s="132">
        <f>'ICE-ECC'!C6</f>
        <v>0</v>
      </c>
    </row>
    <row r="10" spans="2:8" ht="13.8" thickBot="1" x14ac:dyDescent="0.3">
      <c r="B10" s="185" t="s">
        <v>796</v>
      </c>
      <c r="C10" s="189">
        <f>'ICE-OIL'!H3</f>
        <v>7156000</v>
      </c>
      <c r="D10" s="123"/>
      <c r="E10" s="123"/>
      <c r="F10" s="123"/>
      <c r="G10" s="123"/>
      <c r="H10" s="123"/>
    </row>
    <row r="11" spans="2:8" ht="13.8" thickBot="1" x14ac:dyDescent="0.3">
      <c r="B11" s="123"/>
      <c r="C11" s="123"/>
      <c r="D11" s="123"/>
      <c r="E11" s="193" t="s">
        <v>281</v>
      </c>
      <c r="F11" s="194"/>
      <c r="G11" s="194"/>
      <c r="H11" s="195"/>
    </row>
    <row r="12" spans="2:8" ht="13.8" thickBot="1" x14ac:dyDescent="0.3">
      <c r="B12" s="123"/>
      <c r="C12" s="123"/>
      <c r="D12" s="123"/>
      <c r="E12" s="141" t="s">
        <v>280</v>
      </c>
      <c r="F12" s="142" t="s">
        <v>278</v>
      </c>
      <c r="G12" s="149" t="s">
        <v>54</v>
      </c>
      <c r="H12" s="148" t="s">
        <v>8</v>
      </c>
    </row>
    <row r="13" spans="2:8" x14ac:dyDescent="0.25">
      <c r="B13" s="123"/>
      <c r="C13" s="123"/>
      <c r="D13" s="123"/>
      <c r="E13" s="133" t="s">
        <v>81</v>
      </c>
      <c r="F13" s="134" t="s">
        <v>18</v>
      </c>
      <c r="G13" s="135">
        <f>'DD-EPM'!B6</f>
        <v>9</v>
      </c>
      <c r="H13" s="136">
        <f>'DD-EPM'!C6</f>
        <v>197600</v>
      </c>
    </row>
    <row r="14" spans="2:8" x14ac:dyDescent="0.25">
      <c r="B14" s="123"/>
      <c r="C14" s="123"/>
      <c r="D14" s="123"/>
      <c r="E14" s="125" t="s">
        <v>80</v>
      </c>
      <c r="F14" s="126" t="s">
        <v>18</v>
      </c>
      <c r="G14" s="127">
        <f>'DD-ENA'!B8</f>
        <v>0</v>
      </c>
      <c r="H14" s="128">
        <f>'DD-ENA'!C8</f>
        <v>0</v>
      </c>
    </row>
    <row r="15" spans="2:8" x14ac:dyDescent="0.25">
      <c r="B15" s="123"/>
      <c r="C15" s="123"/>
      <c r="D15" s="123"/>
      <c r="E15" s="125" t="s">
        <v>80</v>
      </c>
      <c r="F15" s="126" t="s">
        <v>286</v>
      </c>
      <c r="G15" s="127">
        <f>'DD-ENA'!B7</f>
        <v>5</v>
      </c>
      <c r="H15" s="128">
        <f>'DD-ENA'!C7</f>
        <v>35000</v>
      </c>
    </row>
    <row r="16" spans="2:8" x14ac:dyDescent="0.25">
      <c r="B16" s="123"/>
      <c r="C16" s="123"/>
      <c r="D16" s="123"/>
      <c r="E16" s="125" t="s">
        <v>80</v>
      </c>
      <c r="F16" s="126" t="s">
        <v>282</v>
      </c>
      <c r="G16" s="127">
        <f>'DD-ENA'!B6</f>
        <v>0</v>
      </c>
      <c r="H16" s="128">
        <f>'DD-ENA'!C6</f>
        <v>0</v>
      </c>
    </row>
    <row r="17" spans="2:8" ht="16.5" customHeight="1" thickBot="1" x14ac:dyDescent="0.3">
      <c r="B17" s="123"/>
      <c r="C17" s="123"/>
      <c r="D17" s="123"/>
      <c r="E17" s="129" t="s">
        <v>82</v>
      </c>
      <c r="F17" s="130" t="s">
        <v>287</v>
      </c>
      <c r="G17" s="131">
        <f>'DD-EGL'!B6</f>
        <v>0</v>
      </c>
      <c r="H17" s="132">
        <f>'DD-EGL'!C6</f>
        <v>0</v>
      </c>
    </row>
    <row r="20" spans="2:8" x14ac:dyDescent="0.25">
      <c r="F20" s="7"/>
    </row>
    <row r="21" spans="2:8" x14ac:dyDescent="0.25">
      <c r="F21" s="7"/>
    </row>
    <row r="24" spans="2:8" x14ac:dyDescent="0.25">
      <c r="B24" s="113"/>
      <c r="C24" s="115"/>
      <c r="D24" s="114"/>
    </row>
    <row r="25" spans="2:8" x14ac:dyDescent="0.25">
      <c r="B25" s="113"/>
      <c r="C25" s="115"/>
      <c r="D25" s="114"/>
      <c r="E25" s="114"/>
    </row>
    <row r="26" spans="2:8" x14ac:dyDescent="0.25">
      <c r="E26" s="114"/>
    </row>
  </sheetData>
  <mergeCells count="3">
    <mergeCell ref="B4:C4"/>
    <mergeCell ref="E11:H11"/>
    <mergeCell ref="E4:H4"/>
  </mergeCells>
  <phoneticPr fontId="0" type="noConversion"/>
  <pageMargins left="0.75" right="0.75" top="1" bottom="1" header="0.5" footer="0.5"/>
  <pageSetup scale="88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"/>
  <sheetViews>
    <sheetView zoomScale="85" workbookViewId="0">
      <selection activeCell="A11" sqref="A11:A14"/>
    </sheetView>
  </sheetViews>
  <sheetFormatPr defaultRowHeight="13.2" x14ac:dyDescent="0.25"/>
  <cols>
    <col min="1" max="1" width="15.5546875" customWidth="1"/>
  </cols>
  <sheetData>
    <row r="1" spans="1:20" ht="15.6" x14ac:dyDescent="0.3">
      <c r="A1" s="17" t="s">
        <v>52</v>
      </c>
    </row>
    <row r="2" spans="1:20" ht="15.6" x14ac:dyDescent="0.3">
      <c r="A2" s="48" t="s">
        <v>273</v>
      </c>
    </row>
    <row r="3" spans="1:20" x14ac:dyDescent="0.25">
      <c r="A3" s="98">
        <f>'E-Mail'!$B$2</f>
        <v>37011</v>
      </c>
    </row>
    <row r="5" spans="1:20" ht="13.8" thickBot="1" x14ac:dyDescent="0.3">
      <c r="A5" s="19" t="s">
        <v>55</v>
      </c>
      <c r="B5" s="19" t="s">
        <v>54</v>
      </c>
      <c r="C5" s="19" t="s">
        <v>8</v>
      </c>
    </row>
    <row r="6" spans="1:20" x14ac:dyDescent="0.25">
      <c r="A6" s="16"/>
      <c r="B6" s="20">
        <f>COUNTIF($T$19:$T$5001,A6)</f>
        <v>0</v>
      </c>
      <c r="C6" s="20">
        <f>SUMIF($T$19:$T$5002,A6,$S$19:$S$5002)</f>
        <v>0</v>
      </c>
    </row>
    <row r="8" spans="1:20" ht="13.8" thickBot="1" x14ac:dyDescent="0.3"/>
    <row r="9" spans="1:20" ht="15" thickTop="1" thickBot="1" x14ac:dyDescent="0.3">
      <c r="A9" s="120" t="str">
        <f>IF(A16=0,"No Activity"," ")</f>
        <v>No Activity</v>
      </c>
      <c r="H9" s="110" t="s">
        <v>274</v>
      </c>
      <c r="I9" s="110" t="s">
        <v>275</v>
      </c>
    </row>
    <row r="10" spans="1:20" ht="13.8" thickTop="1" x14ac:dyDescent="0.25">
      <c r="A10" s="65" t="s">
        <v>290</v>
      </c>
    </row>
    <row r="11" spans="1:20" x14ac:dyDescent="0.25">
      <c r="A11" s="66" t="s">
        <v>293</v>
      </c>
    </row>
    <row r="12" spans="1:20" x14ac:dyDescent="0.25">
      <c r="A12" s="66" t="s">
        <v>24</v>
      </c>
    </row>
    <row r="13" spans="1:20" x14ac:dyDescent="0.25">
      <c r="A13" s="66" t="s">
        <v>674</v>
      </c>
    </row>
    <row r="14" spans="1:20" ht="13.8" thickBot="1" x14ac:dyDescent="0.3"/>
    <row r="15" spans="1:20" ht="21.6" thickTop="1" thickBot="1" x14ac:dyDescent="0.3">
      <c r="A15" s="67" t="s">
        <v>25</v>
      </c>
      <c r="B15" s="67" t="s">
        <v>26</v>
      </c>
      <c r="C15" s="67" t="s">
        <v>27</v>
      </c>
      <c r="D15" s="67" t="s">
        <v>28</v>
      </c>
      <c r="E15" s="67" t="s">
        <v>29</v>
      </c>
      <c r="F15" s="67" t="s">
        <v>30</v>
      </c>
      <c r="G15" s="67" t="s">
        <v>1</v>
      </c>
      <c r="H15" s="67" t="s">
        <v>274</v>
      </c>
      <c r="I15" s="67" t="s">
        <v>275</v>
      </c>
      <c r="J15" s="67" t="s">
        <v>31</v>
      </c>
      <c r="K15" s="67" t="s">
        <v>32</v>
      </c>
      <c r="L15" s="67" t="s">
        <v>33</v>
      </c>
      <c r="M15" s="67" t="s">
        <v>34</v>
      </c>
      <c r="N15" s="67" t="s">
        <v>35</v>
      </c>
      <c r="O15" s="67" t="s">
        <v>36</v>
      </c>
      <c r="P15" s="67" t="s">
        <v>37</v>
      </c>
      <c r="Q15" s="67" t="s">
        <v>38</v>
      </c>
      <c r="R15" s="67" t="s">
        <v>39</v>
      </c>
      <c r="S15" s="67" t="s">
        <v>40</v>
      </c>
      <c r="T15" s="67" t="s">
        <v>41</v>
      </c>
    </row>
    <row r="16" spans="1:20" ht="13.8" thickTop="1" x14ac:dyDescent="0.25">
      <c r="A16" s="109"/>
    </row>
  </sheetData>
  <phoneticPr fontId="0" type="noConversion"/>
  <conditionalFormatting sqref="A9">
    <cfRule type="cellIs" dxfId="2" priority="1" stopIfTrue="1" operator="equal">
      <formula>"No Activity"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07"/>
  <sheetViews>
    <sheetView zoomScale="85" workbookViewId="0"/>
  </sheetViews>
  <sheetFormatPr defaultRowHeight="13.2" x14ac:dyDescent="0.25"/>
  <cols>
    <col min="1" max="1" width="19.6640625" customWidth="1"/>
    <col min="2" max="2" width="12.33203125" customWidth="1"/>
    <col min="3" max="3" width="13.44140625" customWidth="1"/>
    <col min="4" max="4" width="12.88671875" bestFit="1" customWidth="1"/>
    <col min="5" max="5" width="29.88671875" bestFit="1" customWidth="1"/>
    <col min="6" max="6" width="17.5546875" bestFit="1" customWidth="1"/>
    <col min="7" max="7" width="15.5546875" bestFit="1" customWidth="1"/>
    <col min="8" max="8" width="18.44140625" bestFit="1" customWidth="1"/>
    <col min="9" max="10" width="17.88671875" bestFit="1" customWidth="1"/>
    <col min="11" max="11" width="18.109375" bestFit="1" customWidth="1"/>
    <col min="12" max="12" width="33.109375" bestFit="1" customWidth="1"/>
    <col min="13" max="13" width="27.5546875" bestFit="1" customWidth="1"/>
    <col min="14" max="14" width="32" bestFit="1" customWidth="1"/>
    <col min="15" max="15" width="34.44140625" bestFit="1" customWidth="1"/>
    <col min="16" max="17" width="19.88671875" bestFit="1" customWidth="1"/>
    <col min="18" max="18" width="10.6640625" customWidth="1"/>
    <col min="19" max="19" width="15" bestFit="1" customWidth="1"/>
    <col min="20" max="21" width="12.109375" bestFit="1" customWidth="1"/>
    <col min="22" max="22" width="8.5546875" customWidth="1"/>
    <col min="23" max="23" width="8.44140625" bestFit="1" customWidth="1"/>
    <col min="24" max="24" width="7.44140625" bestFit="1" customWidth="1"/>
    <col min="25" max="25" width="8.5546875" bestFit="1" customWidth="1"/>
  </cols>
  <sheetData>
    <row r="1" spans="1:25" ht="13.8" x14ac:dyDescent="0.25">
      <c r="A1" s="117" t="s">
        <v>229</v>
      </c>
    </row>
    <row r="2" spans="1:25" x14ac:dyDescent="0.25">
      <c r="A2" s="99" t="s">
        <v>47</v>
      </c>
    </row>
    <row r="3" spans="1:25" x14ac:dyDescent="0.25">
      <c r="A3" s="98">
        <f>'E-Mail'!$B$2</f>
        <v>37011</v>
      </c>
    </row>
    <row r="4" spans="1:25" x14ac:dyDescent="0.25">
      <c r="A4" s="99"/>
    </row>
    <row r="5" spans="1:25" ht="13.8" thickBot="1" x14ac:dyDescent="0.3">
      <c r="A5" s="19" t="s">
        <v>55</v>
      </c>
      <c r="B5" s="19" t="s">
        <v>54</v>
      </c>
      <c r="C5" s="19" t="s">
        <v>8</v>
      </c>
      <c r="P5" s="121"/>
      <c r="Q5" s="121"/>
      <c r="R5" s="122"/>
    </row>
    <row r="6" spans="1:25" x14ac:dyDescent="0.25">
      <c r="A6" s="16" t="s">
        <v>262</v>
      </c>
      <c r="B6" s="20">
        <f>COUNTIF($F$10:$F$5000,A6)</f>
        <v>0</v>
      </c>
      <c r="C6" s="20">
        <f>SUMIF($F$10:$F$5001,A6,$C$10:$C$5001)</f>
        <v>0</v>
      </c>
      <c r="D6" t="s">
        <v>384</v>
      </c>
    </row>
    <row r="7" spans="1:25" x14ac:dyDescent="0.25">
      <c r="A7" s="16" t="s">
        <v>60</v>
      </c>
      <c r="B7" s="20">
        <f>COUNTIF($F$10:$F$5000,A7)</f>
        <v>5</v>
      </c>
      <c r="C7" s="20">
        <f>SUMIF($F$10:$F$5001,A7,$C$10:$C$5001)</f>
        <v>35000</v>
      </c>
    </row>
    <row r="8" spans="1:25" x14ac:dyDescent="0.25">
      <c r="A8" s="16" t="s">
        <v>58</v>
      </c>
      <c r="B8" s="20">
        <f>COUNTIF($F$10:$F$5000,A8)</f>
        <v>0</v>
      </c>
      <c r="C8" s="20">
        <f>SUMIF($F$10:$F$5001,A8,$C$10:$C$5001)</f>
        <v>0</v>
      </c>
    </row>
    <row r="9" spans="1:25" ht="13.8" thickBot="1" x14ac:dyDescent="0.3"/>
    <row r="10" spans="1:25" ht="27" thickBot="1" x14ac:dyDescent="0.3">
      <c r="A10" s="24" t="s">
        <v>228</v>
      </c>
      <c r="B10" s="23" t="s">
        <v>231</v>
      </c>
      <c r="C10" s="24" t="s">
        <v>57</v>
      </c>
      <c r="D10" s="74" t="s">
        <v>240</v>
      </c>
      <c r="E10" s="74" t="s">
        <v>241</v>
      </c>
      <c r="F10" s="74" t="s">
        <v>242</v>
      </c>
      <c r="G10" s="74" t="s">
        <v>243</v>
      </c>
      <c r="H10" s="74" t="s">
        <v>244</v>
      </c>
      <c r="I10" s="74" t="s">
        <v>245</v>
      </c>
      <c r="J10" s="74" t="s">
        <v>246</v>
      </c>
      <c r="K10" s="74" t="s">
        <v>247</v>
      </c>
      <c r="L10" s="74" t="s">
        <v>248</v>
      </c>
      <c r="M10" s="74" t="s">
        <v>249</v>
      </c>
      <c r="N10" s="74" t="s">
        <v>250</v>
      </c>
      <c r="O10" s="74" t="s">
        <v>251</v>
      </c>
      <c r="P10" s="74" t="s">
        <v>252</v>
      </c>
      <c r="Q10" s="74" t="s">
        <v>253</v>
      </c>
      <c r="R10" s="74" t="s">
        <v>254</v>
      </c>
      <c r="S10" s="74" t="s">
        <v>255</v>
      </c>
      <c r="T10" s="74" t="s">
        <v>256</v>
      </c>
      <c r="U10" s="74" t="s">
        <v>257</v>
      </c>
      <c r="V10" s="74" t="s">
        <v>258</v>
      </c>
      <c r="W10" s="74" t="s">
        <v>259</v>
      </c>
      <c r="X10" s="74" t="s">
        <v>260</v>
      </c>
      <c r="Y10" s="74" t="s">
        <v>261</v>
      </c>
    </row>
    <row r="11" spans="1:25" x14ac:dyDescent="0.25">
      <c r="A11" s="30" t="str">
        <f t="shared" ref="A11:A40" si="0">VLOOKUP(G11,DDENA_USERS,2,FALSE)</f>
        <v>Chris Germany</v>
      </c>
      <c r="B11" s="29">
        <f>IF(ISNUMBER(FIND("Pow",F11))=TRUE,((VALUE(MID(R11,FIND("-",R11)+1,2)))-(VALUE(MID(R11,FIND("-",R11)-1,1)))+1)*(Q11-P11+1),IF(F11="Coal",(YEAR(Q11)-YEAR(P11))*12+MONTH(Q11)-MONTH(P11)+1,(Q11-P11+1)))</f>
        <v>1</v>
      </c>
      <c r="C11" s="30">
        <f>IF(F11="Coal",B11*W11*12500,B11*W11)</f>
        <v>5000</v>
      </c>
      <c r="D11" s="75" t="s">
        <v>336</v>
      </c>
      <c r="E11" s="75" t="s">
        <v>337</v>
      </c>
      <c r="F11" s="75" t="s">
        <v>60</v>
      </c>
      <c r="G11" s="75" t="s">
        <v>61</v>
      </c>
      <c r="H11" s="75" t="s">
        <v>366</v>
      </c>
      <c r="I11" s="75" t="s">
        <v>338</v>
      </c>
      <c r="J11" s="75" t="s">
        <v>339</v>
      </c>
      <c r="K11" s="75" t="s">
        <v>340</v>
      </c>
      <c r="L11" s="75" t="s">
        <v>359</v>
      </c>
      <c r="M11" s="75" t="s">
        <v>341</v>
      </c>
      <c r="N11" s="75"/>
      <c r="O11" s="75" t="s">
        <v>360</v>
      </c>
      <c r="P11" s="79">
        <v>37012</v>
      </c>
      <c r="Q11" s="79">
        <v>37012</v>
      </c>
      <c r="R11" s="75"/>
      <c r="S11" s="75"/>
      <c r="T11" s="76">
        <v>37011</v>
      </c>
      <c r="U11" s="75" t="s">
        <v>699</v>
      </c>
      <c r="V11" s="75" t="s">
        <v>361</v>
      </c>
      <c r="W11" s="75">
        <v>5000</v>
      </c>
      <c r="X11" s="75">
        <v>4.6349999999999998</v>
      </c>
      <c r="Y11" s="75">
        <v>27056</v>
      </c>
    </row>
    <row r="12" spans="1:25" x14ac:dyDescent="0.25">
      <c r="A12" s="30" t="str">
        <f t="shared" si="0"/>
        <v>Chris Germany</v>
      </c>
      <c r="B12" s="29">
        <f>IF(ISNUMBER(FIND("Pow",F12))=TRUE,((VALUE(MID(R12,FIND("-",R12)+1,2)))-(VALUE(MID(R12,FIND("-",R12)-1,1)))+1)*(Q12-P12+1),IF(F12="Coal",(YEAR(Q12)-YEAR(P12))*12+MONTH(Q12)-MONTH(P12)+1,(Q12-P12+1)))</f>
        <v>1</v>
      </c>
      <c r="C12" s="30">
        <f t="shared" ref="C12:C75" si="1">IF(F12="Coal",B12*W12*12500,B12*W12)</f>
        <v>10000</v>
      </c>
      <c r="D12" s="77" t="s">
        <v>336</v>
      </c>
      <c r="E12" s="77" t="s">
        <v>337</v>
      </c>
      <c r="F12" s="77" t="s">
        <v>60</v>
      </c>
      <c r="G12" s="77" t="s">
        <v>61</v>
      </c>
      <c r="H12" s="77" t="s">
        <v>366</v>
      </c>
      <c r="I12" s="77" t="s">
        <v>338</v>
      </c>
      <c r="J12" s="77" t="s">
        <v>339</v>
      </c>
      <c r="K12" s="77" t="s">
        <v>340</v>
      </c>
      <c r="L12" s="77" t="s">
        <v>359</v>
      </c>
      <c r="M12" s="77" t="s">
        <v>341</v>
      </c>
      <c r="N12" s="77"/>
      <c r="O12" s="77" t="s">
        <v>360</v>
      </c>
      <c r="P12" s="80">
        <v>37012</v>
      </c>
      <c r="Q12" s="80">
        <v>37012</v>
      </c>
      <c r="R12" s="77"/>
      <c r="S12" s="77"/>
      <c r="T12" s="78">
        <v>37011</v>
      </c>
      <c r="U12" s="77" t="s">
        <v>700</v>
      </c>
      <c r="V12" s="77" t="s">
        <v>361</v>
      </c>
      <c r="W12" s="77">
        <v>10000</v>
      </c>
      <c r="X12" s="77">
        <v>4.6349999999999998</v>
      </c>
      <c r="Y12" s="77">
        <v>27062</v>
      </c>
    </row>
    <row r="13" spans="1:25" x14ac:dyDescent="0.25">
      <c r="A13" s="30" t="str">
        <f t="shared" si="0"/>
        <v>Dan Junek</v>
      </c>
      <c r="B13" s="29">
        <f t="shared" ref="B13:B76" si="2">IF(ISNUMBER(FIND("Pow",F13))=TRUE,((VALUE(MID(R13,FIND("-",R13)+1,2)))-(VALUE(MID(R13,FIND("-",R13)-1,1)))+1)*(Q13-P13+1),IF(F13="Coal",(YEAR(Q13)-YEAR(P13))*12+MONTH(Q13)-MONTH(P13)+1,(Q13-P13+1)))</f>
        <v>1</v>
      </c>
      <c r="C13" s="30">
        <f t="shared" si="1"/>
        <v>5000</v>
      </c>
      <c r="D13" s="75" t="s">
        <v>336</v>
      </c>
      <c r="E13" s="75" t="s">
        <v>337</v>
      </c>
      <c r="F13" s="75" t="s">
        <v>60</v>
      </c>
      <c r="G13" s="75" t="s">
        <v>64</v>
      </c>
      <c r="H13" s="75" t="s">
        <v>431</v>
      </c>
      <c r="I13" s="75" t="s">
        <v>338</v>
      </c>
      <c r="J13" s="75" t="s">
        <v>339</v>
      </c>
      <c r="K13" s="75" t="s">
        <v>340</v>
      </c>
      <c r="L13" s="75" t="s">
        <v>701</v>
      </c>
      <c r="M13" s="75" t="s">
        <v>341</v>
      </c>
      <c r="N13" s="75"/>
      <c r="O13" s="75" t="s">
        <v>360</v>
      </c>
      <c r="P13" s="79">
        <v>37012</v>
      </c>
      <c r="Q13" s="79">
        <v>37012</v>
      </c>
      <c r="R13" s="75"/>
      <c r="S13" s="75"/>
      <c r="T13" s="76">
        <v>37011</v>
      </c>
      <c r="U13" s="75" t="s">
        <v>702</v>
      </c>
      <c r="V13" s="75" t="s">
        <v>361</v>
      </c>
      <c r="W13" s="75">
        <v>5000</v>
      </c>
      <c r="X13" s="75">
        <v>4.72</v>
      </c>
      <c r="Y13" s="75">
        <v>26921</v>
      </c>
    </row>
    <row r="14" spans="1:25" x14ac:dyDescent="0.25">
      <c r="A14" s="30" t="str">
        <f t="shared" si="0"/>
        <v>Dan Junek</v>
      </c>
      <c r="B14" s="29">
        <f t="shared" si="2"/>
        <v>1</v>
      </c>
      <c r="C14" s="30">
        <f t="shared" si="1"/>
        <v>5000</v>
      </c>
      <c r="D14" s="77" t="s">
        <v>336</v>
      </c>
      <c r="E14" s="77" t="s">
        <v>337</v>
      </c>
      <c r="F14" s="77" t="s">
        <v>60</v>
      </c>
      <c r="G14" s="77" t="s">
        <v>64</v>
      </c>
      <c r="H14" s="77" t="s">
        <v>703</v>
      </c>
      <c r="I14" s="77" t="s">
        <v>338</v>
      </c>
      <c r="J14" s="77" t="s">
        <v>339</v>
      </c>
      <c r="K14" s="77" t="s">
        <v>340</v>
      </c>
      <c r="L14" s="77" t="s">
        <v>701</v>
      </c>
      <c r="M14" s="77" t="s">
        <v>341</v>
      </c>
      <c r="N14" s="77"/>
      <c r="O14" s="77" t="s">
        <v>360</v>
      </c>
      <c r="P14" s="80">
        <v>37012</v>
      </c>
      <c r="Q14" s="80">
        <v>37012</v>
      </c>
      <c r="R14" s="77"/>
      <c r="S14" s="77"/>
      <c r="T14" s="78">
        <v>37011</v>
      </c>
      <c r="U14" s="77" t="s">
        <v>704</v>
      </c>
      <c r="V14" s="77" t="s">
        <v>361</v>
      </c>
      <c r="W14" s="77">
        <v>5000</v>
      </c>
      <c r="X14" s="77">
        <v>4.6900000000000004</v>
      </c>
      <c r="Y14" s="77">
        <v>27066</v>
      </c>
    </row>
    <row r="15" spans="1:25" x14ac:dyDescent="0.25">
      <c r="A15" s="30" t="str">
        <f t="shared" si="0"/>
        <v>Dan Junek</v>
      </c>
      <c r="B15" s="29">
        <f t="shared" si="2"/>
        <v>1</v>
      </c>
      <c r="C15" s="30">
        <f t="shared" si="1"/>
        <v>10000</v>
      </c>
      <c r="D15" s="75" t="s">
        <v>336</v>
      </c>
      <c r="E15" s="75" t="s">
        <v>337</v>
      </c>
      <c r="F15" s="75" t="s">
        <v>60</v>
      </c>
      <c r="G15" s="75" t="s">
        <v>64</v>
      </c>
      <c r="H15" s="75" t="s">
        <v>703</v>
      </c>
      <c r="I15" s="75" t="s">
        <v>338</v>
      </c>
      <c r="J15" s="75" t="s">
        <v>339</v>
      </c>
      <c r="K15" s="75" t="s">
        <v>340</v>
      </c>
      <c r="L15" s="75" t="s">
        <v>701</v>
      </c>
      <c r="M15" s="75" t="s">
        <v>341</v>
      </c>
      <c r="N15" s="75"/>
      <c r="O15" s="75" t="s">
        <v>360</v>
      </c>
      <c r="P15" s="79">
        <v>37012</v>
      </c>
      <c r="Q15" s="79">
        <v>37012</v>
      </c>
      <c r="R15" s="75"/>
      <c r="S15" s="75"/>
      <c r="T15" s="76">
        <v>37011</v>
      </c>
      <c r="U15" s="75" t="s">
        <v>705</v>
      </c>
      <c r="V15" s="75" t="s">
        <v>361</v>
      </c>
      <c r="W15" s="75">
        <v>10000</v>
      </c>
      <c r="X15" s="75">
        <v>4.6950000000000003</v>
      </c>
      <c r="Y15" s="75">
        <v>27068</v>
      </c>
    </row>
    <row r="16" spans="1:25" x14ac:dyDescent="0.25">
      <c r="A16" s="30" t="e">
        <f t="shared" si="0"/>
        <v>#N/A</v>
      </c>
      <c r="B16" s="29">
        <f t="shared" si="2"/>
        <v>1</v>
      </c>
      <c r="C16" s="30">
        <f t="shared" si="1"/>
        <v>0</v>
      </c>
      <c r="D16" s="77"/>
      <c r="E16" s="77"/>
      <c r="F16" s="77"/>
      <c r="G16" s="77"/>
      <c r="H16" s="77"/>
      <c r="I16" s="77"/>
      <c r="J16" s="77"/>
      <c r="K16" s="77"/>
      <c r="L16" s="77"/>
      <c r="M16" s="77"/>
      <c r="N16" s="77"/>
      <c r="O16" s="77"/>
      <c r="P16" s="80"/>
      <c r="Q16" s="80"/>
      <c r="R16" s="77"/>
      <c r="S16" s="77"/>
      <c r="T16" s="78"/>
      <c r="U16" s="77"/>
      <c r="V16" s="77"/>
      <c r="W16" s="77"/>
      <c r="X16" s="77"/>
      <c r="Y16" s="77"/>
    </row>
    <row r="17" spans="1:25" x14ac:dyDescent="0.25">
      <c r="A17" s="30" t="e">
        <f t="shared" si="0"/>
        <v>#N/A</v>
      </c>
      <c r="B17" s="29">
        <f t="shared" si="2"/>
        <v>1</v>
      </c>
      <c r="C17" s="30">
        <f t="shared" si="1"/>
        <v>0</v>
      </c>
      <c r="D17" s="75"/>
      <c r="E17" s="75"/>
      <c r="F17" s="75"/>
      <c r="G17" s="75"/>
      <c r="H17" s="75"/>
      <c r="I17" s="75"/>
      <c r="J17" s="75"/>
      <c r="K17" s="75"/>
      <c r="L17" s="75"/>
      <c r="M17" s="75"/>
      <c r="N17" s="75"/>
      <c r="O17" s="75"/>
      <c r="P17" s="79"/>
      <c r="Q17" s="79"/>
      <c r="R17" s="75"/>
      <c r="S17" s="75"/>
      <c r="T17" s="76"/>
      <c r="U17" s="75"/>
      <c r="V17" s="75"/>
      <c r="W17" s="75"/>
      <c r="X17" s="75"/>
      <c r="Y17" s="75"/>
    </row>
    <row r="18" spans="1:25" x14ac:dyDescent="0.25">
      <c r="A18" s="30" t="e">
        <f t="shared" si="0"/>
        <v>#N/A</v>
      </c>
      <c r="B18" s="29">
        <f t="shared" si="2"/>
        <v>1</v>
      </c>
      <c r="C18" s="30">
        <f t="shared" si="1"/>
        <v>0</v>
      </c>
      <c r="D18" s="77"/>
      <c r="E18" s="77"/>
      <c r="F18" s="77"/>
      <c r="G18" s="77"/>
      <c r="H18" s="77"/>
      <c r="I18" s="77"/>
      <c r="J18" s="77"/>
      <c r="K18" s="77"/>
      <c r="L18" s="77"/>
      <c r="M18" s="77"/>
      <c r="N18" s="77"/>
      <c r="O18" s="77"/>
      <c r="P18" s="80"/>
      <c r="Q18" s="80"/>
      <c r="R18" s="77"/>
      <c r="S18" s="77"/>
      <c r="T18" s="78"/>
      <c r="U18" s="77"/>
      <c r="V18" s="77"/>
      <c r="W18" s="77"/>
      <c r="X18" s="77"/>
      <c r="Y18" s="77"/>
    </row>
    <row r="19" spans="1:25" x14ac:dyDescent="0.25">
      <c r="A19" s="30" t="e">
        <f t="shared" si="0"/>
        <v>#N/A</v>
      </c>
      <c r="B19" s="29">
        <f t="shared" si="2"/>
        <v>1</v>
      </c>
      <c r="C19" s="30">
        <f t="shared" si="1"/>
        <v>0</v>
      </c>
      <c r="D19" s="75"/>
      <c r="E19" s="75"/>
      <c r="F19" s="75"/>
      <c r="G19" s="75"/>
      <c r="H19" s="75"/>
      <c r="I19" s="75"/>
      <c r="J19" s="75"/>
      <c r="K19" s="75"/>
      <c r="L19" s="75"/>
      <c r="M19" s="75"/>
      <c r="N19" s="75"/>
      <c r="O19" s="75"/>
      <c r="P19" s="79"/>
      <c r="Q19" s="79"/>
      <c r="R19" s="75"/>
      <c r="S19" s="75"/>
      <c r="T19" s="76"/>
      <c r="U19" s="75"/>
      <c r="V19" s="75"/>
      <c r="W19" s="75"/>
      <c r="X19" s="75"/>
      <c r="Y19" s="75"/>
    </row>
    <row r="20" spans="1:25" x14ac:dyDescent="0.25">
      <c r="A20" s="30" t="e">
        <f t="shared" si="0"/>
        <v>#N/A</v>
      </c>
      <c r="B20" s="29">
        <f t="shared" si="2"/>
        <v>1</v>
      </c>
      <c r="C20" s="30">
        <f t="shared" si="1"/>
        <v>0</v>
      </c>
      <c r="D20" s="77"/>
      <c r="E20" s="77"/>
      <c r="F20" s="77"/>
      <c r="G20" s="77"/>
      <c r="H20" s="77"/>
      <c r="I20" s="77"/>
      <c r="J20" s="77"/>
      <c r="K20" s="77"/>
      <c r="L20" s="77"/>
      <c r="M20" s="77"/>
      <c r="N20" s="77"/>
      <c r="O20" s="77"/>
      <c r="P20" s="80"/>
      <c r="Q20" s="80"/>
      <c r="R20" s="77"/>
      <c r="S20" s="77"/>
      <c r="T20" s="78"/>
      <c r="U20" s="77"/>
      <c r="V20" s="77"/>
      <c r="W20" s="77"/>
      <c r="X20" s="77"/>
      <c r="Y20" s="77"/>
    </row>
    <row r="21" spans="1:25" x14ac:dyDescent="0.25">
      <c r="A21" s="30" t="e">
        <f t="shared" si="0"/>
        <v>#N/A</v>
      </c>
      <c r="B21" s="29">
        <f t="shared" si="2"/>
        <v>1</v>
      </c>
      <c r="C21" s="30">
        <f t="shared" si="1"/>
        <v>0</v>
      </c>
      <c r="D21" s="75"/>
      <c r="E21" s="75"/>
      <c r="F21" s="75"/>
      <c r="G21" s="75"/>
      <c r="H21" s="75"/>
      <c r="I21" s="75"/>
      <c r="J21" s="75"/>
      <c r="K21" s="75"/>
      <c r="L21" s="75"/>
      <c r="M21" s="75"/>
      <c r="N21" s="75"/>
      <c r="O21" s="75"/>
      <c r="P21" s="79"/>
      <c r="Q21" s="79"/>
      <c r="R21" s="75"/>
      <c r="S21" s="75"/>
      <c r="T21" s="76"/>
      <c r="U21" s="75"/>
      <c r="V21" s="75"/>
      <c r="W21" s="75"/>
      <c r="X21" s="75"/>
      <c r="Y21" s="75"/>
    </row>
    <row r="22" spans="1:25" x14ac:dyDescent="0.25">
      <c r="A22" s="30" t="e">
        <f t="shared" si="0"/>
        <v>#N/A</v>
      </c>
      <c r="B22" s="29">
        <f t="shared" si="2"/>
        <v>1</v>
      </c>
      <c r="C22" s="30">
        <f t="shared" si="1"/>
        <v>0</v>
      </c>
      <c r="D22" s="77"/>
      <c r="E22" s="77"/>
      <c r="F22" s="77"/>
      <c r="G22" s="77"/>
      <c r="H22" s="77"/>
      <c r="I22" s="77"/>
      <c r="J22" s="77"/>
      <c r="K22" s="77"/>
      <c r="L22" s="77"/>
      <c r="M22" s="77"/>
      <c r="N22" s="77"/>
      <c r="O22" s="77"/>
      <c r="P22" s="80"/>
      <c r="Q22" s="80"/>
      <c r="R22" s="77"/>
      <c r="S22" s="77"/>
      <c r="T22" s="78"/>
      <c r="U22" s="77"/>
      <c r="V22" s="77"/>
      <c r="W22" s="77"/>
      <c r="X22" s="77"/>
      <c r="Y22" s="77"/>
    </row>
    <row r="23" spans="1:25" x14ac:dyDescent="0.25">
      <c r="A23" s="30" t="e">
        <f t="shared" si="0"/>
        <v>#N/A</v>
      </c>
      <c r="B23" s="29">
        <f t="shared" si="2"/>
        <v>1</v>
      </c>
      <c r="C23" s="30">
        <f t="shared" si="1"/>
        <v>0</v>
      </c>
      <c r="D23" s="75"/>
      <c r="E23" s="75"/>
      <c r="F23" s="75"/>
      <c r="G23" s="75"/>
      <c r="H23" s="75"/>
      <c r="I23" s="75"/>
      <c r="J23" s="75"/>
      <c r="K23" s="75"/>
      <c r="L23" s="75"/>
      <c r="M23" s="75"/>
      <c r="N23" s="75"/>
      <c r="O23" s="75"/>
      <c r="P23" s="79"/>
      <c r="Q23" s="79"/>
      <c r="R23" s="75"/>
      <c r="S23" s="75"/>
      <c r="T23" s="76"/>
      <c r="U23" s="75"/>
      <c r="V23" s="75"/>
      <c r="W23" s="75"/>
      <c r="X23" s="75"/>
      <c r="Y23" s="75"/>
    </row>
    <row r="24" spans="1:25" x14ac:dyDescent="0.25">
      <c r="A24" s="30" t="e">
        <f t="shared" si="0"/>
        <v>#N/A</v>
      </c>
      <c r="B24" s="29">
        <f t="shared" si="2"/>
        <v>1</v>
      </c>
      <c r="C24" s="30">
        <f t="shared" si="1"/>
        <v>0</v>
      </c>
      <c r="D24" s="77"/>
      <c r="E24" s="77"/>
      <c r="F24" s="77"/>
      <c r="G24" s="77"/>
      <c r="H24" s="77"/>
      <c r="I24" s="77"/>
      <c r="J24" s="77"/>
      <c r="K24" s="77"/>
      <c r="L24" s="77"/>
      <c r="M24" s="77"/>
      <c r="N24" s="77"/>
      <c r="O24" s="77"/>
      <c r="P24" s="80"/>
      <c r="Q24" s="80"/>
      <c r="R24" s="77"/>
      <c r="S24" s="77"/>
      <c r="T24" s="78"/>
      <c r="U24" s="77"/>
      <c r="V24" s="77"/>
      <c r="W24" s="77"/>
      <c r="X24" s="77"/>
      <c r="Y24" s="77"/>
    </row>
    <row r="25" spans="1:25" x14ac:dyDescent="0.25">
      <c r="A25" s="30" t="e">
        <f t="shared" si="0"/>
        <v>#N/A</v>
      </c>
      <c r="B25" s="29">
        <f t="shared" si="2"/>
        <v>1</v>
      </c>
      <c r="C25" s="30">
        <f t="shared" si="1"/>
        <v>0</v>
      </c>
      <c r="D25" s="75"/>
      <c r="E25" s="75"/>
      <c r="F25" s="75"/>
      <c r="G25" s="75"/>
      <c r="H25" s="75"/>
      <c r="I25" s="75"/>
      <c r="J25" s="75"/>
      <c r="K25" s="75"/>
      <c r="L25" s="75"/>
      <c r="M25" s="75"/>
      <c r="N25" s="75"/>
      <c r="O25" s="75"/>
      <c r="P25" s="79"/>
      <c r="Q25" s="79"/>
      <c r="R25" s="75"/>
      <c r="S25" s="75"/>
      <c r="T25" s="76"/>
      <c r="U25" s="75"/>
      <c r="V25" s="75"/>
      <c r="W25" s="75"/>
      <c r="X25" s="75"/>
      <c r="Y25" s="75"/>
    </row>
    <row r="26" spans="1:25" x14ac:dyDescent="0.25">
      <c r="A26" s="30" t="e">
        <f t="shared" si="0"/>
        <v>#N/A</v>
      </c>
      <c r="B26" s="29">
        <f t="shared" si="2"/>
        <v>1</v>
      </c>
      <c r="C26" s="30">
        <f t="shared" si="1"/>
        <v>0</v>
      </c>
      <c r="D26" s="77"/>
      <c r="E26" s="77"/>
      <c r="F26" s="77"/>
      <c r="G26" s="77"/>
      <c r="H26" s="77"/>
      <c r="I26" s="77"/>
      <c r="J26" s="77"/>
      <c r="K26" s="77"/>
      <c r="L26" s="77"/>
      <c r="M26" s="77"/>
      <c r="N26" s="77"/>
      <c r="O26" s="77"/>
      <c r="P26" s="80"/>
      <c r="Q26" s="80"/>
      <c r="R26" s="77"/>
      <c r="S26" s="77"/>
      <c r="T26" s="78"/>
      <c r="U26" s="77"/>
      <c r="V26" s="77"/>
      <c r="W26" s="77"/>
      <c r="X26" s="77"/>
      <c r="Y26" s="77"/>
    </row>
    <row r="27" spans="1:25" x14ac:dyDescent="0.25">
      <c r="A27" s="30" t="e">
        <f t="shared" si="0"/>
        <v>#N/A</v>
      </c>
      <c r="B27" s="29">
        <f t="shared" si="2"/>
        <v>1</v>
      </c>
      <c r="C27" s="30">
        <f t="shared" si="1"/>
        <v>0</v>
      </c>
      <c r="D27" s="75"/>
      <c r="E27" s="75"/>
      <c r="F27" s="75"/>
      <c r="G27" s="75"/>
      <c r="H27" s="75"/>
      <c r="I27" s="75"/>
      <c r="J27" s="75"/>
      <c r="K27" s="75"/>
      <c r="L27" s="75"/>
      <c r="M27" s="75"/>
      <c r="N27" s="75"/>
      <c r="O27" s="75"/>
      <c r="P27" s="79"/>
      <c r="Q27" s="79"/>
      <c r="R27" s="75"/>
      <c r="S27" s="75"/>
      <c r="T27" s="76"/>
      <c r="U27" s="75"/>
      <c r="V27" s="75"/>
      <c r="W27" s="75"/>
      <c r="X27" s="75"/>
      <c r="Y27" s="75"/>
    </row>
    <row r="28" spans="1:25" x14ac:dyDescent="0.25">
      <c r="A28" s="30" t="e">
        <f t="shared" si="0"/>
        <v>#N/A</v>
      </c>
      <c r="B28" s="29">
        <f t="shared" si="2"/>
        <v>1</v>
      </c>
      <c r="C28" s="30">
        <f t="shared" si="1"/>
        <v>0</v>
      </c>
      <c r="D28" s="31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27"/>
      <c r="Q28" s="27"/>
      <c r="R28" s="32"/>
      <c r="S28" s="32"/>
      <c r="T28" s="33"/>
      <c r="U28" s="32"/>
      <c r="V28" s="32"/>
      <c r="W28" s="32"/>
      <c r="X28" s="32"/>
      <c r="Y28" s="32"/>
    </row>
    <row r="29" spans="1:25" x14ac:dyDescent="0.25">
      <c r="A29" s="30" t="e">
        <f t="shared" si="0"/>
        <v>#N/A</v>
      </c>
      <c r="B29" s="29">
        <f t="shared" si="2"/>
        <v>1</v>
      </c>
      <c r="C29" s="30">
        <f t="shared" si="1"/>
        <v>0</v>
      </c>
      <c r="D29" s="25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7"/>
      <c r="Q29" s="27"/>
      <c r="R29" s="26"/>
      <c r="S29" s="26"/>
      <c r="T29" s="28"/>
      <c r="U29" s="26"/>
      <c r="V29" s="26"/>
      <c r="W29" s="26"/>
      <c r="X29" s="26"/>
      <c r="Y29" s="26"/>
    </row>
    <row r="30" spans="1:25" x14ac:dyDescent="0.25">
      <c r="A30" s="30" t="e">
        <f t="shared" si="0"/>
        <v>#N/A</v>
      </c>
      <c r="B30" s="29">
        <f t="shared" si="2"/>
        <v>1</v>
      </c>
      <c r="C30" s="30">
        <f t="shared" si="1"/>
        <v>0</v>
      </c>
      <c r="D30" s="31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27"/>
      <c r="Q30" s="27"/>
      <c r="R30" s="32"/>
      <c r="S30" s="32"/>
      <c r="T30" s="33"/>
      <c r="U30" s="32"/>
      <c r="V30" s="32"/>
      <c r="W30" s="32"/>
      <c r="X30" s="32"/>
      <c r="Y30" s="32"/>
    </row>
    <row r="31" spans="1:25" x14ac:dyDescent="0.25">
      <c r="A31" s="30" t="e">
        <f t="shared" si="0"/>
        <v>#N/A</v>
      </c>
      <c r="B31" s="29">
        <f t="shared" si="2"/>
        <v>1</v>
      </c>
      <c r="C31" s="30">
        <f t="shared" si="1"/>
        <v>0</v>
      </c>
      <c r="D31" s="25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7"/>
      <c r="Q31" s="27"/>
      <c r="R31" s="26"/>
      <c r="S31" s="26"/>
      <c r="T31" s="28"/>
      <c r="U31" s="26"/>
      <c r="V31" s="26"/>
      <c r="W31" s="26"/>
      <c r="X31" s="26"/>
      <c r="Y31" s="26"/>
    </row>
    <row r="32" spans="1:25" x14ac:dyDescent="0.25">
      <c r="A32" s="30" t="e">
        <f t="shared" si="0"/>
        <v>#N/A</v>
      </c>
      <c r="B32" s="29">
        <f t="shared" si="2"/>
        <v>1</v>
      </c>
      <c r="C32" s="30">
        <f t="shared" si="1"/>
        <v>0</v>
      </c>
      <c r="D32" s="31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27"/>
      <c r="Q32" s="27"/>
      <c r="R32" s="32"/>
      <c r="S32" s="32"/>
      <c r="T32" s="33"/>
      <c r="U32" s="32"/>
      <c r="V32" s="32"/>
      <c r="W32" s="32"/>
      <c r="X32" s="32"/>
      <c r="Y32" s="32"/>
    </row>
    <row r="33" spans="1:25" x14ac:dyDescent="0.25">
      <c r="A33" s="30" t="e">
        <f t="shared" si="0"/>
        <v>#N/A</v>
      </c>
      <c r="B33" s="29">
        <f t="shared" si="2"/>
        <v>1</v>
      </c>
      <c r="C33" s="30">
        <f t="shared" si="1"/>
        <v>0</v>
      </c>
      <c r="D33" s="25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7"/>
      <c r="Q33" s="27"/>
      <c r="R33" s="26"/>
      <c r="S33" s="26"/>
      <c r="T33" s="28"/>
      <c r="U33" s="26"/>
      <c r="V33" s="26"/>
      <c r="W33" s="26"/>
      <c r="X33" s="26"/>
      <c r="Y33" s="26"/>
    </row>
    <row r="34" spans="1:25" x14ac:dyDescent="0.25">
      <c r="A34" s="30" t="e">
        <f t="shared" si="0"/>
        <v>#N/A</v>
      </c>
      <c r="B34" s="29">
        <f t="shared" si="2"/>
        <v>1</v>
      </c>
      <c r="C34" s="30">
        <f t="shared" si="1"/>
        <v>0</v>
      </c>
      <c r="D34" s="31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27"/>
      <c r="Q34" s="27"/>
      <c r="R34" s="32"/>
      <c r="S34" s="32"/>
      <c r="T34" s="33"/>
      <c r="U34" s="32"/>
      <c r="V34" s="32"/>
      <c r="W34" s="32"/>
      <c r="X34" s="32"/>
      <c r="Y34" s="32"/>
    </row>
    <row r="35" spans="1:25" x14ac:dyDescent="0.25">
      <c r="A35" s="30" t="e">
        <f t="shared" si="0"/>
        <v>#N/A</v>
      </c>
      <c r="B35" s="29">
        <f t="shared" si="2"/>
        <v>1</v>
      </c>
      <c r="C35" s="30">
        <f t="shared" si="1"/>
        <v>0</v>
      </c>
      <c r="D35" s="25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7"/>
      <c r="Q35" s="27"/>
      <c r="R35" s="26"/>
      <c r="S35" s="26"/>
      <c r="T35" s="28"/>
      <c r="U35" s="26"/>
      <c r="V35" s="26"/>
      <c r="W35" s="26"/>
      <c r="X35" s="26"/>
      <c r="Y35" s="26"/>
    </row>
    <row r="36" spans="1:25" x14ac:dyDescent="0.25">
      <c r="A36" s="30" t="e">
        <f t="shared" si="0"/>
        <v>#N/A</v>
      </c>
      <c r="B36" s="29">
        <f t="shared" si="2"/>
        <v>1</v>
      </c>
      <c r="C36" s="30">
        <f t="shared" si="1"/>
        <v>0</v>
      </c>
      <c r="D36" s="31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27"/>
      <c r="Q36" s="27"/>
      <c r="R36" s="32"/>
      <c r="S36" s="32"/>
      <c r="T36" s="33"/>
      <c r="U36" s="32"/>
      <c r="V36" s="32"/>
      <c r="W36" s="32"/>
      <c r="X36" s="32"/>
      <c r="Y36" s="32"/>
    </row>
    <row r="37" spans="1:25" x14ac:dyDescent="0.25">
      <c r="A37" s="30" t="e">
        <f t="shared" si="0"/>
        <v>#N/A</v>
      </c>
      <c r="B37" s="29">
        <f t="shared" si="2"/>
        <v>1</v>
      </c>
      <c r="C37" s="30">
        <f t="shared" si="1"/>
        <v>0</v>
      </c>
      <c r="D37" s="25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7"/>
      <c r="Q37" s="27"/>
      <c r="R37" s="26"/>
      <c r="S37" s="26"/>
      <c r="T37" s="28"/>
      <c r="U37" s="26"/>
      <c r="V37" s="26"/>
      <c r="W37" s="26"/>
      <c r="X37" s="26"/>
      <c r="Y37" s="26"/>
    </row>
    <row r="38" spans="1:25" x14ac:dyDescent="0.25">
      <c r="A38" s="30" t="e">
        <f t="shared" si="0"/>
        <v>#N/A</v>
      </c>
      <c r="B38" s="29">
        <f t="shared" si="2"/>
        <v>1</v>
      </c>
      <c r="C38" s="30">
        <f t="shared" si="1"/>
        <v>0</v>
      </c>
      <c r="D38" s="31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27"/>
      <c r="Q38" s="27"/>
      <c r="R38" s="32"/>
      <c r="S38" s="32"/>
      <c r="T38" s="33"/>
      <c r="U38" s="32"/>
      <c r="V38" s="32"/>
      <c r="W38" s="32"/>
      <c r="X38" s="32"/>
      <c r="Y38" s="32"/>
    </row>
    <row r="39" spans="1:25" x14ac:dyDescent="0.25">
      <c r="A39" s="30" t="e">
        <f t="shared" si="0"/>
        <v>#N/A</v>
      </c>
      <c r="B39" s="29">
        <f t="shared" si="2"/>
        <v>1</v>
      </c>
      <c r="C39" s="30">
        <f t="shared" si="1"/>
        <v>0</v>
      </c>
      <c r="D39" s="25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7"/>
      <c r="Q39" s="27"/>
      <c r="R39" s="26"/>
      <c r="S39" s="26"/>
      <c r="T39" s="28"/>
      <c r="U39" s="26"/>
      <c r="V39" s="26"/>
      <c r="W39" s="26"/>
      <c r="X39" s="26"/>
      <c r="Y39" s="26"/>
    </row>
    <row r="40" spans="1:25" x14ac:dyDescent="0.25">
      <c r="A40" s="30" t="e">
        <f t="shared" si="0"/>
        <v>#N/A</v>
      </c>
      <c r="B40" s="29">
        <f t="shared" si="2"/>
        <v>1</v>
      </c>
      <c r="C40" s="30">
        <f t="shared" si="1"/>
        <v>0</v>
      </c>
      <c r="D40" s="31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27"/>
      <c r="Q40" s="27"/>
      <c r="R40" s="32"/>
      <c r="S40" s="32"/>
      <c r="T40" s="33"/>
      <c r="U40" s="32"/>
      <c r="V40" s="32"/>
      <c r="W40" s="32"/>
      <c r="X40" s="32"/>
      <c r="Y40" s="32"/>
    </row>
    <row r="41" spans="1:25" x14ac:dyDescent="0.25">
      <c r="A41" s="30" t="e">
        <f t="shared" ref="A41:A72" si="3">VLOOKUP(G41,DDENA_USERS,2,FALSE)</f>
        <v>#N/A</v>
      </c>
      <c r="B41" s="29">
        <f t="shared" si="2"/>
        <v>1</v>
      </c>
      <c r="C41" s="30">
        <f t="shared" si="1"/>
        <v>0</v>
      </c>
      <c r="D41" s="25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7"/>
      <c r="Q41" s="27"/>
      <c r="R41" s="26"/>
      <c r="S41" s="26"/>
      <c r="T41" s="28"/>
      <c r="U41" s="26"/>
      <c r="V41" s="26"/>
      <c r="W41" s="26"/>
      <c r="X41" s="26"/>
      <c r="Y41" s="26"/>
    </row>
    <row r="42" spans="1:25" x14ac:dyDescent="0.25">
      <c r="A42" s="30" t="e">
        <f t="shared" si="3"/>
        <v>#N/A</v>
      </c>
      <c r="B42" s="29">
        <f t="shared" si="2"/>
        <v>1</v>
      </c>
      <c r="C42" s="30">
        <f t="shared" si="1"/>
        <v>0</v>
      </c>
      <c r="D42" s="31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27"/>
      <c r="Q42" s="27"/>
      <c r="R42" s="32"/>
      <c r="S42" s="32"/>
      <c r="T42" s="33"/>
      <c r="U42" s="32"/>
      <c r="V42" s="32"/>
      <c r="W42" s="32"/>
      <c r="X42" s="32"/>
      <c r="Y42" s="32"/>
    </row>
    <row r="43" spans="1:25" x14ac:dyDescent="0.25">
      <c r="A43" s="30" t="e">
        <f t="shared" si="3"/>
        <v>#N/A</v>
      </c>
      <c r="B43" s="29">
        <f t="shared" si="2"/>
        <v>1</v>
      </c>
      <c r="C43" s="30">
        <f t="shared" si="1"/>
        <v>0</v>
      </c>
      <c r="D43" s="25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7"/>
      <c r="Q43" s="27"/>
      <c r="R43" s="26"/>
      <c r="S43" s="26"/>
      <c r="T43" s="28"/>
      <c r="U43" s="26"/>
      <c r="V43" s="26"/>
      <c r="W43" s="26"/>
      <c r="X43" s="26"/>
      <c r="Y43" s="26"/>
    </row>
    <row r="44" spans="1:25" x14ac:dyDescent="0.25">
      <c r="A44" s="30" t="e">
        <f t="shared" si="3"/>
        <v>#N/A</v>
      </c>
      <c r="B44" s="29">
        <f t="shared" si="2"/>
        <v>1</v>
      </c>
      <c r="C44" s="30">
        <f t="shared" si="1"/>
        <v>0</v>
      </c>
      <c r="D44" s="31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27"/>
      <c r="Q44" s="27"/>
      <c r="R44" s="32"/>
      <c r="S44" s="32"/>
      <c r="T44" s="33"/>
      <c r="U44" s="32"/>
      <c r="V44" s="32"/>
      <c r="W44" s="32"/>
      <c r="X44" s="32"/>
      <c r="Y44" s="32"/>
    </row>
    <row r="45" spans="1:25" x14ac:dyDescent="0.25">
      <c r="A45" s="30" t="e">
        <f t="shared" si="3"/>
        <v>#N/A</v>
      </c>
      <c r="B45" s="29">
        <f t="shared" si="2"/>
        <v>1</v>
      </c>
      <c r="C45" s="30">
        <f t="shared" si="1"/>
        <v>0</v>
      </c>
      <c r="D45" s="25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7"/>
      <c r="Q45" s="27"/>
      <c r="R45" s="26"/>
      <c r="S45" s="26"/>
      <c r="T45" s="28"/>
      <c r="U45" s="26"/>
      <c r="V45" s="26"/>
      <c r="W45" s="26"/>
      <c r="X45" s="26"/>
      <c r="Y45" s="26"/>
    </row>
    <row r="46" spans="1:25" x14ac:dyDescent="0.25">
      <c r="A46" s="30" t="e">
        <f t="shared" si="3"/>
        <v>#N/A</v>
      </c>
      <c r="B46" s="29">
        <f t="shared" si="2"/>
        <v>1</v>
      </c>
      <c r="C46" s="30">
        <f t="shared" si="1"/>
        <v>0</v>
      </c>
      <c r="D46" s="31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27"/>
      <c r="Q46" s="27"/>
      <c r="R46" s="32"/>
      <c r="S46" s="32"/>
      <c r="T46" s="33"/>
      <c r="U46" s="32"/>
      <c r="V46" s="32"/>
      <c r="W46" s="32"/>
      <c r="X46" s="32"/>
      <c r="Y46" s="32"/>
    </row>
    <row r="47" spans="1:25" x14ac:dyDescent="0.25">
      <c r="A47" s="30" t="e">
        <f t="shared" si="3"/>
        <v>#N/A</v>
      </c>
      <c r="B47" s="29">
        <f t="shared" si="2"/>
        <v>1</v>
      </c>
      <c r="C47" s="30">
        <f t="shared" si="1"/>
        <v>0</v>
      </c>
      <c r="D47" s="25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7"/>
      <c r="Q47" s="27"/>
      <c r="R47" s="26"/>
      <c r="S47" s="26"/>
      <c r="T47" s="28"/>
      <c r="U47" s="26"/>
      <c r="V47" s="26"/>
      <c r="W47" s="26"/>
      <c r="X47" s="26"/>
      <c r="Y47" s="26"/>
    </row>
    <row r="48" spans="1:25" x14ac:dyDescent="0.25">
      <c r="A48" s="30" t="e">
        <f t="shared" si="3"/>
        <v>#N/A</v>
      </c>
      <c r="B48" s="29">
        <f t="shared" si="2"/>
        <v>1</v>
      </c>
      <c r="C48" s="30">
        <f t="shared" si="1"/>
        <v>0</v>
      </c>
      <c r="D48" s="31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27"/>
      <c r="Q48" s="27"/>
      <c r="R48" s="32"/>
      <c r="S48" s="32"/>
      <c r="T48" s="33"/>
      <c r="U48" s="32"/>
      <c r="V48" s="32"/>
      <c r="W48" s="32"/>
      <c r="X48" s="32"/>
      <c r="Y48" s="32"/>
    </row>
    <row r="49" spans="1:25" x14ac:dyDescent="0.25">
      <c r="A49" s="30" t="e">
        <f t="shared" si="3"/>
        <v>#N/A</v>
      </c>
      <c r="B49" s="29">
        <f t="shared" si="2"/>
        <v>1</v>
      </c>
      <c r="C49" s="30">
        <f t="shared" si="1"/>
        <v>0</v>
      </c>
      <c r="D49" s="25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7"/>
      <c r="Q49" s="27"/>
      <c r="R49" s="26"/>
      <c r="S49" s="26"/>
      <c r="T49" s="28"/>
      <c r="U49" s="26"/>
      <c r="V49" s="26"/>
      <c r="W49" s="26"/>
      <c r="X49" s="26"/>
      <c r="Y49" s="26"/>
    </row>
    <row r="50" spans="1:25" x14ac:dyDescent="0.25">
      <c r="A50" s="30" t="e">
        <f t="shared" si="3"/>
        <v>#N/A</v>
      </c>
      <c r="B50" s="29">
        <f t="shared" si="2"/>
        <v>1</v>
      </c>
      <c r="C50" s="30">
        <f t="shared" si="1"/>
        <v>0</v>
      </c>
      <c r="D50" s="31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27"/>
      <c r="Q50" s="27"/>
      <c r="R50" s="32"/>
      <c r="S50" s="32"/>
      <c r="T50" s="33"/>
      <c r="U50" s="32"/>
      <c r="V50" s="32"/>
      <c r="W50" s="32"/>
      <c r="X50" s="32"/>
      <c r="Y50" s="32"/>
    </row>
    <row r="51" spans="1:25" x14ac:dyDescent="0.25">
      <c r="A51" s="30" t="e">
        <f t="shared" si="3"/>
        <v>#N/A</v>
      </c>
      <c r="B51" s="29">
        <f t="shared" si="2"/>
        <v>1</v>
      </c>
      <c r="C51" s="30">
        <f t="shared" si="1"/>
        <v>0</v>
      </c>
      <c r="D51" s="25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7"/>
      <c r="Q51" s="27"/>
      <c r="R51" s="26"/>
      <c r="S51" s="26"/>
      <c r="T51" s="28"/>
      <c r="U51" s="26"/>
      <c r="V51" s="26"/>
      <c r="W51" s="26"/>
      <c r="X51" s="26"/>
      <c r="Y51" s="26"/>
    </row>
    <row r="52" spans="1:25" x14ac:dyDescent="0.25">
      <c r="A52" s="30" t="e">
        <f t="shared" si="3"/>
        <v>#N/A</v>
      </c>
      <c r="B52" s="29">
        <f t="shared" si="2"/>
        <v>1</v>
      </c>
      <c r="C52" s="30">
        <f t="shared" si="1"/>
        <v>0</v>
      </c>
      <c r="D52" s="31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27"/>
      <c r="Q52" s="27"/>
      <c r="R52" s="32"/>
      <c r="S52" s="32"/>
      <c r="T52" s="33"/>
      <c r="U52" s="32"/>
      <c r="V52" s="32"/>
      <c r="W52" s="32"/>
      <c r="X52" s="32"/>
      <c r="Y52" s="32"/>
    </row>
    <row r="53" spans="1:25" x14ac:dyDescent="0.25">
      <c r="A53" s="30" t="e">
        <f t="shared" si="3"/>
        <v>#N/A</v>
      </c>
      <c r="B53" s="29">
        <f t="shared" si="2"/>
        <v>1</v>
      </c>
      <c r="C53" s="30">
        <f t="shared" si="1"/>
        <v>0</v>
      </c>
      <c r="D53" s="25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7"/>
      <c r="Q53" s="27"/>
      <c r="R53" s="26"/>
      <c r="S53" s="26"/>
      <c r="T53" s="28"/>
      <c r="U53" s="26"/>
      <c r="V53" s="26"/>
      <c r="W53" s="26"/>
      <c r="X53" s="26"/>
      <c r="Y53" s="26"/>
    </row>
    <row r="54" spans="1:25" x14ac:dyDescent="0.25">
      <c r="A54" s="30" t="e">
        <f t="shared" si="3"/>
        <v>#N/A</v>
      </c>
      <c r="B54" s="29">
        <f t="shared" si="2"/>
        <v>1</v>
      </c>
      <c r="C54" s="30">
        <f t="shared" si="1"/>
        <v>0</v>
      </c>
      <c r="D54" s="31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27"/>
      <c r="Q54" s="27"/>
      <c r="R54" s="32"/>
      <c r="S54" s="32"/>
      <c r="T54" s="33"/>
      <c r="U54" s="32"/>
      <c r="V54" s="32"/>
      <c r="W54" s="32"/>
      <c r="X54" s="32"/>
      <c r="Y54" s="32"/>
    </row>
    <row r="55" spans="1:25" x14ac:dyDescent="0.25">
      <c r="A55" s="30" t="e">
        <f t="shared" si="3"/>
        <v>#N/A</v>
      </c>
      <c r="B55" s="29">
        <f t="shared" si="2"/>
        <v>1</v>
      </c>
      <c r="C55" s="30">
        <f t="shared" si="1"/>
        <v>0</v>
      </c>
      <c r="D55" s="25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7"/>
      <c r="Q55" s="27"/>
      <c r="R55" s="26"/>
      <c r="S55" s="26"/>
      <c r="T55" s="28"/>
      <c r="U55" s="26"/>
      <c r="V55" s="26"/>
      <c r="W55" s="26"/>
      <c r="X55" s="26"/>
      <c r="Y55" s="26"/>
    </row>
    <row r="56" spans="1:25" x14ac:dyDescent="0.25">
      <c r="A56" s="30" t="e">
        <f t="shared" si="3"/>
        <v>#N/A</v>
      </c>
      <c r="B56" s="29">
        <f t="shared" si="2"/>
        <v>1</v>
      </c>
      <c r="C56" s="30">
        <f t="shared" si="1"/>
        <v>0</v>
      </c>
      <c r="D56" s="31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27"/>
      <c r="Q56" s="27"/>
      <c r="R56" s="32"/>
      <c r="S56" s="32"/>
      <c r="T56" s="33"/>
      <c r="U56" s="32"/>
      <c r="V56" s="32"/>
      <c r="W56" s="32"/>
      <c r="X56" s="32"/>
      <c r="Y56" s="32"/>
    </row>
    <row r="57" spans="1:25" x14ac:dyDescent="0.25">
      <c r="A57" s="30" t="e">
        <f t="shared" si="3"/>
        <v>#N/A</v>
      </c>
      <c r="B57" s="29">
        <f t="shared" si="2"/>
        <v>1</v>
      </c>
      <c r="C57" s="30">
        <f t="shared" si="1"/>
        <v>0</v>
      </c>
      <c r="D57" s="25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7"/>
      <c r="Q57" s="27"/>
      <c r="R57" s="26"/>
      <c r="S57" s="26"/>
      <c r="T57" s="28"/>
      <c r="U57" s="26"/>
      <c r="V57" s="26"/>
      <c r="W57" s="26"/>
      <c r="X57" s="26"/>
      <c r="Y57" s="26"/>
    </row>
    <row r="58" spans="1:25" x14ac:dyDescent="0.25">
      <c r="A58" s="30" t="e">
        <f t="shared" si="3"/>
        <v>#N/A</v>
      </c>
      <c r="B58" s="29">
        <f t="shared" si="2"/>
        <v>1</v>
      </c>
      <c r="C58" s="30">
        <f t="shared" si="1"/>
        <v>0</v>
      </c>
      <c r="D58" s="31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27"/>
      <c r="Q58" s="27"/>
      <c r="R58" s="32"/>
      <c r="S58" s="32"/>
      <c r="T58" s="33"/>
      <c r="U58" s="32"/>
      <c r="V58" s="32"/>
      <c r="W58" s="32"/>
      <c r="X58" s="32"/>
      <c r="Y58" s="32"/>
    </row>
    <row r="59" spans="1:25" x14ac:dyDescent="0.25">
      <c r="A59" s="30" t="e">
        <f t="shared" si="3"/>
        <v>#N/A</v>
      </c>
      <c r="B59" s="29">
        <f t="shared" si="2"/>
        <v>1</v>
      </c>
      <c r="C59" s="30">
        <f t="shared" si="1"/>
        <v>0</v>
      </c>
      <c r="D59" s="25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7"/>
      <c r="Q59" s="27"/>
      <c r="R59" s="26"/>
      <c r="S59" s="26"/>
      <c r="T59" s="28"/>
      <c r="U59" s="26"/>
      <c r="V59" s="26"/>
      <c r="W59" s="26"/>
      <c r="X59" s="26"/>
      <c r="Y59" s="26"/>
    </row>
    <row r="60" spans="1:25" x14ac:dyDescent="0.25">
      <c r="A60" s="30" t="e">
        <f t="shared" si="3"/>
        <v>#N/A</v>
      </c>
      <c r="B60" s="29">
        <f t="shared" si="2"/>
        <v>1</v>
      </c>
      <c r="C60" s="30">
        <f t="shared" si="1"/>
        <v>0</v>
      </c>
      <c r="D60" s="31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27"/>
      <c r="Q60" s="27"/>
      <c r="R60" s="32"/>
      <c r="S60" s="32"/>
      <c r="T60" s="33"/>
      <c r="U60" s="32"/>
      <c r="V60" s="32"/>
      <c r="W60" s="32"/>
      <c r="X60" s="32"/>
      <c r="Y60" s="32"/>
    </row>
    <row r="61" spans="1:25" x14ac:dyDescent="0.25">
      <c r="A61" s="30" t="e">
        <f t="shared" si="3"/>
        <v>#N/A</v>
      </c>
      <c r="B61" s="29">
        <f t="shared" si="2"/>
        <v>1</v>
      </c>
      <c r="C61" s="30">
        <f t="shared" si="1"/>
        <v>0</v>
      </c>
      <c r="D61" s="25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7"/>
      <c r="Q61" s="27"/>
      <c r="R61" s="26"/>
      <c r="S61" s="26"/>
      <c r="T61" s="28"/>
      <c r="U61" s="26"/>
      <c r="V61" s="26"/>
      <c r="W61" s="26"/>
      <c r="X61" s="26"/>
      <c r="Y61" s="26"/>
    </row>
    <row r="62" spans="1:25" x14ac:dyDescent="0.25">
      <c r="A62" s="30" t="e">
        <f t="shared" si="3"/>
        <v>#N/A</v>
      </c>
      <c r="B62" s="29">
        <f t="shared" si="2"/>
        <v>1</v>
      </c>
      <c r="C62" s="30">
        <f t="shared" si="1"/>
        <v>0</v>
      </c>
      <c r="D62" s="31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27"/>
      <c r="Q62" s="27"/>
      <c r="R62" s="32"/>
      <c r="S62" s="32"/>
      <c r="T62" s="33"/>
      <c r="U62" s="32"/>
      <c r="V62" s="32"/>
      <c r="W62" s="32"/>
      <c r="X62" s="32"/>
      <c r="Y62" s="32"/>
    </row>
    <row r="63" spans="1:25" x14ac:dyDescent="0.25">
      <c r="A63" s="30" t="e">
        <f t="shared" si="3"/>
        <v>#N/A</v>
      </c>
      <c r="B63" s="29">
        <f t="shared" si="2"/>
        <v>1</v>
      </c>
      <c r="C63" s="30">
        <f t="shared" si="1"/>
        <v>0</v>
      </c>
      <c r="D63" s="25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7"/>
      <c r="Q63" s="27"/>
      <c r="R63" s="26"/>
      <c r="S63" s="26"/>
      <c r="T63" s="28"/>
      <c r="U63" s="26"/>
      <c r="V63" s="26"/>
      <c r="W63" s="26"/>
      <c r="X63" s="26"/>
      <c r="Y63" s="26"/>
    </row>
    <row r="64" spans="1:25" x14ac:dyDescent="0.25">
      <c r="A64" s="30" t="e">
        <f t="shared" si="3"/>
        <v>#N/A</v>
      </c>
      <c r="B64" s="29">
        <f t="shared" si="2"/>
        <v>1</v>
      </c>
      <c r="C64" s="30">
        <f t="shared" si="1"/>
        <v>0</v>
      </c>
      <c r="D64" s="31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27"/>
      <c r="Q64" s="27"/>
      <c r="R64" s="32"/>
      <c r="S64" s="32"/>
      <c r="T64" s="33"/>
      <c r="U64" s="32"/>
      <c r="V64" s="32"/>
      <c r="W64" s="32"/>
      <c r="X64" s="32"/>
      <c r="Y64" s="32"/>
    </row>
    <row r="65" spans="1:25" x14ac:dyDescent="0.25">
      <c r="A65" s="30" t="e">
        <f t="shared" si="3"/>
        <v>#N/A</v>
      </c>
      <c r="B65" s="29">
        <f t="shared" si="2"/>
        <v>1</v>
      </c>
      <c r="C65" s="30">
        <f t="shared" si="1"/>
        <v>0</v>
      </c>
      <c r="D65" s="25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7"/>
      <c r="Q65" s="27"/>
      <c r="R65" s="26"/>
      <c r="S65" s="26"/>
      <c r="T65" s="28"/>
      <c r="U65" s="26"/>
      <c r="V65" s="26"/>
      <c r="W65" s="26"/>
      <c r="X65" s="26"/>
      <c r="Y65" s="26"/>
    </row>
    <row r="66" spans="1:25" x14ac:dyDescent="0.25">
      <c r="A66" s="30" t="e">
        <f t="shared" si="3"/>
        <v>#N/A</v>
      </c>
      <c r="B66" s="29">
        <f t="shared" si="2"/>
        <v>1</v>
      </c>
      <c r="C66" s="30">
        <f t="shared" si="1"/>
        <v>0</v>
      </c>
      <c r="D66" s="31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27"/>
      <c r="Q66" s="27"/>
      <c r="R66" s="32"/>
      <c r="S66" s="32"/>
      <c r="T66" s="33"/>
      <c r="U66" s="32"/>
      <c r="V66" s="32"/>
      <c r="W66" s="32"/>
      <c r="X66" s="32"/>
      <c r="Y66" s="32"/>
    </row>
    <row r="67" spans="1:25" x14ac:dyDescent="0.25">
      <c r="A67" s="30" t="e">
        <f t="shared" si="3"/>
        <v>#N/A</v>
      </c>
      <c r="B67" s="29">
        <f t="shared" si="2"/>
        <v>1</v>
      </c>
      <c r="C67" s="30">
        <f t="shared" si="1"/>
        <v>0</v>
      </c>
      <c r="D67" s="25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7"/>
      <c r="Q67" s="27"/>
      <c r="R67" s="26"/>
      <c r="S67" s="26"/>
      <c r="T67" s="28"/>
      <c r="U67" s="26"/>
      <c r="V67" s="26"/>
      <c r="W67" s="26"/>
      <c r="X67" s="26"/>
      <c r="Y67" s="26"/>
    </row>
    <row r="68" spans="1:25" x14ac:dyDescent="0.25">
      <c r="A68" s="30" t="e">
        <f t="shared" si="3"/>
        <v>#N/A</v>
      </c>
      <c r="B68" s="29">
        <f t="shared" si="2"/>
        <v>1</v>
      </c>
      <c r="C68" s="30">
        <f t="shared" si="1"/>
        <v>0</v>
      </c>
      <c r="D68" s="31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27"/>
      <c r="Q68" s="27"/>
      <c r="R68" s="32"/>
      <c r="S68" s="32"/>
      <c r="T68" s="33"/>
      <c r="U68" s="32"/>
      <c r="V68" s="32"/>
      <c r="W68" s="32"/>
      <c r="X68" s="32"/>
      <c r="Y68" s="32"/>
    </row>
    <row r="69" spans="1:25" x14ac:dyDescent="0.25">
      <c r="A69" s="30" t="e">
        <f t="shared" si="3"/>
        <v>#N/A</v>
      </c>
      <c r="B69" s="29">
        <f t="shared" si="2"/>
        <v>1</v>
      </c>
      <c r="C69" s="30">
        <f t="shared" si="1"/>
        <v>0</v>
      </c>
      <c r="D69" s="25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7"/>
      <c r="Q69" s="27"/>
      <c r="R69" s="26"/>
      <c r="S69" s="26"/>
      <c r="T69" s="28"/>
      <c r="U69" s="26"/>
      <c r="V69" s="26"/>
      <c r="W69" s="26"/>
      <c r="X69" s="26"/>
      <c r="Y69" s="26"/>
    </row>
    <row r="70" spans="1:25" x14ac:dyDescent="0.25">
      <c r="A70" s="30" t="e">
        <f t="shared" si="3"/>
        <v>#N/A</v>
      </c>
      <c r="B70" s="29">
        <f t="shared" si="2"/>
        <v>1</v>
      </c>
      <c r="C70" s="30">
        <f t="shared" si="1"/>
        <v>0</v>
      </c>
      <c r="D70" s="31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27"/>
      <c r="Q70" s="27"/>
      <c r="R70" s="32"/>
      <c r="S70" s="32"/>
      <c r="T70" s="33"/>
      <c r="U70" s="32"/>
      <c r="V70" s="32"/>
      <c r="W70" s="32"/>
      <c r="X70" s="32"/>
      <c r="Y70" s="32"/>
    </row>
    <row r="71" spans="1:25" x14ac:dyDescent="0.25">
      <c r="A71" s="30" t="e">
        <f t="shared" si="3"/>
        <v>#N/A</v>
      </c>
      <c r="B71" s="29">
        <f t="shared" si="2"/>
        <v>1</v>
      </c>
      <c r="C71" s="30">
        <f t="shared" si="1"/>
        <v>0</v>
      </c>
      <c r="D71" s="25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7"/>
      <c r="Q71" s="27"/>
      <c r="R71" s="26"/>
      <c r="S71" s="26"/>
      <c r="T71" s="28"/>
      <c r="U71" s="26"/>
      <c r="V71" s="26"/>
      <c r="W71" s="26"/>
      <c r="X71" s="26"/>
      <c r="Y71" s="26"/>
    </row>
    <row r="72" spans="1:25" x14ac:dyDescent="0.25">
      <c r="A72" s="30" t="e">
        <f t="shared" si="3"/>
        <v>#N/A</v>
      </c>
      <c r="B72" s="29">
        <f t="shared" si="2"/>
        <v>1</v>
      </c>
      <c r="C72" s="30">
        <f t="shared" si="1"/>
        <v>0</v>
      </c>
      <c r="D72" s="31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27"/>
      <c r="Q72" s="27"/>
      <c r="R72" s="32"/>
      <c r="S72" s="32"/>
      <c r="T72" s="33"/>
      <c r="U72" s="32"/>
      <c r="V72" s="32"/>
      <c r="W72" s="32"/>
      <c r="X72" s="32"/>
      <c r="Y72" s="32"/>
    </row>
    <row r="73" spans="1:25" x14ac:dyDescent="0.25">
      <c r="A73" s="30" t="e">
        <f t="shared" ref="A73:A104" si="4">VLOOKUP(G73,DDENA_USERS,2,FALSE)</f>
        <v>#N/A</v>
      </c>
      <c r="B73" s="29">
        <f t="shared" si="2"/>
        <v>1</v>
      </c>
      <c r="C73" s="30">
        <f t="shared" si="1"/>
        <v>0</v>
      </c>
      <c r="D73" s="25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7"/>
      <c r="Q73" s="27"/>
      <c r="R73" s="26"/>
      <c r="S73" s="26"/>
      <c r="T73" s="28"/>
      <c r="U73" s="26"/>
      <c r="V73" s="26"/>
      <c r="W73" s="26"/>
      <c r="X73" s="26"/>
      <c r="Y73" s="26"/>
    </row>
    <row r="74" spans="1:25" x14ac:dyDescent="0.25">
      <c r="A74" s="30" t="e">
        <f t="shared" si="4"/>
        <v>#N/A</v>
      </c>
      <c r="B74" s="29">
        <f t="shared" si="2"/>
        <v>1</v>
      </c>
      <c r="C74" s="30">
        <f t="shared" si="1"/>
        <v>0</v>
      </c>
      <c r="D74" s="31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27"/>
      <c r="Q74" s="27"/>
      <c r="R74" s="32"/>
      <c r="S74" s="32"/>
      <c r="T74" s="33"/>
      <c r="U74" s="32"/>
      <c r="V74" s="32"/>
      <c r="W74" s="32"/>
      <c r="X74" s="32"/>
      <c r="Y74" s="32"/>
    </row>
    <row r="75" spans="1:25" x14ac:dyDescent="0.25">
      <c r="A75" s="30" t="e">
        <f t="shared" si="4"/>
        <v>#N/A</v>
      </c>
      <c r="B75" s="29">
        <f t="shared" si="2"/>
        <v>1</v>
      </c>
      <c r="C75" s="30">
        <f t="shared" si="1"/>
        <v>0</v>
      </c>
      <c r="D75" s="25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7"/>
      <c r="Q75" s="27"/>
      <c r="R75" s="26"/>
      <c r="S75" s="26"/>
      <c r="T75" s="28"/>
      <c r="U75" s="26"/>
      <c r="V75" s="26"/>
      <c r="W75" s="26"/>
      <c r="X75" s="26"/>
      <c r="Y75" s="26"/>
    </row>
    <row r="76" spans="1:25" x14ac:dyDescent="0.25">
      <c r="A76" s="30" t="e">
        <f t="shared" si="4"/>
        <v>#N/A</v>
      </c>
      <c r="B76" s="29">
        <f t="shared" si="2"/>
        <v>1</v>
      </c>
      <c r="C76" s="30">
        <f t="shared" ref="C76:C139" si="5">IF(F76="Coal",B76*W76*12500,B76*W76)</f>
        <v>0</v>
      </c>
      <c r="D76" s="31"/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27"/>
      <c r="Q76" s="27"/>
      <c r="R76" s="32"/>
      <c r="S76" s="32"/>
      <c r="T76" s="33"/>
      <c r="U76" s="32"/>
      <c r="V76" s="32"/>
      <c r="W76" s="32"/>
      <c r="X76" s="32"/>
      <c r="Y76" s="32"/>
    </row>
    <row r="77" spans="1:25" x14ac:dyDescent="0.25">
      <c r="A77" s="30" t="e">
        <f t="shared" si="4"/>
        <v>#N/A</v>
      </c>
      <c r="B77" s="29">
        <f t="shared" ref="B77:B140" si="6">IF(ISNUMBER(FIND("Pow",F77))=TRUE,((VALUE(MID(R77,FIND("-",R77)+1,2)))-(VALUE(MID(R77,FIND("-",R77)-1,1)))+1)*(Q77-P77+1),IF(F77="Coal",(YEAR(Q77)-YEAR(P77))*12+MONTH(Q77)-MONTH(P77)+1,(Q77-P77+1)))</f>
        <v>1</v>
      </c>
      <c r="C77" s="30">
        <f t="shared" si="5"/>
        <v>0</v>
      </c>
      <c r="D77" s="25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7"/>
      <c r="Q77" s="27"/>
      <c r="R77" s="26"/>
      <c r="S77" s="26"/>
      <c r="T77" s="28"/>
      <c r="U77" s="26"/>
      <c r="V77" s="26"/>
      <c r="W77" s="26"/>
      <c r="X77" s="26"/>
      <c r="Y77" s="26"/>
    </row>
    <row r="78" spans="1:25" x14ac:dyDescent="0.25">
      <c r="A78" s="30" t="e">
        <f t="shared" si="4"/>
        <v>#N/A</v>
      </c>
      <c r="B78" s="29">
        <f t="shared" si="6"/>
        <v>1</v>
      </c>
      <c r="C78" s="30">
        <f t="shared" si="5"/>
        <v>0</v>
      </c>
      <c r="D78" s="31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27"/>
      <c r="Q78" s="27"/>
      <c r="R78" s="32"/>
      <c r="S78" s="32"/>
      <c r="T78" s="33"/>
      <c r="U78" s="32"/>
      <c r="V78" s="32"/>
      <c r="W78" s="32"/>
      <c r="X78" s="32"/>
      <c r="Y78" s="32"/>
    </row>
    <row r="79" spans="1:25" x14ac:dyDescent="0.25">
      <c r="A79" s="30" t="e">
        <f t="shared" si="4"/>
        <v>#N/A</v>
      </c>
      <c r="B79" s="29">
        <f t="shared" si="6"/>
        <v>1</v>
      </c>
      <c r="C79" s="30">
        <f t="shared" si="5"/>
        <v>0</v>
      </c>
      <c r="D79" s="25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7"/>
      <c r="Q79" s="27"/>
      <c r="R79" s="26"/>
      <c r="S79" s="26"/>
      <c r="T79" s="28"/>
      <c r="U79" s="26"/>
      <c r="V79" s="26"/>
      <c r="W79" s="26"/>
      <c r="X79" s="26"/>
      <c r="Y79" s="26"/>
    </row>
    <row r="80" spans="1:25" x14ac:dyDescent="0.25">
      <c r="A80" s="30" t="e">
        <f t="shared" si="4"/>
        <v>#N/A</v>
      </c>
      <c r="B80" s="29">
        <f t="shared" si="6"/>
        <v>1</v>
      </c>
      <c r="C80" s="30">
        <f t="shared" si="5"/>
        <v>0</v>
      </c>
      <c r="D80" s="31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27"/>
      <c r="Q80" s="27"/>
      <c r="R80" s="32"/>
      <c r="S80" s="32"/>
      <c r="T80" s="33"/>
      <c r="U80" s="32"/>
      <c r="V80" s="32"/>
      <c r="W80" s="32"/>
      <c r="X80" s="32"/>
      <c r="Y80" s="32"/>
    </row>
    <row r="81" spans="1:25" x14ac:dyDescent="0.25">
      <c r="A81" s="30" t="e">
        <f t="shared" si="4"/>
        <v>#N/A</v>
      </c>
      <c r="B81" s="29">
        <f t="shared" si="6"/>
        <v>1</v>
      </c>
      <c r="C81" s="30">
        <f t="shared" si="5"/>
        <v>0</v>
      </c>
      <c r="D81" s="25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7"/>
      <c r="Q81" s="27"/>
      <c r="R81" s="26"/>
      <c r="S81" s="26"/>
      <c r="T81" s="28"/>
      <c r="U81" s="26"/>
      <c r="V81" s="26"/>
      <c r="W81" s="26"/>
      <c r="X81" s="26"/>
      <c r="Y81" s="26"/>
    </row>
    <row r="82" spans="1:25" x14ac:dyDescent="0.25">
      <c r="A82" s="30" t="e">
        <f t="shared" si="4"/>
        <v>#N/A</v>
      </c>
      <c r="B82" s="29">
        <f t="shared" si="6"/>
        <v>1</v>
      </c>
      <c r="C82" s="30">
        <f t="shared" si="5"/>
        <v>0</v>
      </c>
      <c r="D82" s="31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27"/>
      <c r="Q82" s="27"/>
      <c r="R82" s="32"/>
      <c r="S82" s="32"/>
      <c r="T82" s="33"/>
      <c r="U82" s="32"/>
      <c r="V82" s="32"/>
      <c r="W82" s="32"/>
      <c r="X82" s="32"/>
      <c r="Y82" s="32"/>
    </row>
    <row r="83" spans="1:25" x14ac:dyDescent="0.25">
      <c r="A83" s="30" t="e">
        <f t="shared" si="4"/>
        <v>#N/A</v>
      </c>
      <c r="B83" s="29">
        <f t="shared" si="6"/>
        <v>1</v>
      </c>
      <c r="C83" s="30">
        <f t="shared" si="5"/>
        <v>0</v>
      </c>
      <c r="D83" s="25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7"/>
      <c r="Q83" s="27"/>
      <c r="R83" s="26"/>
      <c r="S83" s="26"/>
      <c r="T83" s="28"/>
      <c r="U83" s="26"/>
      <c r="V83" s="26"/>
      <c r="W83" s="26"/>
      <c r="X83" s="26"/>
      <c r="Y83" s="26"/>
    </row>
    <row r="84" spans="1:25" x14ac:dyDescent="0.25">
      <c r="A84" s="30" t="e">
        <f t="shared" si="4"/>
        <v>#N/A</v>
      </c>
      <c r="B84" s="29">
        <f t="shared" si="6"/>
        <v>1</v>
      </c>
      <c r="C84" s="30">
        <f t="shared" si="5"/>
        <v>0</v>
      </c>
      <c r="D84" s="31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27"/>
      <c r="Q84" s="27"/>
      <c r="R84" s="32"/>
      <c r="S84" s="32"/>
      <c r="T84" s="33"/>
      <c r="U84" s="32"/>
      <c r="V84" s="32"/>
      <c r="W84" s="32"/>
      <c r="X84" s="32"/>
      <c r="Y84" s="32"/>
    </row>
    <row r="85" spans="1:25" x14ac:dyDescent="0.25">
      <c r="A85" s="30" t="e">
        <f t="shared" si="4"/>
        <v>#N/A</v>
      </c>
      <c r="B85" s="29">
        <f t="shared" si="6"/>
        <v>1</v>
      </c>
      <c r="C85" s="30">
        <f t="shared" si="5"/>
        <v>0</v>
      </c>
      <c r="D85" s="25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7"/>
      <c r="Q85" s="27"/>
      <c r="R85" s="26"/>
      <c r="S85" s="26"/>
      <c r="T85" s="28"/>
      <c r="U85" s="26"/>
      <c r="V85" s="26"/>
      <c r="W85" s="26"/>
      <c r="X85" s="26"/>
      <c r="Y85" s="26"/>
    </row>
    <row r="86" spans="1:25" x14ac:dyDescent="0.25">
      <c r="A86" s="30" t="e">
        <f t="shared" si="4"/>
        <v>#N/A</v>
      </c>
      <c r="B86" s="29">
        <f t="shared" si="6"/>
        <v>1</v>
      </c>
      <c r="C86" s="30">
        <f t="shared" si="5"/>
        <v>0</v>
      </c>
      <c r="D86" s="31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27"/>
      <c r="Q86" s="27"/>
      <c r="R86" s="32"/>
      <c r="S86" s="32"/>
      <c r="T86" s="33"/>
      <c r="U86" s="32"/>
      <c r="V86" s="32"/>
      <c r="W86" s="32"/>
      <c r="X86" s="32"/>
      <c r="Y86" s="32"/>
    </row>
    <row r="87" spans="1:25" x14ac:dyDescent="0.25">
      <c r="A87" s="30" t="e">
        <f t="shared" si="4"/>
        <v>#N/A</v>
      </c>
      <c r="B87" s="29">
        <f t="shared" si="6"/>
        <v>1</v>
      </c>
      <c r="C87" s="30">
        <f t="shared" si="5"/>
        <v>0</v>
      </c>
      <c r="D87" s="25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7"/>
      <c r="Q87" s="27"/>
      <c r="R87" s="26"/>
      <c r="S87" s="26"/>
      <c r="T87" s="28"/>
      <c r="U87" s="26"/>
      <c r="V87" s="26"/>
      <c r="W87" s="26"/>
      <c r="X87" s="26"/>
      <c r="Y87" s="26"/>
    </row>
    <row r="88" spans="1:25" x14ac:dyDescent="0.25">
      <c r="A88" s="30" t="e">
        <f t="shared" si="4"/>
        <v>#N/A</v>
      </c>
      <c r="B88" s="29">
        <f t="shared" si="6"/>
        <v>1</v>
      </c>
      <c r="C88" s="30">
        <f t="shared" si="5"/>
        <v>0</v>
      </c>
      <c r="D88" s="31"/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27"/>
      <c r="Q88" s="27"/>
      <c r="R88" s="32"/>
      <c r="S88" s="32"/>
      <c r="T88" s="33"/>
      <c r="U88" s="32"/>
      <c r="V88" s="32"/>
      <c r="W88" s="32"/>
      <c r="X88" s="32"/>
      <c r="Y88" s="32"/>
    </row>
    <row r="89" spans="1:25" x14ac:dyDescent="0.25">
      <c r="A89" s="30" t="e">
        <f t="shared" si="4"/>
        <v>#N/A</v>
      </c>
      <c r="B89" s="29">
        <f t="shared" si="6"/>
        <v>1</v>
      </c>
      <c r="C89" s="30">
        <f t="shared" si="5"/>
        <v>0</v>
      </c>
      <c r="D89" s="25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7"/>
      <c r="Q89" s="27"/>
      <c r="R89" s="26"/>
      <c r="S89" s="26"/>
      <c r="T89" s="28"/>
      <c r="U89" s="26"/>
      <c r="V89" s="26"/>
      <c r="W89" s="26"/>
      <c r="X89" s="26"/>
      <c r="Y89" s="26"/>
    </row>
    <row r="90" spans="1:25" x14ac:dyDescent="0.25">
      <c r="A90" s="30" t="e">
        <f t="shared" si="4"/>
        <v>#N/A</v>
      </c>
      <c r="B90" s="29">
        <f t="shared" si="6"/>
        <v>1</v>
      </c>
      <c r="C90" s="30">
        <f t="shared" si="5"/>
        <v>0</v>
      </c>
      <c r="D90" s="31"/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27"/>
      <c r="Q90" s="27"/>
      <c r="R90" s="32"/>
      <c r="S90" s="32"/>
      <c r="T90" s="33"/>
      <c r="U90" s="32"/>
      <c r="V90" s="32"/>
      <c r="W90" s="32"/>
      <c r="X90" s="32"/>
      <c r="Y90" s="32"/>
    </row>
    <row r="91" spans="1:25" x14ac:dyDescent="0.25">
      <c r="A91" s="30" t="e">
        <f t="shared" si="4"/>
        <v>#N/A</v>
      </c>
      <c r="B91" s="29">
        <f t="shared" si="6"/>
        <v>1</v>
      </c>
      <c r="C91" s="30">
        <f t="shared" si="5"/>
        <v>0</v>
      </c>
      <c r="D91" s="25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7"/>
      <c r="Q91" s="27"/>
      <c r="R91" s="26"/>
      <c r="S91" s="26"/>
      <c r="T91" s="28"/>
      <c r="U91" s="26"/>
      <c r="V91" s="26"/>
      <c r="W91" s="26"/>
      <c r="X91" s="26"/>
      <c r="Y91" s="26"/>
    </row>
    <row r="92" spans="1:25" x14ac:dyDescent="0.25">
      <c r="A92" s="30" t="e">
        <f t="shared" si="4"/>
        <v>#N/A</v>
      </c>
      <c r="B92" s="29">
        <f t="shared" si="6"/>
        <v>1</v>
      </c>
      <c r="C92" s="30">
        <f t="shared" si="5"/>
        <v>0</v>
      </c>
      <c r="D92" s="31"/>
      <c r="E92" s="32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27"/>
      <c r="Q92" s="27"/>
      <c r="R92" s="32"/>
      <c r="S92" s="32"/>
      <c r="T92" s="33"/>
      <c r="U92" s="32"/>
      <c r="V92" s="32"/>
      <c r="W92" s="32"/>
      <c r="X92" s="32"/>
      <c r="Y92" s="32"/>
    </row>
    <row r="93" spans="1:25" x14ac:dyDescent="0.25">
      <c r="A93" s="30" t="e">
        <f t="shared" si="4"/>
        <v>#N/A</v>
      </c>
      <c r="B93" s="29">
        <f t="shared" si="6"/>
        <v>1</v>
      </c>
      <c r="C93" s="30">
        <f t="shared" si="5"/>
        <v>0</v>
      </c>
      <c r="D93" s="25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7"/>
      <c r="Q93" s="27"/>
      <c r="R93" s="26"/>
      <c r="S93" s="26"/>
      <c r="T93" s="28"/>
      <c r="U93" s="26"/>
      <c r="V93" s="26"/>
      <c r="W93" s="26"/>
      <c r="X93" s="26"/>
      <c r="Y93" s="26"/>
    </row>
    <row r="94" spans="1:25" x14ac:dyDescent="0.25">
      <c r="A94" s="30" t="e">
        <f t="shared" si="4"/>
        <v>#N/A</v>
      </c>
      <c r="B94" s="29">
        <f t="shared" si="6"/>
        <v>1</v>
      </c>
      <c r="C94" s="30">
        <f t="shared" si="5"/>
        <v>0</v>
      </c>
      <c r="D94" s="31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27"/>
      <c r="Q94" s="27"/>
      <c r="R94" s="32"/>
      <c r="S94" s="32"/>
      <c r="T94" s="33"/>
      <c r="U94" s="32"/>
      <c r="V94" s="32"/>
      <c r="W94" s="32"/>
      <c r="X94" s="32"/>
      <c r="Y94" s="32"/>
    </row>
    <row r="95" spans="1:25" x14ac:dyDescent="0.25">
      <c r="A95" s="30" t="e">
        <f t="shared" si="4"/>
        <v>#N/A</v>
      </c>
      <c r="B95" s="29">
        <f t="shared" si="6"/>
        <v>1</v>
      </c>
      <c r="C95" s="30">
        <f t="shared" si="5"/>
        <v>0</v>
      </c>
      <c r="D95" s="25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7"/>
      <c r="Q95" s="27"/>
      <c r="R95" s="26"/>
      <c r="S95" s="26"/>
      <c r="T95" s="28"/>
      <c r="U95" s="26"/>
      <c r="V95" s="26"/>
      <c r="W95" s="26"/>
      <c r="X95" s="26"/>
      <c r="Y95" s="26"/>
    </row>
    <row r="96" spans="1:25" x14ac:dyDescent="0.25">
      <c r="A96" s="30" t="e">
        <f t="shared" si="4"/>
        <v>#N/A</v>
      </c>
      <c r="B96" s="29">
        <f t="shared" si="6"/>
        <v>1</v>
      </c>
      <c r="C96" s="30">
        <f t="shared" si="5"/>
        <v>0</v>
      </c>
      <c r="D96" s="31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27"/>
      <c r="Q96" s="27"/>
      <c r="R96" s="32"/>
      <c r="S96" s="32"/>
      <c r="T96" s="33"/>
      <c r="U96" s="32"/>
      <c r="V96" s="32"/>
      <c r="W96" s="32"/>
      <c r="X96" s="32"/>
      <c r="Y96" s="32"/>
    </row>
    <row r="97" spans="1:25" x14ac:dyDescent="0.25">
      <c r="A97" s="30" t="e">
        <f t="shared" si="4"/>
        <v>#N/A</v>
      </c>
      <c r="B97" s="29">
        <f t="shared" si="6"/>
        <v>1</v>
      </c>
      <c r="C97" s="30">
        <f t="shared" si="5"/>
        <v>0</v>
      </c>
      <c r="D97" s="25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7"/>
      <c r="Q97" s="27"/>
      <c r="R97" s="26"/>
      <c r="S97" s="26"/>
      <c r="T97" s="28"/>
      <c r="U97" s="26"/>
      <c r="V97" s="26"/>
      <c r="W97" s="26"/>
      <c r="X97" s="26"/>
      <c r="Y97" s="26"/>
    </row>
    <row r="98" spans="1:25" x14ac:dyDescent="0.25">
      <c r="A98" s="30" t="e">
        <f t="shared" si="4"/>
        <v>#N/A</v>
      </c>
      <c r="B98" s="29">
        <f t="shared" si="6"/>
        <v>1</v>
      </c>
      <c r="C98" s="30">
        <f t="shared" si="5"/>
        <v>0</v>
      </c>
      <c r="D98" s="31"/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27"/>
      <c r="Q98" s="27"/>
      <c r="R98" s="32"/>
      <c r="S98" s="32"/>
      <c r="T98" s="33"/>
      <c r="U98" s="32"/>
      <c r="V98" s="32"/>
      <c r="W98" s="32"/>
      <c r="X98" s="32"/>
      <c r="Y98" s="32"/>
    </row>
    <row r="99" spans="1:25" x14ac:dyDescent="0.25">
      <c r="A99" s="30" t="e">
        <f t="shared" si="4"/>
        <v>#N/A</v>
      </c>
      <c r="B99" s="29">
        <f t="shared" si="6"/>
        <v>1</v>
      </c>
      <c r="C99" s="30">
        <f t="shared" si="5"/>
        <v>0</v>
      </c>
      <c r="D99" s="25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7"/>
      <c r="Q99" s="27"/>
      <c r="R99" s="26"/>
      <c r="S99" s="26"/>
      <c r="T99" s="28"/>
      <c r="U99" s="26"/>
      <c r="V99" s="26"/>
      <c r="W99" s="26"/>
      <c r="X99" s="26"/>
      <c r="Y99" s="26"/>
    </row>
    <row r="100" spans="1:25" x14ac:dyDescent="0.25">
      <c r="A100" s="30" t="e">
        <f t="shared" si="4"/>
        <v>#N/A</v>
      </c>
      <c r="B100" s="29">
        <f t="shared" si="6"/>
        <v>1</v>
      </c>
      <c r="C100" s="30">
        <f t="shared" si="5"/>
        <v>0</v>
      </c>
      <c r="D100" s="31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27"/>
      <c r="Q100" s="27"/>
      <c r="R100" s="32"/>
      <c r="S100" s="32"/>
      <c r="T100" s="33"/>
      <c r="U100" s="32"/>
      <c r="V100" s="32"/>
      <c r="W100" s="32"/>
      <c r="X100" s="32"/>
      <c r="Y100" s="32"/>
    </row>
    <row r="101" spans="1:25" x14ac:dyDescent="0.25">
      <c r="A101" s="30" t="e">
        <f t="shared" si="4"/>
        <v>#N/A</v>
      </c>
      <c r="B101" s="29">
        <f t="shared" si="6"/>
        <v>1</v>
      </c>
      <c r="C101" s="30">
        <f t="shared" si="5"/>
        <v>0</v>
      </c>
      <c r="D101" s="25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7"/>
      <c r="Q101" s="27"/>
      <c r="R101" s="26"/>
      <c r="S101" s="26"/>
      <c r="T101" s="28"/>
      <c r="U101" s="26"/>
      <c r="V101" s="26"/>
      <c r="W101" s="26"/>
      <c r="X101" s="26"/>
      <c r="Y101" s="26"/>
    </row>
    <row r="102" spans="1:25" x14ac:dyDescent="0.25">
      <c r="A102" s="30" t="e">
        <f t="shared" si="4"/>
        <v>#N/A</v>
      </c>
      <c r="B102" s="29">
        <f t="shared" si="6"/>
        <v>1</v>
      </c>
      <c r="C102" s="30">
        <f t="shared" si="5"/>
        <v>0</v>
      </c>
      <c r="D102" s="31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27"/>
      <c r="Q102" s="27"/>
      <c r="R102" s="32"/>
      <c r="S102" s="32"/>
      <c r="T102" s="33"/>
      <c r="U102" s="32"/>
      <c r="V102" s="32"/>
      <c r="W102" s="32"/>
      <c r="X102" s="32"/>
      <c r="Y102" s="32"/>
    </row>
    <row r="103" spans="1:25" x14ac:dyDescent="0.25">
      <c r="A103" s="30" t="e">
        <f t="shared" si="4"/>
        <v>#N/A</v>
      </c>
      <c r="B103" s="29">
        <f t="shared" si="6"/>
        <v>1</v>
      </c>
      <c r="C103" s="30">
        <f t="shared" si="5"/>
        <v>0</v>
      </c>
      <c r="D103" s="25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7"/>
      <c r="Q103" s="27"/>
      <c r="R103" s="26"/>
      <c r="S103" s="26"/>
      <c r="T103" s="28"/>
      <c r="U103" s="26"/>
      <c r="V103" s="26"/>
      <c r="W103" s="26"/>
      <c r="X103" s="26"/>
      <c r="Y103" s="26"/>
    </row>
    <row r="104" spans="1:25" x14ac:dyDescent="0.25">
      <c r="A104" s="30" t="e">
        <f t="shared" si="4"/>
        <v>#N/A</v>
      </c>
      <c r="B104" s="29">
        <f t="shared" si="6"/>
        <v>1</v>
      </c>
      <c r="C104" s="30">
        <f t="shared" si="5"/>
        <v>0</v>
      </c>
      <c r="D104" s="31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27"/>
      <c r="Q104" s="27"/>
      <c r="R104" s="32"/>
      <c r="S104" s="32"/>
      <c r="T104" s="33"/>
      <c r="U104" s="32"/>
      <c r="V104" s="32"/>
      <c r="W104" s="32"/>
      <c r="X104" s="32"/>
      <c r="Y104" s="32"/>
    </row>
    <row r="105" spans="1:25" x14ac:dyDescent="0.25">
      <c r="A105" s="30" t="e">
        <f t="shared" ref="A105:A136" si="7">VLOOKUP(G105,DDENA_USERS,2,FALSE)</f>
        <v>#N/A</v>
      </c>
      <c r="B105" s="29">
        <f t="shared" si="6"/>
        <v>1</v>
      </c>
      <c r="C105" s="30">
        <f t="shared" si="5"/>
        <v>0</v>
      </c>
      <c r="D105" s="25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7"/>
      <c r="Q105" s="27"/>
      <c r="R105" s="26"/>
      <c r="S105" s="26"/>
      <c r="T105" s="28"/>
      <c r="U105" s="26"/>
      <c r="V105" s="26"/>
      <c r="W105" s="26"/>
      <c r="X105" s="26"/>
      <c r="Y105" s="26"/>
    </row>
    <row r="106" spans="1:25" x14ac:dyDescent="0.25">
      <c r="A106" s="30" t="e">
        <f t="shared" si="7"/>
        <v>#N/A</v>
      </c>
      <c r="B106" s="29">
        <f t="shared" si="6"/>
        <v>1</v>
      </c>
      <c r="C106" s="30">
        <f t="shared" si="5"/>
        <v>0</v>
      </c>
      <c r="D106" s="31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27"/>
      <c r="Q106" s="27"/>
      <c r="R106" s="32"/>
      <c r="S106" s="32"/>
      <c r="T106" s="33"/>
      <c r="U106" s="32"/>
      <c r="V106" s="32"/>
      <c r="W106" s="32"/>
      <c r="X106" s="32"/>
      <c r="Y106" s="32"/>
    </row>
    <row r="107" spans="1:25" x14ac:dyDescent="0.25">
      <c r="A107" s="30" t="e">
        <f t="shared" si="7"/>
        <v>#N/A</v>
      </c>
      <c r="B107" s="29">
        <f t="shared" si="6"/>
        <v>1</v>
      </c>
      <c r="C107" s="30">
        <f t="shared" si="5"/>
        <v>0</v>
      </c>
      <c r="D107" s="25"/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7"/>
      <c r="Q107" s="27"/>
      <c r="R107" s="26"/>
      <c r="S107" s="26"/>
      <c r="T107" s="28"/>
      <c r="U107" s="26"/>
      <c r="V107" s="26"/>
      <c r="W107" s="26"/>
      <c r="X107" s="26"/>
      <c r="Y107" s="26"/>
    </row>
    <row r="108" spans="1:25" x14ac:dyDescent="0.25">
      <c r="A108" s="30" t="e">
        <f t="shared" si="7"/>
        <v>#N/A</v>
      </c>
      <c r="B108" s="29">
        <f t="shared" si="6"/>
        <v>1</v>
      </c>
      <c r="C108" s="30">
        <f t="shared" si="5"/>
        <v>0</v>
      </c>
      <c r="D108" s="31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27"/>
      <c r="Q108" s="27"/>
      <c r="R108" s="32"/>
      <c r="S108" s="32"/>
      <c r="T108" s="33"/>
      <c r="U108" s="32"/>
      <c r="V108" s="32"/>
      <c r="W108" s="32"/>
      <c r="X108" s="32"/>
      <c r="Y108" s="32"/>
    </row>
    <row r="109" spans="1:25" x14ac:dyDescent="0.25">
      <c r="A109" s="30" t="e">
        <f t="shared" si="7"/>
        <v>#N/A</v>
      </c>
      <c r="B109" s="29">
        <f t="shared" si="6"/>
        <v>1</v>
      </c>
      <c r="C109" s="30">
        <f t="shared" si="5"/>
        <v>0</v>
      </c>
      <c r="D109" s="25"/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7"/>
      <c r="Q109" s="27"/>
      <c r="R109" s="26"/>
      <c r="S109" s="26"/>
      <c r="T109" s="28"/>
      <c r="U109" s="26"/>
      <c r="V109" s="26"/>
      <c r="W109" s="26"/>
      <c r="X109" s="26"/>
      <c r="Y109" s="26"/>
    </row>
    <row r="110" spans="1:25" x14ac:dyDescent="0.25">
      <c r="A110" s="30" t="e">
        <f t="shared" si="7"/>
        <v>#N/A</v>
      </c>
      <c r="B110" s="29">
        <f t="shared" si="6"/>
        <v>1</v>
      </c>
      <c r="C110" s="30">
        <f t="shared" si="5"/>
        <v>0</v>
      </c>
      <c r="D110" s="31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27"/>
      <c r="Q110" s="27"/>
      <c r="R110" s="32"/>
      <c r="S110" s="32"/>
      <c r="T110" s="33"/>
      <c r="U110" s="32"/>
      <c r="V110" s="32"/>
      <c r="W110" s="32"/>
      <c r="X110" s="32"/>
      <c r="Y110" s="32"/>
    </row>
    <row r="111" spans="1:25" x14ac:dyDescent="0.25">
      <c r="A111" s="30" t="e">
        <f t="shared" si="7"/>
        <v>#N/A</v>
      </c>
      <c r="B111" s="29">
        <f t="shared" si="6"/>
        <v>1</v>
      </c>
      <c r="C111" s="30">
        <f t="shared" si="5"/>
        <v>0</v>
      </c>
      <c r="D111" s="25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7"/>
      <c r="Q111" s="27"/>
      <c r="R111" s="26"/>
      <c r="S111" s="26"/>
      <c r="T111" s="28"/>
      <c r="U111" s="26"/>
      <c r="V111" s="26"/>
      <c r="W111" s="26"/>
      <c r="X111" s="26"/>
      <c r="Y111" s="26"/>
    </row>
    <row r="112" spans="1:25" x14ac:dyDescent="0.25">
      <c r="A112" s="30" t="e">
        <f t="shared" si="7"/>
        <v>#N/A</v>
      </c>
      <c r="B112" s="29">
        <f t="shared" si="6"/>
        <v>1</v>
      </c>
      <c r="C112" s="30">
        <f t="shared" si="5"/>
        <v>0</v>
      </c>
      <c r="D112" s="31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27"/>
      <c r="Q112" s="27"/>
      <c r="R112" s="32"/>
      <c r="S112" s="32"/>
      <c r="T112" s="33"/>
      <c r="U112" s="32"/>
      <c r="V112" s="32"/>
      <c r="W112" s="32"/>
      <c r="X112" s="32"/>
      <c r="Y112" s="32"/>
    </row>
    <row r="113" spans="1:25" x14ac:dyDescent="0.25">
      <c r="A113" s="30" t="e">
        <f t="shared" si="7"/>
        <v>#N/A</v>
      </c>
      <c r="B113" s="29">
        <f t="shared" si="6"/>
        <v>1</v>
      </c>
      <c r="C113" s="30">
        <f t="shared" si="5"/>
        <v>0</v>
      </c>
      <c r="D113" s="25"/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7"/>
      <c r="Q113" s="27"/>
      <c r="R113" s="26"/>
      <c r="S113" s="26"/>
      <c r="T113" s="28"/>
      <c r="U113" s="26"/>
      <c r="V113" s="26"/>
      <c r="W113" s="26"/>
      <c r="X113" s="26"/>
      <c r="Y113" s="26"/>
    </row>
    <row r="114" spans="1:25" x14ac:dyDescent="0.25">
      <c r="A114" s="30" t="e">
        <f t="shared" si="7"/>
        <v>#N/A</v>
      </c>
      <c r="B114" s="29">
        <f t="shared" si="6"/>
        <v>1</v>
      </c>
      <c r="C114" s="30">
        <f t="shared" si="5"/>
        <v>0</v>
      </c>
      <c r="D114" s="31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27"/>
      <c r="Q114" s="27"/>
      <c r="R114" s="32"/>
      <c r="S114" s="32"/>
      <c r="T114" s="33"/>
      <c r="U114" s="32"/>
      <c r="V114" s="32"/>
      <c r="W114" s="32"/>
      <c r="X114" s="32"/>
      <c r="Y114" s="32"/>
    </row>
    <row r="115" spans="1:25" x14ac:dyDescent="0.25">
      <c r="A115" s="30" t="e">
        <f t="shared" si="7"/>
        <v>#N/A</v>
      </c>
      <c r="B115" s="29">
        <f t="shared" si="6"/>
        <v>1</v>
      </c>
      <c r="C115" s="30">
        <f t="shared" si="5"/>
        <v>0</v>
      </c>
      <c r="D115" s="25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7"/>
      <c r="Q115" s="27"/>
      <c r="R115" s="26"/>
      <c r="S115" s="26"/>
      <c r="T115" s="28"/>
      <c r="U115" s="26"/>
      <c r="V115" s="26"/>
      <c r="W115" s="26"/>
      <c r="X115" s="26"/>
      <c r="Y115" s="26"/>
    </row>
    <row r="116" spans="1:25" x14ac:dyDescent="0.25">
      <c r="A116" s="30" t="e">
        <f t="shared" si="7"/>
        <v>#N/A</v>
      </c>
      <c r="B116" s="29">
        <f t="shared" si="6"/>
        <v>1</v>
      </c>
      <c r="C116" s="30">
        <f t="shared" si="5"/>
        <v>0</v>
      </c>
      <c r="D116" s="31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27"/>
      <c r="Q116" s="27"/>
      <c r="R116" s="32"/>
      <c r="S116" s="32"/>
      <c r="T116" s="33"/>
      <c r="U116" s="32"/>
      <c r="V116" s="32"/>
      <c r="W116" s="32"/>
      <c r="X116" s="32"/>
      <c r="Y116" s="32"/>
    </row>
    <row r="117" spans="1:25" x14ac:dyDescent="0.25">
      <c r="A117" s="30" t="e">
        <f t="shared" si="7"/>
        <v>#N/A</v>
      </c>
      <c r="B117" s="29">
        <f t="shared" si="6"/>
        <v>1</v>
      </c>
      <c r="C117" s="30">
        <f t="shared" si="5"/>
        <v>0</v>
      </c>
      <c r="D117" s="25"/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7"/>
      <c r="Q117" s="27"/>
      <c r="R117" s="26"/>
      <c r="S117" s="26"/>
      <c r="T117" s="28"/>
      <c r="U117" s="26"/>
      <c r="V117" s="26"/>
      <c r="W117" s="26"/>
      <c r="X117" s="26"/>
      <c r="Y117" s="26"/>
    </row>
    <row r="118" spans="1:25" x14ac:dyDescent="0.25">
      <c r="A118" s="30" t="e">
        <f t="shared" si="7"/>
        <v>#N/A</v>
      </c>
      <c r="B118" s="29">
        <f t="shared" si="6"/>
        <v>1</v>
      </c>
      <c r="C118" s="30">
        <f t="shared" si="5"/>
        <v>0</v>
      </c>
      <c r="D118" s="31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27"/>
      <c r="Q118" s="27"/>
      <c r="R118" s="32"/>
      <c r="S118" s="32"/>
      <c r="T118" s="33"/>
      <c r="U118" s="32"/>
      <c r="V118" s="32"/>
      <c r="W118" s="32"/>
      <c r="X118" s="32"/>
      <c r="Y118" s="32"/>
    </row>
    <row r="119" spans="1:25" x14ac:dyDescent="0.25">
      <c r="A119" s="30" t="e">
        <f t="shared" si="7"/>
        <v>#N/A</v>
      </c>
      <c r="B119" s="29">
        <f t="shared" si="6"/>
        <v>1</v>
      </c>
      <c r="C119" s="30">
        <f t="shared" si="5"/>
        <v>0</v>
      </c>
      <c r="D119" s="25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7"/>
      <c r="Q119" s="27"/>
      <c r="R119" s="26"/>
      <c r="S119" s="26"/>
      <c r="T119" s="28"/>
      <c r="U119" s="26"/>
      <c r="V119" s="26"/>
      <c r="W119" s="26"/>
      <c r="X119" s="26"/>
      <c r="Y119" s="26"/>
    </row>
    <row r="120" spans="1:25" x14ac:dyDescent="0.25">
      <c r="A120" s="30" t="e">
        <f t="shared" si="7"/>
        <v>#N/A</v>
      </c>
      <c r="B120" s="29">
        <f t="shared" si="6"/>
        <v>1</v>
      </c>
      <c r="C120" s="30">
        <f t="shared" si="5"/>
        <v>0</v>
      </c>
      <c r="D120" s="31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27"/>
      <c r="Q120" s="27"/>
      <c r="R120" s="32"/>
      <c r="S120" s="32"/>
      <c r="T120" s="33"/>
      <c r="U120" s="32"/>
      <c r="V120" s="32"/>
      <c r="W120" s="32"/>
      <c r="X120" s="32"/>
      <c r="Y120" s="32"/>
    </row>
    <row r="121" spans="1:25" x14ac:dyDescent="0.25">
      <c r="A121" s="30" t="e">
        <f t="shared" si="7"/>
        <v>#N/A</v>
      </c>
      <c r="B121" s="29">
        <f t="shared" si="6"/>
        <v>1</v>
      </c>
      <c r="C121" s="30">
        <f t="shared" si="5"/>
        <v>0</v>
      </c>
      <c r="D121" s="25"/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7"/>
      <c r="Q121" s="27"/>
      <c r="R121" s="26"/>
      <c r="S121" s="26"/>
      <c r="T121" s="28"/>
      <c r="U121" s="26"/>
      <c r="V121" s="26"/>
      <c r="W121" s="26"/>
      <c r="X121" s="26"/>
      <c r="Y121" s="26"/>
    </row>
    <row r="122" spans="1:25" x14ac:dyDescent="0.25">
      <c r="A122" s="30" t="e">
        <f t="shared" si="7"/>
        <v>#N/A</v>
      </c>
      <c r="B122" s="29">
        <f t="shared" si="6"/>
        <v>1</v>
      </c>
      <c r="C122" s="30">
        <f t="shared" si="5"/>
        <v>0</v>
      </c>
      <c r="D122" s="31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27"/>
      <c r="Q122" s="27"/>
      <c r="R122" s="32"/>
      <c r="S122" s="32"/>
      <c r="T122" s="33"/>
      <c r="U122" s="32"/>
      <c r="V122" s="32"/>
      <c r="W122" s="32"/>
      <c r="X122" s="32"/>
      <c r="Y122" s="32"/>
    </row>
    <row r="123" spans="1:25" x14ac:dyDescent="0.25">
      <c r="A123" s="30" t="e">
        <f t="shared" si="7"/>
        <v>#N/A</v>
      </c>
      <c r="B123" s="29">
        <f t="shared" si="6"/>
        <v>1</v>
      </c>
      <c r="C123" s="30">
        <f t="shared" si="5"/>
        <v>0</v>
      </c>
      <c r="D123" s="25"/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7"/>
      <c r="Q123" s="27"/>
      <c r="R123" s="26"/>
      <c r="S123" s="26"/>
      <c r="T123" s="28"/>
      <c r="U123" s="26"/>
      <c r="V123" s="26"/>
      <c r="W123" s="26"/>
      <c r="X123" s="26"/>
      <c r="Y123" s="26"/>
    </row>
    <row r="124" spans="1:25" x14ac:dyDescent="0.25">
      <c r="A124" s="30" t="e">
        <f t="shared" si="7"/>
        <v>#N/A</v>
      </c>
      <c r="B124" s="29">
        <f t="shared" si="6"/>
        <v>1</v>
      </c>
      <c r="C124" s="30">
        <f t="shared" si="5"/>
        <v>0</v>
      </c>
      <c r="D124" s="31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27"/>
      <c r="Q124" s="27"/>
      <c r="R124" s="32"/>
      <c r="S124" s="32"/>
      <c r="T124" s="33"/>
      <c r="U124" s="32"/>
      <c r="V124" s="32"/>
      <c r="W124" s="32"/>
      <c r="X124" s="32"/>
      <c r="Y124" s="32"/>
    </row>
    <row r="125" spans="1:25" x14ac:dyDescent="0.25">
      <c r="A125" s="30" t="e">
        <f t="shared" si="7"/>
        <v>#N/A</v>
      </c>
      <c r="B125" s="29">
        <f t="shared" si="6"/>
        <v>1</v>
      </c>
      <c r="C125" s="30">
        <f t="shared" si="5"/>
        <v>0</v>
      </c>
      <c r="D125" s="25"/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7"/>
      <c r="Q125" s="27"/>
      <c r="R125" s="26"/>
      <c r="S125" s="26"/>
      <c r="T125" s="28"/>
      <c r="U125" s="26"/>
      <c r="V125" s="26"/>
      <c r="W125" s="26"/>
      <c r="X125" s="26"/>
      <c r="Y125" s="26"/>
    </row>
    <row r="126" spans="1:25" x14ac:dyDescent="0.25">
      <c r="A126" s="30" t="e">
        <f t="shared" si="7"/>
        <v>#N/A</v>
      </c>
      <c r="B126" s="29">
        <f t="shared" si="6"/>
        <v>1</v>
      </c>
      <c r="C126" s="30">
        <f t="shared" si="5"/>
        <v>0</v>
      </c>
      <c r="D126" s="31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27"/>
      <c r="Q126" s="27"/>
      <c r="R126" s="32"/>
      <c r="S126" s="32"/>
      <c r="T126" s="33"/>
      <c r="U126" s="32"/>
      <c r="V126" s="32"/>
      <c r="W126" s="32"/>
      <c r="X126" s="32"/>
      <c r="Y126" s="32"/>
    </row>
    <row r="127" spans="1:25" x14ac:dyDescent="0.25">
      <c r="A127" s="30" t="e">
        <f t="shared" si="7"/>
        <v>#N/A</v>
      </c>
      <c r="B127" s="29">
        <f t="shared" si="6"/>
        <v>1</v>
      </c>
      <c r="C127" s="30">
        <f t="shared" si="5"/>
        <v>0</v>
      </c>
      <c r="D127" s="25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7"/>
      <c r="Q127" s="27"/>
      <c r="R127" s="26"/>
      <c r="S127" s="26"/>
      <c r="T127" s="28"/>
      <c r="U127" s="26"/>
      <c r="V127" s="26"/>
      <c r="W127" s="26"/>
      <c r="X127" s="26"/>
      <c r="Y127" s="26"/>
    </row>
    <row r="128" spans="1:25" x14ac:dyDescent="0.25">
      <c r="A128" s="30" t="e">
        <f t="shared" si="7"/>
        <v>#N/A</v>
      </c>
      <c r="B128" s="29">
        <f t="shared" si="6"/>
        <v>1</v>
      </c>
      <c r="C128" s="30">
        <f t="shared" si="5"/>
        <v>0</v>
      </c>
      <c r="D128" s="31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27"/>
      <c r="Q128" s="27"/>
      <c r="R128" s="32"/>
      <c r="S128" s="32"/>
      <c r="T128" s="33"/>
      <c r="U128" s="32"/>
      <c r="V128" s="32"/>
      <c r="W128" s="32"/>
      <c r="X128" s="32"/>
      <c r="Y128" s="32"/>
    </row>
    <row r="129" spans="1:25" x14ac:dyDescent="0.25">
      <c r="A129" s="30" t="e">
        <f t="shared" si="7"/>
        <v>#N/A</v>
      </c>
      <c r="B129" s="29">
        <f t="shared" si="6"/>
        <v>1</v>
      </c>
      <c r="C129" s="30">
        <f t="shared" si="5"/>
        <v>0</v>
      </c>
      <c r="D129" s="25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7"/>
      <c r="Q129" s="27"/>
      <c r="R129" s="26"/>
      <c r="S129" s="26"/>
      <c r="T129" s="28"/>
      <c r="U129" s="26"/>
      <c r="V129" s="26"/>
      <c r="W129" s="26"/>
      <c r="X129" s="26"/>
      <c r="Y129" s="26"/>
    </row>
    <row r="130" spans="1:25" x14ac:dyDescent="0.25">
      <c r="A130" s="30" t="e">
        <f t="shared" si="7"/>
        <v>#N/A</v>
      </c>
      <c r="B130" s="29">
        <f t="shared" si="6"/>
        <v>1</v>
      </c>
      <c r="C130" s="30">
        <f t="shared" si="5"/>
        <v>0</v>
      </c>
      <c r="D130" s="31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27"/>
      <c r="Q130" s="27"/>
      <c r="R130" s="32"/>
      <c r="S130" s="32"/>
      <c r="T130" s="33"/>
      <c r="U130" s="32"/>
      <c r="V130" s="32"/>
      <c r="W130" s="32"/>
      <c r="X130" s="32"/>
      <c r="Y130" s="32"/>
    </row>
    <row r="131" spans="1:25" x14ac:dyDescent="0.25">
      <c r="A131" s="30" t="e">
        <f t="shared" si="7"/>
        <v>#N/A</v>
      </c>
      <c r="B131" s="29">
        <f t="shared" si="6"/>
        <v>1</v>
      </c>
      <c r="C131" s="30">
        <f t="shared" si="5"/>
        <v>0</v>
      </c>
      <c r="D131" s="25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7"/>
      <c r="Q131" s="27"/>
      <c r="R131" s="26"/>
      <c r="S131" s="26"/>
      <c r="T131" s="28"/>
      <c r="U131" s="26"/>
      <c r="V131" s="26"/>
      <c r="W131" s="26"/>
      <c r="X131" s="26"/>
      <c r="Y131" s="26"/>
    </row>
    <row r="132" spans="1:25" x14ac:dyDescent="0.25">
      <c r="A132" s="30" t="e">
        <f t="shared" si="7"/>
        <v>#N/A</v>
      </c>
      <c r="B132" s="29">
        <f t="shared" si="6"/>
        <v>1</v>
      </c>
      <c r="C132" s="30">
        <f t="shared" si="5"/>
        <v>0</v>
      </c>
      <c r="D132" s="31"/>
      <c r="E132" s="32"/>
      <c r="F132" s="32"/>
      <c r="G132" s="32"/>
      <c r="H132" s="32"/>
      <c r="I132" s="32"/>
      <c r="J132" s="32"/>
      <c r="K132" s="32"/>
      <c r="L132" s="32"/>
      <c r="M132" s="32"/>
      <c r="N132" s="32"/>
      <c r="O132" s="32"/>
      <c r="P132" s="27"/>
      <c r="Q132" s="27"/>
      <c r="R132" s="32"/>
      <c r="S132" s="32"/>
      <c r="T132" s="33"/>
      <c r="U132" s="32"/>
      <c r="V132" s="32"/>
      <c r="W132" s="32"/>
      <c r="X132" s="32"/>
      <c r="Y132" s="32"/>
    </row>
    <row r="133" spans="1:25" x14ac:dyDescent="0.25">
      <c r="A133" s="30" t="e">
        <f t="shared" si="7"/>
        <v>#N/A</v>
      </c>
      <c r="B133" s="29">
        <f t="shared" si="6"/>
        <v>1</v>
      </c>
      <c r="C133" s="30">
        <f t="shared" si="5"/>
        <v>0</v>
      </c>
      <c r="D133" s="25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7"/>
      <c r="Q133" s="27"/>
      <c r="R133" s="26"/>
      <c r="S133" s="26"/>
      <c r="T133" s="28"/>
      <c r="U133" s="26"/>
      <c r="V133" s="26"/>
      <c r="W133" s="26"/>
      <c r="X133" s="26"/>
      <c r="Y133" s="26"/>
    </row>
    <row r="134" spans="1:25" x14ac:dyDescent="0.25">
      <c r="A134" s="30" t="e">
        <f t="shared" si="7"/>
        <v>#N/A</v>
      </c>
      <c r="B134" s="29">
        <f t="shared" si="6"/>
        <v>1</v>
      </c>
      <c r="C134" s="30">
        <f t="shared" si="5"/>
        <v>0</v>
      </c>
      <c r="D134" s="31"/>
      <c r="E134" s="32"/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P134" s="27"/>
      <c r="Q134" s="27"/>
      <c r="R134" s="32"/>
      <c r="S134" s="32"/>
      <c r="T134" s="33"/>
      <c r="U134" s="32"/>
      <c r="V134" s="32"/>
      <c r="W134" s="32"/>
      <c r="X134" s="32"/>
      <c r="Y134" s="32"/>
    </row>
    <row r="135" spans="1:25" x14ac:dyDescent="0.25">
      <c r="A135" s="30" t="e">
        <f t="shared" si="7"/>
        <v>#N/A</v>
      </c>
      <c r="B135" s="29">
        <f t="shared" si="6"/>
        <v>1</v>
      </c>
      <c r="C135" s="30">
        <f t="shared" si="5"/>
        <v>0</v>
      </c>
      <c r="D135" s="25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7"/>
      <c r="Q135" s="27"/>
      <c r="R135" s="26"/>
      <c r="S135" s="26"/>
      <c r="T135" s="28"/>
      <c r="U135" s="26"/>
      <c r="V135" s="26"/>
      <c r="W135" s="26"/>
      <c r="X135" s="26"/>
      <c r="Y135" s="26"/>
    </row>
    <row r="136" spans="1:25" x14ac:dyDescent="0.25">
      <c r="A136" s="30" t="e">
        <f t="shared" si="7"/>
        <v>#N/A</v>
      </c>
      <c r="B136" s="29">
        <f t="shared" si="6"/>
        <v>1</v>
      </c>
      <c r="C136" s="30">
        <f t="shared" si="5"/>
        <v>0</v>
      </c>
      <c r="D136" s="31"/>
      <c r="E136" s="32"/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27"/>
      <c r="Q136" s="27"/>
      <c r="R136" s="32"/>
      <c r="S136" s="32"/>
      <c r="T136" s="33"/>
      <c r="U136" s="32"/>
      <c r="V136" s="32"/>
      <c r="W136" s="32"/>
      <c r="X136" s="32"/>
      <c r="Y136" s="32"/>
    </row>
    <row r="137" spans="1:25" x14ac:dyDescent="0.25">
      <c r="A137" s="30" t="e">
        <f t="shared" ref="A137:A147" si="8">VLOOKUP(G137,DDENA_USERS,2,FALSE)</f>
        <v>#N/A</v>
      </c>
      <c r="B137" s="29">
        <f t="shared" si="6"/>
        <v>1</v>
      </c>
      <c r="C137" s="30">
        <f t="shared" si="5"/>
        <v>0</v>
      </c>
      <c r="D137" s="25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7"/>
      <c r="Q137" s="27"/>
      <c r="R137" s="26"/>
      <c r="S137" s="26"/>
      <c r="T137" s="28"/>
      <c r="U137" s="26"/>
      <c r="V137" s="26"/>
      <c r="W137" s="26"/>
      <c r="X137" s="26"/>
      <c r="Y137" s="26"/>
    </row>
    <row r="138" spans="1:25" x14ac:dyDescent="0.25">
      <c r="A138" s="30" t="e">
        <f t="shared" si="8"/>
        <v>#N/A</v>
      </c>
      <c r="B138" s="29">
        <f t="shared" si="6"/>
        <v>1</v>
      </c>
      <c r="C138" s="30">
        <f t="shared" si="5"/>
        <v>0</v>
      </c>
      <c r="D138" s="31"/>
      <c r="E138" s="32"/>
      <c r="F138" s="32"/>
      <c r="G138" s="32"/>
      <c r="H138" s="32"/>
      <c r="I138" s="32"/>
      <c r="J138" s="32"/>
      <c r="K138" s="32"/>
      <c r="L138" s="32"/>
      <c r="M138" s="32"/>
      <c r="N138" s="32"/>
      <c r="O138" s="32"/>
      <c r="P138" s="27"/>
      <c r="Q138" s="27"/>
      <c r="R138" s="32"/>
      <c r="S138" s="32"/>
      <c r="T138" s="33"/>
      <c r="U138" s="32"/>
      <c r="V138" s="32"/>
      <c r="W138" s="32"/>
      <c r="X138" s="32"/>
      <c r="Y138" s="32"/>
    </row>
    <row r="139" spans="1:25" x14ac:dyDescent="0.25">
      <c r="A139" s="30" t="e">
        <f t="shared" si="8"/>
        <v>#N/A</v>
      </c>
      <c r="B139" s="29">
        <f t="shared" si="6"/>
        <v>1</v>
      </c>
      <c r="C139" s="30">
        <f t="shared" si="5"/>
        <v>0</v>
      </c>
      <c r="D139" s="25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7"/>
      <c r="Q139" s="27"/>
      <c r="R139" s="26"/>
      <c r="S139" s="26"/>
      <c r="T139" s="28"/>
      <c r="U139" s="26"/>
      <c r="V139" s="26"/>
      <c r="W139" s="26"/>
      <c r="X139" s="26"/>
      <c r="Y139" s="26"/>
    </row>
    <row r="140" spans="1:25" x14ac:dyDescent="0.25">
      <c r="A140" s="30" t="e">
        <f t="shared" si="8"/>
        <v>#N/A</v>
      </c>
      <c r="B140" s="29">
        <f t="shared" si="6"/>
        <v>1</v>
      </c>
      <c r="C140" s="30">
        <f t="shared" ref="C140:C203" si="9">IF(F140="Coal",B140*W140*12500,B140*W140)</f>
        <v>0</v>
      </c>
      <c r="D140" s="31"/>
      <c r="E140" s="32"/>
      <c r="F140" s="32"/>
      <c r="G140" s="32"/>
      <c r="H140" s="32"/>
      <c r="I140" s="32"/>
      <c r="J140" s="32"/>
      <c r="K140" s="32"/>
      <c r="L140" s="32"/>
      <c r="M140" s="32"/>
      <c r="N140" s="32"/>
      <c r="O140" s="32"/>
      <c r="P140" s="27"/>
      <c r="Q140" s="27"/>
      <c r="R140" s="32"/>
      <c r="S140" s="32"/>
      <c r="T140" s="33"/>
      <c r="U140" s="32"/>
      <c r="V140" s="32"/>
      <c r="W140" s="32"/>
      <c r="X140" s="32"/>
      <c r="Y140" s="32"/>
    </row>
    <row r="141" spans="1:25" x14ac:dyDescent="0.25">
      <c r="A141" s="30" t="e">
        <f t="shared" si="8"/>
        <v>#N/A</v>
      </c>
      <c r="B141" s="29">
        <f t="shared" ref="B141:B204" si="10">IF(ISNUMBER(FIND("Pow",F141))=TRUE,((VALUE(MID(R141,FIND("-",R141)+1,2)))-(VALUE(MID(R141,FIND("-",R141)-1,1)))+1)*(Q141-P141+1),IF(F141="Coal",(YEAR(Q141)-YEAR(P141))*12+MONTH(Q141)-MONTH(P141)+1,(Q141-P141+1)))</f>
        <v>1</v>
      </c>
      <c r="C141" s="30">
        <f t="shared" si="9"/>
        <v>0</v>
      </c>
      <c r="D141" s="25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7"/>
      <c r="Q141" s="27"/>
      <c r="R141" s="26"/>
      <c r="S141" s="26"/>
      <c r="T141" s="28"/>
      <c r="U141" s="26"/>
      <c r="V141" s="26"/>
      <c r="W141" s="26"/>
      <c r="X141" s="26"/>
      <c r="Y141" s="26"/>
    </row>
    <row r="142" spans="1:25" x14ac:dyDescent="0.25">
      <c r="A142" s="30" t="e">
        <f t="shared" si="8"/>
        <v>#N/A</v>
      </c>
      <c r="B142" s="29">
        <f t="shared" si="10"/>
        <v>1</v>
      </c>
      <c r="C142" s="30">
        <f t="shared" si="9"/>
        <v>0</v>
      </c>
      <c r="D142" s="31"/>
      <c r="E142" s="32"/>
      <c r="F142" s="32"/>
      <c r="G142" s="32"/>
      <c r="H142" s="32"/>
      <c r="I142" s="32"/>
      <c r="J142" s="32"/>
      <c r="K142" s="32"/>
      <c r="L142" s="32"/>
      <c r="M142" s="32"/>
      <c r="N142" s="32"/>
      <c r="O142" s="32"/>
      <c r="P142" s="27"/>
      <c r="Q142" s="27"/>
      <c r="R142" s="32"/>
      <c r="S142" s="32"/>
      <c r="T142" s="33"/>
      <c r="U142" s="32"/>
      <c r="V142" s="32"/>
      <c r="W142" s="32"/>
      <c r="X142" s="32"/>
      <c r="Y142" s="32"/>
    </row>
    <row r="143" spans="1:25" x14ac:dyDescent="0.25">
      <c r="A143" s="30" t="e">
        <f t="shared" si="8"/>
        <v>#N/A</v>
      </c>
      <c r="B143" s="29">
        <f t="shared" si="10"/>
        <v>1</v>
      </c>
      <c r="C143" s="30">
        <f t="shared" si="9"/>
        <v>0</v>
      </c>
      <c r="D143" s="25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7"/>
      <c r="Q143" s="27"/>
      <c r="R143" s="26"/>
      <c r="S143" s="26"/>
      <c r="T143" s="28"/>
      <c r="U143" s="26"/>
      <c r="V143" s="26"/>
      <c r="W143" s="26"/>
      <c r="X143" s="26"/>
      <c r="Y143" s="26"/>
    </row>
    <row r="144" spans="1:25" x14ac:dyDescent="0.25">
      <c r="A144" s="30" t="e">
        <f t="shared" si="8"/>
        <v>#N/A</v>
      </c>
      <c r="B144" s="29">
        <f t="shared" si="10"/>
        <v>1</v>
      </c>
      <c r="C144" s="30">
        <f t="shared" si="9"/>
        <v>0</v>
      </c>
      <c r="D144" s="31"/>
      <c r="E144" s="32"/>
      <c r="F144" s="32"/>
      <c r="G144" s="32"/>
      <c r="H144" s="32"/>
      <c r="I144" s="32"/>
      <c r="J144" s="32"/>
      <c r="K144" s="32"/>
      <c r="L144" s="32"/>
      <c r="M144" s="32"/>
      <c r="N144" s="32"/>
      <c r="O144" s="32"/>
      <c r="P144" s="27"/>
      <c r="Q144" s="27"/>
      <c r="R144" s="32"/>
      <c r="S144" s="32"/>
      <c r="T144" s="33"/>
      <c r="U144" s="32"/>
      <c r="V144" s="32"/>
      <c r="W144" s="32"/>
      <c r="X144" s="32"/>
      <c r="Y144" s="32"/>
    </row>
    <row r="145" spans="1:25" x14ac:dyDescent="0.25">
      <c r="A145" s="30" t="e">
        <f t="shared" si="8"/>
        <v>#N/A</v>
      </c>
      <c r="B145" s="29">
        <f t="shared" si="10"/>
        <v>1</v>
      </c>
      <c r="C145" s="30">
        <f t="shared" si="9"/>
        <v>0</v>
      </c>
      <c r="D145" s="25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7"/>
      <c r="Q145" s="27"/>
      <c r="R145" s="26"/>
      <c r="S145" s="26"/>
      <c r="T145" s="28"/>
      <c r="U145" s="26"/>
      <c r="V145" s="26"/>
      <c r="W145" s="26"/>
      <c r="X145" s="26"/>
      <c r="Y145" s="26"/>
    </row>
    <row r="146" spans="1:25" x14ac:dyDescent="0.25">
      <c r="A146" s="30" t="e">
        <f t="shared" si="8"/>
        <v>#N/A</v>
      </c>
      <c r="B146" s="29">
        <f t="shared" si="10"/>
        <v>1</v>
      </c>
      <c r="C146" s="30">
        <f t="shared" si="9"/>
        <v>0</v>
      </c>
      <c r="D146" s="31"/>
      <c r="E146" s="32"/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P146" s="27"/>
      <c r="Q146" s="27"/>
      <c r="R146" s="32"/>
      <c r="S146" s="32"/>
      <c r="T146" s="33"/>
      <c r="U146" s="32"/>
      <c r="V146" s="32"/>
      <c r="W146" s="32"/>
      <c r="X146" s="32"/>
      <c r="Y146" s="32"/>
    </row>
    <row r="147" spans="1:25" x14ac:dyDescent="0.25">
      <c r="A147" s="30" t="e">
        <f t="shared" si="8"/>
        <v>#N/A</v>
      </c>
      <c r="B147" s="29">
        <f t="shared" si="10"/>
        <v>1</v>
      </c>
      <c r="C147" s="30">
        <f t="shared" si="9"/>
        <v>0</v>
      </c>
      <c r="D147" s="25"/>
      <c r="E147" s="26"/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7"/>
      <c r="Q147" s="27"/>
      <c r="R147" s="26"/>
      <c r="S147" s="26"/>
      <c r="T147" s="28"/>
      <c r="U147" s="26"/>
      <c r="V147" s="26"/>
      <c r="W147" s="26"/>
      <c r="X147" s="26"/>
      <c r="Y147" s="26"/>
    </row>
    <row r="148" spans="1:25" x14ac:dyDescent="0.25">
      <c r="A148" s="30" t="e">
        <f t="shared" ref="A148:A211" si="11">VLOOKUP(G148,DDENA_USERS,2,FALSE)</f>
        <v>#N/A</v>
      </c>
      <c r="B148" s="29">
        <f t="shared" si="10"/>
        <v>1</v>
      </c>
      <c r="C148" s="30">
        <f t="shared" si="9"/>
        <v>0</v>
      </c>
    </row>
    <row r="149" spans="1:25" x14ac:dyDescent="0.25">
      <c r="A149" s="30" t="e">
        <f t="shared" si="11"/>
        <v>#N/A</v>
      </c>
      <c r="B149" s="29">
        <f t="shared" si="10"/>
        <v>1</v>
      </c>
      <c r="C149" s="30">
        <f t="shared" si="9"/>
        <v>0</v>
      </c>
    </row>
    <row r="150" spans="1:25" x14ac:dyDescent="0.25">
      <c r="A150" s="30" t="e">
        <f t="shared" si="11"/>
        <v>#N/A</v>
      </c>
      <c r="B150" s="29">
        <f t="shared" si="10"/>
        <v>1</v>
      </c>
      <c r="C150" s="30">
        <f t="shared" si="9"/>
        <v>0</v>
      </c>
    </row>
    <row r="151" spans="1:25" x14ac:dyDescent="0.25">
      <c r="A151" s="30" t="e">
        <f t="shared" si="11"/>
        <v>#N/A</v>
      </c>
      <c r="B151" s="29">
        <f t="shared" si="10"/>
        <v>1</v>
      </c>
      <c r="C151" s="30">
        <f t="shared" si="9"/>
        <v>0</v>
      </c>
    </row>
    <row r="152" spans="1:25" x14ac:dyDescent="0.25">
      <c r="A152" s="30" t="e">
        <f t="shared" si="11"/>
        <v>#N/A</v>
      </c>
      <c r="B152" s="29">
        <f t="shared" si="10"/>
        <v>1</v>
      </c>
      <c r="C152" s="30">
        <f t="shared" si="9"/>
        <v>0</v>
      </c>
    </row>
    <row r="153" spans="1:25" x14ac:dyDescent="0.25">
      <c r="A153" s="30" t="e">
        <f t="shared" si="11"/>
        <v>#N/A</v>
      </c>
      <c r="B153" s="29">
        <f t="shared" si="10"/>
        <v>1</v>
      </c>
      <c r="C153" s="30">
        <f t="shared" si="9"/>
        <v>0</v>
      </c>
    </row>
    <row r="154" spans="1:25" x14ac:dyDescent="0.25">
      <c r="A154" s="30" t="e">
        <f t="shared" si="11"/>
        <v>#N/A</v>
      </c>
      <c r="B154" s="29">
        <f t="shared" si="10"/>
        <v>1</v>
      </c>
      <c r="C154" s="30">
        <f t="shared" si="9"/>
        <v>0</v>
      </c>
    </row>
    <row r="155" spans="1:25" x14ac:dyDescent="0.25">
      <c r="A155" s="30" t="e">
        <f t="shared" si="11"/>
        <v>#N/A</v>
      </c>
      <c r="B155" s="29">
        <f t="shared" si="10"/>
        <v>1</v>
      </c>
      <c r="C155" s="30">
        <f t="shared" si="9"/>
        <v>0</v>
      </c>
    </row>
    <row r="156" spans="1:25" x14ac:dyDescent="0.25">
      <c r="A156" s="30" t="e">
        <f t="shared" si="11"/>
        <v>#N/A</v>
      </c>
      <c r="B156" s="29">
        <f t="shared" si="10"/>
        <v>1</v>
      </c>
      <c r="C156" s="30">
        <f t="shared" si="9"/>
        <v>0</v>
      </c>
    </row>
    <row r="157" spans="1:25" x14ac:dyDescent="0.25">
      <c r="A157" s="30" t="e">
        <f t="shared" si="11"/>
        <v>#N/A</v>
      </c>
      <c r="B157" s="29">
        <f t="shared" si="10"/>
        <v>1</v>
      </c>
      <c r="C157" s="30">
        <f t="shared" si="9"/>
        <v>0</v>
      </c>
    </row>
    <row r="158" spans="1:25" x14ac:dyDescent="0.25">
      <c r="A158" s="30" t="e">
        <f t="shared" si="11"/>
        <v>#N/A</v>
      </c>
      <c r="B158" s="29">
        <f t="shared" si="10"/>
        <v>1</v>
      </c>
      <c r="C158" s="30">
        <f t="shared" si="9"/>
        <v>0</v>
      </c>
    </row>
    <row r="159" spans="1:25" x14ac:dyDescent="0.25">
      <c r="A159" s="30" t="e">
        <f t="shared" si="11"/>
        <v>#N/A</v>
      </c>
      <c r="B159" s="29">
        <f t="shared" si="10"/>
        <v>1</v>
      </c>
      <c r="C159" s="30">
        <f t="shared" si="9"/>
        <v>0</v>
      </c>
    </row>
    <row r="160" spans="1:25" x14ac:dyDescent="0.25">
      <c r="A160" s="30" t="e">
        <f t="shared" si="11"/>
        <v>#N/A</v>
      </c>
      <c r="B160" s="29">
        <f t="shared" si="10"/>
        <v>1</v>
      </c>
      <c r="C160" s="30">
        <f t="shared" si="9"/>
        <v>0</v>
      </c>
    </row>
    <row r="161" spans="1:3" x14ac:dyDescent="0.25">
      <c r="A161" s="30" t="e">
        <f t="shared" si="11"/>
        <v>#N/A</v>
      </c>
      <c r="B161" s="29">
        <f t="shared" si="10"/>
        <v>1</v>
      </c>
      <c r="C161" s="30">
        <f t="shared" si="9"/>
        <v>0</v>
      </c>
    </row>
    <row r="162" spans="1:3" x14ac:dyDescent="0.25">
      <c r="A162" s="30" t="e">
        <f t="shared" si="11"/>
        <v>#N/A</v>
      </c>
      <c r="B162" s="29">
        <f t="shared" si="10"/>
        <v>1</v>
      </c>
      <c r="C162" s="30">
        <f t="shared" si="9"/>
        <v>0</v>
      </c>
    </row>
    <row r="163" spans="1:3" x14ac:dyDescent="0.25">
      <c r="A163" s="30" t="e">
        <f t="shared" si="11"/>
        <v>#N/A</v>
      </c>
      <c r="B163" s="29">
        <f t="shared" si="10"/>
        <v>1</v>
      </c>
      <c r="C163" s="30">
        <f t="shared" si="9"/>
        <v>0</v>
      </c>
    </row>
    <row r="164" spans="1:3" x14ac:dyDescent="0.25">
      <c r="A164" s="30" t="e">
        <f t="shared" si="11"/>
        <v>#N/A</v>
      </c>
      <c r="B164" s="29">
        <f t="shared" si="10"/>
        <v>1</v>
      </c>
      <c r="C164" s="30">
        <f t="shared" si="9"/>
        <v>0</v>
      </c>
    </row>
    <row r="165" spans="1:3" x14ac:dyDescent="0.25">
      <c r="A165" s="30" t="e">
        <f t="shared" si="11"/>
        <v>#N/A</v>
      </c>
      <c r="B165" s="29">
        <f t="shared" si="10"/>
        <v>1</v>
      </c>
      <c r="C165" s="30">
        <f t="shared" si="9"/>
        <v>0</v>
      </c>
    </row>
    <row r="166" spans="1:3" x14ac:dyDescent="0.25">
      <c r="A166" s="30" t="e">
        <f t="shared" si="11"/>
        <v>#N/A</v>
      </c>
      <c r="B166" s="29">
        <f t="shared" si="10"/>
        <v>1</v>
      </c>
      <c r="C166" s="30">
        <f t="shared" si="9"/>
        <v>0</v>
      </c>
    </row>
    <row r="167" spans="1:3" x14ac:dyDescent="0.25">
      <c r="A167" s="30" t="e">
        <f t="shared" si="11"/>
        <v>#N/A</v>
      </c>
      <c r="B167" s="29">
        <f t="shared" si="10"/>
        <v>1</v>
      </c>
      <c r="C167" s="30">
        <f t="shared" si="9"/>
        <v>0</v>
      </c>
    </row>
    <row r="168" spans="1:3" x14ac:dyDescent="0.25">
      <c r="A168" s="30" t="e">
        <f t="shared" si="11"/>
        <v>#N/A</v>
      </c>
      <c r="B168" s="29">
        <f t="shared" si="10"/>
        <v>1</v>
      </c>
      <c r="C168" s="30">
        <f t="shared" si="9"/>
        <v>0</v>
      </c>
    </row>
    <row r="169" spans="1:3" x14ac:dyDescent="0.25">
      <c r="A169" s="30" t="e">
        <f t="shared" si="11"/>
        <v>#N/A</v>
      </c>
      <c r="B169" s="29">
        <f t="shared" si="10"/>
        <v>1</v>
      </c>
      <c r="C169" s="30">
        <f t="shared" si="9"/>
        <v>0</v>
      </c>
    </row>
    <row r="170" spans="1:3" x14ac:dyDescent="0.25">
      <c r="A170" s="30" t="e">
        <f t="shared" si="11"/>
        <v>#N/A</v>
      </c>
      <c r="B170" s="29">
        <f t="shared" si="10"/>
        <v>1</v>
      </c>
      <c r="C170" s="30">
        <f t="shared" si="9"/>
        <v>0</v>
      </c>
    </row>
    <row r="171" spans="1:3" x14ac:dyDescent="0.25">
      <c r="A171" s="30" t="e">
        <f t="shared" si="11"/>
        <v>#N/A</v>
      </c>
      <c r="B171" s="29">
        <f t="shared" si="10"/>
        <v>1</v>
      </c>
      <c r="C171" s="30">
        <f t="shared" si="9"/>
        <v>0</v>
      </c>
    </row>
    <row r="172" spans="1:3" x14ac:dyDescent="0.25">
      <c r="A172" s="30" t="e">
        <f t="shared" si="11"/>
        <v>#N/A</v>
      </c>
      <c r="B172" s="29">
        <f t="shared" si="10"/>
        <v>1</v>
      </c>
      <c r="C172" s="30">
        <f t="shared" si="9"/>
        <v>0</v>
      </c>
    </row>
    <row r="173" spans="1:3" x14ac:dyDescent="0.25">
      <c r="A173" s="30" t="e">
        <f t="shared" si="11"/>
        <v>#N/A</v>
      </c>
      <c r="B173" s="29">
        <f t="shared" si="10"/>
        <v>1</v>
      </c>
      <c r="C173" s="30">
        <f t="shared" si="9"/>
        <v>0</v>
      </c>
    </row>
    <row r="174" spans="1:3" x14ac:dyDescent="0.25">
      <c r="A174" s="30" t="e">
        <f t="shared" si="11"/>
        <v>#N/A</v>
      </c>
      <c r="B174" s="29">
        <f t="shared" si="10"/>
        <v>1</v>
      </c>
      <c r="C174" s="30">
        <f t="shared" si="9"/>
        <v>0</v>
      </c>
    </row>
    <row r="175" spans="1:3" x14ac:dyDescent="0.25">
      <c r="A175" s="30" t="e">
        <f t="shared" si="11"/>
        <v>#N/A</v>
      </c>
      <c r="B175" s="29">
        <f t="shared" si="10"/>
        <v>1</v>
      </c>
      <c r="C175" s="30">
        <f t="shared" si="9"/>
        <v>0</v>
      </c>
    </row>
    <row r="176" spans="1:3" x14ac:dyDescent="0.25">
      <c r="A176" s="30" t="e">
        <f t="shared" si="11"/>
        <v>#N/A</v>
      </c>
      <c r="B176" s="29">
        <f t="shared" si="10"/>
        <v>1</v>
      </c>
      <c r="C176" s="30">
        <f t="shared" si="9"/>
        <v>0</v>
      </c>
    </row>
    <row r="177" spans="1:3" x14ac:dyDescent="0.25">
      <c r="A177" s="30" t="e">
        <f t="shared" si="11"/>
        <v>#N/A</v>
      </c>
      <c r="B177" s="29">
        <f t="shared" si="10"/>
        <v>1</v>
      </c>
      <c r="C177" s="30">
        <f t="shared" si="9"/>
        <v>0</v>
      </c>
    </row>
    <row r="178" spans="1:3" x14ac:dyDescent="0.25">
      <c r="A178" s="30" t="e">
        <f t="shared" si="11"/>
        <v>#N/A</v>
      </c>
      <c r="B178" s="29">
        <f t="shared" si="10"/>
        <v>1</v>
      </c>
      <c r="C178" s="30">
        <f t="shared" si="9"/>
        <v>0</v>
      </c>
    </row>
    <row r="179" spans="1:3" x14ac:dyDescent="0.25">
      <c r="A179" s="30" t="e">
        <f t="shared" si="11"/>
        <v>#N/A</v>
      </c>
      <c r="B179" s="29">
        <f t="shared" si="10"/>
        <v>1</v>
      </c>
      <c r="C179" s="30">
        <f t="shared" si="9"/>
        <v>0</v>
      </c>
    </row>
    <row r="180" spans="1:3" x14ac:dyDescent="0.25">
      <c r="A180" s="30" t="e">
        <f t="shared" si="11"/>
        <v>#N/A</v>
      </c>
      <c r="B180" s="29">
        <f t="shared" si="10"/>
        <v>1</v>
      </c>
      <c r="C180" s="30">
        <f t="shared" si="9"/>
        <v>0</v>
      </c>
    </row>
    <row r="181" spans="1:3" x14ac:dyDescent="0.25">
      <c r="A181" s="30" t="e">
        <f t="shared" si="11"/>
        <v>#N/A</v>
      </c>
      <c r="B181" s="29">
        <f t="shared" si="10"/>
        <v>1</v>
      </c>
      <c r="C181" s="30">
        <f t="shared" si="9"/>
        <v>0</v>
      </c>
    </row>
    <row r="182" spans="1:3" x14ac:dyDescent="0.25">
      <c r="A182" s="30" t="e">
        <f t="shared" si="11"/>
        <v>#N/A</v>
      </c>
      <c r="B182" s="29">
        <f t="shared" si="10"/>
        <v>1</v>
      </c>
      <c r="C182" s="30">
        <f t="shared" si="9"/>
        <v>0</v>
      </c>
    </row>
    <row r="183" spans="1:3" x14ac:dyDescent="0.25">
      <c r="A183" s="30" t="e">
        <f t="shared" si="11"/>
        <v>#N/A</v>
      </c>
      <c r="B183" s="29">
        <f t="shared" si="10"/>
        <v>1</v>
      </c>
      <c r="C183" s="30">
        <f t="shared" si="9"/>
        <v>0</v>
      </c>
    </row>
    <row r="184" spans="1:3" x14ac:dyDescent="0.25">
      <c r="A184" s="30" t="e">
        <f t="shared" si="11"/>
        <v>#N/A</v>
      </c>
      <c r="B184" s="29">
        <f t="shared" si="10"/>
        <v>1</v>
      </c>
      <c r="C184" s="30">
        <f t="shared" si="9"/>
        <v>0</v>
      </c>
    </row>
    <row r="185" spans="1:3" x14ac:dyDescent="0.25">
      <c r="A185" s="30" t="e">
        <f t="shared" si="11"/>
        <v>#N/A</v>
      </c>
      <c r="B185" s="29">
        <f t="shared" si="10"/>
        <v>1</v>
      </c>
      <c r="C185" s="30">
        <f t="shared" si="9"/>
        <v>0</v>
      </c>
    </row>
    <row r="186" spans="1:3" x14ac:dyDescent="0.25">
      <c r="A186" s="30" t="e">
        <f t="shared" si="11"/>
        <v>#N/A</v>
      </c>
      <c r="B186" s="29">
        <f t="shared" si="10"/>
        <v>1</v>
      </c>
      <c r="C186" s="30">
        <f t="shared" si="9"/>
        <v>0</v>
      </c>
    </row>
    <row r="187" spans="1:3" x14ac:dyDescent="0.25">
      <c r="A187" s="30" t="e">
        <f t="shared" si="11"/>
        <v>#N/A</v>
      </c>
      <c r="B187" s="29">
        <f t="shared" si="10"/>
        <v>1</v>
      </c>
      <c r="C187" s="30">
        <f t="shared" si="9"/>
        <v>0</v>
      </c>
    </row>
    <row r="188" spans="1:3" x14ac:dyDescent="0.25">
      <c r="A188" s="30" t="e">
        <f t="shared" si="11"/>
        <v>#N/A</v>
      </c>
      <c r="B188" s="29">
        <f t="shared" si="10"/>
        <v>1</v>
      </c>
      <c r="C188" s="30">
        <f t="shared" si="9"/>
        <v>0</v>
      </c>
    </row>
    <row r="189" spans="1:3" x14ac:dyDescent="0.25">
      <c r="A189" s="30" t="e">
        <f t="shared" si="11"/>
        <v>#N/A</v>
      </c>
      <c r="B189" s="29">
        <f t="shared" si="10"/>
        <v>1</v>
      </c>
      <c r="C189" s="30">
        <f t="shared" si="9"/>
        <v>0</v>
      </c>
    </row>
    <row r="190" spans="1:3" x14ac:dyDescent="0.25">
      <c r="A190" s="30" t="e">
        <f t="shared" si="11"/>
        <v>#N/A</v>
      </c>
      <c r="B190" s="29">
        <f t="shared" si="10"/>
        <v>1</v>
      </c>
      <c r="C190" s="30">
        <f t="shared" si="9"/>
        <v>0</v>
      </c>
    </row>
    <row r="191" spans="1:3" x14ac:dyDescent="0.25">
      <c r="A191" s="30" t="e">
        <f t="shared" si="11"/>
        <v>#N/A</v>
      </c>
      <c r="B191" s="29">
        <f t="shared" si="10"/>
        <v>1</v>
      </c>
      <c r="C191" s="30">
        <f t="shared" si="9"/>
        <v>0</v>
      </c>
    </row>
    <row r="192" spans="1:3" x14ac:dyDescent="0.25">
      <c r="A192" s="30" t="e">
        <f t="shared" si="11"/>
        <v>#N/A</v>
      </c>
      <c r="B192" s="29">
        <f t="shared" si="10"/>
        <v>1</v>
      </c>
      <c r="C192" s="30">
        <f t="shared" si="9"/>
        <v>0</v>
      </c>
    </row>
    <row r="193" spans="1:3" x14ac:dyDescent="0.25">
      <c r="A193" s="30" t="e">
        <f t="shared" si="11"/>
        <v>#N/A</v>
      </c>
      <c r="B193" s="29">
        <f t="shared" si="10"/>
        <v>1</v>
      </c>
      <c r="C193" s="30">
        <f t="shared" si="9"/>
        <v>0</v>
      </c>
    </row>
    <row r="194" spans="1:3" x14ac:dyDescent="0.25">
      <c r="A194" s="30" t="e">
        <f t="shared" si="11"/>
        <v>#N/A</v>
      </c>
      <c r="B194" s="29">
        <f t="shared" si="10"/>
        <v>1</v>
      </c>
      <c r="C194" s="30">
        <f t="shared" si="9"/>
        <v>0</v>
      </c>
    </row>
    <row r="195" spans="1:3" x14ac:dyDescent="0.25">
      <c r="A195" s="30" t="e">
        <f t="shared" si="11"/>
        <v>#N/A</v>
      </c>
      <c r="B195" s="29">
        <f t="shared" si="10"/>
        <v>1</v>
      </c>
      <c r="C195" s="30">
        <f t="shared" si="9"/>
        <v>0</v>
      </c>
    </row>
    <row r="196" spans="1:3" x14ac:dyDescent="0.25">
      <c r="A196" s="30" t="e">
        <f t="shared" si="11"/>
        <v>#N/A</v>
      </c>
      <c r="B196" s="29">
        <f t="shared" si="10"/>
        <v>1</v>
      </c>
      <c r="C196" s="30">
        <f t="shared" si="9"/>
        <v>0</v>
      </c>
    </row>
    <row r="197" spans="1:3" x14ac:dyDescent="0.25">
      <c r="A197" s="30" t="e">
        <f t="shared" si="11"/>
        <v>#N/A</v>
      </c>
      <c r="B197" s="29">
        <f t="shared" si="10"/>
        <v>1</v>
      </c>
      <c r="C197" s="30">
        <f t="shared" si="9"/>
        <v>0</v>
      </c>
    </row>
    <row r="198" spans="1:3" x14ac:dyDescent="0.25">
      <c r="A198" s="30" t="e">
        <f t="shared" si="11"/>
        <v>#N/A</v>
      </c>
      <c r="B198" s="29">
        <f t="shared" si="10"/>
        <v>1</v>
      </c>
      <c r="C198" s="30">
        <f t="shared" si="9"/>
        <v>0</v>
      </c>
    </row>
    <row r="199" spans="1:3" x14ac:dyDescent="0.25">
      <c r="A199" s="30" t="e">
        <f t="shared" si="11"/>
        <v>#N/A</v>
      </c>
      <c r="B199" s="29">
        <f t="shared" si="10"/>
        <v>1</v>
      </c>
      <c r="C199" s="30">
        <f t="shared" si="9"/>
        <v>0</v>
      </c>
    </row>
    <row r="200" spans="1:3" x14ac:dyDescent="0.25">
      <c r="A200" s="30" t="e">
        <f t="shared" si="11"/>
        <v>#N/A</v>
      </c>
      <c r="B200" s="29">
        <f t="shared" si="10"/>
        <v>1</v>
      </c>
      <c r="C200" s="30">
        <f t="shared" si="9"/>
        <v>0</v>
      </c>
    </row>
    <row r="201" spans="1:3" x14ac:dyDescent="0.25">
      <c r="A201" s="30" t="e">
        <f t="shared" si="11"/>
        <v>#N/A</v>
      </c>
      <c r="B201" s="29">
        <f t="shared" si="10"/>
        <v>1</v>
      </c>
      <c r="C201" s="30">
        <f t="shared" si="9"/>
        <v>0</v>
      </c>
    </row>
    <row r="202" spans="1:3" x14ac:dyDescent="0.25">
      <c r="A202" s="30" t="e">
        <f t="shared" si="11"/>
        <v>#N/A</v>
      </c>
      <c r="B202" s="29">
        <f t="shared" si="10"/>
        <v>1</v>
      </c>
      <c r="C202" s="30">
        <f t="shared" si="9"/>
        <v>0</v>
      </c>
    </row>
    <row r="203" spans="1:3" x14ac:dyDescent="0.25">
      <c r="A203" s="30" t="e">
        <f t="shared" si="11"/>
        <v>#N/A</v>
      </c>
      <c r="B203" s="29">
        <f t="shared" si="10"/>
        <v>1</v>
      </c>
      <c r="C203" s="30">
        <f t="shared" si="9"/>
        <v>0</v>
      </c>
    </row>
    <row r="204" spans="1:3" x14ac:dyDescent="0.25">
      <c r="A204" s="30" t="e">
        <f t="shared" si="11"/>
        <v>#N/A</v>
      </c>
      <c r="B204" s="29">
        <f t="shared" si="10"/>
        <v>1</v>
      </c>
      <c r="C204" s="30">
        <f t="shared" ref="C204:C267" si="12">IF(F204="Coal",B204*W204*12500,B204*W204)</f>
        <v>0</v>
      </c>
    </row>
    <row r="205" spans="1:3" x14ac:dyDescent="0.25">
      <c r="A205" s="30" t="e">
        <f t="shared" si="11"/>
        <v>#N/A</v>
      </c>
      <c r="B205" s="29">
        <f t="shared" ref="B205:B268" si="13">IF(ISNUMBER(FIND("Pow",F205))=TRUE,((VALUE(MID(R205,FIND("-",R205)+1,2)))-(VALUE(MID(R205,FIND("-",R205)-1,1)))+1)*(Q205-P205+1),IF(F205="Coal",(YEAR(Q205)-YEAR(P205))*12+MONTH(Q205)-MONTH(P205)+1,(Q205-P205+1)))</f>
        <v>1</v>
      </c>
      <c r="C205" s="30">
        <f t="shared" si="12"/>
        <v>0</v>
      </c>
    </row>
    <row r="206" spans="1:3" x14ac:dyDescent="0.25">
      <c r="A206" s="30" t="e">
        <f t="shared" si="11"/>
        <v>#N/A</v>
      </c>
      <c r="B206" s="29">
        <f t="shared" si="13"/>
        <v>1</v>
      </c>
      <c r="C206" s="30">
        <f t="shared" si="12"/>
        <v>0</v>
      </c>
    </row>
    <row r="207" spans="1:3" x14ac:dyDescent="0.25">
      <c r="A207" s="30" t="e">
        <f t="shared" si="11"/>
        <v>#N/A</v>
      </c>
      <c r="B207" s="29">
        <f t="shared" si="13"/>
        <v>1</v>
      </c>
      <c r="C207" s="30">
        <f t="shared" si="12"/>
        <v>0</v>
      </c>
    </row>
    <row r="208" spans="1:3" x14ac:dyDescent="0.25">
      <c r="A208" s="30" t="e">
        <f t="shared" si="11"/>
        <v>#N/A</v>
      </c>
      <c r="B208" s="29">
        <f t="shared" si="13"/>
        <v>1</v>
      </c>
      <c r="C208" s="30">
        <f t="shared" si="12"/>
        <v>0</v>
      </c>
    </row>
    <row r="209" spans="1:3" x14ac:dyDescent="0.25">
      <c r="A209" s="30" t="e">
        <f t="shared" si="11"/>
        <v>#N/A</v>
      </c>
      <c r="B209" s="29">
        <f t="shared" si="13"/>
        <v>1</v>
      </c>
      <c r="C209" s="30">
        <f t="shared" si="12"/>
        <v>0</v>
      </c>
    </row>
    <row r="210" spans="1:3" x14ac:dyDescent="0.25">
      <c r="A210" s="30" t="e">
        <f t="shared" si="11"/>
        <v>#N/A</v>
      </c>
      <c r="B210" s="29">
        <f t="shared" si="13"/>
        <v>1</v>
      </c>
      <c r="C210" s="30">
        <f t="shared" si="12"/>
        <v>0</v>
      </c>
    </row>
    <row r="211" spans="1:3" x14ac:dyDescent="0.25">
      <c r="A211" s="30" t="e">
        <f t="shared" si="11"/>
        <v>#N/A</v>
      </c>
      <c r="B211" s="29">
        <f t="shared" si="13"/>
        <v>1</v>
      </c>
      <c r="C211" s="30">
        <f t="shared" si="12"/>
        <v>0</v>
      </c>
    </row>
    <row r="212" spans="1:3" x14ac:dyDescent="0.25">
      <c r="A212" s="30" t="e">
        <f t="shared" ref="A212:A275" si="14">VLOOKUP(G212,DDENA_USERS,2,FALSE)</f>
        <v>#N/A</v>
      </c>
      <c r="B212" s="29">
        <f t="shared" si="13"/>
        <v>1</v>
      </c>
      <c r="C212" s="30">
        <f t="shared" si="12"/>
        <v>0</v>
      </c>
    </row>
    <row r="213" spans="1:3" x14ac:dyDescent="0.25">
      <c r="A213" s="30" t="e">
        <f t="shared" si="14"/>
        <v>#N/A</v>
      </c>
      <c r="B213" s="29">
        <f t="shared" si="13"/>
        <v>1</v>
      </c>
      <c r="C213" s="30">
        <f t="shared" si="12"/>
        <v>0</v>
      </c>
    </row>
    <row r="214" spans="1:3" x14ac:dyDescent="0.25">
      <c r="A214" s="30" t="e">
        <f t="shared" si="14"/>
        <v>#N/A</v>
      </c>
      <c r="B214" s="29">
        <f t="shared" si="13"/>
        <v>1</v>
      </c>
      <c r="C214" s="30">
        <f t="shared" si="12"/>
        <v>0</v>
      </c>
    </row>
    <row r="215" spans="1:3" x14ac:dyDescent="0.25">
      <c r="A215" s="30" t="e">
        <f t="shared" si="14"/>
        <v>#N/A</v>
      </c>
      <c r="B215" s="29">
        <f t="shared" si="13"/>
        <v>1</v>
      </c>
      <c r="C215" s="30">
        <f t="shared" si="12"/>
        <v>0</v>
      </c>
    </row>
    <row r="216" spans="1:3" x14ac:dyDescent="0.25">
      <c r="A216" s="30" t="e">
        <f t="shared" si="14"/>
        <v>#N/A</v>
      </c>
      <c r="B216" s="29">
        <f t="shared" si="13"/>
        <v>1</v>
      </c>
      <c r="C216" s="30">
        <f t="shared" si="12"/>
        <v>0</v>
      </c>
    </row>
    <row r="217" spans="1:3" x14ac:dyDescent="0.25">
      <c r="A217" s="30" t="e">
        <f t="shared" si="14"/>
        <v>#N/A</v>
      </c>
      <c r="B217" s="29">
        <f t="shared" si="13"/>
        <v>1</v>
      </c>
      <c r="C217" s="30">
        <f t="shared" si="12"/>
        <v>0</v>
      </c>
    </row>
    <row r="218" spans="1:3" x14ac:dyDescent="0.25">
      <c r="A218" s="30" t="e">
        <f t="shared" si="14"/>
        <v>#N/A</v>
      </c>
      <c r="B218" s="29">
        <f t="shared" si="13"/>
        <v>1</v>
      </c>
      <c r="C218" s="30">
        <f t="shared" si="12"/>
        <v>0</v>
      </c>
    </row>
    <row r="219" spans="1:3" x14ac:dyDescent="0.25">
      <c r="A219" s="30" t="e">
        <f t="shared" si="14"/>
        <v>#N/A</v>
      </c>
      <c r="B219" s="29">
        <f t="shared" si="13"/>
        <v>1</v>
      </c>
      <c r="C219" s="30">
        <f t="shared" si="12"/>
        <v>0</v>
      </c>
    </row>
    <row r="220" spans="1:3" x14ac:dyDescent="0.25">
      <c r="A220" s="30" t="e">
        <f t="shared" si="14"/>
        <v>#N/A</v>
      </c>
      <c r="B220" s="29">
        <f t="shared" si="13"/>
        <v>1</v>
      </c>
      <c r="C220" s="30">
        <f t="shared" si="12"/>
        <v>0</v>
      </c>
    </row>
    <row r="221" spans="1:3" x14ac:dyDescent="0.25">
      <c r="A221" s="30" t="e">
        <f t="shared" si="14"/>
        <v>#N/A</v>
      </c>
      <c r="B221" s="29">
        <f t="shared" si="13"/>
        <v>1</v>
      </c>
      <c r="C221" s="30">
        <f t="shared" si="12"/>
        <v>0</v>
      </c>
    </row>
    <row r="222" spans="1:3" x14ac:dyDescent="0.25">
      <c r="A222" s="30" t="e">
        <f t="shared" si="14"/>
        <v>#N/A</v>
      </c>
      <c r="B222" s="29">
        <f t="shared" si="13"/>
        <v>1</v>
      </c>
      <c r="C222" s="30">
        <f t="shared" si="12"/>
        <v>0</v>
      </c>
    </row>
    <row r="223" spans="1:3" x14ac:dyDescent="0.25">
      <c r="A223" s="30" t="e">
        <f t="shared" si="14"/>
        <v>#N/A</v>
      </c>
      <c r="B223" s="29">
        <f t="shared" si="13"/>
        <v>1</v>
      </c>
      <c r="C223" s="30">
        <f t="shared" si="12"/>
        <v>0</v>
      </c>
    </row>
    <row r="224" spans="1:3" x14ac:dyDescent="0.25">
      <c r="A224" s="30" t="e">
        <f t="shared" si="14"/>
        <v>#N/A</v>
      </c>
      <c r="B224" s="29">
        <f t="shared" si="13"/>
        <v>1</v>
      </c>
      <c r="C224" s="30">
        <f t="shared" si="12"/>
        <v>0</v>
      </c>
    </row>
    <row r="225" spans="1:3" x14ac:dyDescent="0.25">
      <c r="A225" s="30" t="e">
        <f t="shared" si="14"/>
        <v>#N/A</v>
      </c>
      <c r="B225" s="29">
        <f t="shared" si="13"/>
        <v>1</v>
      </c>
      <c r="C225" s="30">
        <f t="shared" si="12"/>
        <v>0</v>
      </c>
    </row>
    <row r="226" spans="1:3" x14ac:dyDescent="0.25">
      <c r="A226" s="30" t="e">
        <f t="shared" si="14"/>
        <v>#N/A</v>
      </c>
      <c r="B226" s="29">
        <f t="shared" si="13"/>
        <v>1</v>
      </c>
      <c r="C226" s="30">
        <f t="shared" si="12"/>
        <v>0</v>
      </c>
    </row>
    <row r="227" spans="1:3" x14ac:dyDescent="0.25">
      <c r="A227" s="30" t="e">
        <f t="shared" si="14"/>
        <v>#N/A</v>
      </c>
      <c r="B227" s="29">
        <f t="shared" si="13"/>
        <v>1</v>
      </c>
      <c r="C227" s="30">
        <f t="shared" si="12"/>
        <v>0</v>
      </c>
    </row>
    <row r="228" spans="1:3" x14ac:dyDescent="0.25">
      <c r="A228" s="30" t="e">
        <f t="shared" si="14"/>
        <v>#N/A</v>
      </c>
      <c r="B228" s="29">
        <f t="shared" si="13"/>
        <v>1</v>
      </c>
      <c r="C228" s="30">
        <f t="shared" si="12"/>
        <v>0</v>
      </c>
    </row>
    <row r="229" spans="1:3" x14ac:dyDescent="0.25">
      <c r="A229" s="30" t="e">
        <f t="shared" si="14"/>
        <v>#N/A</v>
      </c>
      <c r="B229" s="29">
        <f t="shared" si="13"/>
        <v>1</v>
      </c>
      <c r="C229" s="30">
        <f t="shared" si="12"/>
        <v>0</v>
      </c>
    </row>
    <row r="230" spans="1:3" x14ac:dyDescent="0.25">
      <c r="A230" s="30" t="e">
        <f t="shared" si="14"/>
        <v>#N/A</v>
      </c>
      <c r="B230" s="29">
        <f t="shared" si="13"/>
        <v>1</v>
      </c>
      <c r="C230" s="30">
        <f t="shared" si="12"/>
        <v>0</v>
      </c>
    </row>
    <row r="231" spans="1:3" x14ac:dyDescent="0.25">
      <c r="A231" s="30" t="e">
        <f t="shared" si="14"/>
        <v>#N/A</v>
      </c>
      <c r="B231" s="29">
        <f t="shared" si="13"/>
        <v>1</v>
      </c>
      <c r="C231" s="30">
        <f t="shared" si="12"/>
        <v>0</v>
      </c>
    </row>
    <row r="232" spans="1:3" x14ac:dyDescent="0.25">
      <c r="A232" s="30" t="e">
        <f t="shared" si="14"/>
        <v>#N/A</v>
      </c>
      <c r="B232" s="29">
        <f t="shared" si="13"/>
        <v>1</v>
      </c>
      <c r="C232" s="30">
        <f t="shared" si="12"/>
        <v>0</v>
      </c>
    </row>
    <row r="233" spans="1:3" x14ac:dyDescent="0.25">
      <c r="A233" s="30" t="e">
        <f t="shared" si="14"/>
        <v>#N/A</v>
      </c>
      <c r="B233" s="29">
        <f t="shared" si="13"/>
        <v>1</v>
      </c>
      <c r="C233" s="30">
        <f t="shared" si="12"/>
        <v>0</v>
      </c>
    </row>
    <row r="234" spans="1:3" x14ac:dyDescent="0.25">
      <c r="A234" s="30" t="e">
        <f t="shared" si="14"/>
        <v>#N/A</v>
      </c>
      <c r="B234" s="29">
        <f t="shared" si="13"/>
        <v>1</v>
      </c>
      <c r="C234" s="30">
        <f t="shared" si="12"/>
        <v>0</v>
      </c>
    </row>
    <row r="235" spans="1:3" x14ac:dyDescent="0.25">
      <c r="A235" s="30" t="e">
        <f t="shared" si="14"/>
        <v>#N/A</v>
      </c>
      <c r="B235" s="29">
        <f t="shared" si="13"/>
        <v>1</v>
      </c>
      <c r="C235" s="30">
        <f t="shared" si="12"/>
        <v>0</v>
      </c>
    </row>
    <row r="236" spans="1:3" x14ac:dyDescent="0.25">
      <c r="A236" s="30" t="e">
        <f t="shared" si="14"/>
        <v>#N/A</v>
      </c>
      <c r="B236" s="29">
        <f t="shared" si="13"/>
        <v>1</v>
      </c>
      <c r="C236" s="30">
        <f t="shared" si="12"/>
        <v>0</v>
      </c>
    </row>
    <row r="237" spans="1:3" x14ac:dyDescent="0.25">
      <c r="A237" s="30" t="e">
        <f t="shared" si="14"/>
        <v>#N/A</v>
      </c>
      <c r="B237" s="29">
        <f t="shared" si="13"/>
        <v>1</v>
      </c>
      <c r="C237" s="30">
        <f t="shared" si="12"/>
        <v>0</v>
      </c>
    </row>
    <row r="238" spans="1:3" x14ac:dyDescent="0.25">
      <c r="A238" s="30" t="e">
        <f t="shared" si="14"/>
        <v>#N/A</v>
      </c>
      <c r="B238" s="29">
        <f t="shared" si="13"/>
        <v>1</v>
      </c>
      <c r="C238" s="30">
        <f t="shared" si="12"/>
        <v>0</v>
      </c>
    </row>
    <row r="239" spans="1:3" x14ac:dyDescent="0.25">
      <c r="A239" s="30" t="e">
        <f t="shared" si="14"/>
        <v>#N/A</v>
      </c>
      <c r="B239" s="29">
        <f t="shared" si="13"/>
        <v>1</v>
      </c>
      <c r="C239" s="30">
        <f t="shared" si="12"/>
        <v>0</v>
      </c>
    </row>
    <row r="240" spans="1:3" x14ac:dyDescent="0.25">
      <c r="A240" s="30" t="e">
        <f t="shared" si="14"/>
        <v>#N/A</v>
      </c>
      <c r="B240" s="29">
        <f t="shared" si="13"/>
        <v>1</v>
      </c>
      <c r="C240" s="30">
        <f t="shared" si="12"/>
        <v>0</v>
      </c>
    </row>
    <row r="241" spans="1:3" x14ac:dyDescent="0.25">
      <c r="A241" s="30" t="e">
        <f t="shared" si="14"/>
        <v>#N/A</v>
      </c>
      <c r="B241" s="29">
        <f t="shared" si="13"/>
        <v>1</v>
      </c>
      <c r="C241" s="30">
        <f t="shared" si="12"/>
        <v>0</v>
      </c>
    </row>
    <row r="242" spans="1:3" x14ac:dyDescent="0.25">
      <c r="A242" s="30" t="e">
        <f t="shared" si="14"/>
        <v>#N/A</v>
      </c>
      <c r="B242" s="29">
        <f t="shared" si="13"/>
        <v>1</v>
      </c>
      <c r="C242" s="30">
        <f t="shared" si="12"/>
        <v>0</v>
      </c>
    </row>
    <row r="243" spans="1:3" x14ac:dyDescent="0.25">
      <c r="A243" s="30" t="e">
        <f t="shared" si="14"/>
        <v>#N/A</v>
      </c>
      <c r="B243" s="29">
        <f t="shared" si="13"/>
        <v>1</v>
      </c>
      <c r="C243" s="30">
        <f t="shared" si="12"/>
        <v>0</v>
      </c>
    </row>
    <row r="244" spans="1:3" x14ac:dyDescent="0.25">
      <c r="A244" s="30" t="e">
        <f t="shared" si="14"/>
        <v>#N/A</v>
      </c>
      <c r="B244" s="29">
        <f t="shared" si="13"/>
        <v>1</v>
      </c>
      <c r="C244" s="30">
        <f t="shared" si="12"/>
        <v>0</v>
      </c>
    </row>
    <row r="245" spans="1:3" x14ac:dyDescent="0.25">
      <c r="A245" s="30" t="e">
        <f t="shared" si="14"/>
        <v>#N/A</v>
      </c>
      <c r="B245" s="29">
        <f t="shared" si="13"/>
        <v>1</v>
      </c>
      <c r="C245" s="30">
        <f t="shared" si="12"/>
        <v>0</v>
      </c>
    </row>
    <row r="246" spans="1:3" x14ac:dyDescent="0.25">
      <c r="A246" s="30" t="e">
        <f t="shared" si="14"/>
        <v>#N/A</v>
      </c>
      <c r="B246" s="29">
        <f t="shared" si="13"/>
        <v>1</v>
      </c>
      <c r="C246" s="30">
        <f t="shared" si="12"/>
        <v>0</v>
      </c>
    </row>
    <row r="247" spans="1:3" x14ac:dyDescent="0.25">
      <c r="A247" s="30" t="e">
        <f t="shared" si="14"/>
        <v>#N/A</v>
      </c>
      <c r="B247" s="29">
        <f t="shared" si="13"/>
        <v>1</v>
      </c>
      <c r="C247" s="30">
        <f t="shared" si="12"/>
        <v>0</v>
      </c>
    </row>
    <row r="248" spans="1:3" x14ac:dyDescent="0.25">
      <c r="A248" s="30" t="e">
        <f t="shared" si="14"/>
        <v>#N/A</v>
      </c>
      <c r="B248" s="29">
        <f t="shared" si="13"/>
        <v>1</v>
      </c>
      <c r="C248" s="30">
        <f t="shared" si="12"/>
        <v>0</v>
      </c>
    </row>
    <row r="249" spans="1:3" x14ac:dyDescent="0.25">
      <c r="A249" s="30" t="e">
        <f t="shared" si="14"/>
        <v>#N/A</v>
      </c>
      <c r="B249" s="29">
        <f t="shared" si="13"/>
        <v>1</v>
      </c>
      <c r="C249" s="30">
        <f t="shared" si="12"/>
        <v>0</v>
      </c>
    </row>
    <row r="250" spans="1:3" x14ac:dyDescent="0.25">
      <c r="A250" s="30" t="e">
        <f t="shared" si="14"/>
        <v>#N/A</v>
      </c>
      <c r="B250" s="29">
        <f t="shared" si="13"/>
        <v>1</v>
      </c>
      <c r="C250" s="30">
        <f t="shared" si="12"/>
        <v>0</v>
      </c>
    </row>
    <row r="251" spans="1:3" x14ac:dyDescent="0.25">
      <c r="A251" s="30" t="e">
        <f t="shared" si="14"/>
        <v>#N/A</v>
      </c>
      <c r="B251" s="29">
        <f t="shared" si="13"/>
        <v>1</v>
      </c>
      <c r="C251" s="30">
        <f t="shared" si="12"/>
        <v>0</v>
      </c>
    </row>
    <row r="252" spans="1:3" x14ac:dyDescent="0.25">
      <c r="A252" s="30" t="e">
        <f t="shared" si="14"/>
        <v>#N/A</v>
      </c>
      <c r="B252" s="29">
        <f t="shared" si="13"/>
        <v>1</v>
      </c>
      <c r="C252" s="30">
        <f t="shared" si="12"/>
        <v>0</v>
      </c>
    </row>
    <row r="253" spans="1:3" x14ac:dyDescent="0.25">
      <c r="A253" s="30" t="e">
        <f t="shared" si="14"/>
        <v>#N/A</v>
      </c>
      <c r="B253" s="29">
        <f t="shared" si="13"/>
        <v>1</v>
      </c>
      <c r="C253" s="30">
        <f t="shared" si="12"/>
        <v>0</v>
      </c>
    </row>
    <row r="254" spans="1:3" x14ac:dyDescent="0.25">
      <c r="A254" s="30" t="e">
        <f t="shared" si="14"/>
        <v>#N/A</v>
      </c>
      <c r="B254" s="29">
        <f t="shared" si="13"/>
        <v>1</v>
      </c>
      <c r="C254" s="30">
        <f t="shared" si="12"/>
        <v>0</v>
      </c>
    </row>
    <row r="255" spans="1:3" x14ac:dyDescent="0.25">
      <c r="A255" s="30" t="e">
        <f t="shared" si="14"/>
        <v>#N/A</v>
      </c>
      <c r="B255" s="29">
        <f t="shared" si="13"/>
        <v>1</v>
      </c>
      <c r="C255" s="30">
        <f t="shared" si="12"/>
        <v>0</v>
      </c>
    </row>
    <row r="256" spans="1:3" x14ac:dyDescent="0.25">
      <c r="A256" s="30" t="e">
        <f t="shared" si="14"/>
        <v>#N/A</v>
      </c>
      <c r="B256" s="29">
        <f t="shared" si="13"/>
        <v>1</v>
      </c>
      <c r="C256" s="30">
        <f t="shared" si="12"/>
        <v>0</v>
      </c>
    </row>
    <row r="257" spans="1:3" x14ac:dyDescent="0.25">
      <c r="A257" s="30" t="e">
        <f t="shared" si="14"/>
        <v>#N/A</v>
      </c>
      <c r="B257" s="29">
        <f t="shared" si="13"/>
        <v>1</v>
      </c>
      <c r="C257" s="30">
        <f t="shared" si="12"/>
        <v>0</v>
      </c>
    </row>
    <row r="258" spans="1:3" x14ac:dyDescent="0.25">
      <c r="A258" s="30" t="e">
        <f t="shared" si="14"/>
        <v>#N/A</v>
      </c>
      <c r="B258" s="29">
        <f t="shared" si="13"/>
        <v>1</v>
      </c>
      <c r="C258" s="30">
        <f t="shared" si="12"/>
        <v>0</v>
      </c>
    </row>
    <row r="259" spans="1:3" x14ac:dyDescent="0.25">
      <c r="A259" s="30" t="e">
        <f t="shared" si="14"/>
        <v>#N/A</v>
      </c>
      <c r="B259" s="29">
        <f t="shared" si="13"/>
        <v>1</v>
      </c>
      <c r="C259" s="30">
        <f t="shared" si="12"/>
        <v>0</v>
      </c>
    </row>
    <row r="260" spans="1:3" x14ac:dyDescent="0.25">
      <c r="A260" s="30" t="e">
        <f t="shared" si="14"/>
        <v>#N/A</v>
      </c>
      <c r="B260" s="29">
        <f t="shared" si="13"/>
        <v>1</v>
      </c>
      <c r="C260" s="30">
        <f t="shared" si="12"/>
        <v>0</v>
      </c>
    </row>
    <row r="261" spans="1:3" x14ac:dyDescent="0.25">
      <c r="A261" s="30" t="e">
        <f t="shared" si="14"/>
        <v>#N/A</v>
      </c>
      <c r="B261" s="29">
        <f t="shared" si="13"/>
        <v>1</v>
      </c>
      <c r="C261" s="30">
        <f t="shared" si="12"/>
        <v>0</v>
      </c>
    </row>
    <row r="262" spans="1:3" x14ac:dyDescent="0.25">
      <c r="A262" s="30" t="e">
        <f t="shared" si="14"/>
        <v>#N/A</v>
      </c>
      <c r="B262" s="29">
        <f t="shared" si="13"/>
        <v>1</v>
      </c>
      <c r="C262" s="30">
        <f t="shared" si="12"/>
        <v>0</v>
      </c>
    </row>
    <row r="263" spans="1:3" x14ac:dyDescent="0.25">
      <c r="A263" s="30" t="e">
        <f t="shared" si="14"/>
        <v>#N/A</v>
      </c>
      <c r="B263" s="29">
        <f t="shared" si="13"/>
        <v>1</v>
      </c>
      <c r="C263" s="30">
        <f t="shared" si="12"/>
        <v>0</v>
      </c>
    </row>
    <row r="264" spans="1:3" x14ac:dyDescent="0.25">
      <c r="A264" s="30" t="e">
        <f t="shared" si="14"/>
        <v>#N/A</v>
      </c>
      <c r="B264" s="29">
        <f t="shared" si="13"/>
        <v>1</v>
      </c>
      <c r="C264" s="30">
        <f t="shared" si="12"/>
        <v>0</v>
      </c>
    </row>
    <row r="265" spans="1:3" x14ac:dyDescent="0.25">
      <c r="A265" s="30" t="e">
        <f t="shared" si="14"/>
        <v>#N/A</v>
      </c>
      <c r="B265" s="29">
        <f t="shared" si="13"/>
        <v>1</v>
      </c>
      <c r="C265" s="30">
        <f t="shared" si="12"/>
        <v>0</v>
      </c>
    </row>
    <row r="266" spans="1:3" x14ac:dyDescent="0.25">
      <c r="A266" s="30" t="e">
        <f t="shared" si="14"/>
        <v>#N/A</v>
      </c>
      <c r="B266" s="29">
        <f t="shared" si="13"/>
        <v>1</v>
      </c>
      <c r="C266" s="30">
        <f t="shared" si="12"/>
        <v>0</v>
      </c>
    </row>
    <row r="267" spans="1:3" x14ac:dyDescent="0.25">
      <c r="A267" s="30" t="e">
        <f t="shared" si="14"/>
        <v>#N/A</v>
      </c>
      <c r="B267" s="29">
        <f t="shared" si="13"/>
        <v>1</v>
      </c>
      <c r="C267" s="30">
        <f t="shared" si="12"/>
        <v>0</v>
      </c>
    </row>
    <row r="268" spans="1:3" x14ac:dyDescent="0.25">
      <c r="A268" s="30" t="e">
        <f t="shared" si="14"/>
        <v>#N/A</v>
      </c>
      <c r="B268" s="29">
        <f t="shared" si="13"/>
        <v>1</v>
      </c>
      <c r="C268" s="30">
        <f t="shared" ref="C268:C331" si="15">IF(F268="Coal",B268*W268*12500,B268*W268)</f>
        <v>0</v>
      </c>
    </row>
    <row r="269" spans="1:3" x14ac:dyDescent="0.25">
      <c r="A269" s="30" t="e">
        <f t="shared" si="14"/>
        <v>#N/A</v>
      </c>
      <c r="B269" s="29">
        <f t="shared" ref="B269:B332" si="16">IF(ISNUMBER(FIND("Pow",F269))=TRUE,((VALUE(MID(R269,FIND("-",R269)+1,2)))-(VALUE(MID(R269,FIND("-",R269)-1,1)))+1)*(Q269-P269+1),IF(F269="Coal",(YEAR(Q269)-YEAR(P269))*12+MONTH(Q269)-MONTH(P269)+1,(Q269-P269+1)))</f>
        <v>1</v>
      </c>
      <c r="C269" s="30">
        <f t="shared" si="15"/>
        <v>0</v>
      </c>
    </row>
    <row r="270" spans="1:3" x14ac:dyDescent="0.25">
      <c r="A270" s="30" t="e">
        <f t="shared" si="14"/>
        <v>#N/A</v>
      </c>
      <c r="B270" s="29">
        <f t="shared" si="16"/>
        <v>1</v>
      </c>
      <c r="C270" s="30">
        <f t="shared" si="15"/>
        <v>0</v>
      </c>
    </row>
    <row r="271" spans="1:3" x14ac:dyDescent="0.25">
      <c r="A271" s="30" t="e">
        <f t="shared" si="14"/>
        <v>#N/A</v>
      </c>
      <c r="B271" s="29">
        <f t="shared" si="16"/>
        <v>1</v>
      </c>
      <c r="C271" s="30">
        <f t="shared" si="15"/>
        <v>0</v>
      </c>
    </row>
    <row r="272" spans="1:3" x14ac:dyDescent="0.25">
      <c r="A272" s="30" t="e">
        <f t="shared" si="14"/>
        <v>#N/A</v>
      </c>
      <c r="B272" s="29">
        <f t="shared" si="16"/>
        <v>1</v>
      </c>
      <c r="C272" s="30">
        <f t="shared" si="15"/>
        <v>0</v>
      </c>
    </row>
    <row r="273" spans="1:3" x14ac:dyDescent="0.25">
      <c r="A273" s="30" t="e">
        <f t="shared" si="14"/>
        <v>#N/A</v>
      </c>
      <c r="B273" s="29">
        <f t="shared" si="16"/>
        <v>1</v>
      </c>
      <c r="C273" s="30">
        <f t="shared" si="15"/>
        <v>0</v>
      </c>
    </row>
    <row r="274" spans="1:3" x14ac:dyDescent="0.25">
      <c r="A274" s="30" t="e">
        <f t="shared" si="14"/>
        <v>#N/A</v>
      </c>
      <c r="B274" s="29">
        <f t="shared" si="16"/>
        <v>1</v>
      </c>
      <c r="C274" s="30">
        <f t="shared" si="15"/>
        <v>0</v>
      </c>
    </row>
    <row r="275" spans="1:3" x14ac:dyDescent="0.25">
      <c r="A275" s="30" t="e">
        <f t="shared" si="14"/>
        <v>#N/A</v>
      </c>
      <c r="B275" s="29">
        <f t="shared" si="16"/>
        <v>1</v>
      </c>
      <c r="C275" s="30">
        <f t="shared" si="15"/>
        <v>0</v>
      </c>
    </row>
    <row r="276" spans="1:3" x14ac:dyDescent="0.25">
      <c r="A276" s="30" t="e">
        <f t="shared" ref="A276:A339" si="17">VLOOKUP(G276,DDENA_USERS,2,FALSE)</f>
        <v>#N/A</v>
      </c>
      <c r="B276" s="29">
        <f t="shared" si="16"/>
        <v>1</v>
      </c>
      <c r="C276" s="30">
        <f t="shared" si="15"/>
        <v>0</v>
      </c>
    </row>
    <row r="277" spans="1:3" x14ac:dyDescent="0.25">
      <c r="A277" s="30" t="e">
        <f t="shared" si="17"/>
        <v>#N/A</v>
      </c>
      <c r="B277" s="29">
        <f t="shared" si="16"/>
        <v>1</v>
      </c>
      <c r="C277" s="30">
        <f t="shared" si="15"/>
        <v>0</v>
      </c>
    </row>
    <row r="278" spans="1:3" x14ac:dyDescent="0.25">
      <c r="A278" s="30" t="e">
        <f t="shared" si="17"/>
        <v>#N/A</v>
      </c>
      <c r="B278" s="29">
        <f t="shared" si="16"/>
        <v>1</v>
      </c>
      <c r="C278" s="30">
        <f t="shared" si="15"/>
        <v>0</v>
      </c>
    </row>
    <row r="279" spans="1:3" x14ac:dyDescent="0.25">
      <c r="A279" s="30" t="e">
        <f t="shared" si="17"/>
        <v>#N/A</v>
      </c>
      <c r="B279" s="29">
        <f t="shared" si="16"/>
        <v>1</v>
      </c>
      <c r="C279" s="30">
        <f t="shared" si="15"/>
        <v>0</v>
      </c>
    </row>
    <row r="280" spans="1:3" x14ac:dyDescent="0.25">
      <c r="A280" s="30" t="e">
        <f t="shared" si="17"/>
        <v>#N/A</v>
      </c>
      <c r="B280" s="29">
        <f t="shared" si="16"/>
        <v>1</v>
      </c>
      <c r="C280" s="30">
        <f t="shared" si="15"/>
        <v>0</v>
      </c>
    </row>
    <row r="281" spans="1:3" x14ac:dyDescent="0.25">
      <c r="A281" s="30" t="e">
        <f t="shared" si="17"/>
        <v>#N/A</v>
      </c>
      <c r="B281" s="29">
        <f t="shared" si="16"/>
        <v>1</v>
      </c>
      <c r="C281" s="30">
        <f t="shared" si="15"/>
        <v>0</v>
      </c>
    </row>
    <row r="282" spans="1:3" x14ac:dyDescent="0.25">
      <c r="A282" s="30" t="e">
        <f t="shared" si="17"/>
        <v>#N/A</v>
      </c>
      <c r="B282" s="29">
        <f t="shared" si="16"/>
        <v>1</v>
      </c>
      <c r="C282" s="30">
        <f t="shared" si="15"/>
        <v>0</v>
      </c>
    </row>
    <row r="283" spans="1:3" x14ac:dyDescent="0.25">
      <c r="A283" s="30" t="e">
        <f t="shared" si="17"/>
        <v>#N/A</v>
      </c>
      <c r="B283" s="29">
        <f t="shared" si="16"/>
        <v>1</v>
      </c>
      <c r="C283" s="30">
        <f t="shared" si="15"/>
        <v>0</v>
      </c>
    </row>
    <row r="284" spans="1:3" x14ac:dyDescent="0.25">
      <c r="A284" s="30" t="e">
        <f t="shared" si="17"/>
        <v>#N/A</v>
      </c>
      <c r="B284" s="29">
        <f t="shared" si="16"/>
        <v>1</v>
      </c>
      <c r="C284" s="30">
        <f t="shared" si="15"/>
        <v>0</v>
      </c>
    </row>
    <row r="285" spans="1:3" x14ac:dyDescent="0.25">
      <c r="A285" s="30" t="e">
        <f t="shared" si="17"/>
        <v>#N/A</v>
      </c>
      <c r="B285" s="29">
        <f t="shared" si="16"/>
        <v>1</v>
      </c>
      <c r="C285" s="30">
        <f t="shared" si="15"/>
        <v>0</v>
      </c>
    </row>
    <row r="286" spans="1:3" x14ac:dyDescent="0.25">
      <c r="A286" s="30" t="e">
        <f t="shared" si="17"/>
        <v>#N/A</v>
      </c>
      <c r="B286" s="29">
        <f t="shared" si="16"/>
        <v>1</v>
      </c>
      <c r="C286" s="30">
        <f t="shared" si="15"/>
        <v>0</v>
      </c>
    </row>
    <row r="287" spans="1:3" x14ac:dyDescent="0.25">
      <c r="A287" s="30" t="e">
        <f t="shared" si="17"/>
        <v>#N/A</v>
      </c>
      <c r="B287" s="29">
        <f t="shared" si="16"/>
        <v>1</v>
      </c>
      <c r="C287" s="30">
        <f t="shared" si="15"/>
        <v>0</v>
      </c>
    </row>
    <row r="288" spans="1:3" x14ac:dyDescent="0.25">
      <c r="A288" s="30" t="e">
        <f t="shared" si="17"/>
        <v>#N/A</v>
      </c>
      <c r="B288" s="29">
        <f t="shared" si="16"/>
        <v>1</v>
      </c>
      <c r="C288" s="30">
        <f t="shared" si="15"/>
        <v>0</v>
      </c>
    </row>
    <row r="289" spans="1:3" x14ac:dyDescent="0.25">
      <c r="A289" s="30" t="e">
        <f t="shared" si="17"/>
        <v>#N/A</v>
      </c>
      <c r="B289" s="29">
        <f t="shared" si="16"/>
        <v>1</v>
      </c>
      <c r="C289" s="30">
        <f t="shared" si="15"/>
        <v>0</v>
      </c>
    </row>
    <row r="290" spans="1:3" x14ac:dyDescent="0.25">
      <c r="A290" s="30" t="e">
        <f t="shared" si="17"/>
        <v>#N/A</v>
      </c>
      <c r="B290" s="29">
        <f t="shared" si="16"/>
        <v>1</v>
      </c>
      <c r="C290" s="30">
        <f t="shared" si="15"/>
        <v>0</v>
      </c>
    </row>
    <row r="291" spans="1:3" x14ac:dyDescent="0.25">
      <c r="A291" s="30" t="e">
        <f t="shared" si="17"/>
        <v>#N/A</v>
      </c>
      <c r="B291" s="29">
        <f t="shared" si="16"/>
        <v>1</v>
      </c>
      <c r="C291" s="30">
        <f t="shared" si="15"/>
        <v>0</v>
      </c>
    </row>
    <row r="292" spans="1:3" x14ac:dyDescent="0.25">
      <c r="A292" s="30" t="e">
        <f t="shared" si="17"/>
        <v>#N/A</v>
      </c>
      <c r="B292" s="29">
        <f t="shared" si="16"/>
        <v>1</v>
      </c>
      <c r="C292" s="30">
        <f t="shared" si="15"/>
        <v>0</v>
      </c>
    </row>
    <row r="293" spans="1:3" x14ac:dyDescent="0.25">
      <c r="A293" s="30" t="e">
        <f t="shared" si="17"/>
        <v>#N/A</v>
      </c>
      <c r="B293" s="29">
        <f t="shared" si="16"/>
        <v>1</v>
      </c>
      <c r="C293" s="30">
        <f t="shared" si="15"/>
        <v>0</v>
      </c>
    </row>
    <row r="294" spans="1:3" x14ac:dyDescent="0.25">
      <c r="A294" s="30" t="e">
        <f t="shared" si="17"/>
        <v>#N/A</v>
      </c>
      <c r="B294" s="29">
        <f t="shared" si="16"/>
        <v>1</v>
      </c>
      <c r="C294" s="30">
        <f t="shared" si="15"/>
        <v>0</v>
      </c>
    </row>
    <row r="295" spans="1:3" x14ac:dyDescent="0.25">
      <c r="A295" s="30" t="e">
        <f t="shared" si="17"/>
        <v>#N/A</v>
      </c>
      <c r="B295" s="29">
        <f t="shared" si="16"/>
        <v>1</v>
      </c>
      <c r="C295" s="30">
        <f t="shared" si="15"/>
        <v>0</v>
      </c>
    </row>
    <row r="296" spans="1:3" x14ac:dyDescent="0.25">
      <c r="A296" s="30" t="e">
        <f t="shared" si="17"/>
        <v>#N/A</v>
      </c>
      <c r="B296" s="29">
        <f t="shared" si="16"/>
        <v>1</v>
      </c>
      <c r="C296" s="30">
        <f t="shared" si="15"/>
        <v>0</v>
      </c>
    </row>
    <row r="297" spans="1:3" x14ac:dyDescent="0.25">
      <c r="A297" s="30" t="e">
        <f t="shared" si="17"/>
        <v>#N/A</v>
      </c>
      <c r="B297" s="29">
        <f t="shared" si="16"/>
        <v>1</v>
      </c>
      <c r="C297" s="30">
        <f t="shared" si="15"/>
        <v>0</v>
      </c>
    </row>
    <row r="298" spans="1:3" x14ac:dyDescent="0.25">
      <c r="A298" s="30" t="e">
        <f t="shared" si="17"/>
        <v>#N/A</v>
      </c>
      <c r="B298" s="29">
        <f t="shared" si="16"/>
        <v>1</v>
      </c>
      <c r="C298" s="30">
        <f t="shared" si="15"/>
        <v>0</v>
      </c>
    </row>
    <row r="299" spans="1:3" x14ac:dyDescent="0.25">
      <c r="A299" s="30" t="e">
        <f t="shared" si="17"/>
        <v>#N/A</v>
      </c>
      <c r="B299" s="29">
        <f t="shared" si="16"/>
        <v>1</v>
      </c>
      <c r="C299" s="30">
        <f t="shared" si="15"/>
        <v>0</v>
      </c>
    </row>
    <row r="300" spans="1:3" x14ac:dyDescent="0.25">
      <c r="A300" s="30" t="e">
        <f t="shared" si="17"/>
        <v>#N/A</v>
      </c>
      <c r="B300" s="29">
        <f t="shared" si="16"/>
        <v>1</v>
      </c>
      <c r="C300" s="30">
        <f t="shared" si="15"/>
        <v>0</v>
      </c>
    </row>
    <row r="301" spans="1:3" x14ac:dyDescent="0.25">
      <c r="A301" s="30" t="e">
        <f t="shared" si="17"/>
        <v>#N/A</v>
      </c>
      <c r="B301" s="29">
        <f t="shared" si="16"/>
        <v>1</v>
      </c>
      <c r="C301" s="30">
        <f t="shared" si="15"/>
        <v>0</v>
      </c>
    </row>
    <row r="302" spans="1:3" x14ac:dyDescent="0.25">
      <c r="A302" s="30" t="e">
        <f t="shared" si="17"/>
        <v>#N/A</v>
      </c>
      <c r="B302" s="29">
        <f t="shared" si="16"/>
        <v>1</v>
      </c>
      <c r="C302" s="30">
        <f t="shared" si="15"/>
        <v>0</v>
      </c>
    </row>
    <row r="303" spans="1:3" x14ac:dyDescent="0.25">
      <c r="A303" s="30" t="e">
        <f t="shared" si="17"/>
        <v>#N/A</v>
      </c>
      <c r="B303" s="29">
        <f t="shared" si="16"/>
        <v>1</v>
      </c>
      <c r="C303" s="30">
        <f t="shared" si="15"/>
        <v>0</v>
      </c>
    </row>
    <row r="304" spans="1:3" x14ac:dyDescent="0.25">
      <c r="A304" s="30" t="e">
        <f t="shared" si="17"/>
        <v>#N/A</v>
      </c>
      <c r="B304" s="29">
        <f t="shared" si="16"/>
        <v>1</v>
      </c>
      <c r="C304" s="30">
        <f t="shared" si="15"/>
        <v>0</v>
      </c>
    </row>
    <row r="305" spans="1:3" x14ac:dyDescent="0.25">
      <c r="A305" s="30" t="e">
        <f t="shared" si="17"/>
        <v>#N/A</v>
      </c>
      <c r="B305" s="29">
        <f t="shared" si="16"/>
        <v>1</v>
      </c>
      <c r="C305" s="30">
        <f t="shared" si="15"/>
        <v>0</v>
      </c>
    </row>
    <row r="306" spans="1:3" x14ac:dyDescent="0.25">
      <c r="A306" s="30" t="e">
        <f t="shared" si="17"/>
        <v>#N/A</v>
      </c>
      <c r="B306" s="29">
        <f t="shared" si="16"/>
        <v>1</v>
      </c>
      <c r="C306" s="30">
        <f t="shared" si="15"/>
        <v>0</v>
      </c>
    </row>
    <row r="307" spans="1:3" x14ac:dyDescent="0.25">
      <c r="A307" s="30" t="e">
        <f t="shared" si="17"/>
        <v>#N/A</v>
      </c>
      <c r="B307" s="29">
        <f t="shared" si="16"/>
        <v>1</v>
      </c>
      <c r="C307" s="30">
        <f t="shared" si="15"/>
        <v>0</v>
      </c>
    </row>
    <row r="308" spans="1:3" x14ac:dyDescent="0.25">
      <c r="A308" s="30" t="e">
        <f t="shared" si="17"/>
        <v>#N/A</v>
      </c>
      <c r="B308" s="29">
        <f t="shared" si="16"/>
        <v>1</v>
      </c>
      <c r="C308" s="30">
        <f t="shared" si="15"/>
        <v>0</v>
      </c>
    </row>
    <row r="309" spans="1:3" x14ac:dyDescent="0.25">
      <c r="A309" s="30" t="e">
        <f t="shared" si="17"/>
        <v>#N/A</v>
      </c>
      <c r="B309" s="29">
        <f t="shared" si="16"/>
        <v>1</v>
      </c>
      <c r="C309" s="30">
        <f t="shared" si="15"/>
        <v>0</v>
      </c>
    </row>
    <row r="310" spans="1:3" x14ac:dyDescent="0.25">
      <c r="A310" s="30" t="e">
        <f t="shared" si="17"/>
        <v>#N/A</v>
      </c>
      <c r="B310" s="29">
        <f t="shared" si="16"/>
        <v>1</v>
      </c>
      <c r="C310" s="30">
        <f t="shared" si="15"/>
        <v>0</v>
      </c>
    </row>
    <row r="311" spans="1:3" x14ac:dyDescent="0.25">
      <c r="A311" s="30" t="e">
        <f t="shared" si="17"/>
        <v>#N/A</v>
      </c>
      <c r="B311" s="29">
        <f t="shared" si="16"/>
        <v>1</v>
      </c>
      <c r="C311" s="30">
        <f t="shared" si="15"/>
        <v>0</v>
      </c>
    </row>
    <row r="312" spans="1:3" x14ac:dyDescent="0.25">
      <c r="A312" s="30" t="e">
        <f t="shared" si="17"/>
        <v>#N/A</v>
      </c>
      <c r="B312" s="29">
        <f t="shared" si="16"/>
        <v>1</v>
      </c>
      <c r="C312" s="30">
        <f t="shared" si="15"/>
        <v>0</v>
      </c>
    </row>
    <row r="313" spans="1:3" x14ac:dyDescent="0.25">
      <c r="A313" s="30" t="e">
        <f t="shared" si="17"/>
        <v>#N/A</v>
      </c>
      <c r="B313" s="29">
        <f t="shared" si="16"/>
        <v>1</v>
      </c>
      <c r="C313" s="30">
        <f t="shared" si="15"/>
        <v>0</v>
      </c>
    </row>
    <row r="314" spans="1:3" x14ac:dyDescent="0.25">
      <c r="A314" s="30" t="e">
        <f t="shared" si="17"/>
        <v>#N/A</v>
      </c>
      <c r="B314" s="29">
        <f t="shared" si="16"/>
        <v>1</v>
      </c>
      <c r="C314" s="30">
        <f t="shared" si="15"/>
        <v>0</v>
      </c>
    </row>
    <row r="315" spans="1:3" x14ac:dyDescent="0.25">
      <c r="A315" s="30" t="e">
        <f t="shared" si="17"/>
        <v>#N/A</v>
      </c>
      <c r="B315" s="29">
        <f t="shared" si="16"/>
        <v>1</v>
      </c>
      <c r="C315" s="30">
        <f t="shared" si="15"/>
        <v>0</v>
      </c>
    </row>
    <row r="316" spans="1:3" x14ac:dyDescent="0.25">
      <c r="A316" s="30" t="e">
        <f t="shared" si="17"/>
        <v>#N/A</v>
      </c>
      <c r="B316" s="29">
        <f t="shared" si="16"/>
        <v>1</v>
      </c>
      <c r="C316" s="30">
        <f t="shared" si="15"/>
        <v>0</v>
      </c>
    </row>
    <row r="317" spans="1:3" x14ac:dyDescent="0.25">
      <c r="A317" s="30" t="e">
        <f t="shared" si="17"/>
        <v>#N/A</v>
      </c>
      <c r="B317" s="29">
        <f t="shared" si="16"/>
        <v>1</v>
      </c>
      <c r="C317" s="30">
        <f t="shared" si="15"/>
        <v>0</v>
      </c>
    </row>
    <row r="318" spans="1:3" x14ac:dyDescent="0.25">
      <c r="A318" s="30" t="e">
        <f t="shared" si="17"/>
        <v>#N/A</v>
      </c>
      <c r="B318" s="29">
        <f t="shared" si="16"/>
        <v>1</v>
      </c>
      <c r="C318" s="30">
        <f t="shared" si="15"/>
        <v>0</v>
      </c>
    </row>
    <row r="319" spans="1:3" x14ac:dyDescent="0.25">
      <c r="A319" s="30" t="e">
        <f t="shared" si="17"/>
        <v>#N/A</v>
      </c>
      <c r="B319" s="29">
        <f t="shared" si="16"/>
        <v>1</v>
      </c>
      <c r="C319" s="30">
        <f t="shared" si="15"/>
        <v>0</v>
      </c>
    </row>
    <row r="320" spans="1:3" x14ac:dyDescent="0.25">
      <c r="A320" s="30" t="e">
        <f t="shared" si="17"/>
        <v>#N/A</v>
      </c>
      <c r="B320" s="29">
        <f t="shared" si="16"/>
        <v>1</v>
      </c>
      <c r="C320" s="30">
        <f t="shared" si="15"/>
        <v>0</v>
      </c>
    </row>
    <row r="321" spans="1:3" x14ac:dyDescent="0.25">
      <c r="A321" s="30" t="e">
        <f t="shared" si="17"/>
        <v>#N/A</v>
      </c>
      <c r="B321" s="29">
        <f t="shared" si="16"/>
        <v>1</v>
      </c>
      <c r="C321" s="30">
        <f t="shared" si="15"/>
        <v>0</v>
      </c>
    </row>
    <row r="322" spans="1:3" x14ac:dyDescent="0.25">
      <c r="A322" s="30" t="e">
        <f t="shared" si="17"/>
        <v>#N/A</v>
      </c>
      <c r="B322" s="29">
        <f t="shared" si="16"/>
        <v>1</v>
      </c>
      <c r="C322" s="30">
        <f t="shared" si="15"/>
        <v>0</v>
      </c>
    </row>
    <row r="323" spans="1:3" x14ac:dyDescent="0.25">
      <c r="A323" s="30" t="e">
        <f t="shared" si="17"/>
        <v>#N/A</v>
      </c>
      <c r="B323" s="29">
        <f t="shared" si="16"/>
        <v>1</v>
      </c>
      <c r="C323" s="30">
        <f t="shared" si="15"/>
        <v>0</v>
      </c>
    </row>
    <row r="324" spans="1:3" x14ac:dyDescent="0.25">
      <c r="A324" s="30" t="e">
        <f t="shared" si="17"/>
        <v>#N/A</v>
      </c>
      <c r="B324" s="29">
        <f t="shared" si="16"/>
        <v>1</v>
      </c>
      <c r="C324" s="30">
        <f t="shared" si="15"/>
        <v>0</v>
      </c>
    </row>
    <row r="325" spans="1:3" x14ac:dyDescent="0.25">
      <c r="A325" s="30" t="e">
        <f t="shared" si="17"/>
        <v>#N/A</v>
      </c>
      <c r="B325" s="29">
        <f t="shared" si="16"/>
        <v>1</v>
      </c>
      <c r="C325" s="30">
        <f t="shared" si="15"/>
        <v>0</v>
      </c>
    </row>
    <row r="326" spans="1:3" x14ac:dyDescent="0.25">
      <c r="A326" s="30" t="e">
        <f t="shared" si="17"/>
        <v>#N/A</v>
      </c>
      <c r="B326" s="29">
        <f t="shared" si="16"/>
        <v>1</v>
      </c>
      <c r="C326" s="30">
        <f t="shared" si="15"/>
        <v>0</v>
      </c>
    </row>
    <row r="327" spans="1:3" x14ac:dyDescent="0.25">
      <c r="A327" s="30" t="e">
        <f t="shared" si="17"/>
        <v>#N/A</v>
      </c>
      <c r="B327" s="29">
        <f t="shared" si="16"/>
        <v>1</v>
      </c>
      <c r="C327" s="30">
        <f t="shared" si="15"/>
        <v>0</v>
      </c>
    </row>
    <row r="328" spans="1:3" x14ac:dyDescent="0.25">
      <c r="A328" s="30" t="e">
        <f t="shared" si="17"/>
        <v>#N/A</v>
      </c>
      <c r="B328" s="29">
        <f t="shared" si="16"/>
        <v>1</v>
      </c>
      <c r="C328" s="30">
        <f t="shared" si="15"/>
        <v>0</v>
      </c>
    </row>
    <row r="329" spans="1:3" x14ac:dyDescent="0.25">
      <c r="A329" s="30" t="e">
        <f t="shared" si="17"/>
        <v>#N/A</v>
      </c>
      <c r="B329" s="29">
        <f t="shared" si="16"/>
        <v>1</v>
      </c>
      <c r="C329" s="30">
        <f t="shared" si="15"/>
        <v>0</v>
      </c>
    </row>
    <row r="330" spans="1:3" x14ac:dyDescent="0.25">
      <c r="A330" s="30" t="e">
        <f t="shared" si="17"/>
        <v>#N/A</v>
      </c>
      <c r="B330" s="29">
        <f t="shared" si="16"/>
        <v>1</v>
      </c>
      <c r="C330" s="30">
        <f t="shared" si="15"/>
        <v>0</v>
      </c>
    </row>
    <row r="331" spans="1:3" x14ac:dyDescent="0.25">
      <c r="A331" s="30" t="e">
        <f t="shared" si="17"/>
        <v>#N/A</v>
      </c>
      <c r="B331" s="29">
        <f t="shared" si="16"/>
        <v>1</v>
      </c>
      <c r="C331" s="30">
        <f t="shared" si="15"/>
        <v>0</v>
      </c>
    </row>
    <row r="332" spans="1:3" x14ac:dyDescent="0.25">
      <c r="A332" s="30" t="e">
        <f t="shared" si="17"/>
        <v>#N/A</v>
      </c>
      <c r="B332" s="29">
        <f t="shared" si="16"/>
        <v>1</v>
      </c>
      <c r="C332" s="30">
        <f t="shared" ref="C332:C395" si="18">IF(F332="Coal",B332*W332*12500,B332*W332)</f>
        <v>0</v>
      </c>
    </row>
    <row r="333" spans="1:3" x14ac:dyDescent="0.25">
      <c r="A333" s="30" t="e">
        <f t="shared" si="17"/>
        <v>#N/A</v>
      </c>
      <c r="B333" s="29">
        <f t="shared" ref="B333:B396" si="19">IF(ISNUMBER(FIND("Pow",F333))=TRUE,((VALUE(MID(R333,FIND("-",R333)+1,2)))-(VALUE(MID(R333,FIND("-",R333)-1,1)))+1)*(Q333-P333+1),IF(F333="Coal",(YEAR(Q333)-YEAR(P333))*12+MONTH(Q333)-MONTH(P333)+1,(Q333-P333+1)))</f>
        <v>1</v>
      </c>
      <c r="C333" s="30">
        <f t="shared" si="18"/>
        <v>0</v>
      </c>
    </row>
    <row r="334" spans="1:3" x14ac:dyDescent="0.25">
      <c r="A334" s="30" t="e">
        <f t="shared" si="17"/>
        <v>#N/A</v>
      </c>
      <c r="B334" s="29">
        <f t="shared" si="19"/>
        <v>1</v>
      </c>
      <c r="C334" s="30">
        <f t="shared" si="18"/>
        <v>0</v>
      </c>
    </row>
    <row r="335" spans="1:3" x14ac:dyDescent="0.25">
      <c r="A335" s="30" t="e">
        <f t="shared" si="17"/>
        <v>#N/A</v>
      </c>
      <c r="B335" s="29">
        <f t="shared" si="19"/>
        <v>1</v>
      </c>
      <c r="C335" s="30">
        <f t="shared" si="18"/>
        <v>0</v>
      </c>
    </row>
    <row r="336" spans="1:3" x14ac:dyDescent="0.25">
      <c r="A336" s="30" t="e">
        <f t="shared" si="17"/>
        <v>#N/A</v>
      </c>
      <c r="B336" s="29">
        <f t="shared" si="19"/>
        <v>1</v>
      </c>
      <c r="C336" s="30">
        <f t="shared" si="18"/>
        <v>0</v>
      </c>
    </row>
    <row r="337" spans="1:3" x14ac:dyDescent="0.25">
      <c r="A337" s="30" t="e">
        <f t="shared" si="17"/>
        <v>#N/A</v>
      </c>
      <c r="B337" s="29">
        <f t="shared" si="19"/>
        <v>1</v>
      </c>
      <c r="C337" s="30">
        <f t="shared" si="18"/>
        <v>0</v>
      </c>
    </row>
    <row r="338" spans="1:3" x14ac:dyDescent="0.25">
      <c r="A338" s="30" t="e">
        <f t="shared" si="17"/>
        <v>#N/A</v>
      </c>
      <c r="B338" s="29">
        <f t="shared" si="19"/>
        <v>1</v>
      </c>
      <c r="C338" s="30">
        <f t="shared" si="18"/>
        <v>0</v>
      </c>
    </row>
    <row r="339" spans="1:3" x14ac:dyDescent="0.25">
      <c r="A339" s="30" t="e">
        <f t="shared" si="17"/>
        <v>#N/A</v>
      </c>
      <c r="B339" s="29">
        <f t="shared" si="19"/>
        <v>1</v>
      </c>
      <c r="C339" s="30">
        <f t="shared" si="18"/>
        <v>0</v>
      </c>
    </row>
    <row r="340" spans="1:3" x14ac:dyDescent="0.25">
      <c r="A340" s="30" t="e">
        <f t="shared" ref="A340:A403" si="20">VLOOKUP(G340,DDENA_USERS,2,FALSE)</f>
        <v>#N/A</v>
      </c>
      <c r="B340" s="29">
        <f t="shared" si="19"/>
        <v>1</v>
      </c>
      <c r="C340" s="30">
        <f t="shared" si="18"/>
        <v>0</v>
      </c>
    </row>
    <row r="341" spans="1:3" x14ac:dyDescent="0.25">
      <c r="A341" s="30" t="e">
        <f t="shared" si="20"/>
        <v>#N/A</v>
      </c>
      <c r="B341" s="29">
        <f t="shared" si="19"/>
        <v>1</v>
      </c>
      <c r="C341" s="30">
        <f t="shared" si="18"/>
        <v>0</v>
      </c>
    </row>
    <row r="342" spans="1:3" x14ac:dyDescent="0.25">
      <c r="A342" s="30" t="e">
        <f t="shared" si="20"/>
        <v>#N/A</v>
      </c>
      <c r="B342" s="29">
        <f t="shared" si="19"/>
        <v>1</v>
      </c>
      <c r="C342" s="30">
        <f t="shared" si="18"/>
        <v>0</v>
      </c>
    </row>
    <row r="343" spans="1:3" x14ac:dyDescent="0.25">
      <c r="A343" s="30" t="e">
        <f t="shared" si="20"/>
        <v>#N/A</v>
      </c>
      <c r="B343" s="29">
        <f t="shared" si="19"/>
        <v>1</v>
      </c>
      <c r="C343" s="30">
        <f t="shared" si="18"/>
        <v>0</v>
      </c>
    </row>
    <row r="344" spans="1:3" x14ac:dyDescent="0.25">
      <c r="A344" s="30" t="e">
        <f t="shared" si="20"/>
        <v>#N/A</v>
      </c>
      <c r="B344" s="29">
        <f t="shared" si="19"/>
        <v>1</v>
      </c>
      <c r="C344" s="30">
        <f t="shared" si="18"/>
        <v>0</v>
      </c>
    </row>
    <row r="345" spans="1:3" x14ac:dyDescent="0.25">
      <c r="A345" s="30" t="e">
        <f t="shared" si="20"/>
        <v>#N/A</v>
      </c>
      <c r="B345" s="29">
        <f t="shared" si="19"/>
        <v>1</v>
      </c>
      <c r="C345" s="30">
        <f t="shared" si="18"/>
        <v>0</v>
      </c>
    </row>
    <row r="346" spans="1:3" x14ac:dyDescent="0.25">
      <c r="A346" s="30" t="e">
        <f t="shared" si="20"/>
        <v>#N/A</v>
      </c>
      <c r="B346" s="29">
        <f t="shared" si="19"/>
        <v>1</v>
      </c>
      <c r="C346" s="30">
        <f t="shared" si="18"/>
        <v>0</v>
      </c>
    </row>
    <row r="347" spans="1:3" x14ac:dyDescent="0.25">
      <c r="A347" s="30" t="e">
        <f t="shared" si="20"/>
        <v>#N/A</v>
      </c>
      <c r="B347" s="29">
        <f t="shared" si="19"/>
        <v>1</v>
      </c>
      <c r="C347" s="30">
        <f t="shared" si="18"/>
        <v>0</v>
      </c>
    </row>
    <row r="348" spans="1:3" x14ac:dyDescent="0.25">
      <c r="A348" s="30" t="e">
        <f t="shared" si="20"/>
        <v>#N/A</v>
      </c>
      <c r="B348" s="29">
        <f t="shared" si="19"/>
        <v>1</v>
      </c>
      <c r="C348" s="30">
        <f t="shared" si="18"/>
        <v>0</v>
      </c>
    </row>
    <row r="349" spans="1:3" x14ac:dyDescent="0.25">
      <c r="A349" s="30" t="e">
        <f t="shared" si="20"/>
        <v>#N/A</v>
      </c>
      <c r="B349" s="29">
        <f t="shared" si="19"/>
        <v>1</v>
      </c>
      <c r="C349" s="30">
        <f t="shared" si="18"/>
        <v>0</v>
      </c>
    </row>
    <row r="350" spans="1:3" x14ac:dyDescent="0.25">
      <c r="A350" s="30" t="e">
        <f t="shared" si="20"/>
        <v>#N/A</v>
      </c>
      <c r="B350" s="29">
        <f t="shared" si="19"/>
        <v>1</v>
      </c>
      <c r="C350" s="30">
        <f t="shared" si="18"/>
        <v>0</v>
      </c>
    </row>
    <row r="351" spans="1:3" x14ac:dyDescent="0.25">
      <c r="A351" s="30" t="e">
        <f t="shared" si="20"/>
        <v>#N/A</v>
      </c>
      <c r="B351" s="29">
        <f t="shared" si="19"/>
        <v>1</v>
      </c>
      <c r="C351" s="30">
        <f t="shared" si="18"/>
        <v>0</v>
      </c>
    </row>
    <row r="352" spans="1:3" x14ac:dyDescent="0.25">
      <c r="A352" s="30" t="e">
        <f t="shared" si="20"/>
        <v>#N/A</v>
      </c>
      <c r="B352" s="29">
        <f t="shared" si="19"/>
        <v>1</v>
      </c>
      <c r="C352" s="30">
        <f t="shared" si="18"/>
        <v>0</v>
      </c>
    </row>
    <row r="353" spans="1:3" x14ac:dyDescent="0.25">
      <c r="A353" s="30" t="e">
        <f t="shared" si="20"/>
        <v>#N/A</v>
      </c>
      <c r="B353" s="29">
        <f t="shared" si="19"/>
        <v>1</v>
      </c>
      <c r="C353" s="30">
        <f t="shared" si="18"/>
        <v>0</v>
      </c>
    </row>
    <row r="354" spans="1:3" x14ac:dyDescent="0.25">
      <c r="A354" s="30" t="e">
        <f t="shared" si="20"/>
        <v>#N/A</v>
      </c>
      <c r="B354" s="29">
        <f t="shared" si="19"/>
        <v>1</v>
      </c>
      <c r="C354" s="30">
        <f t="shared" si="18"/>
        <v>0</v>
      </c>
    </row>
    <row r="355" spans="1:3" x14ac:dyDescent="0.25">
      <c r="A355" s="30" t="e">
        <f t="shared" si="20"/>
        <v>#N/A</v>
      </c>
      <c r="B355" s="29">
        <f t="shared" si="19"/>
        <v>1</v>
      </c>
      <c r="C355" s="30">
        <f t="shared" si="18"/>
        <v>0</v>
      </c>
    </row>
    <row r="356" spans="1:3" x14ac:dyDescent="0.25">
      <c r="A356" s="30" t="e">
        <f t="shared" si="20"/>
        <v>#N/A</v>
      </c>
      <c r="B356" s="29">
        <f t="shared" si="19"/>
        <v>1</v>
      </c>
      <c r="C356" s="30">
        <f t="shared" si="18"/>
        <v>0</v>
      </c>
    </row>
    <row r="357" spans="1:3" x14ac:dyDescent="0.25">
      <c r="A357" s="30" t="e">
        <f t="shared" si="20"/>
        <v>#N/A</v>
      </c>
      <c r="B357" s="29">
        <f t="shared" si="19"/>
        <v>1</v>
      </c>
      <c r="C357" s="30">
        <f t="shared" si="18"/>
        <v>0</v>
      </c>
    </row>
    <row r="358" spans="1:3" x14ac:dyDescent="0.25">
      <c r="A358" s="30" t="e">
        <f t="shared" si="20"/>
        <v>#N/A</v>
      </c>
      <c r="B358" s="29">
        <f t="shared" si="19"/>
        <v>1</v>
      </c>
      <c r="C358" s="30">
        <f t="shared" si="18"/>
        <v>0</v>
      </c>
    </row>
    <row r="359" spans="1:3" x14ac:dyDescent="0.25">
      <c r="A359" s="30" t="e">
        <f t="shared" si="20"/>
        <v>#N/A</v>
      </c>
      <c r="B359" s="29">
        <f t="shared" si="19"/>
        <v>1</v>
      </c>
      <c r="C359" s="30">
        <f t="shared" si="18"/>
        <v>0</v>
      </c>
    </row>
    <row r="360" spans="1:3" x14ac:dyDescent="0.25">
      <c r="A360" s="30" t="e">
        <f t="shared" si="20"/>
        <v>#N/A</v>
      </c>
      <c r="B360" s="29">
        <f t="shared" si="19"/>
        <v>1</v>
      </c>
      <c r="C360" s="30">
        <f t="shared" si="18"/>
        <v>0</v>
      </c>
    </row>
    <row r="361" spans="1:3" x14ac:dyDescent="0.25">
      <c r="A361" s="30" t="e">
        <f t="shared" si="20"/>
        <v>#N/A</v>
      </c>
      <c r="B361" s="29">
        <f t="shared" si="19"/>
        <v>1</v>
      </c>
      <c r="C361" s="30">
        <f t="shared" si="18"/>
        <v>0</v>
      </c>
    </row>
    <row r="362" spans="1:3" x14ac:dyDescent="0.25">
      <c r="A362" s="30" t="e">
        <f t="shared" si="20"/>
        <v>#N/A</v>
      </c>
      <c r="B362" s="29">
        <f t="shared" si="19"/>
        <v>1</v>
      </c>
      <c r="C362" s="30">
        <f t="shared" si="18"/>
        <v>0</v>
      </c>
    </row>
    <row r="363" spans="1:3" x14ac:dyDescent="0.25">
      <c r="A363" s="30" t="e">
        <f t="shared" si="20"/>
        <v>#N/A</v>
      </c>
      <c r="B363" s="29">
        <f t="shared" si="19"/>
        <v>1</v>
      </c>
      <c r="C363" s="30">
        <f t="shared" si="18"/>
        <v>0</v>
      </c>
    </row>
    <row r="364" spans="1:3" x14ac:dyDescent="0.25">
      <c r="A364" s="30" t="e">
        <f t="shared" si="20"/>
        <v>#N/A</v>
      </c>
      <c r="B364" s="29">
        <f t="shared" si="19"/>
        <v>1</v>
      </c>
      <c r="C364" s="30">
        <f t="shared" si="18"/>
        <v>0</v>
      </c>
    </row>
    <row r="365" spans="1:3" x14ac:dyDescent="0.25">
      <c r="A365" s="30" t="e">
        <f t="shared" si="20"/>
        <v>#N/A</v>
      </c>
      <c r="B365" s="29">
        <f t="shared" si="19"/>
        <v>1</v>
      </c>
      <c r="C365" s="30">
        <f t="shared" si="18"/>
        <v>0</v>
      </c>
    </row>
    <row r="366" spans="1:3" x14ac:dyDescent="0.25">
      <c r="A366" s="30" t="e">
        <f t="shared" si="20"/>
        <v>#N/A</v>
      </c>
      <c r="B366" s="29">
        <f t="shared" si="19"/>
        <v>1</v>
      </c>
      <c r="C366" s="30">
        <f t="shared" si="18"/>
        <v>0</v>
      </c>
    </row>
    <row r="367" spans="1:3" x14ac:dyDescent="0.25">
      <c r="A367" s="30" t="e">
        <f t="shared" si="20"/>
        <v>#N/A</v>
      </c>
      <c r="B367" s="29">
        <f t="shared" si="19"/>
        <v>1</v>
      </c>
      <c r="C367" s="30">
        <f t="shared" si="18"/>
        <v>0</v>
      </c>
    </row>
    <row r="368" spans="1:3" x14ac:dyDescent="0.25">
      <c r="A368" s="30" t="e">
        <f t="shared" si="20"/>
        <v>#N/A</v>
      </c>
      <c r="B368" s="29">
        <f t="shared" si="19"/>
        <v>1</v>
      </c>
      <c r="C368" s="30">
        <f t="shared" si="18"/>
        <v>0</v>
      </c>
    </row>
    <row r="369" spans="1:3" x14ac:dyDescent="0.25">
      <c r="A369" s="30" t="e">
        <f t="shared" si="20"/>
        <v>#N/A</v>
      </c>
      <c r="B369" s="29">
        <f t="shared" si="19"/>
        <v>1</v>
      </c>
      <c r="C369" s="30">
        <f t="shared" si="18"/>
        <v>0</v>
      </c>
    </row>
    <row r="370" spans="1:3" x14ac:dyDescent="0.25">
      <c r="A370" s="30" t="e">
        <f t="shared" si="20"/>
        <v>#N/A</v>
      </c>
      <c r="B370" s="29">
        <f t="shared" si="19"/>
        <v>1</v>
      </c>
      <c r="C370" s="30">
        <f t="shared" si="18"/>
        <v>0</v>
      </c>
    </row>
    <row r="371" spans="1:3" x14ac:dyDescent="0.25">
      <c r="A371" s="30" t="e">
        <f t="shared" si="20"/>
        <v>#N/A</v>
      </c>
      <c r="B371" s="29">
        <f t="shared" si="19"/>
        <v>1</v>
      </c>
      <c r="C371" s="30">
        <f t="shared" si="18"/>
        <v>0</v>
      </c>
    </row>
    <row r="372" spans="1:3" x14ac:dyDescent="0.25">
      <c r="A372" s="30" t="e">
        <f t="shared" si="20"/>
        <v>#N/A</v>
      </c>
      <c r="B372" s="29">
        <f t="shared" si="19"/>
        <v>1</v>
      </c>
      <c r="C372" s="30">
        <f t="shared" si="18"/>
        <v>0</v>
      </c>
    </row>
    <row r="373" spans="1:3" x14ac:dyDescent="0.25">
      <c r="A373" s="30" t="e">
        <f t="shared" si="20"/>
        <v>#N/A</v>
      </c>
      <c r="B373" s="29">
        <f t="shared" si="19"/>
        <v>1</v>
      </c>
      <c r="C373" s="30">
        <f t="shared" si="18"/>
        <v>0</v>
      </c>
    </row>
    <row r="374" spans="1:3" x14ac:dyDescent="0.25">
      <c r="A374" s="30" t="e">
        <f t="shared" si="20"/>
        <v>#N/A</v>
      </c>
      <c r="B374" s="29">
        <f t="shared" si="19"/>
        <v>1</v>
      </c>
      <c r="C374" s="30">
        <f t="shared" si="18"/>
        <v>0</v>
      </c>
    </row>
    <row r="375" spans="1:3" x14ac:dyDescent="0.25">
      <c r="A375" s="30" t="e">
        <f t="shared" si="20"/>
        <v>#N/A</v>
      </c>
      <c r="B375" s="29">
        <f t="shared" si="19"/>
        <v>1</v>
      </c>
      <c r="C375" s="30">
        <f t="shared" si="18"/>
        <v>0</v>
      </c>
    </row>
    <row r="376" spans="1:3" x14ac:dyDescent="0.25">
      <c r="A376" s="30" t="e">
        <f t="shared" si="20"/>
        <v>#N/A</v>
      </c>
      <c r="B376" s="29">
        <f t="shared" si="19"/>
        <v>1</v>
      </c>
      <c r="C376" s="30">
        <f t="shared" si="18"/>
        <v>0</v>
      </c>
    </row>
    <row r="377" spans="1:3" x14ac:dyDescent="0.25">
      <c r="A377" s="30" t="e">
        <f t="shared" si="20"/>
        <v>#N/A</v>
      </c>
      <c r="B377" s="29">
        <f t="shared" si="19"/>
        <v>1</v>
      </c>
      <c r="C377" s="30">
        <f t="shared" si="18"/>
        <v>0</v>
      </c>
    </row>
    <row r="378" spans="1:3" x14ac:dyDescent="0.25">
      <c r="A378" s="30" t="e">
        <f t="shared" si="20"/>
        <v>#N/A</v>
      </c>
      <c r="B378" s="29">
        <f t="shared" si="19"/>
        <v>1</v>
      </c>
      <c r="C378" s="30">
        <f t="shared" si="18"/>
        <v>0</v>
      </c>
    </row>
    <row r="379" spans="1:3" x14ac:dyDescent="0.25">
      <c r="A379" s="30" t="e">
        <f t="shared" si="20"/>
        <v>#N/A</v>
      </c>
      <c r="B379" s="29">
        <f t="shared" si="19"/>
        <v>1</v>
      </c>
      <c r="C379" s="30">
        <f t="shared" si="18"/>
        <v>0</v>
      </c>
    </row>
    <row r="380" spans="1:3" x14ac:dyDescent="0.25">
      <c r="A380" s="30" t="e">
        <f t="shared" si="20"/>
        <v>#N/A</v>
      </c>
      <c r="B380" s="29">
        <f t="shared" si="19"/>
        <v>1</v>
      </c>
      <c r="C380" s="30">
        <f t="shared" si="18"/>
        <v>0</v>
      </c>
    </row>
    <row r="381" spans="1:3" x14ac:dyDescent="0.25">
      <c r="A381" s="30" t="e">
        <f t="shared" si="20"/>
        <v>#N/A</v>
      </c>
      <c r="B381" s="29">
        <f t="shared" si="19"/>
        <v>1</v>
      </c>
      <c r="C381" s="30">
        <f t="shared" si="18"/>
        <v>0</v>
      </c>
    </row>
    <row r="382" spans="1:3" x14ac:dyDescent="0.25">
      <c r="A382" s="30" t="e">
        <f t="shared" si="20"/>
        <v>#N/A</v>
      </c>
      <c r="B382" s="29">
        <f t="shared" si="19"/>
        <v>1</v>
      </c>
      <c r="C382" s="30">
        <f t="shared" si="18"/>
        <v>0</v>
      </c>
    </row>
    <row r="383" spans="1:3" x14ac:dyDescent="0.25">
      <c r="A383" s="30" t="e">
        <f t="shared" si="20"/>
        <v>#N/A</v>
      </c>
      <c r="B383" s="29">
        <f t="shared" si="19"/>
        <v>1</v>
      </c>
      <c r="C383" s="30">
        <f t="shared" si="18"/>
        <v>0</v>
      </c>
    </row>
    <row r="384" spans="1:3" x14ac:dyDescent="0.25">
      <c r="A384" s="30" t="e">
        <f t="shared" si="20"/>
        <v>#N/A</v>
      </c>
      <c r="B384" s="29">
        <f t="shared" si="19"/>
        <v>1</v>
      </c>
      <c r="C384" s="30">
        <f t="shared" si="18"/>
        <v>0</v>
      </c>
    </row>
    <row r="385" spans="1:3" x14ac:dyDescent="0.25">
      <c r="A385" s="30" t="e">
        <f t="shared" si="20"/>
        <v>#N/A</v>
      </c>
      <c r="B385" s="29">
        <f t="shared" si="19"/>
        <v>1</v>
      </c>
      <c r="C385" s="30">
        <f t="shared" si="18"/>
        <v>0</v>
      </c>
    </row>
    <row r="386" spans="1:3" x14ac:dyDescent="0.25">
      <c r="A386" s="30" t="e">
        <f t="shared" si="20"/>
        <v>#N/A</v>
      </c>
      <c r="B386" s="29">
        <f t="shared" si="19"/>
        <v>1</v>
      </c>
      <c r="C386" s="30">
        <f t="shared" si="18"/>
        <v>0</v>
      </c>
    </row>
    <row r="387" spans="1:3" x14ac:dyDescent="0.25">
      <c r="A387" s="30" t="e">
        <f t="shared" si="20"/>
        <v>#N/A</v>
      </c>
      <c r="B387" s="29">
        <f t="shared" si="19"/>
        <v>1</v>
      </c>
      <c r="C387" s="30">
        <f t="shared" si="18"/>
        <v>0</v>
      </c>
    </row>
    <row r="388" spans="1:3" x14ac:dyDescent="0.25">
      <c r="A388" s="30" t="e">
        <f t="shared" si="20"/>
        <v>#N/A</v>
      </c>
      <c r="B388" s="29">
        <f t="shared" si="19"/>
        <v>1</v>
      </c>
      <c r="C388" s="30">
        <f t="shared" si="18"/>
        <v>0</v>
      </c>
    </row>
    <row r="389" spans="1:3" x14ac:dyDescent="0.25">
      <c r="A389" s="30" t="e">
        <f t="shared" si="20"/>
        <v>#N/A</v>
      </c>
      <c r="B389" s="29">
        <f t="shared" si="19"/>
        <v>1</v>
      </c>
      <c r="C389" s="30">
        <f t="shared" si="18"/>
        <v>0</v>
      </c>
    </row>
    <row r="390" spans="1:3" x14ac:dyDescent="0.25">
      <c r="A390" s="30" t="e">
        <f t="shared" si="20"/>
        <v>#N/A</v>
      </c>
      <c r="B390" s="29">
        <f t="shared" si="19"/>
        <v>1</v>
      </c>
      <c r="C390" s="30">
        <f t="shared" si="18"/>
        <v>0</v>
      </c>
    </row>
    <row r="391" spans="1:3" x14ac:dyDescent="0.25">
      <c r="A391" s="30" t="e">
        <f t="shared" si="20"/>
        <v>#N/A</v>
      </c>
      <c r="B391" s="29">
        <f t="shared" si="19"/>
        <v>1</v>
      </c>
      <c r="C391" s="30">
        <f t="shared" si="18"/>
        <v>0</v>
      </c>
    </row>
    <row r="392" spans="1:3" x14ac:dyDescent="0.25">
      <c r="A392" s="30" t="e">
        <f t="shared" si="20"/>
        <v>#N/A</v>
      </c>
      <c r="B392" s="29">
        <f t="shared" si="19"/>
        <v>1</v>
      </c>
      <c r="C392" s="30">
        <f t="shared" si="18"/>
        <v>0</v>
      </c>
    </row>
    <row r="393" spans="1:3" x14ac:dyDescent="0.25">
      <c r="A393" s="30" t="e">
        <f t="shared" si="20"/>
        <v>#N/A</v>
      </c>
      <c r="B393" s="29">
        <f t="shared" si="19"/>
        <v>1</v>
      </c>
      <c r="C393" s="30">
        <f t="shared" si="18"/>
        <v>0</v>
      </c>
    </row>
    <row r="394" spans="1:3" x14ac:dyDescent="0.25">
      <c r="A394" s="30" t="e">
        <f t="shared" si="20"/>
        <v>#N/A</v>
      </c>
      <c r="B394" s="29">
        <f t="shared" si="19"/>
        <v>1</v>
      </c>
      <c r="C394" s="30">
        <f t="shared" si="18"/>
        <v>0</v>
      </c>
    </row>
    <row r="395" spans="1:3" x14ac:dyDescent="0.25">
      <c r="A395" s="30" t="e">
        <f t="shared" si="20"/>
        <v>#N/A</v>
      </c>
      <c r="B395" s="29">
        <f t="shared" si="19"/>
        <v>1</v>
      </c>
      <c r="C395" s="30">
        <f t="shared" si="18"/>
        <v>0</v>
      </c>
    </row>
    <row r="396" spans="1:3" x14ac:dyDescent="0.25">
      <c r="A396" s="30" t="e">
        <f t="shared" si="20"/>
        <v>#N/A</v>
      </c>
      <c r="B396" s="29">
        <f t="shared" si="19"/>
        <v>1</v>
      </c>
      <c r="C396" s="30">
        <f t="shared" ref="C396:C459" si="21">IF(F396="Coal",B396*W396*12500,B396*W396)</f>
        <v>0</v>
      </c>
    </row>
    <row r="397" spans="1:3" x14ac:dyDescent="0.25">
      <c r="A397" s="30" t="e">
        <f t="shared" si="20"/>
        <v>#N/A</v>
      </c>
      <c r="B397" s="29">
        <f t="shared" ref="B397:B460" si="22">IF(ISNUMBER(FIND("Pow",F397))=TRUE,((VALUE(MID(R397,FIND("-",R397)+1,2)))-(VALUE(MID(R397,FIND("-",R397)-1,1)))+1)*(Q397-P397+1),IF(F397="Coal",(YEAR(Q397)-YEAR(P397))*12+MONTH(Q397)-MONTH(P397)+1,(Q397-P397+1)))</f>
        <v>1</v>
      </c>
      <c r="C397" s="30">
        <f t="shared" si="21"/>
        <v>0</v>
      </c>
    </row>
    <row r="398" spans="1:3" x14ac:dyDescent="0.25">
      <c r="A398" s="30" t="e">
        <f t="shared" si="20"/>
        <v>#N/A</v>
      </c>
      <c r="B398" s="29">
        <f t="shared" si="22"/>
        <v>1</v>
      </c>
      <c r="C398" s="30">
        <f t="shared" si="21"/>
        <v>0</v>
      </c>
    </row>
    <row r="399" spans="1:3" x14ac:dyDescent="0.25">
      <c r="A399" s="30" t="e">
        <f t="shared" si="20"/>
        <v>#N/A</v>
      </c>
      <c r="B399" s="29">
        <f t="shared" si="22"/>
        <v>1</v>
      </c>
      <c r="C399" s="30">
        <f t="shared" si="21"/>
        <v>0</v>
      </c>
    </row>
    <row r="400" spans="1:3" x14ac:dyDescent="0.25">
      <c r="A400" s="30" t="e">
        <f t="shared" si="20"/>
        <v>#N/A</v>
      </c>
      <c r="B400" s="29">
        <f t="shared" si="22"/>
        <v>1</v>
      </c>
      <c r="C400" s="30">
        <f t="shared" si="21"/>
        <v>0</v>
      </c>
    </row>
    <row r="401" spans="1:3" x14ac:dyDescent="0.25">
      <c r="A401" s="30" t="e">
        <f t="shared" si="20"/>
        <v>#N/A</v>
      </c>
      <c r="B401" s="29">
        <f t="shared" si="22"/>
        <v>1</v>
      </c>
      <c r="C401" s="30">
        <f t="shared" si="21"/>
        <v>0</v>
      </c>
    </row>
    <row r="402" spans="1:3" x14ac:dyDescent="0.25">
      <c r="A402" s="30" t="e">
        <f t="shared" si="20"/>
        <v>#N/A</v>
      </c>
      <c r="B402" s="29">
        <f t="shared" si="22"/>
        <v>1</v>
      </c>
      <c r="C402" s="30">
        <f t="shared" si="21"/>
        <v>0</v>
      </c>
    </row>
    <row r="403" spans="1:3" x14ac:dyDescent="0.25">
      <c r="A403" s="30" t="e">
        <f t="shared" si="20"/>
        <v>#N/A</v>
      </c>
      <c r="B403" s="29">
        <f t="shared" si="22"/>
        <v>1</v>
      </c>
      <c r="C403" s="30">
        <f t="shared" si="21"/>
        <v>0</v>
      </c>
    </row>
    <row r="404" spans="1:3" x14ac:dyDescent="0.25">
      <c r="A404" s="30" t="e">
        <f t="shared" ref="A404:A467" si="23">VLOOKUP(G404,DDENA_USERS,2,FALSE)</f>
        <v>#N/A</v>
      </c>
      <c r="B404" s="29">
        <f t="shared" si="22"/>
        <v>1</v>
      </c>
      <c r="C404" s="30">
        <f t="shared" si="21"/>
        <v>0</v>
      </c>
    </row>
    <row r="405" spans="1:3" x14ac:dyDescent="0.25">
      <c r="A405" s="30" t="e">
        <f t="shared" si="23"/>
        <v>#N/A</v>
      </c>
      <c r="B405" s="29">
        <f t="shared" si="22"/>
        <v>1</v>
      </c>
      <c r="C405" s="30">
        <f t="shared" si="21"/>
        <v>0</v>
      </c>
    </row>
    <row r="406" spans="1:3" x14ac:dyDescent="0.25">
      <c r="A406" s="30" t="e">
        <f t="shared" si="23"/>
        <v>#N/A</v>
      </c>
      <c r="B406" s="29">
        <f t="shared" si="22"/>
        <v>1</v>
      </c>
      <c r="C406" s="30">
        <f t="shared" si="21"/>
        <v>0</v>
      </c>
    </row>
    <row r="407" spans="1:3" x14ac:dyDescent="0.25">
      <c r="A407" s="30" t="e">
        <f t="shared" si="23"/>
        <v>#N/A</v>
      </c>
      <c r="B407" s="29">
        <f t="shared" si="22"/>
        <v>1</v>
      </c>
      <c r="C407" s="30">
        <f t="shared" si="21"/>
        <v>0</v>
      </c>
    </row>
    <row r="408" spans="1:3" x14ac:dyDescent="0.25">
      <c r="A408" s="30" t="e">
        <f t="shared" si="23"/>
        <v>#N/A</v>
      </c>
      <c r="B408" s="29">
        <f t="shared" si="22"/>
        <v>1</v>
      </c>
      <c r="C408" s="30">
        <f t="shared" si="21"/>
        <v>0</v>
      </c>
    </row>
    <row r="409" spans="1:3" x14ac:dyDescent="0.25">
      <c r="A409" s="30" t="e">
        <f t="shared" si="23"/>
        <v>#N/A</v>
      </c>
      <c r="B409" s="29">
        <f t="shared" si="22"/>
        <v>1</v>
      </c>
      <c r="C409" s="30">
        <f t="shared" si="21"/>
        <v>0</v>
      </c>
    </row>
    <row r="410" spans="1:3" x14ac:dyDescent="0.25">
      <c r="A410" s="30" t="e">
        <f t="shared" si="23"/>
        <v>#N/A</v>
      </c>
      <c r="B410" s="29">
        <f t="shared" si="22"/>
        <v>1</v>
      </c>
      <c r="C410" s="30">
        <f t="shared" si="21"/>
        <v>0</v>
      </c>
    </row>
    <row r="411" spans="1:3" x14ac:dyDescent="0.25">
      <c r="A411" s="30" t="e">
        <f t="shared" si="23"/>
        <v>#N/A</v>
      </c>
      <c r="B411" s="29">
        <f t="shared" si="22"/>
        <v>1</v>
      </c>
      <c r="C411" s="30">
        <f t="shared" si="21"/>
        <v>0</v>
      </c>
    </row>
    <row r="412" spans="1:3" x14ac:dyDescent="0.25">
      <c r="A412" s="30" t="e">
        <f t="shared" si="23"/>
        <v>#N/A</v>
      </c>
      <c r="B412" s="29">
        <f t="shared" si="22"/>
        <v>1</v>
      </c>
      <c r="C412" s="30">
        <f t="shared" si="21"/>
        <v>0</v>
      </c>
    </row>
    <row r="413" spans="1:3" x14ac:dyDescent="0.25">
      <c r="A413" s="30" t="e">
        <f t="shared" si="23"/>
        <v>#N/A</v>
      </c>
      <c r="B413" s="29">
        <f t="shared" si="22"/>
        <v>1</v>
      </c>
      <c r="C413" s="30">
        <f t="shared" si="21"/>
        <v>0</v>
      </c>
    </row>
    <row r="414" spans="1:3" x14ac:dyDescent="0.25">
      <c r="A414" s="30" t="e">
        <f t="shared" si="23"/>
        <v>#N/A</v>
      </c>
      <c r="B414" s="29">
        <f t="shared" si="22"/>
        <v>1</v>
      </c>
      <c r="C414" s="30">
        <f t="shared" si="21"/>
        <v>0</v>
      </c>
    </row>
    <row r="415" spans="1:3" x14ac:dyDescent="0.25">
      <c r="A415" s="30" t="e">
        <f t="shared" si="23"/>
        <v>#N/A</v>
      </c>
      <c r="B415" s="29">
        <f t="shared" si="22"/>
        <v>1</v>
      </c>
      <c r="C415" s="30">
        <f t="shared" si="21"/>
        <v>0</v>
      </c>
    </row>
    <row r="416" spans="1:3" x14ac:dyDescent="0.25">
      <c r="A416" s="30" t="e">
        <f t="shared" si="23"/>
        <v>#N/A</v>
      </c>
      <c r="B416" s="29">
        <f t="shared" si="22"/>
        <v>1</v>
      </c>
      <c r="C416" s="30">
        <f t="shared" si="21"/>
        <v>0</v>
      </c>
    </row>
    <row r="417" spans="1:3" x14ac:dyDescent="0.25">
      <c r="A417" s="30" t="e">
        <f t="shared" si="23"/>
        <v>#N/A</v>
      </c>
      <c r="B417" s="29">
        <f t="shared" si="22"/>
        <v>1</v>
      </c>
      <c r="C417" s="30">
        <f t="shared" si="21"/>
        <v>0</v>
      </c>
    </row>
    <row r="418" spans="1:3" x14ac:dyDescent="0.25">
      <c r="A418" s="30" t="e">
        <f t="shared" si="23"/>
        <v>#N/A</v>
      </c>
      <c r="B418" s="29">
        <f t="shared" si="22"/>
        <v>1</v>
      </c>
      <c r="C418" s="30">
        <f t="shared" si="21"/>
        <v>0</v>
      </c>
    </row>
    <row r="419" spans="1:3" x14ac:dyDescent="0.25">
      <c r="A419" s="30" t="e">
        <f t="shared" si="23"/>
        <v>#N/A</v>
      </c>
      <c r="B419" s="29">
        <f t="shared" si="22"/>
        <v>1</v>
      </c>
      <c r="C419" s="30">
        <f t="shared" si="21"/>
        <v>0</v>
      </c>
    </row>
    <row r="420" spans="1:3" x14ac:dyDescent="0.25">
      <c r="A420" s="30" t="e">
        <f t="shared" si="23"/>
        <v>#N/A</v>
      </c>
      <c r="B420" s="29">
        <f t="shared" si="22"/>
        <v>1</v>
      </c>
      <c r="C420" s="30">
        <f t="shared" si="21"/>
        <v>0</v>
      </c>
    </row>
    <row r="421" spans="1:3" x14ac:dyDescent="0.25">
      <c r="A421" s="30" t="e">
        <f t="shared" si="23"/>
        <v>#N/A</v>
      </c>
      <c r="B421" s="29">
        <f t="shared" si="22"/>
        <v>1</v>
      </c>
      <c r="C421" s="30">
        <f t="shared" si="21"/>
        <v>0</v>
      </c>
    </row>
    <row r="422" spans="1:3" x14ac:dyDescent="0.25">
      <c r="A422" s="30" t="e">
        <f t="shared" si="23"/>
        <v>#N/A</v>
      </c>
      <c r="B422" s="29">
        <f t="shared" si="22"/>
        <v>1</v>
      </c>
      <c r="C422" s="30">
        <f t="shared" si="21"/>
        <v>0</v>
      </c>
    </row>
    <row r="423" spans="1:3" x14ac:dyDescent="0.25">
      <c r="A423" s="30" t="e">
        <f t="shared" si="23"/>
        <v>#N/A</v>
      </c>
      <c r="B423" s="29">
        <f t="shared" si="22"/>
        <v>1</v>
      </c>
      <c r="C423" s="30">
        <f t="shared" si="21"/>
        <v>0</v>
      </c>
    </row>
    <row r="424" spans="1:3" x14ac:dyDescent="0.25">
      <c r="A424" s="30" t="e">
        <f t="shared" si="23"/>
        <v>#N/A</v>
      </c>
      <c r="B424" s="29">
        <f t="shared" si="22"/>
        <v>1</v>
      </c>
      <c r="C424" s="30">
        <f t="shared" si="21"/>
        <v>0</v>
      </c>
    </row>
    <row r="425" spans="1:3" x14ac:dyDescent="0.25">
      <c r="A425" s="30" t="e">
        <f t="shared" si="23"/>
        <v>#N/A</v>
      </c>
      <c r="B425" s="29">
        <f t="shared" si="22"/>
        <v>1</v>
      </c>
      <c r="C425" s="30">
        <f t="shared" si="21"/>
        <v>0</v>
      </c>
    </row>
    <row r="426" spans="1:3" x14ac:dyDescent="0.25">
      <c r="A426" s="30" t="e">
        <f t="shared" si="23"/>
        <v>#N/A</v>
      </c>
      <c r="B426" s="29">
        <f t="shared" si="22"/>
        <v>1</v>
      </c>
      <c r="C426" s="30">
        <f t="shared" si="21"/>
        <v>0</v>
      </c>
    </row>
    <row r="427" spans="1:3" x14ac:dyDescent="0.25">
      <c r="A427" s="30" t="e">
        <f t="shared" si="23"/>
        <v>#N/A</v>
      </c>
      <c r="B427" s="29">
        <f t="shared" si="22"/>
        <v>1</v>
      </c>
      <c r="C427" s="30">
        <f t="shared" si="21"/>
        <v>0</v>
      </c>
    </row>
    <row r="428" spans="1:3" x14ac:dyDescent="0.25">
      <c r="A428" s="30" t="e">
        <f t="shared" si="23"/>
        <v>#N/A</v>
      </c>
      <c r="B428" s="29">
        <f t="shared" si="22"/>
        <v>1</v>
      </c>
      <c r="C428" s="30">
        <f t="shared" si="21"/>
        <v>0</v>
      </c>
    </row>
    <row r="429" spans="1:3" x14ac:dyDescent="0.25">
      <c r="A429" s="30" t="e">
        <f t="shared" si="23"/>
        <v>#N/A</v>
      </c>
      <c r="B429" s="29">
        <f t="shared" si="22"/>
        <v>1</v>
      </c>
      <c r="C429" s="30">
        <f t="shared" si="21"/>
        <v>0</v>
      </c>
    </row>
    <row r="430" spans="1:3" x14ac:dyDescent="0.25">
      <c r="A430" s="30" t="e">
        <f t="shared" si="23"/>
        <v>#N/A</v>
      </c>
      <c r="B430" s="29">
        <f t="shared" si="22"/>
        <v>1</v>
      </c>
      <c r="C430" s="30">
        <f t="shared" si="21"/>
        <v>0</v>
      </c>
    </row>
    <row r="431" spans="1:3" x14ac:dyDescent="0.25">
      <c r="A431" s="30" t="e">
        <f t="shared" si="23"/>
        <v>#N/A</v>
      </c>
      <c r="B431" s="29">
        <f t="shared" si="22"/>
        <v>1</v>
      </c>
      <c r="C431" s="30">
        <f t="shared" si="21"/>
        <v>0</v>
      </c>
    </row>
    <row r="432" spans="1:3" x14ac:dyDescent="0.25">
      <c r="A432" s="30" t="e">
        <f t="shared" si="23"/>
        <v>#N/A</v>
      </c>
      <c r="B432" s="29">
        <f t="shared" si="22"/>
        <v>1</v>
      </c>
      <c r="C432" s="30">
        <f t="shared" si="21"/>
        <v>0</v>
      </c>
    </row>
    <row r="433" spans="1:3" x14ac:dyDescent="0.25">
      <c r="A433" s="30" t="e">
        <f t="shared" si="23"/>
        <v>#N/A</v>
      </c>
      <c r="B433" s="29">
        <f t="shared" si="22"/>
        <v>1</v>
      </c>
      <c r="C433" s="30">
        <f t="shared" si="21"/>
        <v>0</v>
      </c>
    </row>
    <row r="434" spans="1:3" x14ac:dyDescent="0.25">
      <c r="A434" s="30" t="e">
        <f t="shared" si="23"/>
        <v>#N/A</v>
      </c>
      <c r="B434" s="29">
        <f t="shared" si="22"/>
        <v>1</v>
      </c>
      <c r="C434" s="30">
        <f t="shared" si="21"/>
        <v>0</v>
      </c>
    </row>
    <row r="435" spans="1:3" x14ac:dyDescent="0.25">
      <c r="A435" s="30" t="e">
        <f t="shared" si="23"/>
        <v>#N/A</v>
      </c>
      <c r="B435" s="29">
        <f t="shared" si="22"/>
        <v>1</v>
      </c>
      <c r="C435" s="30">
        <f t="shared" si="21"/>
        <v>0</v>
      </c>
    </row>
    <row r="436" spans="1:3" x14ac:dyDescent="0.25">
      <c r="A436" s="30" t="e">
        <f t="shared" si="23"/>
        <v>#N/A</v>
      </c>
      <c r="B436" s="29">
        <f t="shared" si="22"/>
        <v>1</v>
      </c>
      <c r="C436" s="30">
        <f t="shared" si="21"/>
        <v>0</v>
      </c>
    </row>
    <row r="437" spans="1:3" x14ac:dyDescent="0.25">
      <c r="A437" s="30" t="e">
        <f t="shared" si="23"/>
        <v>#N/A</v>
      </c>
      <c r="B437" s="29">
        <f t="shared" si="22"/>
        <v>1</v>
      </c>
      <c r="C437" s="30">
        <f t="shared" si="21"/>
        <v>0</v>
      </c>
    </row>
    <row r="438" spans="1:3" x14ac:dyDescent="0.25">
      <c r="A438" s="30" t="e">
        <f t="shared" si="23"/>
        <v>#N/A</v>
      </c>
      <c r="B438" s="29">
        <f t="shared" si="22"/>
        <v>1</v>
      </c>
      <c r="C438" s="30">
        <f t="shared" si="21"/>
        <v>0</v>
      </c>
    </row>
    <row r="439" spans="1:3" x14ac:dyDescent="0.25">
      <c r="A439" s="30" t="e">
        <f t="shared" si="23"/>
        <v>#N/A</v>
      </c>
      <c r="B439" s="29">
        <f t="shared" si="22"/>
        <v>1</v>
      </c>
      <c r="C439" s="30">
        <f t="shared" si="21"/>
        <v>0</v>
      </c>
    </row>
    <row r="440" spans="1:3" x14ac:dyDescent="0.25">
      <c r="A440" s="30" t="e">
        <f t="shared" si="23"/>
        <v>#N/A</v>
      </c>
      <c r="B440" s="29">
        <f t="shared" si="22"/>
        <v>1</v>
      </c>
      <c r="C440" s="30">
        <f t="shared" si="21"/>
        <v>0</v>
      </c>
    </row>
    <row r="441" spans="1:3" x14ac:dyDescent="0.25">
      <c r="A441" s="30" t="e">
        <f t="shared" si="23"/>
        <v>#N/A</v>
      </c>
      <c r="B441" s="29">
        <f t="shared" si="22"/>
        <v>1</v>
      </c>
      <c r="C441" s="30">
        <f t="shared" si="21"/>
        <v>0</v>
      </c>
    </row>
    <row r="442" spans="1:3" x14ac:dyDescent="0.25">
      <c r="A442" s="30" t="e">
        <f t="shared" si="23"/>
        <v>#N/A</v>
      </c>
      <c r="B442" s="29">
        <f t="shared" si="22"/>
        <v>1</v>
      </c>
      <c r="C442" s="30">
        <f t="shared" si="21"/>
        <v>0</v>
      </c>
    </row>
    <row r="443" spans="1:3" x14ac:dyDescent="0.25">
      <c r="A443" s="30" t="e">
        <f t="shared" si="23"/>
        <v>#N/A</v>
      </c>
      <c r="B443" s="29">
        <f t="shared" si="22"/>
        <v>1</v>
      </c>
      <c r="C443" s="30">
        <f t="shared" si="21"/>
        <v>0</v>
      </c>
    </row>
    <row r="444" spans="1:3" x14ac:dyDescent="0.25">
      <c r="A444" s="30" t="e">
        <f t="shared" si="23"/>
        <v>#N/A</v>
      </c>
      <c r="B444" s="29">
        <f t="shared" si="22"/>
        <v>1</v>
      </c>
      <c r="C444" s="30">
        <f t="shared" si="21"/>
        <v>0</v>
      </c>
    </row>
    <row r="445" spans="1:3" x14ac:dyDescent="0.25">
      <c r="A445" s="30" t="e">
        <f t="shared" si="23"/>
        <v>#N/A</v>
      </c>
      <c r="B445" s="29">
        <f t="shared" si="22"/>
        <v>1</v>
      </c>
      <c r="C445" s="30">
        <f t="shared" si="21"/>
        <v>0</v>
      </c>
    </row>
    <row r="446" spans="1:3" x14ac:dyDescent="0.25">
      <c r="A446" s="30" t="e">
        <f t="shared" si="23"/>
        <v>#N/A</v>
      </c>
      <c r="B446" s="29">
        <f t="shared" si="22"/>
        <v>1</v>
      </c>
      <c r="C446" s="30">
        <f t="shared" si="21"/>
        <v>0</v>
      </c>
    </row>
    <row r="447" spans="1:3" x14ac:dyDescent="0.25">
      <c r="A447" s="30" t="e">
        <f t="shared" si="23"/>
        <v>#N/A</v>
      </c>
      <c r="B447" s="29">
        <f t="shared" si="22"/>
        <v>1</v>
      </c>
      <c r="C447" s="30">
        <f t="shared" si="21"/>
        <v>0</v>
      </c>
    </row>
    <row r="448" spans="1:3" x14ac:dyDescent="0.25">
      <c r="A448" s="30" t="e">
        <f t="shared" si="23"/>
        <v>#N/A</v>
      </c>
      <c r="B448" s="29">
        <f t="shared" si="22"/>
        <v>1</v>
      </c>
      <c r="C448" s="30">
        <f t="shared" si="21"/>
        <v>0</v>
      </c>
    </row>
    <row r="449" spans="1:3" x14ac:dyDescent="0.25">
      <c r="A449" s="30" t="e">
        <f t="shared" si="23"/>
        <v>#N/A</v>
      </c>
      <c r="B449" s="29">
        <f t="shared" si="22"/>
        <v>1</v>
      </c>
      <c r="C449" s="30">
        <f t="shared" si="21"/>
        <v>0</v>
      </c>
    </row>
    <row r="450" spans="1:3" x14ac:dyDescent="0.25">
      <c r="A450" s="30" t="e">
        <f t="shared" si="23"/>
        <v>#N/A</v>
      </c>
      <c r="B450" s="29">
        <f t="shared" si="22"/>
        <v>1</v>
      </c>
      <c r="C450" s="30">
        <f t="shared" si="21"/>
        <v>0</v>
      </c>
    </row>
    <row r="451" spans="1:3" x14ac:dyDescent="0.25">
      <c r="A451" s="30" t="e">
        <f t="shared" si="23"/>
        <v>#N/A</v>
      </c>
      <c r="B451" s="29">
        <f t="shared" si="22"/>
        <v>1</v>
      </c>
      <c r="C451" s="30">
        <f t="shared" si="21"/>
        <v>0</v>
      </c>
    </row>
    <row r="452" spans="1:3" x14ac:dyDescent="0.25">
      <c r="A452" s="30" t="e">
        <f t="shared" si="23"/>
        <v>#N/A</v>
      </c>
      <c r="B452" s="29">
        <f t="shared" si="22"/>
        <v>1</v>
      </c>
      <c r="C452" s="30">
        <f t="shared" si="21"/>
        <v>0</v>
      </c>
    </row>
    <row r="453" spans="1:3" x14ac:dyDescent="0.25">
      <c r="A453" s="30" t="e">
        <f t="shared" si="23"/>
        <v>#N/A</v>
      </c>
      <c r="B453" s="29">
        <f t="shared" si="22"/>
        <v>1</v>
      </c>
      <c r="C453" s="30">
        <f t="shared" si="21"/>
        <v>0</v>
      </c>
    </row>
    <row r="454" spans="1:3" x14ac:dyDescent="0.25">
      <c r="A454" s="30" t="e">
        <f t="shared" si="23"/>
        <v>#N/A</v>
      </c>
      <c r="B454" s="29">
        <f t="shared" si="22"/>
        <v>1</v>
      </c>
      <c r="C454" s="30">
        <f t="shared" si="21"/>
        <v>0</v>
      </c>
    </row>
    <row r="455" spans="1:3" x14ac:dyDescent="0.25">
      <c r="A455" s="30" t="e">
        <f t="shared" si="23"/>
        <v>#N/A</v>
      </c>
      <c r="B455" s="29">
        <f t="shared" si="22"/>
        <v>1</v>
      </c>
      <c r="C455" s="30">
        <f t="shared" si="21"/>
        <v>0</v>
      </c>
    </row>
    <row r="456" spans="1:3" x14ac:dyDescent="0.25">
      <c r="A456" s="30" t="e">
        <f t="shared" si="23"/>
        <v>#N/A</v>
      </c>
      <c r="B456" s="29">
        <f t="shared" si="22"/>
        <v>1</v>
      </c>
      <c r="C456" s="30">
        <f t="shared" si="21"/>
        <v>0</v>
      </c>
    </row>
    <row r="457" spans="1:3" x14ac:dyDescent="0.25">
      <c r="A457" s="30" t="e">
        <f t="shared" si="23"/>
        <v>#N/A</v>
      </c>
      <c r="B457" s="29">
        <f t="shared" si="22"/>
        <v>1</v>
      </c>
      <c r="C457" s="30">
        <f t="shared" si="21"/>
        <v>0</v>
      </c>
    </row>
    <row r="458" spans="1:3" x14ac:dyDescent="0.25">
      <c r="A458" s="30" t="e">
        <f t="shared" si="23"/>
        <v>#N/A</v>
      </c>
      <c r="B458" s="29">
        <f t="shared" si="22"/>
        <v>1</v>
      </c>
      <c r="C458" s="30">
        <f t="shared" si="21"/>
        <v>0</v>
      </c>
    </row>
    <row r="459" spans="1:3" x14ac:dyDescent="0.25">
      <c r="A459" s="30" t="e">
        <f t="shared" si="23"/>
        <v>#N/A</v>
      </c>
      <c r="B459" s="29">
        <f t="shared" si="22"/>
        <v>1</v>
      </c>
      <c r="C459" s="30">
        <f t="shared" si="21"/>
        <v>0</v>
      </c>
    </row>
    <row r="460" spans="1:3" x14ac:dyDescent="0.25">
      <c r="A460" s="30" t="e">
        <f t="shared" si="23"/>
        <v>#N/A</v>
      </c>
      <c r="B460" s="29">
        <f t="shared" si="22"/>
        <v>1</v>
      </c>
      <c r="C460" s="30">
        <f t="shared" ref="C460:C507" si="24">IF(F460="Coal",B460*W460*12500,B460*W460)</f>
        <v>0</v>
      </c>
    </row>
    <row r="461" spans="1:3" x14ac:dyDescent="0.25">
      <c r="A461" s="30" t="e">
        <f t="shared" si="23"/>
        <v>#N/A</v>
      </c>
      <c r="B461" s="29">
        <f t="shared" ref="B461:B507" si="25">IF(ISNUMBER(FIND("Pow",F461))=TRUE,((VALUE(MID(R461,FIND("-",R461)+1,2)))-(VALUE(MID(R461,FIND("-",R461)-1,1)))+1)*(Q461-P461+1),IF(F461="Coal",(YEAR(Q461)-YEAR(P461))*12+MONTH(Q461)-MONTH(P461)+1,(Q461-P461+1)))</f>
        <v>1</v>
      </c>
      <c r="C461" s="30">
        <f t="shared" si="24"/>
        <v>0</v>
      </c>
    </row>
    <row r="462" spans="1:3" x14ac:dyDescent="0.25">
      <c r="A462" s="30" t="e">
        <f t="shared" si="23"/>
        <v>#N/A</v>
      </c>
      <c r="B462" s="29">
        <f t="shared" si="25"/>
        <v>1</v>
      </c>
      <c r="C462" s="30">
        <f t="shared" si="24"/>
        <v>0</v>
      </c>
    </row>
    <row r="463" spans="1:3" x14ac:dyDescent="0.25">
      <c r="A463" s="30" t="e">
        <f t="shared" si="23"/>
        <v>#N/A</v>
      </c>
      <c r="B463" s="29">
        <f t="shared" si="25"/>
        <v>1</v>
      </c>
      <c r="C463" s="30">
        <f t="shared" si="24"/>
        <v>0</v>
      </c>
    </row>
    <row r="464" spans="1:3" x14ac:dyDescent="0.25">
      <c r="A464" s="30" t="e">
        <f t="shared" si="23"/>
        <v>#N/A</v>
      </c>
      <c r="B464" s="29">
        <f t="shared" si="25"/>
        <v>1</v>
      </c>
      <c r="C464" s="30">
        <f t="shared" si="24"/>
        <v>0</v>
      </c>
    </row>
    <row r="465" spans="1:3" x14ac:dyDescent="0.25">
      <c r="A465" s="30" t="e">
        <f t="shared" si="23"/>
        <v>#N/A</v>
      </c>
      <c r="B465" s="29">
        <f t="shared" si="25"/>
        <v>1</v>
      </c>
      <c r="C465" s="30">
        <f t="shared" si="24"/>
        <v>0</v>
      </c>
    </row>
    <row r="466" spans="1:3" x14ac:dyDescent="0.25">
      <c r="A466" s="30" t="e">
        <f t="shared" si="23"/>
        <v>#N/A</v>
      </c>
      <c r="B466" s="29">
        <f t="shared" si="25"/>
        <v>1</v>
      </c>
      <c r="C466" s="30">
        <f t="shared" si="24"/>
        <v>0</v>
      </c>
    </row>
    <row r="467" spans="1:3" x14ac:dyDescent="0.25">
      <c r="A467" s="30" t="e">
        <f t="shared" si="23"/>
        <v>#N/A</v>
      </c>
      <c r="B467" s="29">
        <f t="shared" si="25"/>
        <v>1</v>
      </c>
      <c r="C467" s="30">
        <f t="shared" si="24"/>
        <v>0</v>
      </c>
    </row>
    <row r="468" spans="1:3" x14ac:dyDescent="0.25">
      <c r="A468" s="30" t="e">
        <f t="shared" ref="A468:A507" si="26">VLOOKUP(G468,DDENA_USERS,2,FALSE)</f>
        <v>#N/A</v>
      </c>
      <c r="B468" s="29">
        <f t="shared" si="25"/>
        <v>1</v>
      </c>
      <c r="C468" s="30">
        <f t="shared" si="24"/>
        <v>0</v>
      </c>
    </row>
    <row r="469" spans="1:3" x14ac:dyDescent="0.25">
      <c r="A469" s="30" t="e">
        <f t="shared" si="26"/>
        <v>#N/A</v>
      </c>
      <c r="B469" s="29">
        <f t="shared" si="25"/>
        <v>1</v>
      </c>
      <c r="C469" s="30">
        <f t="shared" si="24"/>
        <v>0</v>
      </c>
    </row>
    <row r="470" spans="1:3" x14ac:dyDescent="0.25">
      <c r="A470" s="30" t="e">
        <f t="shared" si="26"/>
        <v>#N/A</v>
      </c>
      <c r="B470" s="29">
        <f t="shared" si="25"/>
        <v>1</v>
      </c>
      <c r="C470" s="30">
        <f t="shared" si="24"/>
        <v>0</v>
      </c>
    </row>
    <row r="471" spans="1:3" x14ac:dyDescent="0.25">
      <c r="A471" s="30" t="e">
        <f t="shared" si="26"/>
        <v>#N/A</v>
      </c>
      <c r="B471" s="29">
        <f t="shared" si="25"/>
        <v>1</v>
      </c>
      <c r="C471" s="30">
        <f t="shared" si="24"/>
        <v>0</v>
      </c>
    </row>
    <row r="472" spans="1:3" x14ac:dyDescent="0.25">
      <c r="A472" s="30" t="e">
        <f t="shared" si="26"/>
        <v>#N/A</v>
      </c>
      <c r="B472" s="29">
        <f t="shared" si="25"/>
        <v>1</v>
      </c>
      <c r="C472" s="30">
        <f t="shared" si="24"/>
        <v>0</v>
      </c>
    </row>
    <row r="473" spans="1:3" x14ac:dyDescent="0.25">
      <c r="A473" s="30" t="e">
        <f t="shared" si="26"/>
        <v>#N/A</v>
      </c>
      <c r="B473" s="29">
        <f t="shared" si="25"/>
        <v>1</v>
      </c>
      <c r="C473" s="30">
        <f t="shared" si="24"/>
        <v>0</v>
      </c>
    </row>
    <row r="474" spans="1:3" x14ac:dyDescent="0.25">
      <c r="A474" s="30" t="e">
        <f t="shared" si="26"/>
        <v>#N/A</v>
      </c>
      <c r="B474" s="29">
        <f t="shared" si="25"/>
        <v>1</v>
      </c>
      <c r="C474" s="30">
        <f t="shared" si="24"/>
        <v>0</v>
      </c>
    </row>
    <row r="475" spans="1:3" x14ac:dyDescent="0.25">
      <c r="A475" s="30" t="e">
        <f t="shared" si="26"/>
        <v>#N/A</v>
      </c>
      <c r="B475" s="29">
        <f t="shared" si="25"/>
        <v>1</v>
      </c>
      <c r="C475" s="30">
        <f t="shared" si="24"/>
        <v>0</v>
      </c>
    </row>
    <row r="476" spans="1:3" x14ac:dyDescent="0.25">
      <c r="A476" s="30" t="e">
        <f t="shared" si="26"/>
        <v>#N/A</v>
      </c>
      <c r="B476" s="29">
        <f t="shared" si="25"/>
        <v>1</v>
      </c>
      <c r="C476" s="30">
        <f t="shared" si="24"/>
        <v>0</v>
      </c>
    </row>
    <row r="477" spans="1:3" x14ac:dyDescent="0.25">
      <c r="A477" s="30" t="e">
        <f t="shared" si="26"/>
        <v>#N/A</v>
      </c>
      <c r="B477" s="29">
        <f t="shared" si="25"/>
        <v>1</v>
      </c>
      <c r="C477" s="30">
        <f t="shared" si="24"/>
        <v>0</v>
      </c>
    </row>
    <row r="478" spans="1:3" x14ac:dyDescent="0.25">
      <c r="A478" s="30" t="e">
        <f t="shared" si="26"/>
        <v>#N/A</v>
      </c>
      <c r="B478" s="29">
        <f t="shared" si="25"/>
        <v>1</v>
      </c>
      <c r="C478" s="30">
        <f t="shared" si="24"/>
        <v>0</v>
      </c>
    </row>
    <row r="479" spans="1:3" x14ac:dyDescent="0.25">
      <c r="A479" s="30" t="e">
        <f t="shared" si="26"/>
        <v>#N/A</v>
      </c>
      <c r="B479" s="29">
        <f t="shared" si="25"/>
        <v>1</v>
      </c>
      <c r="C479" s="30">
        <f t="shared" si="24"/>
        <v>0</v>
      </c>
    </row>
    <row r="480" spans="1:3" x14ac:dyDescent="0.25">
      <c r="A480" s="30" t="e">
        <f t="shared" si="26"/>
        <v>#N/A</v>
      </c>
      <c r="B480" s="29">
        <f t="shared" si="25"/>
        <v>1</v>
      </c>
      <c r="C480" s="30">
        <f t="shared" si="24"/>
        <v>0</v>
      </c>
    </row>
    <row r="481" spans="1:3" x14ac:dyDescent="0.25">
      <c r="A481" s="30" t="e">
        <f t="shared" si="26"/>
        <v>#N/A</v>
      </c>
      <c r="B481" s="29">
        <f t="shared" si="25"/>
        <v>1</v>
      </c>
      <c r="C481" s="30">
        <f t="shared" si="24"/>
        <v>0</v>
      </c>
    </row>
    <row r="482" spans="1:3" x14ac:dyDescent="0.25">
      <c r="A482" s="30" t="e">
        <f t="shared" si="26"/>
        <v>#N/A</v>
      </c>
      <c r="B482" s="29">
        <f t="shared" si="25"/>
        <v>1</v>
      </c>
      <c r="C482" s="30">
        <f t="shared" si="24"/>
        <v>0</v>
      </c>
    </row>
    <row r="483" spans="1:3" x14ac:dyDescent="0.25">
      <c r="A483" s="30" t="e">
        <f t="shared" si="26"/>
        <v>#N/A</v>
      </c>
      <c r="B483" s="29">
        <f t="shared" si="25"/>
        <v>1</v>
      </c>
      <c r="C483" s="30">
        <f t="shared" si="24"/>
        <v>0</v>
      </c>
    </row>
    <row r="484" spans="1:3" x14ac:dyDescent="0.25">
      <c r="A484" s="30" t="e">
        <f t="shared" si="26"/>
        <v>#N/A</v>
      </c>
      <c r="B484" s="29">
        <f t="shared" si="25"/>
        <v>1</v>
      </c>
      <c r="C484" s="30">
        <f t="shared" si="24"/>
        <v>0</v>
      </c>
    </row>
    <row r="485" spans="1:3" x14ac:dyDescent="0.25">
      <c r="A485" s="30" t="e">
        <f t="shared" si="26"/>
        <v>#N/A</v>
      </c>
      <c r="B485" s="29">
        <f t="shared" si="25"/>
        <v>1</v>
      </c>
      <c r="C485" s="30">
        <f t="shared" si="24"/>
        <v>0</v>
      </c>
    </row>
    <row r="486" spans="1:3" x14ac:dyDescent="0.25">
      <c r="A486" s="30" t="e">
        <f t="shared" si="26"/>
        <v>#N/A</v>
      </c>
      <c r="B486" s="29">
        <f t="shared" si="25"/>
        <v>1</v>
      </c>
      <c r="C486" s="30">
        <f t="shared" si="24"/>
        <v>0</v>
      </c>
    </row>
    <row r="487" spans="1:3" x14ac:dyDescent="0.25">
      <c r="A487" s="30" t="e">
        <f t="shared" si="26"/>
        <v>#N/A</v>
      </c>
      <c r="B487" s="29">
        <f t="shared" si="25"/>
        <v>1</v>
      </c>
      <c r="C487" s="30">
        <f t="shared" si="24"/>
        <v>0</v>
      </c>
    </row>
    <row r="488" spans="1:3" x14ac:dyDescent="0.25">
      <c r="A488" s="30" t="e">
        <f t="shared" si="26"/>
        <v>#N/A</v>
      </c>
      <c r="B488" s="29">
        <f t="shared" si="25"/>
        <v>1</v>
      </c>
      <c r="C488" s="30">
        <f t="shared" si="24"/>
        <v>0</v>
      </c>
    </row>
    <row r="489" spans="1:3" x14ac:dyDescent="0.25">
      <c r="A489" s="30" t="e">
        <f t="shared" si="26"/>
        <v>#N/A</v>
      </c>
      <c r="B489" s="29">
        <f t="shared" si="25"/>
        <v>1</v>
      </c>
      <c r="C489" s="30">
        <f t="shared" si="24"/>
        <v>0</v>
      </c>
    </row>
    <row r="490" spans="1:3" x14ac:dyDescent="0.25">
      <c r="A490" s="30" t="e">
        <f t="shared" si="26"/>
        <v>#N/A</v>
      </c>
      <c r="B490" s="29">
        <f t="shared" si="25"/>
        <v>1</v>
      </c>
      <c r="C490" s="30">
        <f t="shared" si="24"/>
        <v>0</v>
      </c>
    </row>
    <row r="491" spans="1:3" x14ac:dyDescent="0.25">
      <c r="A491" s="30" t="e">
        <f t="shared" si="26"/>
        <v>#N/A</v>
      </c>
      <c r="B491" s="29">
        <f t="shared" si="25"/>
        <v>1</v>
      </c>
      <c r="C491" s="30">
        <f t="shared" si="24"/>
        <v>0</v>
      </c>
    </row>
    <row r="492" spans="1:3" x14ac:dyDescent="0.25">
      <c r="A492" s="30" t="e">
        <f t="shared" si="26"/>
        <v>#N/A</v>
      </c>
      <c r="B492" s="29">
        <f t="shared" si="25"/>
        <v>1</v>
      </c>
      <c r="C492" s="30">
        <f t="shared" si="24"/>
        <v>0</v>
      </c>
    </row>
    <row r="493" spans="1:3" x14ac:dyDescent="0.25">
      <c r="A493" s="30" t="e">
        <f t="shared" si="26"/>
        <v>#N/A</v>
      </c>
      <c r="B493" s="29">
        <f t="shared" si="25"/>
        <v>1</v>
      </c>
      <c r="C493" s="30">
        <f t="shared" si="24"/>
        <v>0</v>
      </c>
    </row>
    <row r="494" spans="1:3" x14ac:dyDescent="0.25">
      <c r="A494" s="30" t="e">
        <f t="shared" si="26"/>
        <v>#N/A</v>
      </c>
      <c r="B494" s="29">
        <f t="shared" si="25"/>
        <v>1</v>
      </c>
      <c r="C494" s="30">
        <f t="shared" si="24"/>
        <v>0</v>
      </c>
    </row>
    <row r="495" spans="1:3" x14ac:dyDescent="0.25">
      <c r="A495" s="30" t="e">
        <f t="shared" si="26"/>
        <v>#N/A</v>
      </c>
      <c r="B495" s="29">
        <f t="shared" si="25"/>
        <v>1</v>
      </c>
      <c r="C495" s="30">
        <f t="shared" si="24"/>
        <v>0</v>
      </c>
    </row>
    <row r="496" spans="1:3" x14ac:dyDescent="0.25">
      <c r="A496" s="30" t="e">
        <f t="shared" si="26"/>
        <v>#N/A</v>
      </c>
      <c r="B496" s="29">
        <f t="shared" si="25"/>
        <v>1</v>
      </c>
      <c r="C496" s="30">
        <f t="shared" si="24"/>
        <v>0</v>
      </c>
    </row>
    <row r="497" spans="1:3" x14ac:dyDescent="0.25">
      <c r="A497" s="30" t="e">
        <f t="shared" si="26"/>
        <v>#N/A</v>
      </c>
      <c r="B497" s="29">
        <f t="shared" si="25"/>
        <v>1</v>
      </c>
      <c r="C497" s="30">
        <f t="shared" si="24"/>
        <v>0</v>
      </c>
    </row>
    <row r="498" spans="1:3" x14ac:dyDescent="0.25">
      <c r="A498" s="30" t="e">
        <f t="shared" si="26"/>
        <v>#N/A</v>
      </c>
      <c r="B498" s="29">
        <f t="shared" si="25"/>
        <v>1</v>
      </c>
      <c r="C498" s="30">
        <f t="shared" si="24"/>
        <v>0</v>
      </c>
    </row>
    <row r="499" spans="1:3" x14ac:dyDescent="0.25">
      <c r="A499" s="30" t="e">
        <f t="shared" si="26"/>
        <v>#N/A</v>
      </c>
      <c r="B499" s="29">
        <f t="shared" si="25"/>
        <v>1</v>
      </c>
      <c r="C499" s="30">
        <f t="shared" si="24"/>
        <v>0</v>
      </c>
    </row>
    <row r="500" spans="1:3" x14ac:dyDescent="0.25">
      <c r="A500" s="30" t="e">
        <f t="shared" si="26"/>
        <v>#N/A</v>
      </c>
      <c r="B500" s="29">
        <f t="shared" si="25"/>
        <v>1</v>
      </c>
      <c r="C500" s="30">
        <f t="shared" si="24"/>
        <v>0</v>
      </c>
    </row>
    <row r="501" spans="1:3" x14ac:dyDescent="0.25">
      <c r="A501" s="30" t="e">
        <f t="shared" si="26"/>
        <v>#N/A</v>
      </c>
      <c r="B501" s="29">
        <f t="shared" si="25"/>
        <v>1</v>
      </c>
      <c r="C501" s="30">
        <f t="shared" si="24"/>
        <v>0</v>
      </c>
    </row>
    <row r="502" spans="1:3" x14ac:dyDescent="0.25">
      <c r="A502" s="30" t="e">
        <f t="shared" si="26"/>
        <v>#N/A</v>
      </c>
      <c r="B502" s="29">
        <f t="shared" si="25"/>
        <v>1</v>
      </c>
      <c r="C502" s="30">
        <f t="shared" si="24"/>
        <v>0</v>
      </c>
    </row>
    <row r="503" spans="1:3" x14ac:dyDescent="0.25">
      <c r="A503" s="30" t="e">
        <f t="shared" si="26"/>
        <v>#N/A</v>
      </c>
      <c r="B503" s="29">
        <f t="shared" si="25"/>
        <v>1</v>
      </c>
      <c r="C503" s="30">
        <f t="shared" si="24"/>
        <v>0</v>
      </c>
    </row>
    <row r="504" spans="1:3" x14ac:dyDescent="0.25">
      <c r="A504" s="30" t="e">
        <f t="shared" si="26"/>
        <v>#N/A</v>
      </c>
      <c r="B504" s="29">
        <f t="shared" si="25"/>
        <v>1</v>
      </c>
      <c r="C504" s="30">
        <f t="shared" si="24"/>
        <v>0</v>
      </c>
    </row>
    <row r="505" spans="1:3" x14ac:dyDescent="0.25">
      <c r="A505" s="30" t="e">
        <f t="shared" si="26"/>
        <v>#N/A</v>
      </c>
      <c r="B505" s="29">
        <f t="shared" si="25"/>
        <v>1</v>
      </c>
      <c r="C505" s="30">
        <f t="shared" si="24"/>
        <v>0</v>
      </c>
    </row>
    <row r="506" spans="1:3" x14ac:dyDescent="0.25">
      <c r="A506" s="30" t="e">
        <f t="shared" si="26"/>
        <v>#N/A</v>
      </c>
      <c r="B506" s="29">
        <f t="shared" si="25"/>
        <v>1</v>
      </c>
      <c r="C506" s="30">
        <f t="shared" si="24"/>
        <v>0</v>
      </c>
    </row>
    <row r="507" spans="1:3" x14ac:dyDescent="0.25">
      <c r="A507" s="30" t="e">
        <f t="shared" si="26"/>
        <v>#N/A</v>
      </c>
      <c r="B507" s="29">
        <f t="shared" si="25"/>
        <v>1</v>
      </c>
      <c r="C507" s="30">
        <f t="shared" si="24"/>
        <v>0</v>
      </c>
    </row>
  </sheetData>
  <phoneticPr fontId="0" type="noConversion"/>
  <hyperlinks>
    <hyperlink ref="A1" r:id="rId1"/>
  </hyperlinks>
  <pageMargins left="0.75" right="0.75" top="1" bottom="1" header="0.5" footer="0.5"/>
  <pageSetup orientation="portrait" r:id="rId2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500"/>
  <sheetViews>
    <sheetView topLeftCell="R1" zoomScale="85" workbookViewId="0"/>
  </sheetViews>
  <sheetFormatPr defaultRowHeight="13.2" x14ac:dyDescent="0.25"/>
  <cols>
    <col min="1" max="1" width="22.6640625" bestFit="1" customWidth="1"/>
    <col min="2" max="2" width="13.44140625" bestFit="1" customWidth="1"/>
    <col min="3" max="3" width="12.44140625" bestFit="1" customWidth="1"/>
    <col min="4" max="4" width="8" bestFit="1" customWidth="1"/>
    <col min="5" max="5" width="13.44140625" customWidth="1"/>
    <col min="6" max="6" width="14.44140625" customWidth="1"/>
    <col min="7" max="7" width="39.6640625" customWidth="1"/>
    <col min="8" max="8" width="29.5546875" bestFit="1" customWidth="1"/>
    <col min="9" max="9" width="17.5546875" bestFit="1" customWidth="1"/>
    <col min="10" max="10" width="14.5546875" bestFit="1" customWidth="1"/>
    <col min="11" max="11" width="18.44140625" bestFit="1" customWidth="1"/>
    <col min="12" max="13" width="17.88671875" bestFit="1" customWidth="1"/>
    <col min="14" max="14" width="18.5546875" customWidth="1"/>
    <col min="15" max="15" width="33" customWidth="1"/>
    <col min="16" max="16" width="18.88671875" bestFit="1" customWidth="1"/>
    <col min="17" max="17" width="37" customWidth="1"/>
    <col min="18" max="18" width="34.44140625" bestFit="1" customWidth="1"/>
    <col min="19" max="19" width="15.5546875" bestFit="1" customWidth="1"/>
    <col min="20" max="20" width="14.5546875" bestFit="1" customWidth="1"/>
    <col min="21" max="21" width="13.6640625" bestFit="1" customWidth="1"/>
    <col min="22" max="22" width="26" bestFit="1" customWidth="1"/>
    <col min="23" max="23" width="16.5546875" bestFit="1" customWidth="1"/>
    <col min="24" max="24" width="17.33203125" bestFit="1" customWidth="1"/>
    <col min="25" max="25" width="8.5546875" bestFit="1" customWidth="1"/>
    <col min="26" max="26" width="8.44140625" bestFit="1" customWidth="1"/>
    <col min="27" max="27" width="5.88671875" bestFit="1" customWidth="1"/>
    <col min="28" max="28" width="12.88671875" bestFit="1" customWidth="1"/>
    <col min="32" max="32" width="17.109375" customWidth="1"/>
    <col min="33" max="33" width="15" customWidth="1"/>
    <col min="35" max="35" width="20" bestFit="1" customWidth="1"/>
    <col min="36" max="36" width="5" customWidth="1"/>
    <col min="37" max="37" width="21.44140625" bestFit="1" customWidth="1"/>
  </cols>
  <sheetData>
    <row r="1" spans="1:37" ht="13.8" thickBot="1" x14ac:dyDescent="0.3">
      <c r="A1" s="16" t="s">
        <v>229</v>
      </c>
      <c r="AI1" s="211" t="s">
        <v>406</v>
      </c>
      <c r="AJ1" s="212"/>
    </row>
    <row r="2" spans="1:37" ht="13.8" thickBot="1" x14ac:dyDescent="0.3">
      <c r="A2" s="99" t="s">
        <v>51</v>
      </c>
      <c r="AI2" s="171" t="s">
        <v>404</v>
      </c>
      <c r="AJ2" s="172"/>
      <c r="AK2" s="173" t="s">
        <v>407</v>
      </c>
    </row>
    <row r="3" spans="1:37" ht="13.8" thickBot="1" x14ac:dyDescent="0.3">
      <c r="A3" s="98">
        <f>'E-Mail'!$B$2</f>
        <v>37011</v>
      </c>
      <c r="AI3" s="81" t="s">
        <v>254</v>
      </c>
      <c r="AJ3" s="168" t="s">
        <v>405</v>
      </c>
      <c r="AK3" s="174"/>
    </row>
    <row r="4" spans="1:37" x14ac:dyDescent="0.25">
      <c r="A4" s="99"/>
      <c r="AI4" s="9" t="s">
        <v>402</v>
      </c>
      <c r="AJ4" s="169">
        <v>1</v>
      </c>
      <c r="AK4" s="175" t="str">
        <f>IF(ISNA(VLOOKUP(AI4,DELIV_CONV,1,FALSE))=TRUE,IF(AI4="Grand Total","",IF(AI4="","","NEW")),"")</f>
        <v/>
      </c>
    </row>
    <row r="5" spans="1:37" ht="13.8" thickBot="1" x14ac:dyDescent="0.3">
      <c r="A5" s="19" t="s">
        <v>55</v>
      </c>
      <c r="B5" s="19" t="s">
        <v>54</v>
      </c>
      <c r="C5" s="19" t="s">
        <v>8</v>
      </c>
      <c r="AI5" s="158" t="s">
        <v>344</v>
      </c>
      <c r="AJ5" s="170">
        <v>2</v>
      </c>
      <c r="AK5" s="175" t="str">
        <f t="shared" ref="AK5:AK26" si="0">IF(ISNA(VLOOKUP(AI5,DELIV_CONV,1,FALSE))=TRUE,IF(AI5="Grand Total","",IF(AI5="","","NEW")),"")</f>
        <v/>
      </c>
    </row>
    <row r="6" spans="1:37" x14ac:dyDescent="0.25">
      <c r="A6" s="16" t="s">
        <v>58</v>
      </c>
      <c r="B6" s="20">
        <f>COUNTIF($H$9:$H$4993,A6)</f>
        <v>9</v>
      </c>
      <c r="C6" s="20">
        <f>SUMIF($H$9:$H$4994,A6,$D$9:$D$4994)</f>
        <v>197600</v>
      </c>
      <c r="AI6" s="158" t="s">
        <v>388</v>
      </c>
      <c r="AJ6" s="170"/>
      <c r="AK6" s="175" t="str">
        <f t="shared" si="0"/>
        <v>NEW</v>
      </c>
    </row>
    <row r="7" spans="1:37" x14ac:dyDescent="0.25">
      <c r="A7" s="16"/>
      <c r="B7" s="20"/>
      <c r="C7" s="20"/>
      <c r="AI7" s="10" t="s">
        <v>44</v>
      </c>
      <c r="AJ7" s="46">
        <v>3</v>
      </c>
      <c r="AK7" s="175" t="str">
        <f t="shared" si="0"/>
        <v/>
      </c>
    </row>
    <row r="8" spans="1:37" ht="13.8" thickBot="1" x14ac:dyDescent="0.3">
      <c r="AK8" s="175" t="str">
        <f t="shared" si="0"/>
        <v/>
      </c>
    </row>
    <row r="9" spans="1:37" ht="40.200000000000003" thickBot="1" x14ac:dyDescent="0.3">
      <c r="A9" s="35" t="s">
        <v>228</v>
      </c>
      <c r="B9" s="6" t="s">
        <v>403</v>
      </c>
      <c r="C9" s="34" t="s">
        <v>231</v>
      </c>
      <c r="D9" s="34" t="s">
        <v>57</v>
      </c>
      <c r="E9" s="35" t="s">
        <v>69</v>
      </c>
      <c r="F9" s="74" t="s">
        <v>240</v>
      </c>
      <c r="G9" s="74" t="s">
        <v>241</v>
      </c>
      <c r="H9" s="74" t="s">
        <v>242</v>
      </c>
      <c r="I9" s="74" t="s">
        <v>243</v>
      </c>
      <c r="J9" s="74" t="s">
        <v>244</v>
      </c>
      <c r="K9" s="74" t="s">
        <v>245</v>
      </c>
      <c r="L9" s="74" t="s">
        <v>246</v>
      </c>
      <c r="M9" s="74" t="s">
        <v>247</v>
      </c>
      <c r="N9" s="74" t="s">
        <v>248</v>
      </c>
      <c r="O9" s="74" t="s">
        <v>249</v>
      </c>
      <c r="P9" s="74" t="s">
        <v>250</v>
      </c>
      <c r="Q9" s="74" t="s">
        <v>251</v>
      </c>
      <c r="R9" s="74" t="s">
        <v>252</v>
      </c>
      <c r="S9" s="74" t="s">
        <v>253</v>
      </c>
      <c r="T9" s="74" t="s">
        <v>254</v>
      </c>
      <c r="U9" s="74" t="s">
        <v>255</v>
      </c>
      <c r="V9" s="74" t="s">
        <v>256</v>
      </c>
      <c r="W9" s="74" t="s">
        <v>257</v>
      </c>
      <c r="X9" s="74" t="s">
        <v>258</v>
      </c>
      <c r="Y9" s="74" t="s">
        <v>259</v>
      </c>
      <c r="Z9" s="74" t="s">
        <v>260</v>
      </c>
      <c r="AA9" s="74" t="s">
        <v>261</v>
      </c>
      <c r="AF9" s="163" t="s">
        <v>254</v>
      </c>
      <c r="AG9" s="164" t="s">
        <v>403</v>
      </c>
      <c r="AK9" s="175" t="str">
        <f t="shared" si="0"/>
        <v/>
      </c>
    </row>
    <row r="10" spans="1:37" x14ac:dyDescent="0.25">
      <c r="A10" s="40" t="str">
        <f t="shared" ref="A10:A33" si="1">VLOOKUP(I10,DDEPM_USERS,2,FALSE)</f>
        <v>Clint Dean</v>
      </c>
      <c r="B10" s="37">
        <f>VLOOKUP(T10,DELIV_CONV,2,FALSE)</f>
        <v>16</v>
      </c>
      <c r="C10" s="38">
        <f t="shared" ref="C10:C33" si="2">S10-R10+1</f>
        <v>59</v>
      </c>
      <c r="D10" s="39">
        <f>Y10*B10*C10</f>
        <v>47200</v>
      </c>
      <c r="E10" s="40">
        <f t="shared" ref="E10:E33" si="3">D10*Z10</f>
        <v>2147600</v>
      </c>
      <c r="F10" s="75" t="s">
        <v>336</v>
      </c>
      <c r="G10" s="75" t="s">
        <v>342</v>
      </c>
      <c r="H10" s="75" t="s">
        <v>58</v>
      </c>
      <c r="I10" s="75" t="s">
        <v>70</v>
      </c>
      <c r="J10" s="75" t="s">
        <v>706</v>
      </c>
      <c r="K10" s="75" t="s">
        <v>343</v>
      </c>
      <c r="L10" s="75" t="s">
        <v>339</v>
      </c>
      <c r="M10" s="75" t="s">
        <v>340</v>
      </c>
      <c r="N10" s="75" t="s">
        <v>707</v>
      </c>
      <c r="O10" s="75" t="s">
        <v>341</v>
      </c>
      <c r="P10" s="75"/>
      <c r="Q10" s="75" t="s">
        <v>708</v>
      </c>
      <c r="R10" s="79">
        <v>37257</v>
      </c>
      <c r="S10" s="79">
        <v>37315</v>
      </c>
      <c r="T10" s="75" t="s">
        <v>344</v>
      </c>
      <c r="U10" s="75"/>
      <c r="V10" s="76">
        <v>37011</v>
      </c>
      <c r="W10" s="75" t="s">
        <v>709</v>
      </c>
      <c r="X10" s="75" t="s">
        <v>432</v>
      </c>
      <c r="Y10" s="75">
        <v>50</v>
      </c>
      <c r="Z10" s="75">
        <v>45.5</v>
      </c>
      <c r="AA10" s="75">
        <v>26883</v>
      </c>
      <c r="AF10" s="165" t="s">
        <v>344</v>
      </c>
      <c r="AG10" s="166">
        <v>16</v>
      </c>
      <c r="AK10" s="175" t="str">
        <f t="shared" si="0"/>
        <v/>
      </c>
    </row>
    <row r="11" spans="1:37" x14ac:dyDescent="0.25">
      <c r="A11" s="40" t="str">
        <f t="shared" si="1"/>
        <v>Clint Dean</v>
      </c>
      <c r="B11" s="37">
        <f t="shared" ref="B11:B74" si="4">VLOOKUP(T11,DELIV_CONV,2,FALSE)</f>
        <v>16</v>
      </c>
      <c r="C11" s="38">
        <f t="shared" si="2"/>
        <v>92</v>
      </c>
      <c r="D11" s="39">
        <f t="shared" ref="D11:D74" si="5">Y11*B11*C11</f>
        <v>73600</v>
      </c>
      <c r="E11" s="40">
        <f t="shared" si="3"/>
        <v>2962400</v>
      </c>
      <c r="F11" s="77" t="s">
        <v>336</v>
      </c>
      <c r="G11" s="77" t="s">
        <v>342</v>
      </c>
      <c r="H11" s="77" t="s">
        <v>58</v>
      </c>
      <c r="I11" s="77" t="s">
        <v>70</v>
      </c>
      <c r="J11" s="77" t="s">
        <v>706</v>
      </c>
      <c r="K11" s="77" t="s">
        <v>343</v>
      </c>
      <c r="L11" s="77" t="s">
        <v>339</v>
      </c>
      <c r="M11" s="77" t="s">
        <v>340</v>
      </c>
      <c r="N11" s="77" t="s">
        <v>707</v>
      </c>
      <c r="O11" s="77" t="s">
        <v>341</v>
      </c>
      <c r="P11" s="77"/>
      <c r="Q11" s="77" t="s">
        <v>710</v>
      </c>
      <c r="R11" s="80">
        <v>37530</v>
      </c>
      <c r="S11" s="80">
        <v>37621</v>
      </c>
      <c r="T11" s="77" t="s">
        <v>344</v>
      </c>
      <c r="U11" s="77"/>
      <c r="V11" s="78">
        <v>37011</v>
      </c>
      <c r="W11" s="77" t="s">
        <v>711</v>
      </c>
      <c r="X11" s="77" t="s">
        <v>432</v>
      </c>
      <c r="Y11" s="77">
        <v>50</v>
      </c>
      <c r="Z11" s="77">
        <v>40.25</v>
      </c>
      <c r="AA11" s="77">
        <v>26873</v>
      </c>
      <c r="AF11" s="165" t="s">
        <v>402</v>
      </c>
      <c r="AG11" s="166">
        <v>12</v>
      </c>
      <c r="AK11" s="175" t="str">
        <f t="shared" si="0"/>
        <v/>
      </c>
    </row>
    <row r="12" spans="1:37" x14ac:dyDescent="0.25">
      <c r="A12" s="40" t="str">
        <f t="shared" si="1"/>
        <v>Jeff King</v>
      </c>
      <c r="B12" s="37">
        <f t="shared" si="4"/>
        <v>16</v>
      </c>
      <c r="C12" s="38">
        <f t="shared" si="2"/>
        <v>30</v>
      </c>
      <c r="D12" s="39">
        <f t="shared" si="5"/>
        <v>24000</v>
      </c>
      <c r="E12" s="40">
        <f t="shared" si="3"/>
        <v>1176000</v>
      </c>
      <c r="F12" s="75" t="s">
        <v>336</v>
      </c>
      <c r="G12" s="75" t="s">
        <v>342</v>
      </c>
      <c r="H12" s="75" t="s">
        <v>58</v>
      </c>
      <c r="I12" s="75" t="s">
        <v>71</v>
      </c>
      <c r="J12" s="75" t="s">
        <v>433</v>
      </c>
      <c r="K12" s="75" t="s">
        <v>343</v>
      </c>
      <c r="L12" s="75" t="s">
        <v>339</v>
      </c>
      <c r="M12" s="75" t="s">
        <v>340</v>
      </c>
      <c r="N12" s="75" t="s">
        <v>434</v>
      </c>
      <c r="O12" s="75" t="s">
        <v>341</v>
      </c>
      <c r="P12" s="75"/>
      <c r="Q12" s="75" t="s">
        <v>712</v>
      </c>
      <c r="R12" s="79">
        <v>37013</v>
      </c>
      <c r="S12" s="79">
        <v>37042</v>
      </c>
      <c r="T12" s="75" t="s">
        <v>344</v>
      </c>
      <c r="U12" s="75"/>
      <c r="V12" s="76">
        <v>37011</v>
      </c>
      <c r="W12" s="75" t="s">
        <v>713</v>
      </c>
      <c r="X12" s="75" t="s">
        <v>432</v>
      </c>
      <c r="Y12" s="75">
        <v>50</v>
      </c>
      <c r="Z12" s="75">
        <v>49</v>
      </c>
      <c r="AA12" s="75">
        <v>26897</v>
      </c>
      <c r="AF12" s="167"/>
      <c r="AG12" s="167"/>
      <c r="AK12" s="175" t="str">
        <f t="shared" si="0"/>
        <v/>
      </c>
    </row>
    <row r="13" spans="1:37" x14ac:dyDescent="0.25">
      <c r="A13" s="40" t="str">
        <f t="shared" si="1"/>
        <v>Jeff King</v>
      </c>
      <c r="B13" s="37">
        <f t="shared" si="4"/>
        <v>16</v>
      </c>
      <c r="C13" s="38">
        <f t="shared" si="2"/>
        <v>1</v>
      </c>
      <c r="D13" s="39">
        <f t="shared" si="5"/>
        <v>800</v>
      </c>
      <c r="E13" s="40">
        <f t="shared" si="3"/>
        <v>39200</v>
      </c>
      <c r="F13" s="77" t="s">
        <v>336</v>
      </c>
      <c r="G13" s="77" t="s">
        <v>342</v>
      </c>
      <c r="H13" s="77" t="s">
        <v>58</v>
      </c>
      <c r="I13" s="77" t="s">
        <v>71</v>
      </c>
      <c r="J13" s="77" t="s">
        <v>433</v>
      </c>
      <c r="K13" s="77" t="s">
        <v>343</v>
      </c>
      <c r="L13" s="77" t="s">
        <v>339</v>
      </c>
      <c r="M13" s="77" t="s">
        <v>340</v>
      </c>
      <c r="N13" s="77" t="s">
        <v>434</v>
      </c>
      <c r="O13" s="77" t="s">
        <v>341</v>
      </c>
      <c r="P13" s="77"/>
      <c r="Q13" s="77" t="s">
        <v>362</v>
      </c>
      <c r="R13" s="80">
        <v>37012</v>
      </c>
      <c r="S13" s="80">
        <v>37012</v>
      </c>
      <c r="T13" s="77" t="s">
        <v>344</v>
      </c>
      <c r="U13" s="77"/>
      <c r="V13" s="78">
        <v>37011</v>
      </c>
      <c r="W13" s="77" t="s">
        <v>714</v>
      </c>
      <c r="X13" s="77" t="s">
        <v>432</v>
      </c>
      <c r="Y13" s="77">
        <v>50</v>
      </c>
      <c r="Z13" s="77">
        <v>49</v>
      </c>
      <c r="AA13" s="77">
        <v>26863</v>
      </c>
      <c r="AF13" s="167"/>
      <c r="AG13" s="167"/>
      <c r="AK13" s="175" t="str">
        <f t="shared" si="0"/>
        <v/>
      </c>
    </row>
    <row r="14" spans="1:37" x14ac:dyDescent="0.25">
      <c r="A14" s="40" t="str">
        <f t="shared" si="1"/>
        <v>Mike Carson</v>
      </c>
      <c r="B14" s="37">
        <f t="shared" si="4"/>
        <v>16</v>
      </c>
      <c r="C14" s="38">
        <f t="shared" si="2"/>
        <v>1</v>
      </c>
      <c r="D14" s="39">
        <f t="shared" si="5"/>
        <v>800</v>
      </c>
      <c r="E14" s="40">
        <f t="shared" si="3"/>
        <v>55200</v>
      </c>
      <c r="F14" s="75" t="s">
        <v>336</v>
      </c>
      <c r="G14" s="75" t="s">
        <v>342</v>
      </c>
      <c r="H14" s="75" t="s">
        <v>58</v>
      </c>
      <c r="I14" s="75" t="s">
        <v>72</v>
      </c>
      <c r="J14" s="75" t="s">
        <v>433</v>
      </c>
      <c r="K14" s="75" t="s">
        <v>343</v>
      </c>
      <c r="L14" s="75" t="s">
        <v>339</v>
      </c>
      <c r="M14" s="75" t="s">
        <v>340</v>
      </c>
      <c r="N14" s="75" t="s">
        <v>715</v>
      </c>
      <c r="O14" s="75" t="s">
        <v>341</v>
      </c>
      <c r="P14" s="75"/>
      <c r="Q14" s="75" t="s">
        <v>362</v>
      </c>
      <c r="R14" s="79">
        <v>37012</v>
      </c>
      <c r="S14" s="79">
        <v>37012</v>
      </c>
      <c r="T14" s="75" t="s">
        <v>344</v>
      </c>
      <c r="U14" s="75"/>
      <c r="V14" s="76">
        <v>37011</v>
      </c>
      <c r="W14" s="75" t="s">
        <v>716</v>
      </c>
      <c r="X14" s="75" t="s">
        <v>432</v>
      </c>
      <c r="Y14" s="75">
        <v>50</v>
      </c>
      <c r="Z14" s="75">
        <v>69</v>
      </c>
      <c r="AA14" s="75">
        <v>26859</v>
      </c>
      <c r="AF14" s="167"/>
      <c r="AG14" s="167"/>
      <c r="AK14" s="175" t="str">
        <f t="shared" si="0"/>
        <v/>
      </c>
    </row>
    <row r="15" spans="1:37" x14ac:dyDescent="0.25">
      <c r="A15" s="40" t="str">
        <f t="shared" si="1"/>
        <v>Mike Carson</v>
      </c>
      <c r="B15" s="37">
        <f t="shared" si="4"/>
        <v>16</v>
      </c>
      <c r="C15" s="38">
        <f t="shared" si="2"/>
        <v>30</v>
      </c>
      <c r="D15" s="39">
        <f t="shared" si="5"/>
        <v>24000</v>
      </c>
      <c r="E15" s="40">
        <f t="shared" si="3"/>
        <v>1188000</v>
      </c>
      <c r="F15" s="77" t="s">
        <v>336</v>
      </c>
      <c r="G15" s="77" t="s">
        <v>342</v>
      </c>
      <c r="H15" s="77" t="s">
        <v>58</v>
      </c>
      <c r="I15" s="77" t="s">
        <v>72</v>
      </c>
      <c r="J15" s="77" t="s">
        <v>717</v>
      </c>
      <c r="K15" s="77" t="s">
        <v>343</v>
      </c>
      <c r="L15" s="77" t="s">
        <v>339</v>
      </c>
      <c r="M15" s="77" t="s">
        <v>340</v>
      </c>
      <c r="N15" s="77" t="s">
        <v>380</v>
      </c>
      <c r="O15" s="77" t="s">
        <v>341</v>
      </c>
      <c r="P15" s="77"/>
      <c r="Q15" s="77" t="s">
        <v>712</v>
      </c>
      <c r="R15" s="80">
        <v>37013</v>
      </c>
      <c r="S15" s="80">
        <v>37042</v>
      </c>
      <c r="T15" s="77" t="s">
        <v>344</v>
      </c>
      <c r="U15" s="77"/>
      <c r="V15" s="78">
        <v>37011</v>
      </c>
      <c r="W15" s="77" t="s">
        <v>718</v>
      </c>
      <c r="X15" s="77" t="s">
        <v>432</v>
      </c>
      <c r="Y15" s="77">
        <v>50</v>
      </c>
      <c r="Z15" s="77">
        <v>49.5</v>
      </c>
      <c r="AA15" s="77">
        <v>27142</v>
      </c>
      <c r="AF15" s="167"/>
      <c r="AG15" s="167"/>
      <c r="AK15" s="175" t="str">
        <f t="shared" si="0"/>
        <v/>
      </c>
    </row>
    <row r="16" spans="1:37" x14ac:dyDescent="0.25">
      <c r="A16" s="40" t="str">
        <f t="shared" si="1"/>
        <v>Mike Carson</v>
      </c>
      <c r="B16" s="37">
        <f t="shared" si="4"/>
        <v>16</v>
      </c>
      <c r="C16" s="38">
        <f t="shared" si="2"/>
        <v>30</v>
      </c>
      <c r="D16" s="39">
        <f t="shared" si="5"/>
        <v>24000</v>
      </c>
      <c r="E16" s="40">
        <f t="shared" si="3"/>
        <v>1176000</v>
      </c>
      <c r="F16" s="75" t="s">
        <v>336</v>
      </c>
      <c r="G16" s="75" t="s">
        <v>342</v>
      </c>
      <c r="H16" s="75" t="s">
        <v>58</v>
      </c>
      <c r="I16" s="75" t="s">
        <v>72</v>
      </c>
      <c r="J16" s="75" t="s">
        <v>717</v>
      </c>
      <c r="K16" s="75" t="s">
        <v>343</v>
      </c>
      <c r="L16" s="75" t="s">
        <v>339</v>
      </c>
      <c r="M16" s="75" t="s">
        <v>340</v>
      </c>
      <c r="N16" s="75" t="s">
        <v>380</v>
      </c>
      <c r="O16" s="75" t="s">
        <v>341</v>
      </c>
      <c r="P16" s="75"/>
      <c r="Q16" s="75" t="s">
        <v>712</v>
      </c>
      <c r="R16" s="79">
        <v>37013</v>
      </c>
      <c r="S16" s="79">
        <v>37042</v>
      </c>
      <c r="T16" s="75" t="s">
        <v>344</v>
      </c>
      <c r="U16" s="75"/>
      <c r="V16" s="76">
        <v>37011</v>
      </c>
      <c r="W16" s="75" t="s">
        <v>719</v>
      </c>
      <c r="X16" s="75" t="s">
        <v>432</v>
      </c>
      <c r="Y16" s="75">
        <v>50</v>
      </c>
      <c r="Z16" s="75">
        <v>49</v>
      </c>
      <c r="AA16" s="75">
        <v>27088</v>
      </c>
      <c r="AF16" s="167"/>
      <c r="AG16" s="167"/>
      <c r="AK16" s="175" t="str">
        <f t="shared" si="0"/>
        <v/>
      </c>
    </row>
    <row r="17" spans="1:37" x14ac:dyDescent="0.25">
      <c r="A17" s="40" t="str">
        <f t="shared" si="1"/>
        <v>Mike Carson</v>
      </c>
      <c r="B17" s="37">
        <f t="shared" si="4"/>
        <v>16</v>
      </c>
      <c r="C17" s="38">
        <f t="shared" si="2"/>
        <v>3</v>
      </c>
      <c r="D17" s="39">
        <f t="shared" si="5"/>
        <v>2400</v>
      </c>
      <c r="E17" s="40">
        <f t="shared" si="3"/>
        <v>145200</v>
      </c>
      <c r="F17" s="77" t="s">
        <v>336</v>
      </c>
      <c r="G17" s="77" t="s">
        <v>342</v>
      </c>
      <c r="H17" s="77" t="s">
        <v>58</v>
      </c>
      <c r="I17" s="77" t="s">
        <v>72</v>
      </c>
      <c r="J17" s="77" t="s">
        <v>717</v>
      </c>
      <c r="K17" s="77" t="s">
        <v>343</v>
      </c>
      <c r="L17" s="77" t="s">
        <v>339</v>
      </c>
      <c r="M17" s="77" t="s">
        <v>340</v>
      </c>
      <c r="N17" s="77" t="s">
        <v>380</v>
      </c>
      <c r="O17" s="77" t="s">
        <v>341</v>
      </c>
      <c r="P17" s="77"/>
      <c r="Q17" s="77" t="s">
        <v>435</v>
      </c>
      <c r="R17" s="80">
        <v>37013</v>
      </c>
      <c r="S17" s="80">
        <v>37015</v>
      </c>
      <c r="T17" s="77" t="s">
        <v>344</v>
      </c>
      <c r="U17" s="77"/>
      <c r="V17" s="78">
        <v>37011</v>
      </c>
      <c r="W17" s="77" t="s">
        <v>720</v>
      </c>
      <c r="X17" s="77" t="s">
        <v>432</v>
      </c>
      <c r="Y17" s="77">
        <v>50</v>
      </c>
      <c r="Z17" s="77">
        <v>60.5</v>
      </c>
      <c r="AA17" s="77">
        <v>27007</v>
      </c>
      <c r="AF17" s="167"/>
      <c r="AG17" s="167"/>
      <c r="AK17" s="175" t="str">
        <f t="shared" si="0"/>
        <v/>
      </c>
    </row>
    <row r="18" spans="1:37" x14ac:dyDescent="0.25">
      <c r="A18" s="40" t="str">
        <f t="shared" si="1"/>
        <v>Mike Carson</v>
      </c>
      <c r="B18" s="37">
        <f t="shared" si="4"/>
        <v>16</v>
      </c>
      <c r="C18" s="38">
        <f t="shared" si="2"/>
        <v>1</v>
      </c>
      <c r="D18" s="39">
        <f t="shared" si="5"/>
        <v>800</v>
      </c>
      <c r="E18" s="40">
        <f t="shared" si="3"/>
        <v>48800</v>
      </c>
      <c r="F18" s="75" t="s">
        <v>336</v>
      </c>
      <c r="G18" s="75" t="s">
        <v>342</v>
      </c>
      <c r="H18" s="75" t="s">
        <v>58</v>
      </c>
      <c r="I18" s="75" t="s">
        <v>72</v>
      </c>
      <c r="J18" s="75" t="s">
        <v>379</v>
      </c>
      <c r="K18" s="75" t="s">
        <v>343</v>
      </c>
      <c r="L18" s="75" t="s">
        <v>339</v>
      </c>
      <c r="M18" s="75" t="s">
        <v>340</v>
      </c>
      <c r="N18" s="75" t="s">
        <v>380</v>
      </c>
      <c r="O18" s="75" t="s">
        <v>341</v>
      </c>
      <c r="P18" s="75"/>
      <c r="Q18" s="75" t="s">
        <v>362</v>
      </c>
      <c r="R18" s="79">
        <v>37012</v>
      </c>
      <c r="S18" s="79">
        <v>37012</v>
      </c>
      <c r="T18" s="75" t="s">
        <v>344</v>
      </c>
      <c r="U18" s="75"/>
      <c r="V18" s="76">
        <v>37011</v>
      </c>
      <c r="W18" s="75" t="s">
        <v>721</v>
      </c>
      <c r="X18" s="75" t="s">
        <v>432</v>
      </c>
      <c r="Y18" s="75">
        <v>50</v>
      </c>
      <c r="Z18" s="75">
        <v>61</v>
      </c>
      <c r="AA18" s="75">
        <v>26875</v>
      </c>
      <c r="AF18" s="167"/>
      <c r="AG18" s="167"/>
      <c r="AK18" s="175" t="str">
        <f t="shared" si="0"/>
        <v/>
      </c>
    </row>
    <row r="19" spans="1:37" x14ac:dyDescent="0.25">
      <c r="A19" s="40" t="e">
        <f t="shared" si="1"/>
        <v>#N/A</v>
      </c>
      <c r="B19" s="37" t="e">
        <f t="shared" si="4"/>
        <v>#N/A</v>
      </c>
      <c r="C19" s="38">
        <f t="shared" si="2"/>
        <v>1</v>
      </c>
      <c r="D19" s="39" t="e">
        <f t="shared" si="5"/>
        <v>#N/A</v>
      </c>
      <c r="E19" s="40" t="e">
        <f t="shared" si="3"/>
        <v>#N/A</v>
      </c>
      <c r="F19" s="77"/>
      <c r="G19" s="77"/>
      <c r="H19" s="77"/>
      <c r="I19" s="77"/>
      <c r="J19" s="77"/>
      <c r="K19" s="77"/>
      <c r="L19" s="77"/>
      <c r="M19" s="77"/>
      <c r="N19" s="77"/>
      <c r="O19" s="77"/>
      <c r="P19" s="77"/>
      <c r="Q19" s="77"/>
      <c r="R19" s="80"/>
      <c r="S19" s="80"/>
      <c r="T19" s="77"/>
      <c r="U19" s="77"/>
      <c r="V19" s="78"/>
      <c r="W19" s="77"/>
      <c r="X19" s="77"/>
      <c r="Y19" s="77"/>
      <c r="Z19" s="77"/>
      <c r="AA19" s="77"/>
      <c r="AF19" s="167"/>
      <c r="AG19" s="167"/>
      <c r="AK19" s="175" t="str">
        <f t="shared" si="0"/>
        <v/>
      </c>
    </row>
    <row r="20" spans="1:37" x14ac:dyDescent="0.25">
      <c r="A20" s="40" t="e">
        <f t="shared" si="1"/>
        <v>#N/A</v>
      </c>
      <c r="B20" s="37" t="e">
        <f t="shared" si="4"/>
        <v>#N/A</v>
      </c>
      <c r="C20" s="38">
        <f t="shared" si="2"/>
        <v>1</v>
      </c>
      <c r="D20" s="39" t="e">
        <f t="shared" si="5"/>
        <v>#N/A</v>
      </c>
      <c r="E20" s="40" t="e">
        <f t="shared" si="3"/>
        <v>#N/A</v>
      </c>
      <c r="F20" s="75"/>
      <c r="G20" s="75"/>
      <c r="H20" s="75"/>
      <c r="I20" s="75"/>
      <c r="J20" s="75"/>
      <c r="K20" s="75"/>
      <c r="L20" s="75"/>
      <c r="M20" s="75"/>
      <c r="N20" s="75"/>
      <c r="O20" s="75"/>
      <c r="P20" s="75"/>
      <c r="Q20" s="75"/>
      <c r="R20" s="79"/>
      <c r="S20" s="79"/>
      <c r="T20" s="75"/>
      <c r="U20" s="75"/>
      <c r="V20" s="76"/>
      <c r="W20" s="75"/>
      <c r="X20" s="75"/>
      <c r="Y20" s="75"/>
      <c r="Z20" s="75"/>
      <c r="AA20" s="75"/>
      <c r="AF20" s="167"/>
      <c r="AG20" s="167"/>
      <c r="AK20" s="175" t="str">
        <f t="shared" si="0"/>
        <v/>
      </c>
    </row>
    <row r="21" spans="1:37" x14ac:dyDescent="0.25">
      <c r="A21" s="40" t="e">
        <f t="shared" si="1"/>
        <v>#N/A</v>
      </c>
      <c r="B21" s="37" t="e">
        <f t="shared" si="4"/>
        <v>#N/A</v>
      </c>
      <c r="C21" s="38">
        <f t="shared" si="2"/>
        <v>1</v>
      </c>
      <c r="D21" s="39" t="e">
        <f t="shared" si="5"/>
        <v>#N/A</v>
      </c>
      <c r="E21" s="40" t="e">
        <f t="shared" si="3"/>
        <v>#N/A</v>
      </c>
      <c r="F21" s="77"/>
      <c r="G21" s="77"/>
      <c r="H21" s="77"/>
      <c r="I21" s="77"/>
      <c r="J21" s="77"/>
      <c r="K21" s="77"/>
      <c r="L21" s="77"/>
      <c r="M21" s="77"/>
      <c r="N21" s="77"/>
      <c r="O21" s="77"/>
      <c r="P21" s="77"/>
      <c r="Q21" s="77"/>
      <c r="R21" s="80"/>
      <c r="S21" s="80"/>
      <c r="T21" s="77"/>
      <c r="U21" s="77"/>
      <c r="V21" s="78"/>
      <c r="W21" s="77"/>
      <c r="X21" s="77"/>
      <c r="Y21" s="77"/>
      <c r="Z21" s="77"/>
      <c r="AA21" s="77"/>
      <c r="AF21" s="167"/>
      <c r="AG21" s="167"/>
      <c r="AK21" s="175" t="str">
        <f t="shared" si="0"/>
        <v/>
      </c>
    </row>
    <row r="22" spans="1:37" x14ac:dyDescent="0.25">
      <c r="A22" s="40" t="e">
        <f t="shared" si="1"/>
        <v>#N/A</v>
      </c>
      <c r="B22" s="37" t="e">
        <f t="shared" si="4"/>
        <v>#N/A</v>
      </c>
      <c r="C22" s="38">
        <f t="shared" si="2"/>
        <v>1</v>
      </c>
      <c r="D22" s="39" t="e">
        <f t="shared" si="5"/>
        <v>#N/A</v>
      </c>
      <c r="E22" s="40" t="e">
        <f t="shared" si="3"/>
        <v>#N/A</v>
      </c>
      <c r="F22" s="25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36"/>
      <c r="S22" s="36"/>
      <c r="T22" s="26"/>
      <c r="U22" s="26"/>
      <c r="V22" s="28"/>
      <c r="W22" s="26"/>
      <c r="X22" s="26"/>
      <c r="Y22" s="26"/>
      <c r="Z22" s="26"/>
      <c r="AA22" s="26"/>
      <c r="AF22" s="167"/>
      <c r="AG22" s="167"/>
      <c r="AK22" s="175" t="str">
        <f t="shared" si="0"/>
        <v/>
      </c>
    </row>
    <row r="23" spans="1:37" x14ac:dyDescent="0.25">
      <c r="A23" s="40" t="e">
        <f t="shared" si="1"/>
        <v>#N/A</v>
      </c>
      <c r="B23" s="37" t="e">
        <f t="shared" si="4"/>
        <v>#N/A</v>
      </c>
      <c r="C23" s="38">
        <f t="shared" si="2"/>
        <v>1</v>
      </c>
      <c r="D23" s="39" t="e">
        <f t="shared" si="5"/>
        <v>#N/A</v>
      </c>
      <c r="E23" s="40" t="e">
        <f t="shared" si="3"/>
        <v>#N/A</v>
      </c>
      <c r="F23" s="31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41"/>
      <c r="S23" s="41"/>
      <c r="T23" s="32"/>
      <c r="U23" s="32"/>
      <c r="V23" s="33"/>
      <c r="W23" s="32"/>
      <c r="X23" s="32"/>
      <c r="Y23" s="32"/>
      <c r="Z23" s="32"/>
      <c r="AA23" s="32"/>
      <c r="AF23" s="167"/>
      <c r="AG23" s="167"/>
      <c r="AK23" s="175" t="str">
        <f t="shared" si="0"/>
        <v/>
      </c>
    </row>
    <row r="24" spans="1:37" x14ac:dyDescent="0.25">
      <c r="A24" s="40" t="e">
        <f t="shared" si="1"/>
        <v>#N/A</v>
      </c>
      <c r="B24" s="37" t="e">
        <f t="shared" si="4"/>
        <v>#N/A</v>
      </c>
      <c r="C24" s="38">
        <f t="shared" si="2"/>
        <v>1</v>
      </c>
      <c r="D24" s="39" t="e">
        <f t="shared" si="5"/>
        <v>#N/A</v>
      </c>
      <c r="E24" s="40" t="e">
        <f t="shared" si="3"/>
        <v>#N/A</v>
      </c>
      <c r="F24" s="25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36"/>
      <c r="S24" s="36"/>
      <c r="T24" s="26"/>
      <c r="U24" s="26"/>
      <c r="V24" s="28"/>
      <c r="W24" s="26"/>
      <c r="X24" s="26"/>
      <c r="Y24" s="26"/>
      <c r="Z24" s="26"/>
      <c r="AA24" s="26"/>
      <c r="AF24" s="167"/>
      <c r="AG24" s="167"/>
      <c r="AK24" s="175" t="str">
        <f t="shared" si="0"/>
        <v/>
      </c>
    </row>
    <row r="25" spans="1:37" x14ac:dyDescent="0.25">
      <c r="A25" s="40" t="e">
        <f t="shared" si="1"/>
        <v>#N/A</v>
      </c>
      <c r="B25" s="37" t="e">
        <f t="shared" si="4"/>
        <v>#N/A</v>
      </c>
      <c r="C25" s="38">
        <f t="shared" si="2"/>
        <v>1</v>
      </c>
      <c r="D25" s="39" t="e">
        <f t="shared" si="5"/>
        <v>#N/A</v>
      </c>
      <c r="E25" s="40" t="e">
        <f t="shared" si="3"/>
        <v>#N/A</v>
      </c>
      <c r="F25" s="31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41"/>
      <c r="S25" s="41"/>
      <c r="T25" s="32"/>
      <c r="U25" s="32"/>
      <c r="V25" s="33"/>
      <c r="W25" s="32"/>
      <c r="X25" s="32"/>
      <c r="Y25" s="32"/>
      <c r="Z25" s="32"/>
      <c r="AA25" s="32"/>
      <c r="AF25" s="167"/>
      <c r="AG25" s="167"/>
      <c r="AK25" s="175" t="str">
        <f t="shared" si="0"/>
        <v/>
      </c>
    </row>
    <row r="26" spans="1:37" x14ac:dyDescent="0.25">
      <c r="A26" s="40" t="e">
        <f t="shared" si="1"/>
        <v>#N/A</v>
      </c>
      <c r="B26" s="37" t="e">
        <f t="shared" si="4"/>
        <v>#N/A</v>
      </c>
      <c r="C26" s="38">
        <f t="shared" si="2"/>
        <v>1</v>
      </c>
      <c r="D26" s="39" t="e">
        <f t="shared" si="5"/>
        <v>#N/A</v>
      </c>
      <c r="E26" s="40" t="e">
        <f t="shared" si="3"/>
        <v>#N/A</v>
      </c>
      <c r="F26" s="25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36"/>
      <c r="S26" s="36"/>
      <c r="T26" s="26"/>
      <c r="U26" s="26"/>
      <c r="V26" s="28"/>
      <c r="W26" s="26"/>
      <c r="X26" s="26"/>
      <c r="Y26" s="26"/>
      <c r="Z26" s="26"/>
      <c r="AA26" s="26"/>
      <c r="AF26" s="167"/>
      <c r="AG26" s="167"/>
      <c r="AK26" s="175" t="str">
        <f t="shared" si="0"/>
        <v/>
      </c>
    </row>
    <row r="27" spans="1:37" x14ac:dyDescent="0.25">
      <c r="A27" s="40" t="e">
        <f t="shared" si="1"/>
        <v>#N/A</v>
      </c>
      <c r="B27" s="37" t="e">
        <f t="shared" si="4"/>
        <v>#N/A</v>
      </c>
      <c r="C27" s="38">
        <f t="shared" si="2"/>
        <v>1</v>
      </c>
      <c r="D27" s="39" t="e">
        <f t="shared" si="5"/>
        <v>#N/A</v>
      </c>
      <c r="E27" s="40" t="e">
        <f t="shared" si="3"/>
        <v>#N/A</v>
      </c>
      <c r="F27" s="31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41"/>
      <c r="S27" s="41"/>
      <c r="T27" s="32"/>
      <c r="U27" s="32"/>
      <c r="V27" s="33"/>
      <c r="W27" s="32"/>
      <c r="X27" s="32"/>
      <c r="Y27" s="32"/>
      <c r="Z27" s="32"/>
      <c r="AA27" s="32"/>
      <c r="AF27" s="167"/>
      <c r="AG27" s="167"/>
    </row>
    <row r="28" spans="1:37" x14ac:dyDescent="0.25">
      <c r="A28" s="40" t="e">
        <f t="shared" si="1"/>
        <v>#N/A</v>
      </c>
      <c r="B28" s="37" t="e">
        <f t="shared" si="4"/>
        <v>#N/A</v>
      </c>
      <c r="C28" s="38">
        <f t="shared" si="2"/>
        <v>1</v>
      </c>
      <c r="D28" s="39" t="e">
        <f t="shared" si="5"/>
        <v>#N/A</v>
      </c>
      <c r="E28" s="40" t="e">
        <f t="shared" si="3"/>
        <v>#N/A</v>
      </c>
      <c r="F28" s="25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36"/>
      <c r="S28" s="36"/>
      <c r="T28" s="26"/>
      <c r="U28" s="26"/>
      <c r="V28" s="28"/>
      <c r="W28" s="26"/>
      <c r="X28" s="26"/>
      <c r="Y28" s="26"/>
      <c r="Z28" s="26"/>
      <c r="AA28" s="26"/>
      <c r="AF28" s="167"/>
      <c r="AG28" s="167"/>
    </row>
    <row r="29" spans="1:37" x14ac:dyDescent="0.25">
      <c r="A29" s="40" t="e">
        <f t="shared" si="1"/>
        <v>#N/A</v>
      </c>
      <c r="B29" s="37" t="e">
        <f t="shared" si="4"/>
        <v>#N/A</v>
      </c>
      <c r="C29" s="38">
        <f t="shared" si="2"/>
        <v>1</v>
      </c>
      <c r="D29" s="39" t="e">
        <f t="shared" si="5"/>
        <v>#N/A</v>
      </c>
      <c r="E29" s="40" t="e">
        <f t="shared" si="3"/>
        <v>#N/A</v>
      </c>
      <c r="F29" s="31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41"/>
      <c r="S29" s="41"/>
      <c r="T29" s="32"/>
      <c r="U29" s="32"/>
      <c r="V29" s="33"/>
      <c r="W29" s="32"/>
      <c r="X29" s="32"/>
      <c r="Y29" s="32"/>
      <c r="Z29" s="32"/>
      <c r="AA29" s="32"/>
      <c r="AF29" s="167"/>
      <c r="AG29" s="167"/>
    </row>
    <row r="30" spans="1:37" x14ac:dyDescent="0.25">
      <c r="A30" s="40" t="e">
        <f t="shared" si="1"/>
        <v>#N/A</v>
      </c>
      <c r="B30" s="37" t="e">
        <f t="shared" si="4"/>
        <v>#N/A</v>
      </c>
      <c r="C30" s="38">
        <f t="shared" si="2"/>
        <v>1</v>
      </c>
      <c r="D30" s="39" t="e">
        <f t="shared" si="5"/>
        <v>#N/A</v>
      </c>
      <c r="E30" s="40" t="e">
        <f t="shared" si="3"/>
        <v>#N/A</v>
      </c>
      <c r="F30" s="25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36"/>
      <c r="S30" s="36"/>
      <c r="T30" s="26"/>
      <c r="U30" s="26"/>
      <c r="V30" s="28"/>
      <c r="W30" s="26"/>
      <c r="X30" s="26"/>
      <c r="Y30" s="26"/>
      <c r="Z30" s="26"/>
      <c r="AA30" s="26"/>
      <c r="AF30" s="167"/>
      <c r="AG30" s="167"/>
    </row>
    <row r="31" spans="1:37" x14ac:dyDescent="0.25">
      <c r="A31" s="40" t="e">
        <f t="shared" si="1"/>
        <v>#N/A</v>
      </c>
      <c r="B31" s="37" t="e">
        <f t="shared" si="4"/>
        <v>#N/A</v>
      </c>
      <c r="C31" s="38">
        <f t="shared" si="2"/>
        <v>1</v>
      </c>
      <c r="D31" s="39" t="e">
        <f t="shared" si="5"/>
        <v>#N/A</v>
      </c>
      <c r="E31" s="40" t="e">
        <f t="shared" si="3"/>
        <v>#N/A</v>
      </c>
      <c r="F31" s="31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41"/>
      <c r="S31" s="41"/>
      <c r="T31" s="32"/>
      <c r="U31" s="32"/>
      <c r="V31" s="33"/>
      <c r="W31" s="32"/>
      <c r="X31" s="32"/>
      <c r="Y31" s="32"/>
      <c r="Z31" s="32"/>
      <c r="AA31" s="32"/>
      <c r="AF31" s="167"/>
      <c r="AG31" s="167"/>
    </row>
    <row r="32" spans="1:37" x14ac:dyDescent="0.25">
      <c r="A32" s="40" t="e">
        <f t="shared" si="1"/>
        <v>#N/A</v>
      </c>
      <c r="B32" s="37" t="e">
        <f t="shared" si="4"/>
        <v>#N/A</v>
      </c>
      <c r="C32" s="38">
        <f t="shared" si="2"/>
        <v>1</v>
      </c>
      <c r="D32" s="39" t="e">
        <f t="shared" si="5"/>
        <v>#N/A</v>
      </c>
      <c r="E32" s="40" t="e">
        <f t="shared" si="3"/>
        <v>#N/A</v>
      </c>
      <c r="F32" s="25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36"/>
      <c r="S32" s="36"/>
      <c r="T32" s="26"/>
      <c r="U32" s="26"/>
      <c r="V32" s="28"/>
      <c r="W32" s="26"/>
      <c r="X32" s="26"/>
      <c r="Y32" s="26"/>
      <c r="Z32" s="26"/>
      <c r="AA32" s="26"/>
      <c r="AF32" s="167"/>
      <c r="AG32" s="167"/>
    </row>
    <row r="33" spans="1:33" x14ac:dyDescent="0.25">
      <c r="A33" s="40" t="e">
        <f t="shared" si="1"/>
        <v>#N/A</v>
      </c>
      <c r="B33" s="37" t="e">
        <f t="shared" si="4"/>
        <v>#N/A</v>
      </c>
      <c r="C33" s="38">
        <f t="shared" si="2"/>
        <v>1</v>
      </c>
      <c r="D33" s="39" t="e">
        <f t="shared" si="5"/>
        <v>#N/A</v>
      </c>
      <c r="E33" s="40" t="e">
        <f t="shared" si="3"/>
        <v>#N/A</v>
      </c>
      <c r="F33" s="31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41"/>
      <c r="S33" s="41"/>
      <c r="T33" s="32"/>
      <c r="U33" s="32"/>
      <c r="V33" s="33"/>
      <c r="W33" s="32"/>
      <c r="X33" s="32"/>
      <c r="Y33" s="32"/>
      <c r="Z33" s="32"/>
      <c r="AA33" s="32"/>
      <c r="AF33" s="167"/>
      <c r="AG33" s="167"/>
    </row>
    <row r="34" spans="1:33" x14ac:dyDescent="0.25">
      <c r="A34" s="40" t="e">
        <f t="shared" ref="A34:A65" si="6">VLOOKUP(I34,DDEPM_USERS,2,FALSE)</f>
        <v>#N/A</v>
      </c>
      <c r="B34" s="37" t="e">
        <f t="shared" si="4"/>
        <v>#N/A</v>
      </c>
      <c r="C34" s="38">
        <f t="shared" ref="C34:C65" si="7">S34-R34+1</f>
        <v>1</v>
      </c>
      <c r="D34" s="39" t="e">
        <f t="shared" si="5"/>
        <v>#N/A</v>
      </c>
      <c r="E34" s="40" t="e">
        <f t="shared" ref="E34:E65" si="8">D34*Z34</f>
        <v>#N/A</v>
      </c>
      <c r="F34" s="25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36"/>
      <c r="S34" s="36"/>
      <c r="T34" s="26"/>
      <c r="U34" s="26"/>
      <c r="V34" s="28"/>
      <c r="W34" s="26"/>
      <c r="X34" s="26"/>
      <c r="Y34" s="26"/>
      <c r="Z34" s="26"/>
      <c r="AA34" s="26"/>
      <c r="AF34" s="167"/>
      <c r="AG34" s="167"/>
    </row>
    <row r="35" spans="1:33" x14ac:dyDescent="0.25">
      <c r="A35" s="40" t="e">
        <f t="shared" si="6"/>
        <v>#N/A</v>
      </c>
      <c r="B35" s="37" t="e">
        <f t="shared" si="4"/>
        <v>#N/A</v>
      </c>
      <c r="C35" s="38">
        <f t="shared" si="7"/>
        <v>1</v>
      </c>
      <c r="D35" s="39" t="e">
        <f t="shared" si="5"/>
        <v>#N/A</v>
      </c>
      <c r="E35" s="40" t="e">
        <f t="shared" si="8"/>
        <v>#N/A</v>
      </c>
      <c r="F35" s="31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41"/>
      <c r="S35" s="41"/>
      <c r="T35" s="32"/>
      <c r="U35" s="32"/>
      <c r="V35" s="33"/>
      <c r="W35" s="32"/>
      <c r="X35" s="32"/>
      <c r="Y35" s="32"/>
      <c r="Z35" s="32"/>
      <c r="AA35" s="32"/>
      <c r="AF35" s="167"/>
      <c r="AG35" s="167"/>
    </row>
    <row r="36" spans="1:33" x14ac:dyDescent="0.25">
      <c r="A36" s="40" t="e">
        <f t="shared" si="6"/>
        <v>#N/A</v>
      </c>
      <c r="B36" s="37" t="e">
        <f t="shared" si="4"/>
        <v>#N/A</v>
      </c>
      <c r="C36" s="38">
        <f t="shared" si="7"/>
        <v>1</v>
      </c>
      <c r="D36" s="39" t="e">
        <f t="shared" si="5"/>
        <v>#N/A</v>
      </c>
      <c r="E36" s="40" t="e">
        <f t="shared" si="8"/>
        <v>#N/A</v>
      </c>
      <c r="F36" s="25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36"/>
      <c r="S36" s="36"/>
      <c r="T36" s="26"/>
      <c r="U36" s="26"/>
      <c r="V36" s="28"/>
      <c r="W36" s="26"/>
      <c r="X36" s="26"/>
      <c r="Y36" s="26"/>
      <c r="Z36" s="26"/>
      <c r="AA36" s="26"/>
      <c r="AF36" s="167"/>
      <c r="AG36" s="167"/>
    </row>
    <row r="37" spans="1:33" x14ac:dyDescent="0.25">
      <c r="A37" s="40" t="e">
        <f t="shared" si="6"/>
        <v>#N/A</v>
      </c>
      <c r="B37" s="37" t="e">
        <f t="shared" si="4"/>
        <v>#N/A</v>
      </c>
      <c r="C37" s="38">
        <f t="shared" si="7"/>
        <v>1</v>
      </c>
      <c r="D37" s="39" t="e">
        <f t="shared" si="5"/>
        <v>#N/A</v>
      </c>
      <c r="E37" s="40" t="e">
        <f t="shared" si="8"/>
        <v>#N/A</v>
      </c>
      <c r="F37" s="31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41"/>
      <c r="S37" s="41"/>
      <c r="T37" s="32"/>
      <c r="U37" s="32"/>
      <c r="V37" s="33"/>
      <c r="W37" s="32"/>
      <c r="X37" s="32"/>
      <c r="Y37" s="32"/>
      <c r="Z37" s="32"/>
      <c r="AA37" s="32"/>
      <c r="AF37" s="167"/>
      <c r="AG37" s="167"/>
    </row>
    <row r="38" spans="1:33" x14ac:dyDescent="0.25">
      <c r="A38" s="40" t="e">
        <f t="shared" si="6"/>
        <v>#N/A</v>
      </c>
      <c r="B38" s="37" t="e">
        <f t="shared" si="4"/>
        <v>#N/A</v>
      </c>
      <c r="C38" s="38">
        <f t="shared" si="7"/>
        <v>1</v>
      </c>
      <c r="D38" s="39" t="e">
        <f t="shared" si="5"/>
        <v>#N/A</v>
      </c>
      <c r="E38" s="40" t="e">
        <f t="shared" si="8"/>
        <v>#N/A</v>
      </c>
      <c r="F38" s="25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36"/>
      <c r="S38" s="36"/>
      <c r="T38" s="26"/>
      <c r="U38" s="26"/>
      <c r="V38" s="28"/>
      <c r="W38" s="26"/>
      <c r="X38" s="26"/>
      <c r="Y38" s="26"/>
      <c r="Z38" s="26"/>
      <c r="AA38" s="26"/>
      <c r="AF38" s="167"/>
      <c r="AG38" s="167"/>
    </row>
    <row r="39" spans="1:33" x14ac:dyDescent="0.25">
      <c r="A39" s="40" t="e">
        <f t="shared" si="6"/>
        <v>#N/A</v>
      </c>
      <c r="B39" s="37" t="e">
        <f t="shared" si="4"/>
        <v>#N/A</v>
      </c>
      <c r="C39" s="38">
        <f t="shared" si="7"/>
        <v>1</v>
      </c>
      <c r="D39" s="39" t="e">
        <f t="shared" si="5"/>
        <v>#N/A</v>
      </c>
      <c r="E39" s="40" t="e">
        <f t="shared" si="8"/>
        <v>#N/A</v>
      </c>
      <c r="F39" s="31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41"/>
      <c r="S39" s="41"/>
      <c r="T39" s="32"/>
      <c r="U39" s="32"/>
      <c r="V39" s="33"/>
      <c r="W39" s="32"/>
      <c r="X39" s="32"/>
      <c r="Y39" s="32"/>
      <c r="Z39" s="32"/>
      <c r="AA39" s="32"/>
      <c r="AF39" s="167"/>
      <c r="AG39" s="167"/>
    </row>
    <row r="40" spans="1:33" x14ac:dyDescent="0.25">
      <c r="A40" s="40" t="e">
        <f t="shared" si="6"/>
        <v>#N/A</v>
      </c>
      <c r="B40" s="37" t="e">
        <f t="shared" si="4"/>
        <v>#N/A</v>
      </c>
      <c r="C40" s="38">
        <f t="shared" si="7"/>
        <v>1</v>
      </c>
      <c r="D40" s="39" t="e">
        <f t="shared" si="5"/>
        <v>#N/A</v>
      </c>
      <c r="E40" s="40" t="e">
        <f t="shared" si="8"/>
        <v>#N/A</v>
      </c>
      <c r="F40" s="25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36"/>
      <c r="S40" s="36"/>
      <c r="T40" s="26"/>
      <c r="U40" s="26"/>
      <c r="V40" s="28"/>
      <c r="W40" s="26"/>
      <c r="X40" s="26"/>
      <c r="Y40" s="26"/>
      <c r="Z40" s="26"/>
      <c r="AA40" s="26"/>
      <c r="AF40" s="167"/>
      <c r="AG40" s="167"/>
    </row>
    <row r="41" spans="1:33" x14ac:dyDescent="0.25">
      <c r="A41" s="40" t="e">
        <f t="shared" si="6"/>
        <v>#N/A</v>
      </c>
      <c r="B41" s="37" t="e">
        <f t="shared" si="4"/>
        <v>#N/A</v>
      </c>
      <c r="C41" s="38">
        <f t="shared" si="7"/>
        <v>1</v>
      </c>
      <c r="D41" s="39" t="e">
        <f t="shared" si="5"/>
        <v>#N/A</v>
      </c>
      <c r="E41" s="40" t="e">
        <f t="shared" si="8"/>
        <v>#N/A</v>
      </c>
      <c r="F41" s="31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41"/>
      <c r="S41" s="41"/>
      <c r="T41" s="32"/>
      <c r="U41" s="32"/>
      <c r="V41" s="33"/>
      <c r="W41" s="32"/>
      <c r="X41" s="32"/>
      <c r="Y41" s="32"/>
      <c r="Z41" s="32"/>
      <c r="AA41" s="32"/>
      <c r="AF41" s="167"/>
      <c r="AG41" s="167"/>
    </row>
    <row r="42" spans="1:33" x14ac:dyDescent="0.25">
      <c r="A42" s="40" t="e">
        <f t="shared" si="6"/>
        <v>#N/A</v>
      </c>
      <c r="B42" s="37" t="e">
        <f t="shared" si="4"/>
        <v>#N/A</v>
      </c>
      <c r="C42" s="38">
        <f t="shared" si="7"/>
        <v>1</v>
      </c>
      <c r="D42" s="39" t="e">
        <f t="shared" si="5"/>
        <v>#N/A</v>
      </c>
      <c r="E42" s="40" t="e">
        <f t="shared" si="8"/>
        <v>#N/A</v>
      </c>
      <c r="F42" s="25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36"/>
      <c r="S42" s="36"/>
      <c r="T42" s="26"/>
      <c r="U42" s="26"/>
      <c r="V42" s="28"/>
      <c r="W42" s="26"/>
      <c r="X42" s="26"/>
      <c r="Y42" s="26"/>
      <c r="Z42" s="26"/>
      <c r="AA42" s="26"/>
    </row>
    <row r="43" spans="1:33" x14ac:dyDescent="0.25">
      <c r="A43" s="40" t="e">
        <f t="shared" si="6"/>
        <v>#N/A</v>
      </c>
      <c r="B43" s="37" t="e">
        <f t="shared" si="4"/>
        <v>#N/A</v>
      </c>
      <c r="C43" s="38">
        <f t="shared" si="7"/>
        <v>1</v>
      </c>
      <c r="D43" s="39" t="e">
        <f t="shared" si="5"/>
        <v>#N/A</v>
      </c>
      <c r="E43" s="40" t="e">
        <f t="shared" si="8"/>
        <v>#N/A</v>
      </c>
      <c r="F43" s="31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41"/>
      <c r="S43" s="41"/>
      <c r="T43" s="32"/>
      <c r="U43" s="32"/>
      <c r="V43" s="33"/>
      <c r="W43" s="32"/>
      <c r="X43" s="32"/>
      <c r="Y43" s="32"/>
      <c r="Z43" s="32"/>
      <c r="AA43" s="32"/>
    </row>
    <row r="44" spans="1:33" x14ac:dyDescent="0.25">
      <c r="A44" s="40" t="e">
        <f t="shared" si="6"/>
        <v>#N/A</v>
      </c>
      <c r="B44" s="37" t="e">
        <f t="shared" si="4"/>
        <v>#N/A</v>
      </c>
      <c r="C44" s="38">
        <f t="shared" si="7"/>
        <v>1</v>
      </c>
      <c r="D44" s="39" t="e">
        <f t="shared" si="5"/>
        <v>#N/A</v>
      </c>
      <c r="E44" s="40" t="e">
        <f t="shared" si="8"/>
        <v>#N/A</v>
      </c>
      <c r="F44" s="25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36"/>
      <c r="S44" s="36"/>
      <c r="T44" s="26"/>
      <c r="U44" s="26"/>
      <c r="V44" s="28"/>
      <c r="W44" s="26"/>
      <c r="X44" s="26"/>
      <c r="Y44" s="26"/>
      <c r="Z44" s="26"/>
      <c r="AA44" s="26"/>
    </row>
    <row r="45" spans="1:33" x14ac:dyDescent="0.25">
      <c r="A45" s="40" t="e">
        <f t="shared" si="6"/>
        <v>#N/A</v>
      </c>
      <c r="B45" s="37" t="e">
        <f t="shared" si="4"/>
        <v>#N/A</v>
      </c>
      <c r="C45" s="38">
        <f t="shared" si="7"/>
        <v>1</v>
      </c>
      <c r="D45" s="39" t="e">
        <f t="shared" si="5"/>
        <v>#N/A</v>
      </c>
      <c r="E45" s="40" t="e">
        <f t="shared" si="8"/>
        <v>#N/A</v>
      </c>
      <c r="F45" s="31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41"/>
      <c r="S45" s="41"/>
      <c r="T45" s="32"/>
      <c r="U45" s="32"/>
      <c r="V45" s="33"/>
      <c r="W45" s="32"/>
      <c r="X45" s="32"/>
      <c r="Y45" s="32"/>
      <c r="Z45" s="32"/>
      <c r="AA45" s="32"/>
    </row>
    <row r="46" spans="1:33" x14ac:dyDescent="0.25">
      <c r="A46" s="40" t="e">
        <f t="shared" si="6"/>
        <v>#N/A</v>
      </c>
      <c r="B46" s="37" t="e">
        <f t="shared" si="4"/>
        <v>#N/A</v>
      </c>
      <c r="C46" s="38">
        <f t="shared" si="7"/>
        <v>1</v>
      </c>
      <c r="D46" s="39" t="e">
        <f t="shared" si="5"/>
        <v>#N/A</v>
      </c>
      <c r="E46" s="40" t="e">
        <f t="shared" si="8"/>
        <v>#N/A</v>
      </c>
      <c r="F46" s="25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36"/>
      <c r="S46" s="36"/>
      <c r="T46" s="26"/>
      <c r="U46" s="26"/>
      <c r="V46" s="28"/>
      <c r="W46" s="26"/>
      <c r="X46" s="26"/>
      <c r="Y46" s="26"/>
      <c r="Z46" s="26"/>
      <c r="AA46" s="26"/>
    </row>
    <row r="47" spans="1:33" x14ac:dyDescent="0.25">
      <c r="A47" s="40" t="e">
        <f t="shared" si="6"/>
        <v>#N/A</v>
      </c>
      <c r="B47" s="37" t="e">
        <f t="shared" si="4"/>
        <v>#N/A</v>
      </c>
      <c r="C47" s="38">
        <f t="shared" si="7"/>
        <v>1</v>
      </c>
      <c r="D47" s="39" t="e">
        <f t="shared" si="5"/>
        <v>#N/A</v>
      </c>
      <c r="E47" s="40" t="e">
        <f t="shared" si="8"/>
        <v>#N/A</v>
      </c>
      <c r="F47" s="31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41"/>
      <c r="S47" s="41"/>
      <c r="T47" s="32"/>
      <c r="U47" s="32"/>
      <c r="V47" s="33"/>
      <c r="W47" s="32"/>
      <c r="X47" s="32"/>
      <c r="Y47" s="32"/>
      <c r="Z47" s="32"/>
      <c r="AA47" s="32"/>
    </row>
    <row r="48" spans="1:33" x14ac:dyDescent="0.25">
      <c r="A48" s="40" t="e">
        <f t="shared" si="6"/>
        <v>#N/A</v>
      </c>
      <c r="B48" s="37" t="e">
        <f t="shared" si="4"/>
        <v>#N/A</v>
      </c>
      <c r="C48" s="38">
        <f t="shared" si="7"/>
        <v>1</v>
      </c>
      <c r="D48" s="39" t="e">
        <f t="shared" si="5"/>
        <v>#N/A</v>
      </c>
      <c r="E48" s="40" t="e">
        <f t="shared" si="8"/>
        <v>#N/A</v>
      </c>
      <c r="F48" s="25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36"/>
      <c r="S48" s="36"/>
      <c r="T48" s="26"/>
      <c r="U48" s="26"/>
      <c r="V48" s="28"/>
      <c r="W48" s="26"/>
      <c r="X48" s="26"/>
      <c r="Y48" s="26"/>
      <c r="Z48" s="26"/>
      <c r="AA48" s="26"/>
    </row>
    <row r="49" spans="1:27" x14ac:dyDescent="0.25">
      <c r="A49" s="40" t="e">
        <f t="shared" si="6"/>
        <v>#N/A</v>
      </c>
      <c r="B49" s="37" t="e">
        <f t="shared" si="4"/>
        <v>#N/A</v>
      </c>
      <c r="C49" s="38">
        <f t="shared" si="7"/>
        <v>1</v>
      </c>
      <c r="D49" s="39" t="e">
        <f t="shared" si="5"/>
        <v>#N/A</v>
      </c>
      <c r="E49" s="40" t="e">
        <f t="shared" si="8"/>
        <v>#N/A</v>
      </c>
      <c r="F49" s="31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41"/>
      <c r="S49" s="41"/>
      <c r="T49" s="32"/>
      <c r="U49" s="32"/>
      <c r="V49" s="33"/>
      <c r="W49" s="32"/>
      <c r="X49" s="32"/>
      <c r="Y49" s="32"/>
      <c r="Z49" s="32"/>
      <c r="AA49" s="32"/>
    </row>
    <row r="50" spans="1:27" x14ac:dyDescent="0.25">
      <c r="A50" s="40" t="e">
        <f t="shared" si="6"/>
        <v>#N/A</v>
      </c>
      <c r="B50" s="37" t="e">
        <f t="shared" si="4"/>
        <v>#N/A</v>
      </c>
      <c r="C50" s="38">
        <f t="shared" si="7"/>
        <v>1</v>
      </c>
      <c r="D50" s="39" t="e">
        <f t="shared" si="5"/>
        <v>#N/A</v>
      </c>
      <c r="E50" s="40" t="e">
        <f t="shared" si="8"/>
        <v>#N/A</v>
      </c>
      <c r="F50" s="25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36"/>
      <c r="S50" s="36"/>
      <c r="T50" s="26"/>
      <c r="U50" s="26"/>
      <c r="V50" s="28"/>
      <c r="W50" s="26"/>
      <c r="X50" s="26"/>
      <c r="Y50" s="26"/>
      <c r="Z50" s="26"/>
      <c r="AA50" s="26"/>
    </row>
    <row r="51" spans="1:27" x14ac:dyDescent="0.25">
      <c r="A51" s="40" t="e">
        <f t="shared" si="6"/>
        <v>#N/A</v>
      </c>
      <c r="B51" s="37" t="e">
        <f t="shared" si="4"/>
        <v>#N/A</v>
      </c>
      <c r="C51" s="38">
        <f t="shared" si="7"/>
        <v>1</v>
      </c>
      <c r="D51" s="39" t="e">
        <f t="shared" si="5"/>
        <v>#N/A</v>
      </c>
      <c r="E51" s="40" t="e">
        <f t="shared" si="8"/>
        <v>#N/A</v>
      </c>
      <c r="F51" s="31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41"/>
      <c r="S51" s="41"/>
      <c r="T51" s="32"/>
      <c r="U51" s="32"/>
      <c r="V51" s="33"/>
      <c r="W51" s="32"/>
      <c r="X51" s="32"/>
      <c r="Y51" s="32"/>
      <c r="Z51" s="32"/>
      <c r="AA51" s="32"/>
    </row>
    <row r="52" spans="1:27" x14ac:dyDescent="0.25">
      <c r="A52" s="40" t="e">
        <f t="shared" si="6"/>
        <v>#N/A</v>
      </c>
      <c r="B52" s="37" t="e">
        <f t="shared" si="4"/>
        <v>#N/A</v>
      </c>
      <c r="C52" s="38">
        <f t="shared" si="7"/>
        <v>1</v>
      </c>
      <c r="D52" s="39" t="e">
        <f t="shared" si="5"/>
        <v>#N/A</v>
      </c>
      <c r="E52" s="40" t="e">
        <f t="shared" si="8"/>
        <v>#N/A</v>
      </c>
      <c r="F52" s="25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36"/>
      <c r="S52" s="36"/>
      <c r="T52" s="26"/>
      <c r="U52" s="26"/>
      <c r="V52" s="28"/>
      <c r="W52" s="26"/>
      <c r="X52" s="26"/>
      <c r="Y52" s="26"/>
      <c r="Z52" s="26"/>
      <c r="AA52" s="26"/>
    </row>
    <row r="53" spans="1:27" x14ac:dyDescent="0.25">
      <c r="A53" s="40" t="e">
        <f t="shared" si="6"/>
        <v>#N/A</v>
      </c>
      <c r="B53" s="37" t="e">
        <f t="shared" si="4"/>
        <v>#N/A</v>
      </c>
      <c r="C53" s="38">
        <f t="shared" si="7"/>
        <v>1</v>
      </c>
      <c r="D53" s="39" t="e">
        <f t="shared" si="5"/>
        <v>#N/A</v>
      </c>
      <c r="E53" s="40" t="e">
        <f t="shared" si="8"/>
        <v>#N/A</v>
      </c>
      <c r="F53" s="31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41"/>
      <c r="S53" s="41"/>
      <c r="T53" s="32"/>
      <c r="U53" s="32"/>
      <c r="V53" s="33"/>
      <c r="W53" s="32"/>
      <c r="X53" s="32"/>
      <c r="Y53" s="32"/>
      <c r="Z53" s="32"/>
      <c r="AA53" s="32"/>
    </row>
    <row r="54" spans="1:27" x14ac:dyDescent="0.25">
      <c r="A54" s="40" t="e">
        <f t="shared" si="6"/>
        <v>#N/A</v>
      </c>
      <c r="B54" s="37" t="e">
        <f t="shared" si="4"/>
        <v>#N/A</v>
      </c>
      <c r="C54" s="38">
        <f t="shared" si="7"/>
        <v>1</v>
      </c>
      <c r="D54" s="39" t="e">
        <f t="shared" si="5"/>
        <v>#N/A</v>
      </c>
      <c r="E54" s="40" t="e">
        <f t="shared" si="8"/>
        <v>#N/A</v>
      </c>
      <c r="F54" s="25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36"/>
      <c r="S54" s="36"/>
      <c r="T54" s="26"/>
      <c r="U54" s="26"/>
      <c r="V54" s="28"/>
      <c r="W54" s="26"/>
      <c r="X54" s="26"/>
      <c r="Y54" s="26"/>
      <c r="Z54" s="26"/>
      <c r="AA54" s="26"/>
    </row>
    <row r="55" spans="1:27" x14ac:dyDescent="0.25">
      <c r="A55" s="40" t="e">
        <f t="shared" si="6"/>
        <v>#N/A</v>
      </c>
      <c r="B55" s="37" t="e">
        <f t="shared" si="4"/>
        <v>#N/A</v>
      </c>
      <c r="C55" s="38">
        <f t="shared" si="7"/>
        <v>1</v>
      </c>
      <c r="D55" s="39" t="e">
        <f t="shared" si="5"/>
        <v>#N/A</v>
      </c>
      <c r="E55" s="40" t="e">
        <f t="shared" si="8"/>
        <v>#N/A</v>
      </c>
      <c r="F55" s="31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41"/>
      <c r="S55" s="41"/>
      <c r="T55" s="32"/>
      <c r="U55" s="32"/>
      <c r="V55" s="33"/>
      <c r="W55" s="32"/>
      <c r="X55" s="32"/>
      <c r="Y55" s="32"/>
      <c r="Z55" s="32"/>
      <c r="AA55" s="32"/>
    </row>
    <row r="56" spans="1:27" x14ac:dyDescent="0.25">
      <c r="A56" s="40" t="e">
        <f t="shared" si="6"/>
        <v>#N/A</v>
      </c>
      <c r="B56" s="37" t="e">
        <f t="shared" si="4"/>
        <v>#N/A</v>
      </c>
      <c r="C56" s="38">
        <f t="shared" si="7"/>
        <v>1</v>
      </c>
      <c r="D56" s="39" t="e">
        <f t="shared" si="5"/>
        <v>#N/A</v>
      </c>
      <c r="E56" s="40" t="e">
        <f t="shared" si="8"/>
        <v>#N/A</v>
      </c>
      <c r="F56" s="25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36"/>
      <c r="S56" s="36"/>
      <c r="T56" s="26"/>
      <c r="U56" s="26"/>
      <c r="V56" s="28"/>
      <c r="W56" s="26"/>
      <c r="X56" s="26"/>
      <c r="Y56" s="26"/>
      <c r="Z56" s="26"/>
      <c r="AA56" s="26"/>
    </row>
    <row r="57" spans="1:27" x14ac:dyDescent="0.25">
      <c r="A57" s="40" t="e">
        <f t="shared" si="6"/>
        <v>#N/A</v>
      </c>
      <c r="B57" s="37" t="e">
        <f t="shared" si="4"/>
        <v>#N/A</v>
      </c>
      <c r="C57" s="38">
        <f t="shared" si="7"/>
        <v>1</v>
      </c>
      <c r="D57" s="39" t="e">
        <f t="shared" si="5"/>
        <v>#N/A</v>
      </c>
      <c r="E57" s="40" t="e">
        <f t="shared" si="8"/>
        <v>#N/A</v>
      </c>
      <c r="F57" s="31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41"/>
      <c r="S57" s="41"/>
      <c r="T57" s="32"/>
      <c r="U57" s="32"/>
      <c r="V57" s="33"/>
      <c r="W57" s="32"/>
      <c r="X57" s="32"/>
      <c r="Y57" s="32"/>
      <c r="Z57" s="32"/>
      <c r="AA57" s="32"/>
    </row>
    <row r="58" spans="1:27" x14ac:dyDescent="0.25">
      <c r="A58" s="40" t="e">
        <f t="shared" si="6"/>
        <v>#N/A</v>
      </c>
      <c r="B58" s="37" t="e">
        <f t="shared" si="4"/>
        <v>#N/A</v>
      </c>
      <c r="C58" s="38">
        <f t="shared" si="7"/>
        <v>1</v>
      </c>
      <c r="D58" s="39" t="e">
        <f t="shared" si="5"/>
        <v>#N/A</v>
      </c>
      <c r="E58" s="40" t="e">
        <f t="shared" si="8"/>
        <v>#N/A</v>
      </c>
      <c r="F58" s="25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36"/>
      <c r="S58" s="36"/>
      <c r="T58" s="26"/>
      <c r="U58" s="26"/>
      <c r="V58" s="28"/>
      <c r="W58" s="26"/>
      <c r="X58" s="26"/>
      <c r="Y58" s="26"/>
      <c r="Z58" s="26"/>
      <c r="AA58" s="26"/>
    </row>
    <row r="59" spans="1:27" x14ac:dyDescent="0.25">
      <c r="A59" s="40" t="e">
        <f t="shared" si="6"/>
        <v>#N/A</v>
      </c>
      <c r="B59" s="37" t="e">
        <f t="shared" si="4"/>
        <v>#N/A</v>
      </c>
      <c r="C59" s="38">
        <f t="shared" si="7"/>
        <v>1</v>
      </c>
      <c r="D59" s="39" t="e">
        <f t="shared" si="5"/>
        <v>#N/A</v>
      </c>
      <c r="E59" s="40" t="e">
        <f t="shared" si="8"/>
        <v>#N/A</v>
      </c>
      <c r="F59" s="31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41"/>
      <c r="S59" s="41"/>
      <c r="T59" s="32"/>
      <c r="U59" s="32"/>
      <c r="V59" s="33"/>
      <c r="W59" s="32"/>
      <c r="X59" s="32"/>
      <c r="Y59" s="32"/>
      <c r="Z59" s="32"/>
      <c r="AA59" s="32"/>
    </row>
    <row r="60" spans="1:27" x14ac:dyDescent="0.25">
      <c r="A60" s="40" t="e">
        <f t="shared" si="6"/>
        <v>#N/A</v>
      </c>
      <c r="B60" s="37" t="e">
        <f t="shared" si="4"/>
        <v>#N/A</v>
      </c>
      <c r="C60" s="38">
        <f t="shared" si="7"/>
        <v>1</v>
      </c>
      <c r="D60" s="39" t="e">
        <f t="shared" si="5"/>
        <v>#N/A</v>
      </c>
      <c r="E60" s="40" t="e">
        <f t="shared" si="8"/>
        <v>#N/A</v>
      </c>
      <c r="F60" s="25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36"/>
      <c r="S60" s="36"/>
      <c r="T60" s="26"/>
      <c r="U60" s="26"/>
      <c r="V60" s="28"/>
      <c r="W60" s="26"/>
      <c r="X60" s="26"/>
      <c r="Y60" s="26"/>
      <c r="Z60" s="26"/>
      <c r="AA60" s="26"/>
    </row>
    <row r="61" spans="1:27" x14ac:dyDescent="0.25">
      <c r="A61" s="40" t="e">
        <f t="shared" si="6"/>
        <v>#N/A</v>
      </c>
      <c r="B61" s="37" t="e">
        <f t="shared" si="4"/>
        <v>#N/A</v>
      </c>
      <c r="C61" s="38">
        <f t="shared" si="7"/>
        <v>1</v>
      </c>
      <c r="D61" s="39" t="e">
        <f t="shared" si="5"/>
        <v>#N/A</v>
      </c>
      <c r="E61" s="40" t="e">
        <f t="shared" si="8"/>
        <v>#N/A</v>
      </c>
      <c r="F61" s="31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41"/>
      <c r="S61" s="41"/>
      <c r="T61" s="32"/>
      <c r="U61" s="32"/>
      <c r="V61" s="33"/>
      <c r="W61" s="32"/>
      <c r="X61" s="32"/>
      <c r="Y61" s="32"/>
      <c r="Z61" s="32"/>
      <c r="AA61" s="32"/>
    </row>
    <row r="62" spans="1:27" x14ac:dyDescent="0.25">
      <c r="A62" s="40" t="e">
        <f t="shared" si="6"/>
        <v>#N/A</v>
      </c>
      <c r="B62" s="37" t="e">
        <f t="shared" si="4"/>
        <v>#N/A</v>
      </c>
      <c r="C62" s="38">
        <f t="shared" si="7"/>
        <v>1</v>
      </c>
      <c r="D62" s="39" t="e">
        <f t="shared" si="5"/>
        <v>#N/A</v>
      </c>
      <c r="E62" s="40" t="e">
        <f t="shared" si="8"/>
        <v>#N/A</v>
      </c>
      <c r="F62" s="25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36"/>
      <c r="S62" s="36"/>
      <c r="T62" s="26"/>
      <c r="U62" s="26"/>
      <c r="V62" s="28"/>
      <c r="W62" s="26"/>
      <c r="X62" s="26"/>
      <c r="Y62" s="26"/>
      <c r="Z62" s="26"/>
      <c r="AA62" s="26"/>
    </row>
    <row r="63" spans="1:27" x14ac:dyDescent="0.25">
      <c r="A63" s="40" t="e">
        <f t="shared" si="6"/>
        <v>#N/A</v>
      </c>
      <c r="B63" s="37" t="e">
        <f t="shared" si="4"/>
        <v>#N/A</v>
      </c>
      <c r="C63" s="38">
        <f t="shared" si="7"/>
        <v>1</v>
      </c>
      <c r="D63" s="39" t="e">
        <f t="shared" si="5"/>
        <v>#N/A</v>
      </c>
      <c r="E63" s="40" t="e">
        <f t="shared" si="8"/>
        <v>#N/A</v>
      </c>
      <c r="F63" s="31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41"/>
      <c r="S63" s="41"/>
      <c r="T63" s="32"/>
      <c r="U63" s="32"/>
      <c r="V63" s="33"/>
      <c r="W63" s="32"/>
      <c r="X63" s="32"/>
      <c r="Y63" s="32"/>
      <c r="Z63" s="32"/>
      <c r="AA63" s="32"/>
    </row>
    <row r="64" spans="1:27" x14ac:dyDescent="0.25">
      <c r="A64" s="40" t="e">
        <f t="shared" si="6"/>
        <v>#N/A</v>
      </c>
      <c r="B64" s="37" t="e">
        <f t="shared" si="4"/>
        <v>#N/A</v>
      </c>
      <c r="C64" s="38">
        <f t="shared" si="7"/>
        <v>1</v>
      </c>
      <c r="D64" s="39" t="e">
        <f t="shared" si="5"/>
        <v>#N/A</v>
      </c>
      <c r="E64" s="40" t="e">
        <f t="shared" si="8"/>
        <v>#N/A</v>
      </c>
      <c r="F64" s="25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36"/>
      <c r="S64" s="36"/>
      <c r="T64" s="26"/>
      <c r="U64" s="26"/>
      <c r="V64" s="28"/>
      <c r="W64" s="26"/>
      <c r="X64" s="26"/>
      <c r="Y64" s="26"/>
      <c r="Z64" s="26"/>
      <c r="AA64" s="26"/>
    </row>
    <row r="65" spans="1:27" x14ac:dyDescent="0.25">
      <c r="A65" s="40" t="e">
        <f t="shared" si="6"/>
        <v>#N/A</v>
      </c>
      <c r="B65" s="37" t="e">
        <f t="shared" si="4"/>
        <v>#N/A</v>
      </c>
      <c r="C65" s="38">
        <f t="shared" si="7"/>
        <v>1</v>
      </c>
      <c r="D65" s="39" t="e">
        <f t="shared" si="5"/>
        <v>#N/A</v>
      </c>
      <c r="E65" s="40" t="e">
        <f t="shared" si="8"/>
        <v>#N/A</v>
      </c>
      <c r="F65" s="31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41"/>
      <c r="S65" s="41"/>
      <c r="T65" s="32"/>
      <c r="U65" s="32"/>
      <c r="V65" s="33"/>
      <c r="W65" s="32"/>
      <c r="X65" s="32"/>
      <c r="Y65" s="32"/>
      <c r="Z65" s="32"/>
      <c r="AA65" s="32"/>
    </row>
    <row r="66" spans="1:27" x14ac:dyDescent="0.25">
      <c r="A66" s="40" t="e">
        <f t="shared" ref="A66:A97" si="9">VLOOKUP(I66,DDEPM_USERS,2,FALSE)</f>
        <v>#N/A</v>
      </c>
      <c r="B66" s="37" t="e">
        <f t="shared" si="4"/>
        <v>#N/A</v>
      </c>
      <c r="C66" s="38">
        <f t="shared" ref="C66:C97" si="10">S66-R66+1</f>
        <v>1</v>
      </c>
      <c r="D66" s="39" t="e">
        <f t="shared" si="5"/>
        <v>#N/A</v>
      </c>
      <c r="E66" s="40" t="e">
        <f t="shared" ref="E66:E97" si="11">D66*Z66</f>
        <v>#N/A</v>
      </c>
      <c r="F66" s="25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36"/>
      <c r="S66" s="36"/>
      <c r="T66" s="26"/>
      <c r="U66" s="26"/>
      <c r="V66" s="28"/>
      <c r="W66" s="26"/>
      <c r="X66" s="26"/>
      <c r="Y66" s="26"/>
      <c r="Z66" s="26"/>
      <c r="AA66" s="26"/>
    </row>
    <row r="67" spans="1:27" x14ac:dyDescent="0.25">
      <c r="A67" s="40" t="e">
        <f t="shared" si="9"/>
        <v>#N/A</v>
      </c>
      <c r="B67" s="37" t="e">
        <f t="shared" si="4"/>
        <v>#N/A</v>
      </c>
      <c r="C67" s="38">
        <f t="shared" si="10"/>
        <v>1</v>
      </c>
      <c r="D67" s="39" t="e">
        <f t="shared" si="5"/>
        <v>#N/A</v>
      </c>
      <c r="E67" s="40" t="e">
        <f t="shared" si="11"/>
        <v>#N/A</v>
      </c>
      <c r="F67" s="31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41"/>
      <c r="S67" s="41"/>
      <c r="T67" s="32"/>
      <c r="U67" s="32"/>
      <c r="V67" s="33"/>
      <c r="W67" s="32"/>
      <c r="X67" s="32"/>
      <c r="Y67" s="32"/>
      <c r="Z67" s="32"/>
      <c r="AA67" s="32"/>
    </row>
    <row r="68" spans="1:27" x14ac:dyDescent="0.25">
      <c r="A68" s="40" t="e">
        <f t="shared" si="9"/>
        <v>#N/A</v>
      </c>
      <c r="B68" s="37" t="e">
        <f t="shared" si="4"/>
        <v>#N/A</v>
      </c>
      <c r="C68" s="38">
        <f t="shared" si="10"/>
        <v>1</v>
      </c>
      <c r="D68" s="39" t="e">
        <f t="shared" si="5"/>
        <v>#N/A</v>
      </c>
      <c r="E68" s="40" t="e">
        <f t="shared" si="11"/>
        <v>#N/A</v>
      </c>
      <c r="F68" s="25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36"/>
      <c r="S68" s="36"/>
      <c r="T68" s="26"/>
      <c r="U68" s="26"/>
      <c r="V68" s="28"/>
      <c r="W68" s="26"/>
      <c r="X68" s="26"/>
      <c r="Y68" s="26"/>
      <c r="Z68" s="26"/>
      <c r="AA68" s="26"/>
    </row>
    <row r="69" spans="1:27" x14ac:dyDescent="0.25">
      <c r="A69" s="40" t="e">
        <f t="shared" si="9"/>
        <v>#N/A</v>
      </c>
      <c r="B69" s="37" t="e">
        <f t="shared" si="4"/>
        <v>#N/A</v>
      </c>
      <c r="C69" s="38">
        <f t="shared" si="10"/>
        <v>1</v>
      </c>
      <c r="D69" s="39" t="e">
        <f t="shared" si="5"/>
        <v>#N/A</v>
      </c>
      <c r="E69" s="40" t="e">
        <f t="shared" si="11"/>
        <v>#N/A</v>
      </c>
      <c r="F69" s="31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41"/>
      <c r="S69" s="41"/>
      <c r="T69" s="32"/>
      <c r="U69" s="32"/>
      <c r="V69" s="33"/>
      <c r="W69" s="32"/>
      <c r="X69" s="32"/>
      <c r="Y69" s="32"/>
      <c r="Z69" s="32"/>
      <c r="AA69" s="32"/>
    </row>
    <row r="70" spans="1:27" x14ac:dyDescent="0.25">
      <c r="A70" s="40" t="e">
        <f t="shared" si="9"/>
        <v>#N/A</v>
      </c>
      <c r="B70" s="37" t="e">
        <f t="shared" si="4"/>
        <v>#N/A</v>
      </c>
      <c r="C70" s="38">
        <f t="shared" si="10"/>
        <v>1</v>
      </c>
      <c r="D70" s="39" t="e">
        <f t="shared" si="5"/>
        <v>#N/A</v>
      </c>
      <c r="E70" s="40" t="e">
        <f t="shared" si="11"/>
        <v>#N/A</v>
      </c>
      <c r="F70" s="25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36"/>
      <c r="S70" s="36"/>
      <c r="T70" s="26"/>
      <c r="U70" s="26"/>
      <c r="V70" s="28"/>
      <c r="W70" s="26"/>
      <c r="X70" s="26"/>
      <c r="Y70" s="26"/>
      <c r="Z70" s="26"/>
      <c r="AA70" s="26"/>
    </row>
    <row r="71" spans="1:27" x14ac:dyDescent="0.25">
      <c r="A71" s="40" t="e">
        <f t="shared" si="9"/>
        <v>#N/A</v>
      </c>
      <c r="B71" s="37" t="e">
        <f t="shared" si="4"/>
        <v>#N/A</v>
      </c>
      <c r="C71" s="38">
        <f t="shared" si="10"/>
        <v>1</v>
      </c>
      <c r="D71" s="39" t="e">
        <f t="shared" si="5"/>
        <v>#N/A</v>
      </c>
      <c r="E71" s="40" t="e">
        <f t="shared" si="11"/>
        <v>#N/A</v>
      </c>
      <c r="F71" s="31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41"/>
      <c r="S71" s="41"/>
      <c r="T71" s="32"/>
      <c r="U71" s="32"/>
      <c r="V71" s="33"/>
      <c r="W71" s="32"/>
      <c r="X71" s="32"/>
      <c r="Y71" s="32"/>
      <c r="Z71" s="32"/>
      <c r="AA71" s="32"/>
    </row>
    <row r="72" spans="1:27" x14ac:dyDescent="0.25">
      <c r="A72" s="40" t="e">
        <f t="shared" si="9"/>
        <v>#N/A</v>
      </c>
      <c r="B72" s="37" t="e">
        <f t="shared" si="4"/>
        <v>#N/A</v>
      </c>
      <c r="C72" s="38">
        <f t="shared" si="10"/>
        <v>1</v>
      </c>
      <c r="D72" s="39" t="e">
        <f t="shared" si="5"/>
        <v>#N/A</v>
      </c>
      <c r="E72" s="40" t="e">
        <f t="shared" si="11"/>
        <v>#N/A</v>
      </c>
      <c r="F72" s="25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36"/>
      <c r="S72" s="36"/>
      <c r="T72" s="26"/>
      <c r="U72" s="26"/>
      <c r="V72" s="28"/>
      <c r="W72" s="26"/>
      <c r="X72" s="26"/>
      <c r="Y72" s="26"/>
      <c r="Z72" s="26"/>
      <c r="AA72" s="26"/>
    </row>
    <row r="73" spans="1:27" x14ac:dyDescent="0.25">
      <c r="A73" s="40" t="e">
        <f t="shared" si="9"/>
        <v>#N/A</v>
      </c>
      <c r="B73" s="37" t="e">
        <f t="shared" si="4"/>
        <v>#N/A</v>
      </c>
      <c r="C73" s="38">
        <f t="shared" si="10"/>
        <v>1</v>
      </c>
      <c r="D73" s="39" t="e">
        <f t="shared" si="5"/>
        <v>#N/A</v>
      </c>
      <c r="E73" s="40" t="e">
        <f t="shared" si="11"/>
        <v>#N/A</v>
      </c>
      <c r="F73" s="31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41"/>
      <c r="S73" s="41"/>
      <c r="T73" s="32"/>
      <c r="U73" s="32"/>
      <c r="V73" s="33"/>
      <c r="W73" s="32"/>
      <c r="X73" s="32"/>
      <c r="Y73" s="32"/>
      <c r="Z73" s="32"/>
      <c r="AA73" s="32"/>
    </row>
    <row r="74" spans="1:27" x14ac:dyDescent="0.25">
      <c r="A74" s="40" t="e">
        <f t="shared" si="9"/>
        <v>#N/A</v>
      </c>
      <c r="B74" s="37" t="e">
        <f t="shared" si="4"/>
        <v>#N/A</v>
      </c>
      <c r="C74" s="38">
        <f t="shared" si="10"/>
        <v>1</v>
      </c>
      <c r="D74" s="39" t="e">
        <f t="shared" si="5"/>
        <v>#N/A</v>
      </c>
      <c r="E74" s="40" t="e">
        <f t="shared" si="11"/>
        <v>#N/A</v>
      </c>
      <c r="F74" s="25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36"/>
      <c r="S74" s="36"/>
      <c r="T74" s="26"/>
      <c r="U74" s="26"/>
      <c r="V74" s="28"/>
      <c r="W74" s="26"/>
      <c r="X74" s="26"/>
      <c r="Y74" s="26"/>
      <c r="Z74" s="26"/>
      <c r="AA74" s="26"/>
    </row>
    <row r="75" spans="1:27" x14ac:dyDescent="0.25">
      <c r="A75" s="40" t="e">
        <f t="shared" si="9"/>
        <v>#N/A</v>
      </c>
      <c r="B75" s="37" t="e">
        <f t="shared" ref="B75:B138" si="12">VLOOKUP(T75,DELIV_CONV,2,FALSE)</f>
        <v>#N/A</v>
      </c>
      <c r="C75" s="38">
        <f t="shared" si="10"/>
        <v>1</v>
      </c>
      <c r="D75" s="39" t="e">
        <f t="shared" ref="D75:D138" si="13">Y75*B75*C75</f>
        <v>#N/A</v>
      </c>
      <c r="E75" s="40" t="e">
        <f t="shared" si="11"/>
        <v>#N/A</v>
      </c>
      <c r="F75" s="31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41"/>
      <c r="S75" s="41"/>
      <c r="T75" s="32"/>
      <c r="U75" s="32"/>
      <c r="V75" s="33"/>
      <c r="W75" s="32"/>
      <c r="X75" s="32"/>
      <c r="Y75" s="32"/>
      <c r="Z75" s="32"/>
      <c r="AA75" s="32"/>
    </row>
    <row r="76" spans="1:27" x14ac:dyDescent="0.25">
      <c r="A76" s="40" t="e">
        <f t="shared" si="9"/>
        <v>#N/A</v>
      </c>
      <c r="B76" s="37" t="e">
        <f t="shared" si="12"/>
        <v>#N/A</v>
      </c>
      <c r="C76" s="38">
        <f t="shared" si="10"/>
        <v>1</v>
      </c>
      <c r="D76" s="39" t="e">
        <f t="shared" si="13"/>
        <v>#N/A</v>
      </c>
      <c r="E76" s="40" t="e">
        <f t="shared" si="11"/>
        <v>#N/A</v>
      </c>
      <c r="F76" s="25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36"/>
      <c r="S76" s="36"/>
      <c r="T76" s="26"/>
      <c r="U76" s="26"/>
      <c r="V76" s="28"/>
      <c r="W76" s="26"/>
      <c r="X76" s="26"/>
      <c r="Y76" s="26"/>
      <c r="Z76" s="26"/>
      <c r="AA76" s="26"/>
    </row>
    <row r="77" spans="1:27" x14ac:dyDescent="0.25">
      <c r="A77" s="40" t="e">
        <f t="shared" si="9"/>
        <v>#N/A</v>
      </c>
      <c r="B77" s="37" t="e">
        <f t="shared" si="12"/>
        <v>#N/A</v>
      </c>
      <c r="C77" s="38">
        <f t="shared" si="10"/>
        <v>1</v>
      </c>
      <c r="D77" s="39" t="e">
        <f t="shared" si="13"/>
        <v>#N/A</v>
      </c>
      <c r="E77" s="40" t="e">
        <f t="shared" si="11"/>
        <v>#N/A</v>
      </c>
      <c r="F77" s="31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41"/>
      <c r="S77" s="41"/>
      <c r="T77" s="32"/>
      <c r="U77" s="32"/>
      <c r="V77" s="33"/>
      <c r="W77" s="32"/>
      <c r="X77" s="32"/>
      <c r="Y77" s="32"/>
      <c r="Z77" s="32"/>
      <c r="AA77" s="32"/>
    </row>
    <row r="78" spans="1:27" x14ac:dyDescent="0.25">
      <c r="A78" s="40" t="e">
        <f t="shared" si="9"/>
        <v>#N/A</v>
      </c>
      <c r="B78" s="37" t="e">
        <f t="shared" si="12"/>
        <v>#N/A</v>
      </c>
      <c r="C78" s="38">
        <f t="shared" si="10"/>
        <v>1</v>
      </c>
      <c r="D78" s="39" t="e">
        <f t="shared" si="13"/>
        <v>#N/A</v>
      </c>
      <c r="E78" s="40" t="e">
        <f t="shared" si="11"/>
        <v>#N/A</v>
      </c>
      <c r="F78" s="25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36"/>
      <c r="S78" s="36"/>
      <c r="T78" s="26"/>
      <c r="U78" s="26"/>
      <c r="V78" s="28"/>
      <c r="W78" s="26"/>
      <c r="X78" s="26"/>
      <c r="Y78" s="26"/>
      <c r="Z78" s="26"/>
      <c r="AA78" s="26"/>
    </row>
    <row r="79" spans="1:27" x14ac:dyDescent="0.25">
      <c r="A79" s="40" t="e">
        <f t="shared" si="9"/>
        <v>#N/A</v>
      </c>
      <c r="B79" s="37" t="e">
        <f t="shared" si="12"/>
        <v>#N/A</v>
      </c>
      <c r="C79" s="38">
        <f t="shared" si="10"/>
        <v>1</v>
      </c>
      <c r="D79" s="39" t="e">
        <f t="shared" si="13"/>
        <v>#N/A</v>
      </c>
      <c r="E79" s="40" t="e">
        <f t="shared" si="11"/>
        <v>#N/A</v>
      </c>
      <c r="F79" s="31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41"/>
      <c r="S79" s="41"/>
      <c r="T79" s="32"/>
      <c r="U79" s="32"/>
      <c r="V79" s="33"/>
      <c r="W79" s="32"/>
      <c r="X79" s="32"/>
      <c r="Y79" s="32"/>
      <c r="Z79" s="32"/>
      <c r="AA79" s="32"/>
    </row>
    <row r="80" spans="1:27" x14ac:dyDescent="0.25">
      <c r="A80" s="40" t="e">
        <f t="shared" si="9"/>
        <v>#N/A</v>
      </c>
      <c r="B80" s="37" t="e">
        <f t="shared" si="12"/>
        <v>#N/A</v>
      </c>
      <c r="C80" s="38">
        <f t="shared" si="10"/>
        <v>1</v>
      </c>
      <c r="D80" s="39" t="e">
        <f t="shared" si="13"/>
        <v>#N/A</v>
      </c>
      <c r="E80" s="40" t="e">
        <f t="shared" si="11"/>
        <v>#N/A</v>
      </c>
      <c r="F80" s="25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36"/>
      <c r="S80" s="36"/>
      <c r="T80" s="26"/>
      <c r="U80" s="26"/>
      <c r="V80" s="28"/>
      <c r="W80" s="26"/>
      <c r="X80" s="26"/>
      <c r="Y80" s="26"/>
      <c r="Z80" s="26"/>
      <c r="AA80" s="26"/>
    </row>
    <row r="81" spans="1:27" x14ac:dyDescent="0.25">
      <c r="A81" s="40" t="e">
        <f t="shared" si="9"/>
        <v>#N/A</v>
      </c>
      <c r="B81" s="37" t="e">
        <f t="shared" si="12"/>
        <v>#N/A</v>
      </c>
      <c r="C81" s="38">
        <f t="shared" si="10"/>
        <v>1</v>
      </c>
      <c r="D81" s="39" t="e">
        <f t="shared" si="13"/>
        <v>#N/A</v>
      </c>
      <c r="E81" s="40" t="e">
        <f t="shared" si="11"/>
        <v>#N/A</v>
      </c>
      <c r="F81" s="31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41"/>
      <c r="S81" s="41"/>
      <c r="T81" s="32"/>
      <c r="U81" s="32"/>
      <c r="V81" s="33"/>
      <c r="W81" s="32"/>
      <c r="X81" s="32"/>
      <c r="Y81" s="32"/>
      <c r="Z81" s="32"/>
      <c r="AA81" s="32"/>
    </row>
    <row r="82" spans="1:27" x14ac:dyDescent="0.25">
      <c r="A82" s="40" t="e">
        <f t="shared" si="9"/>
        <v>#N/A</v>
      </c>
      <c r="B82" s="37" t="e">
        <f t="shared" si="12"/>
        <v>#N/A</v>
      </c>
      <c r="C82" s="38">
        <f t="shared" si="10"/>
        <v>1</v>
      </c>
      <c r="D82" s="39" t="e">
        <f t="shared" si="13"/>
        <v>#N/A</v>
      </c>
      <c r="E82" s="40" t="e">
        <f t="shared" si="11"/>
        <v>#N/A</v>
      </c>
      <c r="F82" s="25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36"/>
      <c r="S82" s="36"/>
      <c r="T82" s="26"/>
      <c r="U82" s="26"/>
      <c r="V82" s="28"/>
      <c r="W82" s="26"/>
      <c r="X82" s="26"/>
      <c r="Y82" s="26"/>
      <c r="Z82" s="26"/>
      <c r="AA82" s="26"/>
    </row>
    <row r="83" spans="1:27" x14ac:dyDescent="0.25">
      <c r="A83" s="40" t="e">
        <f t="shared" si="9"/>
        <v>#N/A</v>
      </c>
      <c r="B83" s="37" t="e">
        <f t="shared" si="12"/>
        <v>#N/A</v>
      </c>
      <c r="C83" s="38">
        <f t="shared" si="10"/>
        <v>1</v>
      </c>
      <c r="D83" s="39" t="e">
        <f t="shared" si="13"/>
        <v>#N/A</v>
      </c>
      <c r="E83" s="40" t="e">
        <f t="shared" si="11"/>
        <v>#N/A</v>
      </c>
      <c r="F83" s="31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41"/>
      <c r="S83" s="41"/>
      <c r="T83" s="32"/>
      <c r="U83" s="32"/>
      <c r="V83" s="33"/>
      <c r="W83" s="32"/>
      <c r="X83" s="32"/>
      <c r="Y83" s="32"/>
      <c r="Z83" s="32"/>
      <c r="AA83" s="32"/>
    </row>
    <row r="84" spans="1:27" x14ac:dyDescent="0.25">
      <c r="A84" s="40" t="e">
        <f t="shared" si="9"/>
        <v>#N/A</v>
      </c>
      <c r="B84" s="37" t="e">
        <f t="shared" si="12"/>
        <v>#N/A</v>
      </c>
      <c r="C84" s="38">
        <f t="shared" si="10"/>
        <v>1</v>
      </c>
      <c r="D84" s="39" t="e">
        <f t="shared" si="13"/>
        <v>#N/A</v>
      </c>
      <c r="E84" s="40" t="e">
        <f t="shared" si="11"/>
        <v>#N/A</v>
      </c>
      <c r="F84" s="25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36"/>
      <c r="S84" s="36"/>
      <c r="T84" s="26"/>
      <c r="U84" s="26"/>
      <c r="V84" s="28"/>
      <c r="W84" s="26"/>
      <c r="X84" s="26"/>
      <c r="Y84" s="26"/>
      <c r="Z84" s="26"/>
      <c r="AA84" s="26"/>
    </row>
    <row r="85" spans="1:27" x14ac:dyDescent="0.25">
      <c r="A85" s="40" t="e">
        <f t="shared" si="9"/>
        <v>#N/A</v>
      </c>
      <c r="B85" s="37" t="e">
        <f t="shared" si="12"/>
        <v>#N/A</v>
      </c>
      <c r="C85" s="38">
        <f t="shared" si="10"/>
        <v>1</v>
      </c>
      <c r="D85" s="39" t="e">
        <f t="shared" si="13"/>
        <v>#N/A</v>
      </c>
      <c r="E85" s="40" t="e">
        <f t="shared" si="11"/>
        <v>#N/A</v>
      </c>
      <c r="F85" s="31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41"/>
      <c r="S85" s="41"/>
      <c r="T85" s="32"/>
      <c r="U85" s="32"/>
      <c r="V85" s="33"/>
      <c r="W85" s="32"/>
      <c r="X85" s="32"/>
      <c r="Y85" s="32"/>
      <c r="Z85" s="32"/>
      <c r="AA85" s="32"/>
    </row>
    <row r="86" spans="1:27" x14ac:dyDescent="0.25">
      <c r="A86" s="40" t="e">
        <f t="shared" si="9"/>
        <v>#N/A</v>
      </c>
      <c r="B86" s="37" t="e">
        <f t="shared" si="12"/>
        <v>#N/A</v>
      </c>
      <c r="C86" s="38">
        <f t="shared" si="10"/>
        <v>1</v>
      </c>
      <c r="D86" s="39" t="e">
        <f t="shared" si="13"/>
        <v>#N/A</v>
      </c>
      <c r="E86" s="40" t="e">
        <f t="shared" si="11"/>
        <v>#N/A</v>
      </c>
      <c r="F86" s="25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36"/>
      <c r="S86" s="36"/>
      <c r="T86" s="26"/>
      <c r="U86" s="26"/>
      <c r="V86" s="28"/>
      <c r="W86" s="26"/>
      <c r="X86" s="26"/>
      <c r="Y86" s="26"/>
      <c r="Z86" s="26"/>
      <c r="AA86" s="26"/>
    </row>
    <row r="87" spans="1:27" x14ac:dyDescent="0.25">
      <c r="A87" s="40" t="e">
        <f t="shared" si="9"/>
        <v>#N/A</v>
      </c>
      <c r="B87" s="37" t="e">
        <f t="shared" si="12"/>
        <v>#N/A</v>
      </c>
      <c r="C87" s="38">
        <f t="shared" si="10"/>
        <v>1</v>
      </c>
      <c r="D87" s="39" t="e">
        <f t="shared" si="13"/>
        <v>#N/A</v>
      </c>
      <c r="E87" s="40" t="e">
        <f t="shared" si="11"/>
        <v>#N/A</v>
      </c>
      <c r="F87" s="31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41"/>
      <c r="S87" s="41"/>
      <c r="T87" s="32"/>
      <c r="U87" s="32"/>
      <c r="V87" s="33"/>
      <c r="W87" s="32"/>
      <c r="X87" s="32"/>
      <c r="Y87" s="32"/>
      <c r="Z87" s="32"/>
      <c r="AA87" s="32"/>
    </row>
    <row r="88" spans="1:27" x14ac:dyDescent="0.25">
      <c r="A88" s="40" t="e">
        <f t="shared" si="9"/>
        <v>#N/A</v>
      </c>
      <c r="B88" s="37" t="e">
        <f t="shared" si="12"/>
        <v>#N/A</v>
      </c>
      <c r="C88" s="38">
        <f t="shared" si="10"/>
        <v>1</v>
      </c>
      <c r="D88" s="39" t="e">
        <f t="shared" si="13"/>
        <v>#N/A</v>
      </c>
      <c r="E88" s="40" t="e">
        <f t="shared" si="11"/>
        <v>#N/A</v>
      </c>
      <c r="F88" s="25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36"/>
      <c r="S88" s="36"/>
      <c r="T88" s="26"/>
      <c r="U88" s="26"/>
      <c r="V88" s="28"/>
      <c r="W88" s="26"/>
      <c r="X88" s="26"/>
      <c r="Y88" s="26"/>
      <c r="Z88" s="26"/>
      <c r="AA88" s="26"/>
    </row>
    <row r="89" spans="1:27" x14ac:dyDescent="0.25">
      <c r="A89" s="40" t="e">
        <f t="shared" si="9"/>
        <v>#N/A</v>
      </c>
      <c r="B89" s="37" t="e">
        <f t="shared" si="12"/>
        <v>#N/A</v>
      </c>
      <c r="C89" s="38">
        <f t="shared" si="10"/>
        <v>1</v>
      </c>
      <c r="D89" s="39" t="e">
        <f t="shared" si="13"/>
        <v>#N/A</v>
      </c>
      <c r="E89" s="40" t="e">
        <f t="shared" si="11"/>
        <v>#N/A</v>
      </c>
      <c r="F89" s="31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41"/>
      <c r="S89" s="41"/>
      <c r="T89" s="32"/>
      <c r="U89" s="32"/>
      <c r="V89" s="33"/>
      <c r="W89" s="32"/>
      <c r="X89" s="32"/>
      <c r="Y89" s="32"/>
      <c r="Z89" s="32"/>
      <c r="AA89" s="32"/>
    </row>
    <row r="90" spans="1:27" x14ac:dyDescent="0.25">
      <c r="A90" s="40" t="e">
        <f t="shared" si="9"/>
        <v>#N/A</v>
      </c>
      <c r="B90" s="37" t="e">
        <f t="shared" si="12"/>
        <v>#N/A</v>
      </c>
      <c r="C90" s="38">
        <f t="shared" si="10"/>
        <v>1</v>
      </c>
      <c r="D90" s="39" t="e">
        <f t="shared" si="13"/>
        <v>#N/A</v>
      </c>
      <c r="E90" s="40" t="e">
        <f t="shared" si="11"/>
        <v>#N/A</v>
      </c>
      <c r="F90" s="25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36"/>
      <c r="S90" s="36"/>
      <c r="T90" s="26"/>
      <c r="U90" s="26"/>
      <c r="V90" s="28"/>
      <c r="W90" s="26"/>
      <c r="X90" s="26"/>
      <c r="Y90" s="26"/>
      <c r="Z90" s="26"/>
      <c r="AA90" s="26"/>
    </row>
    <row r="91" spans="1:27" x14ac:dyDescent="0.25">
      <c r="A91" s="40" t="e">
        <f t="shared" si="9"/>
        <v>#N/A</v>
      </c>
      <c r="B91" s="37" t="e">
        <f t="shared" si="12"/>
        <v>#N/A</v>
      </c>
      <c r="C91" s="38">
        <f t="shared" si="10"/>
        <v>1</v>
      </c>
      <c r="D91" s="39" t="e">
        <f t="shared" si="13"/>
        <v>#N/A</v>
      </c>
      <c r="E91" s="40" t="e">
        <f t="shared" si="11"/>
        <v>#N/A</v>
      </c>
      <c r="F91" s="31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41"/>
      <c r="S91" s="41"/>
      <c r="T91" s="32"/>
      <c r="U91" s="32"/>
      <c r="V91" s="33"/>
      <c r="W91" s="32"/>
      <c r="X91" s="32"/>
      <c r="Y91" s="32"/>
      <c r="Z91" s="32"/>
      <c r="AA91" s="32"/>
    </row>
    <row r="92" spans="1:27" x14ac:dyDescent="0.25">
      <c r="A92" s="40" t="e">
        <f t="shared" si="9"/>
        <v>#N/A</v>
      </c>
      <c r="B92" s="37" t="e">
        <f t="shared" si="12"/>
        <v>#N/A</v>
      </c>
      <c r="C92" s="38">
        <f t="shared" si="10"/>
        <v>1</v>
      </c>
      <c r="D92" s="39" t="e">
        <f t="shared" si="13"/>
        <v>#N/A</v>
      </c>
      <c r="E92" s="40" t="e">
        <f t="shared" si="11"/>
        <v>#N/A</v>
      </c>
      <c r="F92" s="25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36"/>
      <c r="S92" s="36"/>
      <c r="T92" s="26"/>
      <c r="U92" s="26"/>
      <c r="V92" s="28"/>
      <c r="W92" s="26"/>
      <c r="X92" s="26"/>
      <c r="Y92" s="26"/>
      <c r="Z92" s="26"/>
      <c r="AA92" s="26"/>
    </row>
    <row r="93" spans="1:27" x14ac:dyDescent="0.25">
      <c r="A93" s="40" t="e">
        <f t="shared" si="9"/>
        <v>#N/A</v>
      </c>
      <c r="B93" s="37" t="e">
        <f t="shared" si="12"/>
        <v>#N/A</v>
      </c>
      <c r="C93" s="38">
        <f t="shared" si="10"/>
        <v>1</v>
      </c>
      <c r="D93" s="39" t="e">
        <f t="shared" si="13"/>
        <v>#N/A</v>
      </c>
      <c r="E93" s="40" t="e">
        <f t="shared" si="11"/>
        <v>#N/A</v>
      </c>
      <c r="F93" s="31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41"/>
      <c r="S93" s="41"/>
      <c r="T93" s="32"/>
      <c r="U93" s="32"/>
      <c r="V93" s="33"/>
      <c r="W93" s="32"/>
      <c r="X93" s="32"/>
      <c r="Y93" s="32"/>
      <c r="Z93" s="32"/>
      <c r="AA93" s="32"/>
    </row>
    <row r="94" spans="1:27" x14ac:dyDescent="0.25">
      <c r="A94" s="40" t="e">
        <f t="shared" si="9"/>
        <v>#N/A</v>
      </c>
      <c r="B94" s="37" t="e">
        <f t="shared" si="12"/>
        <v>#N/A</v>
      </c>
      <c r="C94" s="38">
        <f t="shared" si="10"/>
        <v>1</v>
      </c>
      <c r="D94" s="39" t="e">
        <f t="shared" si="13"/>
        <v>#N/A</v>
      </c>
      <c r="E94" s="40" t="e">
        <f t="shared" si="11"/>
        <v>#N/A</v>
      </c>
      <c r="F94" s="25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36"/>
      <c r="S94" s="36"/>
      <c r="T94" s="26"/>
      <c r="U94" s="26"/>
      <c r="V94" s="28"/>
      <c r="W94" s="26"/>
      <c r="X94" s="26"/>
      <c r="Y94" s="26"/>
      <c r="Z94" s="26"/>
      <c r="AA94" s="26"/>
    </row>
    <row r="95" spans="1:27" x14ac:dyDescent="0.25">
      <c r="A95" s="40" t="e">
        <f t="shared" si="9"/>
        <v>#N/A</v>
      </c>
      <c r="B95" s="37" t="e">
        <f t="shared" si="12"/>
        <v>#N/A</v>
      </c>
      <c r="C95" s="38">
        <f t="shared" si="10"/>
        <v>1</v>
      </c>
      <c r="D95" s="39" t="e">
        <f t="shared" si="13"/>
        <v>#N/A</v>
      </c>
      <c r="E95" s="40" t="e">
        <f t="shared" si="11"/>
        <v>#N/A</v>
      </c>
      <c r="F95" s="31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41"/>
      <c r="S95" s="41"/>
      <c r="T95" s="32"/>
      <c r="U95" s="32"/>
      <c r="V95" s="33"/>
      <c r="W95" s="32"/>
      <c r="X95" s="32"/>
      <c r="Y95" s="32"/>
      <c r="Z95" s="32"/>
      <c r="AA95" s="32"/>
    </row>
    <row r="96" spans="1:27" x14ac:dyDescent="0.25">
      <c r="A96" s="40" t="e">
        <f t="shared" si="9"/>
        <v>#N/A</v>
      </c>
      <c r="B96" s="37" t="e">
        <f t="shared" si="12"/>
        <v>#N/A</v>
      </c>
      <c r="C96" s="38">
        <f t="shared" si="10"/>
        <v>1</v>
      </c>
      <c r="D96" s="39" t="e">
        <f t="shared" si="13"/>
        <v>#N/A</v>
      </c>
      <c r="E96" s="40" t="e">
        <f t="shared" si="11"/>
        <v>#N/A</v>
      </c>
      <c r="F96" s="25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36"/>
      <c r="S96" s="36"/>
      <c r="T96" s="26"/>
      <c r="U96" s="26"/>
      <c r="V96" s="28"/>
      <c r="W96" s="26"/>
      <c r="X96" s="26"/>
      <c r="Y96" s="26"/>
      <c r="Z96" s="26"/>
      <c r="AA96" s="26"/>
    </row>
    <row r="97" spans="1:27" x14ac:dyDescent="0.25">
      <c r="A97" s="40" t="e">
        <f t="shared" si="9"/>
        <v>#N/A</v>
      </c>
      <c r="B97" s="37" t="e">
        <f t="shared" si="12"/>
        <v>#N/A</v>
      </c>
      <c r="C97" s="38">
        <f t="shared" si="10"/>
        <v>1</v>
      </c>
      <c r="D97" s="39" t="e">
        <f t="shared" si="13"/>
        <v>#N/A</v>
      </c>
      <c r="E97" s="40" t="e">
        <f t="shared" si="11"/>
        <v>#N/A</v>
      </c>
      <c r="F97" s="31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41"/>
      <c r="S97" s="41"/>
      <c r="T97" s="32"/>
      <c r="U97" s="32"/>
      <c r="V97" s="33"/>
      <c r="W97" s="32"/>
      <c r="X97" s="32"/>
      <c r="Y97" s="32"/>
      <c r="Z97" s="32"/>
      <c r="AA97" s="32"/>
    </row>
    <row r="98" spans="1:27" x14ac:dyDescent="0.25">
      <c r="A98" s="40" t="e">
        <f t="shared" ref="A98:A118" si="14">VLOOKUP(I98,DDEPM_USERS,2,FALSE)</f>
        <v>#N/A</v>
      </c>
      <c r="B98" s="37" t="e">
        <f t="shared" si="12"/>
        <v>#N/A</v>
      </c>
      <c r="C98" s="38">
        <f t="shared" ref="C98:C118" si="15">S98-R98+1</f>
        <v>1</v>
      </c>
      <c r="D98" s="39" t="e">
        <f t="shared" si="13"/>
        <v>#N/A</v>
      </c>
      <c r="E98" s="40" t="e">
        <f t="shared" ref="E98:E118" si="16">D98*Z98</f>
        <v>#N/A</v>
      </c>
      <c r="F98" s="25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36"/>
      <c r="S98" s="36"/>
      <c r="T98" s="26"/>
      <c r="U98" s="26"/>
      <c r="V98" s="28"/>
      <c r="W98" s="26"/>
      <c r="X98" s="26"/>
      <c r="Y98" s="26"/>
      <c r="Z98" s="26"/>
      <c r="AA98" s="26"/>
    </row>
    <row r="99" spans="1:27" x14ac:dyDescent="0.25">
      <c r="A99" s="40" t="e">
        <f t="shared" si="14"/>
        <v>#N/A</v>
      </c>
      <c r="B99" s="37" t="e">
        <f t="shared" si="12"/>
        <v>#N/A</v>
      </c>
      <c r="C99" s="38">
        <f t="shared" si="15"/>
        <v>1</v>
      </c>
      <c r="D99" s="39" t="e">
        <f t="shared" si="13"/>
        <v>#N/A</v>
      </c>
      <c r="E99" s="40" t="e">
        <f t="shared" si="16"/>
        <v>#N/A</v>
      </c>
      <c r="F99" s="31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41"/>
      <c r="S99" s="41"/>
      <c r="T99" s="32"/>
      <c r="U99" s="32"/>
      <c r="V99" s="33"/>
      <c r="W99" s="32"/>
      <c r="X99" s="32"/>
      <c r="Y99" s="32"/>
      <c r="Z99" s="32"/>
      <c r="AA99" s="32"/>
    </row>
    <row r="100" spans="1:27" x14ac:dyDescent="0.25">
      <c r="A100" s="40" t="e">
        <f t="shared" si="14"/>
        <v>#N/A</v>
      </c>
      <c r="B100" s="37" t="e">
        <f t="shared" si="12"/>
        <v>#N/A</v>
      </c>
      <c r="C100" s="38">
        <f t="shared" si="15"/>
        <v>1</v>
      </c>
      <c r="D100" s="39" t="e">
        <f t="shared" si="13"/>
        <v>#N/A</v>
      </c>
      <c r="E100" s="40" t="e">
        <f t="shared" si="16"/>
        <v>#N/A</v>
      </c>
      <c r="F100" s="25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36"/>
      <c r="S100" s="36"/>
      <c r="T100" s="26"/>
      <c r="U100" s="26"/>
      <c r="V100" s="28"/>
      <c r="W100" s="26"/>
      <c r="X100" s="26"/>
      <c r="Y100" s="26"/>
      <c r="Z100" s="26"/>
      <c r="AA100" s="26"/>
    </row>
    <row r="101" spans="1:27" x14ac:dyDescent="0.25">
      <c r="A101" s="40" t="e">
        <f t="shared" si="14"/>
        <v>#N/A</v>
      </c>
      <c r="B101" s="37" t="e">
        <f t="shared" si="12"/>
        <v>#N/A</v>
      </c>
      <c r="C101" s="38">
        <f t="shared" si="15"/>
        <v>1</v>
      </c>
      <c r="D101" s="39" t="e">
        <f t="shared" si="13"/>
        <v>#N/A</v>
      </c>
      <c r="E101" s="40" t="e">
        <f t="shared" si="16"/>
        <v>#N/A</v>
      </c>
      <c r="F101" s="31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41"/>
      <c r="S101" s="41"/>
      <c r="T101" s="32"/>
      <c r="U101" s="32"/>
      <c r="V101" s="33"/>
      <c r="W101" s="32"/>
      <c r="X101" s="32"/>
      <c r="Y101" s="32"/>
      <c r="Z101" s="32"/>
      <c r="AA101" s="32"/>
    </row>
    <row r="102" spans="1:27" x14ac:dyDescent="0.25">
      <c r="A102" s="40" t="e">
        <f t="shared" si="14"/>
        <v>#N/A</v>
      </c>
      <c r="B102" s="37" t="e">
        <f t="shared" si="12"/>
        <v>#N/A</v>
      </c>
      <c r="C102" s="38">
        <f t="shared" si="15"/>
        <v>1</v>
      </c>
      <c r="D102" s="39" t="e">
        <f t="shared" si="13"/>
        <v>#N/A</v>
      </c>
      <c r="E102" s="40" t="e">
        <f t="shared" si="16"/>
        <v>#N/A</v>
      </c>
      <c r="F102" s="25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36"/>
      <c r="S102" s="36"/>
      <c r="T102" s="26"/>
      <c r="U102" s="26"/>
      <c r="V102" s="28"/>
      <c r="W102" s="26"/>
      <c r="X102" s="26"/>
      <c r="Y102" s="26"/>
      <c r="Z102" s="26"/>
      <c r="AA102" s="26"/>
    </row>
    <row r="103" spans="1:27" x14ac:dyDescent="0.25">
      <c r="A103" s="40" t="e">
        <f t="shared" si="14"/>
        <v>#N/A</v>
      </c>
      <c r="B103" s="37" t="e">
        <f t="shared" si="12"/>
        <v>#N/A</v>
      </c>
      <c r="C103" s="38">
        <f t="shared" si="15"/>
        <v>1</v>
      </c>
      <c r="D103" s="39" t="e">
        <f t="shared" si="13"/>
        <v>#N/A</v>
      </c>
      <c r="E103" s="40" t="e">
        <f t="shared" si="16"/>
        <v>#N/A</v>
      </c>
      <c r="F103" s="31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41"/>
      <c r="S103" s="41"/>
      <c r="T103" s="32"/>
      <c r="U103" s="32"/>
      <c r="V103" s="33"/>
      <c r="W103" s="32"/>
      <c r="X103" s="32"/>
      <c r="Y103" s="32"/>
      <c r="Z103" s="32"/>
      <c r="AA103" s="32"/>
    </row>
    <row r="104" spans="1:27" x14ac:dyDescent="0.25">
      <c r="A104" s="40" t="e">
        <f t="shared" si="14"/>
        <v>#N/A</v>
      </c>
      <c r="B104" s="37" t="e">
        <f t="shared" si="12"/>
        <v>#N/A</v>
      </c>
      <c r="C104" s="38">
        <f t="shared" si="15"/>
        <v>1</v>
      </c>
      <c r="D104" s="39" t="e">
        <f t="shared" si="13"/>
        <v>#N/A</v>
      </c>
      <c r="E104" s="40" t="e">
        <f t="shared" si="16"/>
        <v>#N/A</v>
      </c>
      <c r="F104" s="25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36"/>
      <c r="S104" s="36"/>
      <c r="T104" s="26"/>
      <c r="U104" s="26"/>
      <c r="V104" s="28"/>
      <c r="W104" s="26"/>
      <c r="X104" s="26"/>
      <c r="Y104" s="26"/>
      <c r="Z104" s="26"/>
      <c r="AA104" s="26"/>
    </row>
    <row r="105" spans="1:27" x14ac:dyDescent="0.25">
      <c r="A105" s="40" t="e">
        <f t="shared" si="14"/>
        <v>#N/A</v>
      </c>
      <c r="B105" s="37" t="e">
        <f t="shared" si="12"/>
        <v>#N/A</v>
      </c>
      <c r="C105" s="38">
        <f t="shared" si="15"/>
        <v>1</v>
      </c>
      <c r="D105" s="39" t="e">
        <f t="shared" si="13"/>
        <v>#N/A</v>
      </c>
      <c r="E105" s="40" t="e">
        <f t="shared" si="16"/>
        <v>#N/A</v>
      </c>
      <c r="F105" s="31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41"/>
      <c r="S105" s="41"/>
      <c r="T105" s="32"/>
      <c r="U105" s="32"/>
      <c r="V105" s="33"/>
      <c r="W105" s="32"/>
      <c r="X105" s="32"/>
      <c r="Y105" s="32"/>
      <c r="Z105" s="32"/>
      <c r="AA105" s="32"/>
    </row>
    <row r="106" spans="1:27" x14ac:dyDescent="0.25">
      <c r="A106" s="40" t="e">
        <f t="shared" si="14"/>
        <v>#N/A</v>
      </c>
      <c r="B106" s="37" t="e">
        <f t="shared" si="12"/>
        <v>#N/A</v>
      </c>
      <c r="C106" s="38">
        <f t="shared" si="15"/>
        <v>1</v>
      </c>
      <c r="D106" s="39" t="e">
        <f t="shared" si="13"/>
        <v>#N/A</v>
      </c>
      <c r="E106" s="40" t="e">
        <f t="shared" si="16"/>
        <v>#N/A</v>
      </c>
      <c r="F106" s="25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36"/>
      <c r="S106" s="36"/>
      <c r="T106" s="26"/>
      <c r="U106" s="26"/>
      <c r="V106" s="28"/>
      <c r="W106" s="26"/>
      <c r="X106" s="26"/>
      <c r="Y106" s="26"/>
      <c r="Z106" s="26"/>
      <c r="AA106" s="26"/>
    </row>
    <row r="107" spans="1:27" x14ac:dyDescent="0.25">
      <c r="A107" s="40" t="e">
        <f t="shared" si="14"/>
        <v>#N/A</v>
      </c>
      <c r="B107" s="37" t="e">
        <f t="shared" si="12"/>
        <v>#N/A</v>
      </c>
      <c r="C107" s="38">
        <f t="shared" si="15"/>
        <v>1</v>
      </c>
      <c r="D107" s="39" t="e">
        <f t="shared" si="13"/>
        <v>#N/A</v>
      </c>
      <c r="E107" s="40" t="e">
        <f t="shared" si="16"/>
        <v>#N/A</v>
      </c>
      <c r="F107" s="31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41"/>
      <c r="S107" s="41"/>
      <c r="T107" s="32"/>
      <c r="U107" s="32"/>
      <c r="V107" s="33"/>
      <c r="W107" s="32"/>
      <c r="X107" s="32"/>
      <c r="Y107" s="32"/>
      <c r="Z107" s="32"/>
      <c r="AA107" s="32"/>
    </row>
    <row r="108" spans="1:27" x14ac:dyDescent="0.25">
      <c r="A108" s="40" t="e">
        <f t="shared" si="14"/>
        <v>#N/A</v>
      </c>
      <c r="B108" s="37" t="e">
        <f t="shared" si="12"/>
        <v>#N/A</v>
      </c>
      <c r="C108" s="38">
        <f t="shared" si="15"/>
        <v>1</v>
      </c>
      <c r="D108" s="39" t="e">
        <f t="shared" si="13"/>
        <v>#N/A</v>
      </c>
      <c r="E108" s="40" t="e">
        <f t="shared" si="16"/>
        <v>#N/A</v>
      </c>
      <c r="F108" s="25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36"/>
      <c r="S108" s="36"/>
      <c r="T108" s="26"/>
      <c r="U108" s="26"/>
      <c r="V108" s="28"/>
      <c r="W108" s="26"/>
      <c r="X108" s="26"/>
      <c r="Y108" s="26"/>
      <c r="Z108" s="26"/>
      <c r="AA108" s="26"/>
    </row>
    <row r="109" spans="1:27" x14ac:dyDescent="0.25">
      <c r="A109" s="40" t="e">
        <f t="shared" si="14"/>
        <v>#N/A</v>
      </c>
      <c r="B109" s="37" t="e">
        <f t="shared" si="12"/>
        <v>#N/A</v>
      </c>
      <c r="C109" s="38">
        <f t="shared" si="15"/>
        <v>1</v>
      </c>
      <c r="D109" s="39" t="e">
        <f t="shared" si="13"/>
        <v>#N/A</v>
      </c>
      <c r="E109" s="40" t="e">
        <f t="shared" si="16"/>
        <v>#N/A</v>
      </c>
      <c r="F109" s="31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41"/>
      <c r="S109" s="41"/>
      <c r="T109" s="32"/>
      <c r="U109" s="32"/>
      <c r="V109" s="33"/>
      <c r="W109" s="32"/>
      <c r="X109" s="32"/>
      <c r="Y109" s="32"/>
      <c r="Z109" s="32"/>
      <c r="AA109" s="32"/>
    </row>
    <row r="110" spans="1:27" x14ac:dyDescent="0.25">
      <c r="A110" s="40" t="e">
        <f t="shared" si="14"/>
        <v>#N/A</v>
      </c>
      <c r="B110" s="37" t="e">
        <f t="shared" si="12"/>
        <v>#N/A</v>
      </c>
      <c r="C110" s="38">
        <f t="shared" si="15"/>
        <v>1</v>
      </c>
      <c r="D110" s="39" t="e">
        <f t="shared" si="13"/>
        <v>#N/A</v>
      </c>
      <c r="E110" s="40" t="e">
        <f t="shared" si="16"/>
        <v>#N/A</v>
      </c>
      <c r="F110" s="25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36"/>
      <c r="S110" s="36"/>
      <c r="T110" s="26"/>
      <c r="U110" s="26"/>
      <c r="V110" s="28"/>
      <c r="W110" s="26"/>
      <c r="X110" s="26"/>
      <c r="Y110" s="26"/>
      <c r="Z110" s="26"/>
      <c r="AA110" s="26"/>
    </row>
    <row r="111" spans="1:27" x14ac:dyDescent="0.25">
      <c r="A111" s="40" t="e">
        <f t="shared" si="14"/>
        <v>#N/A</v>
      </c>
      <c r="B111" s="37" t="e">
        <f t="shared" si="12"/>
        <v>#N/A</v>
      </c>
      <c r="C111" s="38">
        <f t="shared" si="15"/>
        <v>1</v>
      </c>
      <c r="D111" s="39" t="e">
        <f t="shared" si="13"/>
        <v>#N/A</v>
      </c>
      <c r="E111" s="40" t="e">
        <f t="shared" si="16"/>
        <v>#N/A</v>
      </c>
      <c r="F111" s="31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41"/>
      <c r="S111" s="41"/>
      <c r="T111" s="32"/>
      <c r="U111" s="32"/>
      <c r="V111" s="33"/>
      <c r="W111" s="32"/>
      <c r="X111" s="32"/>
      <c r="Y111" s="32"/>
      <c r="Z111" s="32"/>
      <c r="AA111" s="32"/>
    </row>
    <row r="112" spans="1:27" x14ac:dyDescent="0.25">
      <c r="A112" s="40" t="e">
        <f t="shared" si="14"/>
        <v>#N/A</v>
      </c>
      <c r="B112" s="37" t="e">
        <f t="shared" si="12"/>
        <v>#N/A</v>
      </c>
      <c r="C112" s="38">
        <f t="shared" si="15"/>
        <v>1</v>
      </c>
      <c r="D112" s="39" t="e">
        <f t="shared" si="13"/>
        <v>#N/A</v>
      </c>
      <c r="E112" s="40" t="e">
        <f t="shared" si="16"/>
        <v>#N/A</v>
      </c>
      <c r="F112" s="25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36"/>
      <c r="S112" s="36"/>
      <c r="T112" s="26"/>
      <c r="U112" s="26"/>
      <c r="V112" s="28"/>
      <c r="W112" s="26"/>
      <c r="X112" s="26"/>
      <c r="Y112" s="26"/>
      <c r="Z112" s="26"/>
      <c r="AA112" s="26"/>
    </row>
    <row r="113" spans="1:27" x14ac:dyDescent="0.25">
      <c r="A113" s="40" t="e">
        <f t="shared" si="14"/>
        <v>#N/A</v>
      </c>
      <c r="B113" s="37" t="e">
        <f t="shared" si="12"/>
        <v>#N/A</v>
      </c>
      <c r="C113" s="38">
        <f t="shared" si="15"/>
        <v>1</v>
      </c>
      <c r="D113" s="39" t="e">
        <f t="shared" si="13"/>
        <v>#N/A</v>
      </c>
      <c r="E113" s="40" t="e">
        <f t="shared" si="16"/>
        <v>#N/A</v>
      </c>
      <c r="F113" s="31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41"/>
      <c r="S113" s="41"/>
      <c r="T113" s="32"/>
      <c r="U113" s="32"/>
      <c r="V113" s="33"/>
      <c r="W113" s="32"/>
      <c r="X113" s="32"/>
      <c r="Y113" s="32"/>
      <c r="Z113" s="32"/>
      <c r="AA113" s="32"/>
    </row>
    <row r="114" spans="1:27" x14ac:dyDescent="0.25">
      <c r="A114" s="40" t="e">
        <f t="shared" si="14"/>
        <v>#N/A</v>
      </c>
      <c r="B114" s="37" t="e">
        <f t="shared" si="12"/>
        <v>#N/A</v>
      </c>
      <c r="C114" s="38">
        <f t="shared" si="15"/>
        <v>1</v>
      </c>
      <c r="D114" s="39" t="e">
        <f t="shared" si="13"/>
        <v>#N/A</v>
      </c>
      <c r="E114" s="40" t="e">
        <f t="shared" si="16"/>
        <v>#N/A</v>
      </c>
      <c r="F114" s="25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36"/>
      <c r="S114" s="36"/>
      <c r="T114" s="26"/>
      <c r="U114" s="26"/>
      <c r="V114" s="28"/>
      <c r="W114" s="26"/>
      <c r="X114" s="26"/>
      <c r="Y114" s="26"/>
      <c r="Z114" s="26"/>
      <c r="AA114" s="26"/>
    </row>
    <row r="115" spans="1:27" x14ac:dyDescent="0.25">
      <c r="A115" s="40" t="e">
        <f t="shared" si="14"/>
        <v>#N/A</v>
      </c>
      <c r="B115" s="37" t="e">
        <f t="shared" si="12"/>
        <v>#N/A</v>
      </c>
      <c r="C115" s="38">
        <f t="shared" si="15"/>
        <v>1</v>
      </c>
      <c r="D115" s="39" t="e">
        <f t="shared" si="13"/>
        <v>#N/A</v>
      </c>
      <c r="E115" s="40" t="e">
        <f t="shared" si="16"/>
        <v>#N/A</v>
      </c>
      <c r="F115" s="31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41"/>
      <c r="S115" s="41"/>
      <c r="T115" s="32"/>
      <c r="U115" s="32"/>
      <c r="V115" s="33"/>
      <c r="W115" s="32"/>
      <c r="X115" s="32"/>
      <c r="Y115" s="32"/>
      <c r="Z115" s="32"/>
      <c r="AA115" s="32"/>
    </row>
    <row r="116" spans="1:27" x14ac:dyDescent="0.25">
      <c r="A116" s="40" t="e">
        <f t="shared" si="14"/>
        <v>#N/A</v>
      </c>
      <c r="B116" s="37" t="e">
        <f t="shared" si="12"/>
        <v>#N/A</v>
      </c>
      <c r="C116" s="38">
        <f t="shared" si="15"/>
        <v>1</v>
      </c>
      <c r="D116" s="39" t="e">
        <f t="shared" si="13"/>
        <v>#N/A</v>
      </c>
      <c r="E116" s="40" t="e">
        <f t="shared" si="16"/>
        <v>#N/A</v>
      </c>
      <c r="F116" s="25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36"/>
      <c r="S116" s="36"/>
      <c r="T116" s="26"/>
      <c r="U116" s="26"/>
      <c r="V116" s="28"/>
      <c r="W116" s="26"/>
      <c r="X116" s="26"/>
      <c r="Y116" s="26"/>
      <c r="Z116" s="26"/>
      <c r="AA116" s="26"/>
    </row>
    <row r="117" spans="1:27" x14ac:dyDescent="0.25">
      <c r="A117" s="40" t="e">
        <f t="shared" si="14"/>
        <v>#N/A</v>
      </c>
      <c r="B117" s="37" t="e">
        <f t="shared" si="12"/>
        <v>#N/A</v>
      </c>
      <c r="C117" s="38">
        <f t="shared" si="15"/>
        <v>1</v>
      </c>
      <c r="D117" s="39" t="e">
        <f t="shared" si="13"/>
        <v>#N/A</v>
      </c>
      <c r="E117" s="40" t="e">
        <f t="shared" si="16"/>
        <v>#N/A</v>
      </c>
      <c r="F117" s="31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41"/>
      <c r="S117" s="41"/>
      <c r="T117" s="32"/>
      <c r="U117" s="32"/>
      <c r="V117" s="33"/>
      <c r="W117" s="32"/>
      <c r="X117" s="32"/>
      <c r="Y117" s="32"/>
      <c r="Z117" s="32"/>
      <c r="AA117" s="32"/>
    </row>
    <row r="118" spans="1:27" x14ac:dyDescent="0.25">
      <c r="A118" s="40" t="e">
        <f t="shared" si="14"/>
        <v>#N/A</v>
      </c>
      <c r="B118" s="37" t="e">
        <f t="shared" si="12"/>
        <v>#N/A</v>
      </c>
      <c r="C118" s="38">
        <f t="shared" si="15"/>
        <v>1</v>
      </c>
      <c r="D118" s="39" t="e">
        <f t="shared" si="13"/>
        <v>#N/A</v>
      </c>
      <c r="E118" s="40" t="e">
        <f t="shared" si="16"/>
        <v>#N/A</v>
      </c>
      <c r="F118" s="25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36"/>
      <c r="S118" s="36"/>
      <c r="T118" s="26"/>
      <c r="U118" s="26"/>
      <c r="V118" s="28"/>
      <c r="W118" s="26"/>
      <c r="X118" s="26"/>
      <c r="Y118" s="26"/>
      <c r="Z118" s="26"/>
      <c r="AA118" s="26"/>
    </row>
    <row r="119" spans="1:27" x14ac:dyDescent="0.25">
      <c r="A119" s="40" t="e">
        <f t="shared" ref="A119:A182" si="17">VLOOKUP(I119,DDEPM_USERS,2,FALSE)</f>
        <v>#N/A</v>
      </c>
      <c r="B119" s="37" t="e">
        <f t="shared" si="12"/>
        <v>#N/A</v>
      </c>
      <c r="C119" s="38">
        <f t="shared" ref="C119:C182" si="18">S119-R119+1</f>
        <v>1</v>
      </c>
      <c r="D119" s="39" t="e">
        <f t="shared" si="13"/>
        <v>#N/A</v>
      </c>
      <c r="E119" s="40" t="e">
        <f t="shared" ref="E119:E182" si="19">D119*Z119</f>
        <v>#N/A</v>
      </c>
    </row>
    <row r="120" spans="1:27" x14ac:dyDescent="0.25">
      <c r="A120" s="40" t="e">
        <f t="shared" si="17"/>
        <v>#N/A</v>
      </c>
      <c r="B120" s="37" t="e">
        <f t="shared" si="12"/>
        <v>#N/A</v>
      </c>
      <c r="C120" s="38">
        <f t="shared" si="18"/>
        <v>1</v>
      </c>
      <c r="D120" s="39" t="e">
        <f t="shared" si="13"/>
        <v>#N/A</v>
      </c>
      <c r="E120" s="40" t="e">
        <f t="shared" si="19"/>
        <v>#N/A</v>
      </c>
    </row>
    <row r="121" spans="1:27" x14ac:dyDescent="0.25">
      <c r="A121" s="40" t="e">
        <f t="shared" si="17"/>
        <v>#N/A</v>
      </c>
      <c r="B121" s="37" t="e">
        <f t="shared" si="12"/>
        <v>#N/A</v>
      </c>
      <c r="C121" s="38">
        <f t="shared" si="18"/>
        <v>1</v>
      </c>
      <c r="D121" s="39" t="e">
        <f t="shared" si="13"/>
        <v>#N/A</v>
      </c>
      <c r="E121" s="40" t="e">
        <f t="shared" si="19"/>
        <v>#N/A</v>
      </c>
    </row>
    <row r="122" spans="1:27" x14ac:dyDescent="0.25">
      <c r="A122" s="40" t="e">
        <f t="shared" si="17"/>
        <v>#N/A</v>
      </c>
      <c r="B122" s="37" t="e">
        <f t="shared" si="12"/>
        <v>#N/A</v>
      </c>
      <c r="C122" s="38">
        <f t="shared" si="18"/>
        <v>1</v>
      </c>
      <c r="D122" s="39" t="e">
        <f t="shared" si="13"/>
        <v>#N/A</v>
      </c>
      <c r="E122" s="40" t="e">
        <f t="shared" si="19"/>
        <v>#N/A</v>
      </c>
    </row>
    <row r="123" spans="1:27" x14ac:dyDescent="0.25">
      <c r="A123" s="40" t="e">
        <f t="shared" si="17"/>
        <v>#N/A</v>
      </c>
      <c r="B123" s="37" t="e">
        <f t="shared" si="12"/>
        <v>#N/A</v>
      </c>
      <c r="C123" s="38">
        <f t="shared" si="18"/>
        <v>1</v>
      </c>
      <c r="D123" s="39" t="e">
        <f t="shared" si="13"/>
        <v>#N/A</v>
      </c>
      <c r="E123" s="40" t="e">
        <f t="shared" si="19"/>
        <v>#N/A</v>
      </c>
    </row>
    <row r="124" spans="1:27" x14ac:dyDescent="0.25">
      <c r="A124" s="40" t="e">
        <f t="shared" si="17"/>
        <v>#N/A</v>
      </c>
      <c r="B124" s="37" t="e">
        <f t="shared" si="12"/>
        <v>#N/A</v>
      </c>
      <c r="C124" s="38">
        <f t="shared" si="18"/>
        <v>1</v>
      </c>
      <c r="D124" s="39" t="e">
        <f t="shared" si="13"/>
        <v>#N/A</v>
      </c>
      <c r="E124" s="40" t="e">
        <f t="shared" si="19"/>
        <v>#N/A</v>
      </c>
    </row>
    <row r="125" spans="1:27" x14ac:dyDescent="0.25">
      <c r="A125" s="40" t="e">
        <f t="shared" si="17"/>
        <v>#N/A</v>
      </c>
      <c r="B125" s="37" t="e">
        <f t="shared" si="12"/>
        <v>#N/A</v>
      </c>
      <c r="C125" s="38">
        <f t="shared" si="18"/>
        <v>1</v>
      </c>
      <c r="D125" s="39" t="e">
        <f t="shared" si="13"/>
        <v>#N/A</v>
      </c>
      <c r="E125" s="40" t="e">
        <f t="shared" si="19"/>
        <v>#N/A</v>
      </c>
    </row>
    <row r="126" spans="1:27" x14ac:dyDescent="0.25">
      <c r="A126" s="40" t="e">
        <f t="shared" si="17"/>
        <v>#N/A</v>
      </c>
      <c r="B126" s="37" t="e">
        <f t="shared" si="12"/>
        <v>#N/A</v>
      </c>
      <c r="C126" s="38">
        <f t="shared" si="18"/>
        <v>1</v>
      </c>
      <c r="D126" s="39" t="e">
        <f t="shared" si="13"/>
        <v>#N/A</v>
      </c>
      <c r="E126" s="40" t="e">
        <f t="shared" si="19"/>
        <v>#N/A</v>
      </c>
    </row>
    <row r="127" spans="1:27" x14ac:dyDescent="0.25">
      <c r="A127" s="40" t="e">
        <f t="shared" si="17"/>
        <v>#N/A</v>
      </c>
      <c r="B127" s="37" t="e">
        <f t="shared" si="12"/>
        <v>#N/A</v>
      </c>
      <c r="C127" s="38">
        <f t="shared" si="18"/>
        <v>1</v>
      </c>
      <c r="D127" s="39" t="e">
        <f t="shared" si="13"/>
        <v>#N/A</v>
      </c>
      <c r="E127" s="40" t="e">
        <f t="shared" si="19"/>
        <v>#N/A</v>
      </c>
    </row>
    <row r="128" spans="1:27" x14ac:dyDescent="0.25">
      <c r="A128" s="40" t="e">
        <f t="shared" si="17"/>
        <v>#N/A</v>
      </c>
      <c r="B128" s="37" t="e">
        <f t="shared" si="12"/>
        <v>#N/A</v>
      </c>
      <c r="C128" s="38">
        <f t="shared" si="18"/>
        <v>1</v>
      </c>
      <c r="D128" s="39" t="e">
        <f t="shared" si="13"/>
        <v>#N/A</v>
      </c>
      <c r="E128" s="40" t="e">
        <f t="shared" si="19"/>
        <v>#N/A</v>
      </c>
    </row>
    <row r="129" spans="1:5" x14ac:dyDescent="0.25">
      <c r="A129" s="40" t="e">
        <f t="shared" si="17"/>
        <v>#N/A</v>
      </c>
      <c r="B129" s="37" t="e">
        <f t="shared" si="12"/>
        <v>#N/A</v>
      </c>
      <c r="C129" s="38">
        <f t="shared" si="18"/>
        <v>1</v>
      </c>
      <c r="D129" s="39" t="e">
        <f t="shared" si="13"/>
        <v>#N/A</v>
      </c>
      <c r="E129" s="40" t="e">
        <f t="shared" si="19"/>
        <v>#N/A</v>
      </c>
    </row>
    <row r="130" spans="1:5" x14ac:dyDescent="0.25">
      <c r="A130" s="40" t="e">
        <f t="shared" si="17"/>
        <v>#N/A</v>
      </c>
      <c r="B130" s="37" t="e">
        <f t="shared" si="12"/>
        <v>#N/A</v>
      </c>
      <c r="C130" s="38">
        <f t="shared" si="18"/>
        <v>1</v>
      </c>
      <c r="D130" s="39" t="e">
        <f t="shared" si="13"/>
        <v>#N/A</v>
      </c>
      <c r="E130" s="40" t="e">
        <f t="shared" si="19"/>
        <v>#N/A</v>
      </c>
    </row>
    <row r="131" spans="1:5" x14ac:dyDescent="0.25">
      <c r="A131" s="40" t="e">
        <f t="shared" si="17"/>
        <v>#N/A</v>
      </c>
      <c r="B131" s="37" t="e">
        <f t="shared" si="12"/>
        <v>#N/A</v>
      </c>
      <c r="C131" s="38">
        <f t="shared" si="18"/>
        <v>1</v>
      </c>
      <c r="D131" s="39" t="e">
        <f t="shared" si="13"/>
        <v>#N/A</v>
      </c>
      <c r="E131" s="40" t="e">
        <f t="shared" si="19"/>
        <v>#N/A</v>
      </c>
    </row>
    <row r="132" spans="1:5" x14ac:dyDescent="0.25">
      <c r="A132" s="40" t="e">
        <f t="shared" si="17"/>
        <v>#N/A</v>
      </c>
      <c r="B132" s="37" t="e">
        <f t="shared" si="12"/>
        <v>#N/A</v>
      </c>
      <c r="C132" s="38">
        <f t="shared" si="18"/>
        <v>1</v>
      </c>
      <c r="D132" s="39" t="e">
        <f t="shared" si="13"/>
        <v>#N/A</v>
      </c>
      <c r="E132" s="40" t="e">
        <f t="shared" si="19"/>
        <v>#N/A</v>
      </c>
    </row>
    <row r="133" spans="1:5" x14ac:dyDescent="0.25">
      <c r="A133" s="40" t="e">
        <f t="shared" si="17"/>
        <v>#N/A</v>
      </c>
      <c r="B133" s="37" t="e">
        <f t="shared" si="12"/>
        <v>#N/A</v>
      </c>
      <c r="C133" s="38">
        <f t="shared" si="18"/>
        <v>1</v>
      </c>
      <c r="D133" s="39" t="e">
        <f t="shared" si="13"/>
        <v>#N/A</v>
      </c>
      <c r="E133" s="40" t="e">
        <f t="shared" si="19"/>
        <v>#N/A</v>
      </c>
    </row>
    <row r="134" spans="1:5" x14ac:dyDescent="0.25">
      <c r="A134" s="40" t="e">
        <f t="shared" si="17"/>
        <v>#N/A</v>
      </c>
      <c r="B134" s="37" t="e">
        <f t="shared" si="12"/>
        <v>#N/A</v>
      </c>
      <c r="C134" s="38">
        <f t="shared" si="18"/>
        <v>1</v>
      </c>
      <c r="D134" s="39" t="e">
        <f t="shared" si="13"/>
        <v>#N/A</v>
      </c>
      <c r="E134" s="40" t="e">
        <f t="shared" si="19"/>
        <v>#N/A</v>
      </c>
    </row>
    <row r="135" spans="1:5" x14ac:dyDescent="0.25">
      <c r="A135" s="40" t="e">
        <f t="shared" si="17"/>
        <v>#N/A</v>
      </c>
      <c r="B135" s="37" t="e">
        <f t="shared" si="12"/>
        <v>#N/A</v>
      </c>
      <c r="C135" s="38">
        <f t="shared" si="18"/>
        <v>1</v>
      </c>
      <c r="D135" s="39" t="e">
        <f t="shared" si="13"/>
        <v>#N/A</v>
      </c>
      <c r="E135" s="40" t="e">
        <f t="shared" si="19"/>
        <v>#N/A</v>
      </c>
    </row>
    <row r="136" spans="1:5" x14ac:dyDescent="0.25">
      <c r="A136" s="40" t="e">
        <f t="shared" si="17"/>
        <v>#N/A</v>
      </c>
      <c r="B136" s="37" t="e">
        <f t="shared" si="12"/>
        <v>#N/A</v>
      </c>
      <c r="C136" s="38">
        <f t="shared" si="18"/>
        <v>1</v>
      </c>
      <c r="D136" s="39" t="e">
        <f t="shared" si="13"/>
        <v>#N/A</v>
      </c>
      <c r="E136" s="40" t="e">
        <f t="shared" si="19"/>
        <v>#N/A</v>
      </c>
    </row>
    <row r="137" spans="1:5" x14ac:dyDescent="0.25">
      <c r="A137" s="40" t="e">
        <f t="shared" si="17"/>
        <v>#N/A</v>
      </c>
      <c r="B137" s="37" t="e">
        <f t="shared" si="12"/>
        <v>#N/A</v>
      </c>
      <c r="C137" s="38">
        <f t="shared" si="18"/>
        <v>1</v>
      </c>
      <c r="D137" s="39" t="e">
        <f t="shared" si="13"/>
        <v>#N/A</v>
      </c>
      <c r="E137" s="40" t="e">
        <f t="shared" si="19"/>
        <v>#N/A</v>
      </c>
    </row>
    <row r="138" spans="1:5" x14ac:dyDescent="0.25">
      <c r="A138" s="40" t="e">
        <f t="shared" si="17"/>
        <v>#N/A</v>
      </c>
      <c r="B138" s="37" t="e">
        <f t="shared" si="12"/>
        <v>#N/A</v>
      </c>
      <c r="C138" s="38">
        <f t="shared" si="18"/>
        <v>1</v>
      </c>
      <c r="D138" s="39" t="e">
        <f t="shared" si="13"/>
        <v>#N/A</v>
      </c>
      <c r="E138" s="40" t="e">
        <f t="shared" si="19"/>
        <v>#N/A</v>
      </c>
    </row>
    <row r="139" spans="1:5" x14ac:dyDescent="0.25">
      <c r="A139" s="40" t="e">
        <f t="shared" si="17"/>
        <v>#N/A</v>
      </c>
      <c r="B139" s="37" t="e">
        <f t="shared" ref="B139:B202" si="20">VLOOKUP(T139,DELIV_CONV,2,FALSE)</f>
        <v>#N/A</v>
      </c>
      <c r="C139" s="38">
        <f t="shared" si="18"/>
        <v>1</v>
      </c>
      <c r="D139" s="39" t="e">
        <f t="shared" ref="D139:D202" si="21">Y139*B139*C139</f>
        <v>#N/A</v>
      </c>
      <c r="E139" s="40" t="e">
        <f t="shared" si="19"/>
        <v>#N/A</v>
      </c>
    </row>
    <row r="140" spans="1:5" x14ac:dyDescent="0.25">
      <c r="A140" s="40" t="e">
        <f t="shared" si="17"/>
        <v>#N/A</v>
      </c>
      <c r="B140" s="37" t="e">
        <f t="shared" si="20"/>
        <v>#N/A</v>
      </c>
      <c r="C140" s="38">
        <f t="shared" si="18"/>
        <v>1</v>
      </c>
      <c r="D140" s="39" t="e">
        <f t="shared" si="21"/>
        <v>#N/A</v>
      </c>
      <c r="E140" s="40" t="e">
        <f t="shared" si="19"/>
        <v>#N/A</v>
      </c>
    </row>
    <row r="141" spans="1:5" x14ac:dyDescent="0.25">
      <c r="A141" s="40" t="e">
        <f t="shared" si="17"/>
        <v>#N/A</v>
      </c>
      <c r="B141" s="37" t="e">
        <f t="shared" si="20"/>
        <v>#N/A</v>
      </c>
      <c r="C141" s="38">
        <f t="shared" si="18"/>
        <v>1</v>
      </c>
      <c r="D141" s="39" t="e">
        <f t="shared" si="21"/>
        <v>#N/A</v>
      </c>
      <c r="E141" s="40" t="e">
        <f t="shared" si="19"/>
        <v>#N/A</v>
      </c>
    </row>
    <row r="142" spans="1:5" x14ac:dyDescent="0.25">
      <c r="A142" s="40" t="e">
        <f t="shared" si="17"/>
        <v>#N/A</v>
      </c>
      <c r="B142" s="37" t="e">
        <f t="shared" si="20"/>
        <v>#N/A</v>
      </c>
      <c r="C142" s="38">
        <f t="shared" si="18"/>
        <v>1</v>
      </c>
      <c r="D142" s="39" t="e">
        <f t="shared" si="21"/>
        <v>#N/A</v>
      </c>
      <c r="E142" s="40" t="e">
        <f t="shared" si="19"/>
        <v>#N/A</v>
      </c>
    </row>
    <row r="143" spans="1:5" x14ac:dyDescent="0.25">
      <c r="A143" s="40" t="e">
        <f t="shared" si="17"/>
        <v>#N/A</v>
      </c>
      <c r="B143" s="37" t="e">
        <f t="shared" si="20"/>
        <v>#N/A</v>
      </c>
      <c r="C143" s="38">
        <f t="shared" si="18"/>
        <v>1</v>
      </c>
      <c r="D143" s="39" t="e">
        <f t="shared" si="21"/>
        <v>#N/A</v>
      </c>
      <c r="E143" s="40" t="e">
        <f t="shared" si="19"/>
        <v>#N/A</v>
      </c>
    </row>
    <row r="144" spans="1:5" x14ac:dyDescent="0.25">
      <c r="A144" s="40" t="e">
        <f t="shared" si="17"/>
        <v>#N/A</v>
      </c>
      <c r="B144" s="37" t="e">
        <f t="shared" si="20"/>
        <v>#N/A</v>
      </c>
      <c r="C144" s="38">
        <f t="shared" si="18"/>
        <v>1</v>
      </c>
      <c r="D144" s="39" t="e">
        <f t="shared" si="21"/>
        <v>#N/A</v>
      </c>
      <c r="E144" s="40" t="e">
        <f t="shared" si="19"/>
        <v>#N/A</v>
      </c>
    </row>
    <row r="145" spans="1:5" x14ac:dyDescent="0.25">
      <c r="A145" s="40" t="e">
        <f t="shared" si="17"/>
        <v>#N/A</v>
      </c>
      <c r="B145" s="37" t="e">
        <f t="shared" si="20"/>
        <v>#N/A</v>
      </c>
      <c r="C145" s="38">
        <f t="shared" si="18"/>
        <v>1</v>
      </c>
      <c r="D145" s="39" t="e">
        <f t="shared" si="21"/>
        <v>#N/A</v>
      </c>
      <c r="E145" s="40" t="e">
        <f t="shared" si="19"/>
        <v>#N/A</v>
      </c>
    </row>
    <row r="146" spans="1:5" x14ac:dyDescent="0.25">
      <c r="A146" s="40" t="e">
        <f t="shared" si="17"/>
        <v>#N/A</v>
      </c>
      <c r="B146" s="37" t="e">
        <f t="shared" si="20"/>
        <v>#N/A</v>
      </c>
      <c r="C146" s="38">
        <f t="shared" si="18"/>
        <v>1</v>
      </c>
      <c r="D146" s="39" t="e">
        <f t="shared" si="21"/>
        <v>#N/A</v>
      </c>
      <c r="E146" s="40" t="e">
        <f t="shared" si="19"/>
        <v>#N/A</v>
      </c>
    </row>
    <row r="147" spans="1:5" x14ac:dyDescent="0.25">
      <c r="A147" s="40" t="e">
        <f t="shared" si="17"/>
        <v>#N/A</v>
      </c>
      <c r="B147" s="37" t="e">
        <f t="shared" si="20"/>
        <v>#N/A</v>
      </c>
      <c r="C147" s="38">
        <f t="shared" si="18"/>
        <v>1</v>
      </c>
      <c r="D147" s="39" t="e">
        <f t="shared" si="21"/>
        <v>#N/A</v>
      </c>
      <c r="E147" s="40" t="e">
        <f t="shared" si="19"/>
        <v>#N/A</v>
      </c>
    </row>
    <row r="148" spans="1:5" x14ac:dyDescent="0.25">
      <c r="A148" s="40" t="e">
        <f t="shared" si="17"/>
        <v>#N/A</v>
      </c>
      <c r="B148" s="37" t="e">
        <f t="shared" si="20"/>
        <v>#N/A</v>
      </c>
      <c r="C148" s="38">
        <f t="shared" si="18"/>
        <v>1</v>
      </c>
      <c r="D148" s="39" t="e">
        <f t="shared" si="21"/>
        <v>#N/A</v>
      </c>
      <c r="E148" s="40" t="e">
        <f t="shared" si="19"/>
        <v>#N/A</v>
      </c>
    </row>
    <row r="149" spans="1:5" x14ac:dyDescent="0.25">
      <c r="A149" s="40" t="e">
        <f t="shared" si="17"/>
        <v>#N/A</v>
      </c>
      <c r="B149" s="37" t="e">
        <f t="shared" si="20"/>
        <v>#N/A</v>
      </c>
      <c r="C149" s="38">
        <f t="shared" si="18"/>
        <v>1</v>
      </c>
      <c r="D149" s="39" t="e">
        <f t="shared" si="21"/>
        <v>#N/A</v>
      </c>
      <c r="E149" s="40" t="e">
        <f t="shared" si="19"/>
        <v>#N/A</v>
      </c>
    </row>
    <row r="150" spans="1:5" x14ac:dyDescent="0.25">
      <c r="A150" s="40" t="e">
        <f t="shared" si="17"/>
        <v>#N/A</v>
      </c>
      <c r="B150" s="37" t="e">
        <f t="shared" si="20"/>
        <v>#N/A</v>
      </c>
      <c r="C150" s="38">
        <f t="shared" si="18"/>
        <v>1</v>
      </c>
      <c r="D150" s="39" t="e">
        <f t="shared" si="21"/>
        <v>#N/A</v>
      </c>
      <c r="E150" s="40" t="e">
        <f t="shared" si="19"/>
        <v>#N/A</v>
      </c>
    </row>
    <row r="151" spans="1:5" x14ac:dyDescent="0.25">
      <c r="A151" s="40" t="e">
        <f t="shared" si="17"/>
        <v>#N/A</v>
      </c>
      <c r="B151" s="37" t="e">
        <f t="shared" si="20"/>
        <v>#N/A</v>
      </c>
      <c r="C151" s="38">
        <f t="shared" si="18"/>
        <v>1</v>
      </c>
      <c r="D151" s="39" t="e">
        <f t="shared" si="21"/>
        <v>#N/A</v>
      </c>
      <c r="E151" s="40" t="e">
        <f t="shared" si="19"/>
        <v>#N/A</v>
      </c>
    </row>
    <row r="152" spans="1:5" x14ac:dyDescent="0.25">
      <c r="A152" s="40" t="e">
        <f t="shared" si="17"/>
        <v>#N/A</v>
      </c>
      <c r="B152" s="37" t="e">
        <f t="shared" si="20"/>
        <v>#N/A</v>
      </c>
      <c r="C152" s="38">
        <f t="shared" si="18"/>
        <v>1</v>
      </c>
      <c r="D152" s="39" t="e">
        <f t="shared" si="21"/>
        <v>#N/A</v>
      </c>
      <c r="E152" s="40" t="e">
        <f t="shared" si="19"/>
        <v>#N/A</v>
      </c>
    </row>
    <row r="153" spans="1:5" x14ac:dyDescent="0.25">
      <c r="A153" s="40" t="e">
        <f t="shared" si="17"/>
        <v>#N/A</v>
      </c>
      <c r="B153" s="37" t="e">
        <f t="shared" si="20"/>
        <v>#N/A</v>
      </c>
      <c r="C153" s="38">
        <f t="shared" si="18"/>
        <v>1</v>
      </c>
      <c r="D153" s="39" t="e">
        <f t="shared" si="21"/>
        <v>#N/A</v>
      </c>
      <c r="E153" s="40" t="e">
        <f t="shared" si="19"/>
        <v>#N/A</v>
      </c>
    </row>
    <row r="154" spans="1:5" x14ac:dyDescent="0.25">
      <c r="A154" s="40" t="e">
        <f t="shared" si="17"/>
        <v>#N/A</v>
      </c>
      <c r="B154" s="37" t="e">
        <f t="shared" si="20"/>
        <v>#N/A</v>
      </c>
      <c r="C154" s="38">
        <f t="shared" si="18"/>
        <v>1</v>
      </c>
      <c r="D154" s="39" t="e">
        <f t="shared" si="21"/>
        <v>#N/A</v>
      </c>
      <c r="E154" s="40" t="e">
        <f t="shared" si="19"/>
        <v>#N/A</v>
      </c>
    </row>
    <row r="155" spans="1:5" x14ac:dyDescent="0.25">
      <c r="A155" s="40" t="e">
        <f t="shared" si="17"/>
        <v>#N/A</v>
      </c>
      <c r="B155" s="37" t="e">
        <f t="shared" si="20"/>
        <v>#N/A</v>
      </c>
      <c r="C155" s="38">
        <f t="shared" si="18"/>
        <v>1</v>
      </c>
      <c r="D155" s="39" t="e">
        <f t="shared" si="21"/>
        <v>#N/A</v>
      </c>
      <c r="E155" s="40" t="e">
        <f t="shared" si="19"/>
        <v>#N/A</v>
      </c>
    </row>
    <row r="156" spans="1:5" x14ac:dyDescent="0.25">
      <c r="A156" s="40" t="e">
        <f t="shared" si="17"/>
        <v>#N/A</v>
      </c>
      <c r="B156" s="37" t="e">
        <f t="shared" si="20"/>
        <v>#N/A</v>
      </c>
      <c r="C156" s="38">
        <f t="shared" si="18"/>
        <v>1</v>
      </c>
      <c r="D156" s="39" t="e">
        <f t="shared" si="21"/>
        <v>#N/A</v>
      </c>
      <c r="E156" s="40" t="e">
        <f t="shared" si="19"/>
        <v>#N/A</v>
      </c>
    </row>
    <row r="157" spans="1:5" x14ac:dyDescent="0.25">
      <c r="A157" s="40" t="e">
        <f t="shared" si="17"/>
        <v>#N/A</v>
      </c>
      <c r="B157" s="37" t="e">
        <f t="shared" si="20"/>
        <v>#N/A</v>
      </c>
      <c r="C157" s="38">
        <f t="shared" si="18"/>
        <v>1</v>
      </c>
      <c r="D157" s="39" t="e">
        <f t="shared" si="21"/>
        <v>#N/A</v>
      </c>
      <c r="E157" s="40" t="e">
        <f t="shared" si="19"/>
        <v>#N/A</v>
      </c>
    </row>
    <row r="158" spans="1:5" x14ac:dyDescent="0.25">
      <c r="A158" s="40" t="e">
        <f t="shared" si="17"/>
        <v>#N/A</v>
      </c>
      <c r="B158" s="37" t="e">
        <f t="shared" si="20"/>
        <v>#N/A</v>
      </c>
      <c r="C158" s="38">
        <f t="shared" si="18"/>
        <v>1</v>
      </c>
      <c r="D158" s="39" t="e">
        <f t="shared" si="21"/>
        <v>#N/A</v>
      </c>
      <c r="E158" s="40" t="e">
        <f t="shared" si="19"/>
        <v>#N/A</v>
      </c>
    </row>
    <row r="159" spans="1:5" x14ac:dyDescent="0.25">
      <c r="A159" s="40" t="e">
        <f t="shared" si="17"/>
        <v>#N/A</v>
      </c>
      <c r="B159" s="37" t="e">
        <f t="shared" si="20"/>
        <v>#N/A</v>
      </c>
      <c r="C159" s="38">
        <f t="shared" si="18"/>
        <v>1</v>
      </c>
      <c r="D159" s="39" t="e">
        <f t="shared" si="21"/>
        <v>#N/A</v>
      </c>
      <c r="E159" s="40" t="e">
        <f t="shared" si="19"/>
        <v>#N/A</v>
      </c>
    </row>
    <row r="160" spans="1:5" x14ac:dyDescent="0.25">
      <c r="A160" s="40" t="e">
        <f t="shared" si="17"/>
        <v>#N/A</v>
      </c>
      <c r="B160" s="37" t="e">
        <f t="shared" si="20"/>
        <v>#N/A</v>
      </c>
      <c r="C160" s="38">
        <f t="shared" si="18"/>
        <v>1</v>
      </c>
      <c r="D160" s="39" t="e">
        <f t="shared" si="21"/>
        <v>#N/A</v>
      </c>
      <c r="E160" s="40" t="e">
        <f t="shared" si="19"/>
        <v>#N/A</v>
      </c>
    </row>
    <row r="161" spans="1:5" x14ac:dyDescent="0.25">
      <c r="A161" s="40" t="e">
        <f t="shared" si="17"/>
        <v>#N/A</v>
      </c>
      <c r="B161" s="37" t="e">
        <f t="shared" si="20"/>
        <v>#N/A</v>
      </c>
      <c r="C161" s="38">
        <f t="shared" si="18"/>
        <v>1</v>
      </c>
      <c r="D161" s="39" t="e">
        <f t="shared" si="21"/>
        <v>#N/A</v>
      </c>
      <c r="E161" s="40" t="e">
        <f t="shared" si="19"/>
        <v>#N/A</v>
      </c>
    </row>
    <row r="162" spans="1:5" x14ac:dyDescent="0.25">
      <c r="A162" s="40" t="e">
        <f t="shared" si="17"/>
        <v>#N/A</v>
      </c>
      <c r="B162" s="37" t="e">
        <f t="shared" si="20"/>
        <v>#N/A</v>
      </c>
      <c r="C162" s="38">
        <f t="shared" si="18"/>
        <v>1</v>
      </c>
      <c r="D162" s="39" t="e">
        <f t="shared" si="21"/>
        <v>#N/A</v>
      </c>
      <c r="E162" s="40" t="e">
        <f t="shared" si="19"/>
        <v>#N/A</v>
      </c>
    </row>
    <row r="163" spans="1:5" x14ac:dyDescent="0.25">
      <c r="A163" s="40" t="e">
        <f t="shared" si="17"/>
        <v>#N/A</v>
      </c>
      <c r="B163" s="37" t="e">
        <f t="shared" si="20"/>
        <v>#N/A</v>
      </c>
      <c r="C163" s="38">
        <f t="shared" si="18"/>
        <v>1</v>
      </c>
      <c r="D163" s="39" t="e">
        <f t="shared" si="21"/>
        <v>#N/A</v>
      </c>
      <c r="E163" s="40" t="e">
        <f t="shared" si="19"/>
        <v>#N/A</v>
      </c>
    </row>
    <row r="164" spans="1:5" x14ac:dyDescent="0.25">
      <c r="A164" s="40" t="e">
        <f t="shared" si="17"/>
        <v>#N/A</v>
      </c>
      <c r="B164" s="37" t="e">
        <f t="shared" si="20"/>
        <v>#N/A</v>
      </c>
      <c r="C164" s="38">
        <f t="shared" si="18"/>
        <v>1</v>
      </c>
      <c r="D164" s="39" t="e">
        <f t="shared" si="21"/>
        <v>#N/A</v>
      </c>
      <c r="E164" s="40" t="e">
        <f t="shared" si="19"/>
        <v>#N/A</v>
      </c>
    </row>
    <row r="165" spans="1:5" x14ac:dyDescent="0.25">
      <c r="A165" s="40" t="e">
        <f t="shared" si="17"/>
        <v>#N/A</v>
      </c>
      <c r="B165" s="37" t="e">
        <f t="shared" si="20"/>
        <v>#N/A</v>
      </c>
      <c r="C165" s="38">
        <f t="shared" si="18"/>
        <v>1</v>
      </c>
      <c r="D165" s="39" t="e">
        <f t="shared" si="21"/>
        <v>#N/A</v>
      </c>
      <c r="E165" s="40" t="e">
        <f t="shared" si="19"/>
        <v>#N/A</v>
      </c>
    </row>
    <row r="166" spans="1:5" x14ac:dyDescent="0.25">
      <c r="A166" s="40" t="e">
        <f t="shared" si="17"/>
        <v>#N/A</v>
      </c>
      <c r="B166" s="37" t="e">
        <f t="shared" si="20"/>
        <v>#N/A</v>
      </c>
      <c r="C166" s="38">
        <f t="shared" si="18"/>
        <v>1</v>
      </c>
      <c r="D166" s="39" t="e">
        <f t="shared" si="21"/>
        <v>#N/A</v>
      </c>
      <c r="E166" s="40" t="e">
        <f t="shared" si="19"/>
        <v>#N/A</v>
      </c>
    </row>
    <row r="167" spans="1:5" x14ac:dyDescent="0.25">
      <c r="A167" s="40" t="e">
        <f t="shared" si="17"/>
        <v>#N/A</v>
      </c>
      <c r="B167" s="37" t="e">
        <f t="shared" si="20"/>
        <v>#N/A</v>
      </c>
      <c r="C167" s="38">
        <f t="shared" si="18"/>
        <v>1</v>
      </c>
      <c r="D167" s="39" t="e">
        <f t="shared" si="21"/>
        <v>#N/A</v>
      </c>
      <c r="E167" s="40" t="e">
        <f t="shared" si="19"/>
        <v>#N/A</v>
      </c>
    </row>
    <row r="168" spans="1:5" x14ac:dyDescent="0.25">
      <c r="A168" s="40" t="e">
        <f t="shared" si="17"/>
        <v>#N/A</v>
      </c>
      <c r="B168" s="37" t="e">
        <f t="shared" si="20"/>
        <v>#N/A</v>
      </c>
      <c r="C168" s="38">
        <f t="shared" si="18"/>
        <v>1</v>
      </c>
      <c r="D168" s="39" t="e">
        <f t="shared" si="21"/>
        <v>#N/A</v>
      </c>
      <c r="E168" s="40" t="e">
        <f t="shared" si="19"/>
        <v>#N/A</v>
      </c>
    </row>
    <row r="169" spans="1:5" x14ac:dyDescent="0.25">
      <c r="A169" s="40" t="e">
        <f t="shared" si="17"/>
        <v>#N/A</v>
      </c>
      <c r="B169" s="37" t="e">
        <f t="shared" si="20"/>
        <v>#N/A</v>
      </c>
      <c r="C169" s="38">
        <f t="shared" si="18"/>
        <v>1</v>
      </c>
      <c r="D169" s="39" t="e">
        <f t="shared" si="21"/>
        <v>#N/A</v>
      </c>
      <c r="E169" s="40" t="e">
        <f t="shared" si="19"/>
        <v>#N/A</v>
      </c>
    </row>
    <row r="170" spans="1:5" x14ac:dyDescent="0.25">
      <c r="A170" s="40" t="e">
        <f t="shared" si="17"/>
        <v>#N/A</v>
      </c>
      <c r="B170" s="37" t="e">
        <f t="shared" si="20"/>
        <v>#N/A</v>
      </c>
      <c r="C170" s="38">
        <f t="shared" si="18"/>
        <v>1</v>
      </c>
      <c r="D170" s="39" t="e">
        <f t="shared" si="21"/>
        <v>#N/A</v>
      </c>
      <c r="E170" s="40" t="e">
        <f t="shared" si="19"/>
        <v>#N/A</v>
      </c>
    </row>
    <row r="171" spans="1:5" x14ac:dyDescent="0.25">
      <c r="A171" s="40" t="e">
        <f t="shared" si="17"/>
        <v>#N/A</v>
      </c>
      <c r="B171" s="37" t="e">
        <f t="shared" si="20"/>
        <v>#N/A</v>
      </c>
      <c r="C171" s="38">
        <f t="shared" si="18"/>
        <v>1</v>
      </c>
      <c r="D171" s="39" t="e">
        <f t="shared" si="21"/>
        <v>#N/A</v>
      </c>
      <c r="E171" s="40" t="e">
        <f t="shared" si="19"/>
        <v>#N/A</v>
      </c>
    </row>
    <row r="172" spans="1:5" x14ac:dyDescent="0.25">
      <c r="A172" s="40" t="e">
        <f t="shared" si="17"/>
        <v>#N/A</v>
      </c>
      <c r="B172" s="37" t="e">
        <f t="shared" si="20"/>
        <v>#N/A</v>
      </c>
      <c r="C172" s="38">
        <f t="shared" si="18"/>
        <v>1</v>
      </c>
      <c r="D172" s="39" t="e">
        <f t="shared" si="21"/>
        <v>#N/A</v>
      </c>
      <c r="E172" s="40" t="e">
        <f t="shared" si="19"/>
        <v>#N/A</v>
      </c>
    </row>
    <row r="173" spans="1:5" x14ac:dyDescent="0.25">
      <c r="A173" s="40" t="e">
        <f t="shared" si="17"/>
        <v>#N/A</v>
      </c>
      <c r="B173" s="37" t="e">
        <f t="shared" si="20"/>
        <v>#N/A</v>
      </c>
      <c r="C173" s="38">
        <f t="shared" si="18"/>
        <v>1</v>
      </c>
      <c r="D173" s="39" t="e">
        <f t="shared" si="21"/>
        <v>#N/A</v>
      </c>
      <c r="E173" s="40" t="e">
        <f t="shared" si="19"/>
        <v>#N/A</v>
      </c>
    </row>
    <row r="174" spans="1:5" x14ac:dyDescent="0.25">
      <c r="A174" s="40" t="e">
        <f t="shared" si="17"/>
        <v>#N/A</v>
      </c>
      <c r="B174" s="37" t="e">
        <f t="shared" si="20"/>
        <v>#N/A</v>
      </c>
      <c r="C174" s="38">
        <f t="shared" si="18"/>
        <v>1</v>
      </c>
      <c r="D174" s="39" t="e">
        <f t="shared" si="21"/>
        <v>#N/A</v>
      </c>
      <c r="E174" s="40" t="e">
        <f t="shared" si="19"/>
        <v>#N/A</v>
      </c>
    </row>
    <row r="175" spans="1:5" x14ac:dyDescent="0.25">
      <c r="A175" s="40" t="e">
        <f t="shared" si="17"/>
        <v>#N/A</v>
      </c>
      <c r="B175" s="37" t="e">
        <f t="shared" si="20"/>
        <v>#N/A</v>
      </c>
      <c r="C175" s="38">
        <f t="shared" si="18"/>
        <v>1</v>
      </c>
      <c r="D175" s="39" t="e">
        <f t="shared" si="21"/>
        <v>#N/A</v>
      </c>
      <c r="E175" s="40" t="e">
        <f t="shared" si="19"/>
        <v>#N/A</v>
      </c>
    </row>
    <row r="176" spans="1:5" x14ac:dyDescent="0.25">
      <c r="A176" s="40" t="e">
        <f t="shared" si="17"/>
        <v>#N/A</v>
      </c>
      <c r="B176" s="37" t="e">
        <f t="shared" si="20"/>
        <v>#N/A</v>
      </c>
      <c r="C176" s="38">
        <f t="shared" si="18"/>
        <v>1</v>
      </c>
      <c r="D176" s="39" t="e">
        <f t="shared" si="21"/>
        <v>#N/A</v>
      </c>
      <c r="E176" s="40" t="e">
        <f t="shared" si="19"/>
        <v>#N/A</v>
      </c>
    </row>
    <row r="177" spans="1:5" x14ac:dyDescent="0.25">
      <c r="A177" s="40" t="e">
        <f t="shared" si="17"/>
        <v>#N/A</v>
      </c>
      <c r="B177" s="37" t="e">
        <f t="shared" si="20"/>
        <v>#N/A</v>
      </c>
      <c r="C177" s="38">
        <f t="shared" si="18"/>
        <v>1</v>
      </c>
      <c r="D177" s="39" t="e">
        <f t="shared" si="21"/>
        <v>#N/A</v>
      </c>
      <c r="E177" s="40" t="e">
        <f t="shared" si="19"/>
        <v>#N/A</v>
      </c>
    </row>
    <row r="178" spans="1:5" x14ac:dyDescent="0.25">
      <c r="A178" s="40" t="e">
        <f t="shared" si="17"/>
        <v>#N/A</v>
      </c>
      <c r="B178" s="37" t="e">
        <f t="shared" si="20"/>
        <v>#N/A</v>
      </c>
      <c r="C178" s="38">
        <f t="shared" si="18"/>
        <v>1</v>
      </c>
      <c r="D178" s="39" t="e">
        <f t="shared" si="21"/>
        <v>#N/A</v>
      </c>
      <c r="E178" s="40" t="e">
        <f t="shared" si="19"/>
        <v>#N/A</v>
      </c>
    </row>
    <row r="179" spans="1:5" x14ac:dyDescent="0.25">
      <c r="A179" s="40" t="e">
        <f t="shared" si="17"/>
        <v>#N/A</v>
      </c>
      <c r="B179" s="37" t="e">
        <f t="shared" si="20"/>
        <v>#N/A</v>
      </c>
      <c r="C179" s="38">
        <f t="shared" si="18"/>
        <v>1</v>
      </c>
      <c r="D179" s="39" t="e">
        <f t="shared" si="21"/>
        <v>#N/A</v>
      </c>
      <c r="E179" s="40" t="e">
        <f t="shared" si="19"/>
        <v>#N/A</v>
      </c>
    </row>
    <row r="180" spans="1:5" x14ac:dyDescent="0.25">
      <c r="A180" s="40" t="e">
        <f t="shared" si="17"/>
        <v>#N/A</v>
      </c>
      <c r="B180" s="37" t="e">
        <f t="shared" si="20"/>
        <v>#N/A</v>
      </c>
      <c r="C180" s="38">
        <f t="shared" si="18"/>
        <v>1</v>
      </c>
      <c r="D180" s="39" t="e">
        <f t="shared" si="21"/>
        <v>#N/A</v>
      </c>
      <c r="E180" s="40" t="e">
        <f t="shared" si="19"/>
        <v>#N/A</v>
      </c>
    </row>
    <row r="181" spans="1:5" x14ac:dyDescent="0.25">
      <c r="A181" s="40" t="e">
        <f t="shared" si="17"/>
        <v>#N/A</v>
      </c>
      <c r="B181" s="37" t="e">
        <f t="shared" si="20"/>
        <v>#N/A</v>
      </c>
      <c r="C181" s="38">
        <f t="shared" si="18"/>
        <v>1</v>
      </c>
      <c r="D181" s="39" t="e">
        <f t="shared" si="21"/>
        <v>#N/A</v>
      </c>
      <c r="E181" s="40" t="e">
        <f t="shared" si="19"/>
        <v>#N/A</v>
      </c>
    </row>
    <row r="182" spans="1:5" x14ac:dyDescent="0.25">
      <c r="A182" s="40" t="e">
        <f t="shared" si="17"/>
        <v>#N/A</v>
      </c>
      <c r="B182" s="37" t="e">
        <f t="shared" si="20"/>
        <v>#N/A</v>
      </c>
      <c r="C182" s="38">
        <f t="shared" si="18"/>
        <v>1</v>
      </c>
      <c r="D182" s="39" t="e">
        <f t="shared" si="21"/>
        <v>#N/A</v>
      </c>
      <c r="E182" s="40" t="e">
        <f t="shared" si="19"/>
        <v>#N/A</v>
      </c>
    </row>
    <row r="183" spans="1:5" x14ac:dyDescent="0.25">
      <c r="A183" s="40" t="e">
        <f t="shared" ref="A183:A246" si="22">VLOOKUP(I183,DDEPM_USERS,2,FALSE)</f>
        <v>#N/A</v>
      </c>
      <c r="B183" s="37" t="e">
        <f t="shared" si="20"/>
        <v>#N/A</v>
      </c>
      <c r="C183" s="38">
        <f t="shared" ref="C183:C246" si="23">S183-R183+1</f>
        <v>1</v>
      </c>
      <c r="D183" s="39" t="e">
        <f t="shared" si="21"/>
        <v>#N/A</v>
      </c>
      <c r="E183" s="40" t="e">
        <f t="shared" ref="E183:E246" si="24">D183*Z183</f>
        <v>#N/A</v>
      </c>
    </row>
    <row r="184" spans="1:5" x14ac:dyDescent="0.25">
      <c r="A184" s="40" t="e">
        <f t="shared" si="22"/>
        <v>#N/A</v>
      </c>
      <c r="B184" s="37" t="e">
        <f t="shared" si="20"/>
        <v>#N/A</v>
      </c>
      <c r="C184" s="38">
        <f t="shared" si="23"/>
        <v>1</v>
      </c>
      <c r="D184" s="39" t="e">
        <f t="shared" si="21"/>
        <v>#N/A</v>
      </c>
      <c r="E184" s="40" t="e">
        <f t="shared" si="24"/>
        <v>#N/A</v>
      </c>
    </row>
    <row r="185" spans="1:5" x14ac:dyDescent="0.25">
      <c r="A185" s="40" t="e">
        <f t="shared" si="22"/>
        <v>#N/A</v>
      </c>
      <c r="B185" s="37" t="e">
        <f t="shared" si="20"/>
        <v>#N/A</v>
      </c>
      <c r="C185" s="38">
        <f t="shared" si="23"/>
        <v>1</v>
      </c>
      <c r="D185" s="39" t="e">
        <f t="shared" si="21"/>
        <v>#N/A</v>
      </c>
      <c r="E185" s="40" t="e">
        <f t="shared" si="24"/>
        <v>#N/A</v>
      </c>
    </row>
    <row r="186" spans="1:5" x14ac:dyDescent="0.25">
      <c r="A186" s="40" t="e">
        <f t="shared" si="22"/>
        <v>#N/A</v>
      </c>
      <c r="B186" s="37" t="e">
        <f t="shared" si="20"/>
        <v>#N/A</v>
      </c>
      <c r="C186" s="38">
        <f t="shared" si="23"/>
        <v>1</v>
      </c>
      <c r="D186" s="39" t="e">
        <f t="shared" si="21"/>
        <v>#N/A</v>
      </c>
      <c r="E186" s="40" t="e">
        <f t="shared" si="24"/>
        <v>#N/A</v>
      </c>
    </row>
    <row r="187" spans="1:5" x14ac:dyDescent="0.25">
      <c r="A187" s="40" t="e">
        <f t="shared" si="22"/>
        <v>#N/A</v>
      </c>
      <c r="B187" s="37" t="e">
        <f t="shared" si="20"/>
        <v>#N/A</v>
      </c>
      <c r="C187" s="38">
        <f t="shared" si="23"/>
        <v>1</v>
      </c>
      <c r="D187" s="39" t="e">
        <f t="shared" si="21"/>
        <v>#N/A</v>
      </c>
      <c r="E187" s="40" t="e">
        <f t="shared" si="24"/>
        <v>#N/A</v>
      </c>
    </row>
    <row r="188" spans="1:5" x14ac:dyDescent="0.25">
      <c r="A188" s="40" t="e">
        <f t="shared" si="22"/>
        <v>#N/A</v>
      </c>
      <c r="B188" s="37" t="e">
        <f t="shared" si="20"/>
        <v>#N/A</v>
      </c>
      <c r="C188" s="38">
        <f t="shared" si="23"/>
        <v>1</v>
      </c>
      <c r="D188" s="39" t="e">
        <f t="shared" si="21"/>
        <v>#N/A</v>
      </c>
      <c r="E188" s="40" t="e">
        <f t="shared" si="24"/>
        <v>#N/A</v>
      </c>
    </row>
    <row r="189" spans="1:5" x14ac:dyDescent="0.25">
      <c r="A189" s="40" t="e">
        <f t="shared" si="22"/>
        <v>#N/A</v>
      </c>
      <c r="B189" s="37" t="e">
        <f t="shared" si="20"/>
        <v>#N/A</v>
      </c>
      <c r="C189" s="38">
        <f t="shared" si="23"/>
        <v>1</v>
      </c>
      <c r="D189" s="39" t="e">
        <f t="shared" si="21"/>
        <v>#N/A</v>
      </c>
      <c r="E189" s="40" t="e">
        <f t="shared" si="24"/>
        <v>#N/A</v>
      </c>
    </row>
    <row r="190" spans="1:5" x14ac:dyDescent="0.25">
      <c r="A190" s="40" t="e">
        <f t="shared" si="22"/>
        <v>#N/A</v>
      </c>
      <c r="B190" s="37" t="e">
        <f t="shared" si="20"/>
        <v>#N/A</v>
      </c>
      <c r="C190" s="38">
        <f t="shared" si="23"/>
        <v>1</v>
      </c>
      <c r="D190" s="39" t="e">
        <f t="shared" si="21"/>
        <v>#N/A</v>
      </c>
      <c r="E190" s="40" t="e">
        <f t="shared" si="24"/>
        <v>#N/A</v>
      </c>
    </row>
    <row r="191" spans="1:5" x14ac:dyDescent="0.25">
      <c r="A191" s="40" t="e">
        <f t="shared" si="22"/>
        <v>#N/A</v>
      </c>
      <c r="B191" s="37" t="e">
        <f t="shared" si="20"/>
        <v>#N/A</v>
      </c>
      <c r="C191" s="38">
        <f t="shared" si="23"/>
        <v>1</v>
      </c>
      <c r="D191" s="39" t="e">
        <f t="shared" si="21"/>
        <v>#N/A</v>
      </c>
      <c r="E191" s="40" t="e">
        <f t="shared" si="24"/>
        <v>#N/A</v>
      </c>
    </row>
    <row r="192" spans="1:5" x14ac:dyDescent="0.25">
      <c r="A192" s="40" t="e">
        <f t="shared" si="22"/>
        <v>#N/A</v>
      </c>
      <c r="B192" s="37" t="e">
        <f t="shared" si="20"/>
        <v>#N/A</v>
      </c>
      <c r="C192" s="38">
        <f t="shared" si="23"/>
        <v>1</v>
      </c>
      <c r="D192" s="39" t="e">
        <f t="shared" si="21"/>
        <v>#N/A</v>
      </c>
      <c r="E192" s="40" t="e">
        <f t="shared" si="24"/>
        <v>#N/A</v>
      </c>
    </row>
    <row r="193" spans="1:5" x14ac:dyDescent="0.25">
      <c r="A193" s="40" t="e">
        <f t="shared" si="22"/>
        <v>#N/A</v>
      </c>
      <c r="B193" s="37" t="e">
        <f t="shared" si="20"/>
        <v>#N/A</v>
      </c>
      <c r="C193" s="38">
        <f t="shared" si="23"/>
        <v>1</v>
      </c>
      <c r="D193" s="39" t="e">
        <f t="shared" si="21"/>
        <v>#N/A</v>
      </c>
      <c r="E193" s="40" t="e">
        <f t="shared" si="24"/>
        <v>#N/A</v>
      </c>
    </row>
    <row r="194" spans="1:5" x14ac:dyDescent="0.25">
      <c r="A194" s="40" t="e">
        <f t="shared" si="22"/>
        <v>#N/A</v>
      </c>
      <c r="B194" s="37" t="e">
        <f t="shared" si="20"/>
        <v>#N/A</v>
      </c>
      <c r="C194" s="38">
        <f t="shared" si="23"/>
        <v>1</v>
      </c>
      <c r="D194" s="39" t="e">
        <f t="shared" si="21"/>
        <v>#N/A</v>
      </c>
      <c r="E194" s="40" t="e">
        <f t="shared" si="24"/>
        <v>#N/A</v>
      </c>
    </row>
    <row r="195" spans="1:5" x14ac:dyDescent="0.25">
      <c r="A195" s="40" t="e">
        <f t="shared" si="22"/>
        <v>#N/A</v>
      </c>
      <c r="B195" s="37" t="e">
        <f t="shared" si="20"/>
        <v>#N/A</v>
      </c>
      <c r="C195" s="38">
        <f t="shared" si="23"/>
        <v>1</v>
      </c>
      <c r="D195" s="39" t="e">
        <f t="shared" si="21"/>
        <v>#N/A</v>
      </c>
      <c r="E195" s="40" t="e">
        <f t="shared" si="24"/>
        <v>#N/A</v>
      </c>
    </row>
    <row r="196" spans="1:5" x14ac:dyDescent="0.25">
      <c r="A196" s="40" t="e">
        <f t="shared" si="22"/>
        <v>#N/A</v>
      </c>
      <c r="B196" s="37" t="e">
        <f t="shared" si="20"/>
        <v>#N/A</v>
      </c>
      <c r="C196" s="38">
        <f t="shared" si="23"/>
        <v>1</v>
      </c>
      <c r="D196" s="39" t="e">
        <f t="shared" si="21"/>
        <v>#N/A</v>
      </c>
      <c r="E196" s="40" t="e">
        <f t="shared" si="24"/>
        <v>#N/A</v>
      </c>
    </row>
    <row r="197" spans="1:5" x14ac:dyDescent="0.25">
      <c r="A197" s="40" t="e">
        <f t="shared" si="22"/>
        <v>#N/A</v>
      </c>
      <c r="B197" s="37" t="e">
        <f t="shared" si="20"/>
        <v>#N/A</v>
      </c>
      <c r="C197" s="38">
        <f t="shared" si="23"/>
        <v>1</v>
      </c>
      <c r="D197" s="39" t="e">
        <f t="shared" si="21"/>
        <v>#N/A</v>
      </c>
      <c r="E197" s="40" t="e">
        <f t="shared" si="24"/>
        <v>#N/A</v>
      </c>
    </row>
    <row r="198" spans="1:5" x14ac:dyDescent="0.25">
      <c r="A198" s="40" t="e">
        <f t="shared" si="22"/>
        <v>#N/A</v>
      </c>
      <c r="B198" s="37" t="e">
        <f t="shared" si="20"/>
        <v>#N/A</v>
      </c>
      <c r="C198" s="38">
        <f t="shared" si="23"/>
        <v>1</v>
      </c>
      <c r="D198" s="39" t="e">
        <f t="shared" si="21"/>
        <v>#N/A</v>
      </c>
      <c r="E198" s="40" t="e">
        <f t="shared" si="24"/>
        <v>#N/A</v>
      </c>
    </row>
    <row r="199" spans="1:5" x14ac:dyDescent="0.25">
      <c r="A199" s="40" t="e">
        <f t="shared" si="22"/>
        <v>#N/A</v>
      </c>
      <c r="B199" s="37" t="e">
        <f t="shared" si="20"/>
        <v>#N/A</v>
      </c>
      <c r="C199" s="38">
        <f t="shared" si="23"/>
        <v>1</v>
      </c>
      <c r="D199" s="39" t="e">
        <f t="shared" si="21"/>
        <v>#N/A</v>
      </c>
      <c r="E199" s="40" t="e">
        <f t="shared" si="24"/>
        <v>#N/A</v>
      </c>
    </row>
    <row r="200" spans="1:5" x14ac:dyDescent="0.25">
      <c r="A200" s="40" t="e">
        <f t="shared" si="22"/>
        <v>#N/A</v>
      </c>
      <c r="B200" s="37" t="e">
        <f t="shared" si="20"/>
        <v>#N/A</v>
      </c>
      <c r="C200" s="38">
        <f t="shared" si="23"/>
        <v>1</v>
      </c>
      <c r="D200" s="39" t="e">
        <f t="shared" si="21"/>
        <v>#N/A</v>
      </c>
      <c r="E200" s="40" t="e">
        <f t="shared" si="24"/>
        <v>#N/A</v>
      </c>
    </row>
    <row r="201" spans="1:5" x14ac:dyDescent="0.25">
      <c r="A201" s="40" t="e">
        <f t="shared" si="22"/>
        <v>#N/A</v>
      </c>
      <c r="B201" s="37" t="e">
        <f t="shared" si="20"/>
        <v>#N/A</v>
      </c>
      <c r="C201" s="38">
        <f t="shared" si="23"/>
        <v>1</v>
      </c>
      <c r="D201" s="39" t="e">
        <f t="shared" si="21"/>
        <v>#N/A</v>
      </c>
      <c r="E201" s="40" t="e">
        <f t="shared" si="24"/>
        <v>#N/A</v>
      </c>
    </row>
    <row r="202" spans="1:5" x14ac:dyDescent="0.25">
      <c r="A202" s="40" t="e">
        <f t="shared" si="22"/>
        <v>#N/A</v>
      </c>
      <c r="B202" s="37" t="e">
        <f t="shared" si="20"/>
        <v>#N/A</v>
      </c>
      <c r="C202" s="38">
        <f t="shared" si="23"/>
        <v>1</v>
      </c>
      <c r="D202" s="39" t="e">
        <f t="shared" si="21"/>
        <v>#N/A</v>
      </c>
      <c r="E202" s="40" t="e">
        <f t="shared" si="24"/>
        <v>#N/A</v>
      </c>
    </row>
    <row r="203" spans="1:5" x14ac:dyDescent="0.25">
      <c r="A203" s="40" t="e">
        <f t="shared" si="22"/>
        <v>#N/A</v>
      </c>
      <c r="B203" s="37" t="e">
        <f t="shared" ref="B203:B266" si="25">VLOOKUP(T203,DELIV_CONV,2,FALSE)</f>
        <v>#N/A</v>
      </c>
      <c r="C203" s="38">
        <f t="shared" si="23"/>
        <v>1</v>
      </c>
      <c r="D203" s="39" t="e">
        <f t="shared" ref="D203:D266" si="26">Y203*B203*C203</f>
        <v>#N/A</v>
      </c>
      <c r="E203" s="40" t="e">
        <f t="shared" si="24"/>
        <v>#N/A</v>
      </c>
    </row>
    <row r="204" spans="1:5" x14ac:dyDescent="0.25">
      <c r="A204" s="40" t="e">
        <f t="shared" si="22"/>
        <v>#N/A</v>
      </c>
      <c r="B204" s="37" t="e">
        <f t="shared" si="25"/>
        <v>#N/A</v>
      </c>
      <c r="C204" s="38">
        <f t="shared" si="23"/>
        <v>1</v>
      </c>
      <c r="D204" s="39" t="e">
        <f t="shared" si="26"/>
        <v>#N/A</v>
      </c>
      <c r="E204" s="40" t="e">
        <f t="shared" si="24"/>
        <v>#N/A</v>
      </c>
    </row>
    <row r="205" spans="1:5" x14ac:dyDescent="0.25">
      <c r="A205" s="40" t="e">
        <f t="shared" si="22"/>
        <v>#N/A</v>
      </c>
      <c r="B205" s="37" t="e">
        <f t="shared" si="25"/>
        <v>#N/A</v>
      </c>
      <c r="C205" s="38">
        <f t="shared" si="23"/>
        <v>1</v>
      </c>
      <c r="D205" s="39" t="e">
        <f t="shared" si="26"/>
        <v>#N/A</v>
      </c>
      <c r="E205" s="40" t="e">
        <f t="shared" si="24"/>
        <v>#N/A</v>
      </c>
    </row>
    <row r="206" spans="1:5" x14ac:dyDescent="0.25">
      <c r="A206" s="40" t="e">
        <f t="shared" si="22"/>
        <v>#N/A</v>
      </c>
      <c r="B206" s="37" t="e">
        <f t="shared" si="25"/>
        <v>#N/A</v>
      </c>
      <c r="C206" s="38">
        <f t="shared" si="23"/>
        <v>1</v>
      </c>
      <c r="D206" s="39" t="e">
        <f t="shared" si="26"/>
        <v>#N/A</v>
      </c>
      <c r="E206" s="40" t="e">
        <f t="shared" si="24"/>
        <v>#N/A</v>
      </c>
    </row>
    <row r="207" spans="1:5" x14ac:dyDescent="0.25">
      <c r="A207" s="40" t="e">
        <f t="shared" si="22"/>
        <v>#N/A</v>
      </c>
      <c r="B207" s="37" t="e">
        <f t="shared" si="25"/>
        <v>#N/A</v>
      </c>
      <c r="C207" s="38">
        <f t="shared" si="23"/>
        <v>1</v>
      </c>
      <c r="D207" s="39" t="e">
        <f t="shared" si="26"/>
        <v>#N/A</v>
      </c>
      <c r="E207" s="40" t="e">
        <f t="shared" si="24"/>
        <v>#N/A</v>
      </c>
    </row>
    <row r="208" spans="1:5" x14ac:dyDescent="0.25">
      <c r="A208" s="40" t="e">
        <f t="shared" si="22"/>
        <v>#N/A</v>
      </c>
      <c r="B208" s="37" t="e">
        <f t="shared" si="25"/>
        <v>#N/A</v>
      </c>
      <c r="C208" s="38">
        <f t="shared" si="23"/>
        <v>1</v>
      </c>
      <c r="D208" s="39" t="e">
        <f t="shared" si="26"/>
        <v>#N/A</v>
      </c>
      <c r="E208" s="40" t="e">
        <f t="shared" si="24"/>
        <v>#N/A</v>
      </c>
    </row>
    <row r="209" spans="1:5" x14ac:dyDescent="0.25">
      <c r="A209" s="40" t="e">
        <f t="shared" si="22"/>
        <v>#N/A</v>
      </c>
      <c r="B209" s="37" t="e">
        <f t="shared" si="25"/>
        <v>#N/A</v>
      </c>
      <c r="C209" s="38">
        <f t="shared" si="23"/>
        <v>1</v>
      </c>
      <c r="D209" s="39" t="e">
        <f t="shared" si="26"/>
        <v>#N/A</v>
      </c>
      <c r="E209" s="40" t="e">
        <f t="shared" si="24"/>
        <v>#N/A</v>
      </c>
    </row>
    <row r="210" spans="1:5" x14ac:dyDescent="0.25">
      <c r="A210" s="40" t="e">
        <f t="shared" si="22"/>
        <v>#N/A</v>
      </c>
      <c r="B210" s="37" t="e">
        <f t="shared" si="25"/>
        <v>#N/A</v>
      </c>
      <c r="C210" s="38">
        <f t="shared" si="23"/>
        <v>1</v>
      </c>
      <c r="D210" s="39" t="e">
        <f t="shared" si="26"/>
        <v>#N/A</v>
      </c>
      <c r="E210" s="40" t="e">
        <f t="shared" si="24"/>
        <v>#N/A</v>
      </c>
    </row>
    <row r="211" spans="1:5" x14ac:dyDescent="0.25">
      <c r="A211" s="40" t="e">
        <f t="shared" si="22"/>
        <v>#N/A</v>
      </c>
      <c r="B211" s="37" t="e">
        <f t="shared" si="25"/>
        <v>#N/A</v>
      </c>
      <c r="C211" s="38">
        <f t="shared" si="23"/>
        <v>1</v>
      </c>
      <c r="D211" s="39" t="e">
        <f t="shared" si="26"/>
        <v>#N/A</v>
      </c>
      <c r="E211" s="40" t="e">
        <f t="shared" si="24"/>
        <v>#N/A</v>
      </c>
    </row>
    <row r="212" spans="1:5" x14ac:dyDescent="0.25">
      <c r="A212" s="40" t="e">
        <f t="shared" si="22"/>
        <v>#N/A</v>
      </c>
      <c r="B212" s="37" t="e">
        <f t="shared" si="25"/>
        <v>#N/A</v>
      </c>
      <c r="C212" s="38">
        <f t="shared" si="23"/>
        <v>1</v>
      </c>
      <c r="D212" s="39" t="e">
        <f t="shared" si="26"/>
        <v>#N/A</v>
      </c>
      <c r="E212" s="40" t="e">
        <f t="shared" si="24"/>
        <v>#N/A</v>
      </c>
    </row>
    <row r="213" spans="1:5" x14ac:dyDescent="0.25">
      <c r="A213" s="40" t="e">
        <f t="shared" si="22"/>
        <v>#N/A</v>
      </c>
      <c r="B213" s="37" t="e">
        <f t="shared" si="25"/>
        <v>#N/A</v>
      </c>
      <c r="C213" s="38">
        <f t="shared" si="23"/>
        <v>1</v>
      </c>
      <c r="D213" s="39" t="e">
        <f t="shared" si="26"/>
        <v>#N/A</v>
      </c>
      <c r="E213" s="40" t="e">
        <f t="shared" si="24"/>
        <v>#N/A</v>
      </c>
    </row>
    <row r="214" spans="1:5" x14ac:dyDescent="0.25">
      <c r="A214" s="40" t="e">
        <f t="shared" si="22"/>
        <v>#N/A</v>
      </c>
      <c r="B214" s="37" t="e">
        <f t="shared" si="25"/>
        <v>#N/A</v>
      </c>
      <c r="C214" s="38">
        <f t="shared" si="23"/>
        <v>1</v>
      </c>
      <c r="D214" s="39" t="e">
        <f t="shared" si="26"/>
        <v>#N/A</v>
      </c>
      <c r="E214" s="40" t="e">
        <f t="shared" si="24"/>
        <v>#N/A</v>
      </c>
    </row>
    <row r="215" spans="1:5" x14ac:dyDescent="0.25">
      <c r="A215" s="40" t="e">
        <f t="shared" si="22"/>
        <v>#N/A</v>
      </c>
      <c r="B215" s="37" t="e">
        <f t="shared" si="25"/>
        <v>#N/A</v>
      </c>
      <c r="C215" s="38">
        <f t="shared" si="23"/>
        <v>1</v>
      </c>
      <c r="D215" s="39" t="e">
        <f t="shared" si="26"/>
        <v>#N/A</v>
      </c>
      <c r="E215" s="40" t="e">
        <f t="shared" si="24"/>
        <v>#N/A</v>
      </c>
    </row>
    <row r="216" spans="1:5" x14ac:dyDescent="0.25">
      <c r="A216" s="40" t="e">
        <f t="shared" si="22"/>
        <v>#N/A</v>
      </c>
      <c r="B216" s="37" t="e">
        <f t="shared" si="25"/>
        <v>#N/A</v>
      </c>
      <c r="C216" s="38">
        <f t="shared" si="23"/>
        <v>1</v>
      </c>
      <c r="D216" s="39" t="e">
        <f t="shared" si="26"/>
        <v>#N/A</v>
      </c>
      <c r="E216" s="40" t="e">
        <f t="shared" si="24"/>
        <v>#N/A</v>
      </c>
    </row>
    <row r="217" spans="1:5" x14ac:dyDescent="0.25">
      <c r="A217" s="40" t="e">
        <f t="shared" si="22"/>
        <v>#N/A</v>
      </c>
      <c r="B217" s="37" t="e">
        <f t="shared" si="25"/>
        <v>#N/A</v>
      </c>
      <c r="C217" s="38">
        <f t="shared" si="23"/>
        <v>1</v>
      </c>
      <c r="D217" s="39" t="e">
        <f t="shared" si="26"/>
        <v>#N/A</v>
      </c>
      <c r="E217" s="40" t="e">
        <f t="shared" si="24"/>
        <v>#N/A</v>
      </c>
    </row>
    <row r="218" spans="1:5" x14ac:dyDescent="0.25">
      <c r="A218" s="40" t="e">
        <f t="shared" si="22"/>
        <v>#N/A</v>
      </c>
      <c r="B218" s="37" t="e">
        <f t="shared" si="25"/>
        <v>#N/A</v>
      </c>
      <c r="C218" s="38">
        <f t="shared" si="23"/>
        <v>1</v>
      </c>
      <c r="D218" s="39" t="e">
        <f t="shared" si="26"/>
        <v>#N/A</v>
      </c>
      <c r="E218" s="40" t="e">
        <f t="shared" si="24"/>
        <v>#N/A</v>
      </c>
    </row>
    <row r="219" spans="1:5" x14ac:dyDescent="0.25">
      <c r="A219" s="40" t="e">
        <f t="shared" si="22"/>
        <v>#N/A</v>
      </c>
      <c r="B219" s="37" t="e">
        <f t="shared" si="25"/>
        <v>#N/A</v>
      </c>
      <c r="C219" s="38">
        <f t="shared" si="23"/>
        <v>1</v>
      </c>
      <c r="D219" s="39" t="e">
        <f t="shared" si="26"/>
        <v>#N/A</v>
      </c>
      <c r="E219" s="40" t="e">
        <f t="shared" si="24"/>
        <v>#N/A</v>
      </c>
    </row>
    <row r="220" spans="1:5" x14ac:dyDescent="0.25">
      <c r="A220" s="40" t="e">
        <f t="shared" si="22"/>
        <v>#N/A</v>
      </c>
      <c r="B220" s="37" t="e">
        <f t="shared" si="25"/>
        <v>#N/A</v>
      </c>
      <c r="C220" s="38">
        <f t="shared" si="23"/>
        <v>1</v>
      </c>
      <c r="D220" s="39" t="e">
        <f t="shared" si="26"/>
        <v>#N/A</v>
      </c>
      <c r="E220" s="40" t="e">
        <f t="shared" si="24"/>
        <v>#N/A</v>
      </c>
    </row>
    <row r="221" spans="1:5" x14ac:dyDescent="0.25">
      <c r="A221" s="40" t="e">
        <f t="shared" si="22"/>
        <v>#N/A</v>
      </c>
      <c r="B221" s="37" t="e">
        <f t="shared" si="25"/>
        <v>#N/A</v>
      </c>
      <c r="C221" s="38">
        <f t="shared" si="23"/>
        <v>1</v>
      </c>
      <c r="D221" s="39" t="e">
        <f t="shared" si="26"/>
        <v>#N/A</v>
      </c>
      <c r="E221" s="40" t="e">
        <f t="shared" si="24"/>
        <v>#N/A</v>
      </c>
    </row>
    <row r="222" spans="1:5" x14ac:dyDescent="0.25">
      <c r="A222" s="40" t="e">
        <f t="shared" si="22"/>
        <v>#N/A</v>
      </c>
      <c r="B222" s="37" t="e">
        <f t="shared" si="25"/>
        <v>#N/A</v>
      </c>
      <c r="C222" s="38">
        <f t="shared" si="23"/>
        <v>1</v>
      </c>
      <c r="D222" s="39" t="e">
        <f t="shared" si="26"/>
        <v>#N/A</v>
      </c>
      <c r="E222" s="40" t="e">
        <f t="shared" si="24"/>
        <v>#N/A</v>
      </c>
    </row>
    <row r="223" spans="1:5" x14ac:dyDescent="0.25">
      <c r="A223" s="40" t="e">
        <f t="shared" si="22"/>
        <v>#N/A</v>
      </c>
      <c r="B223" s="37" t="e">
        <f t="shared" si="25"/>
        <v>#N/A</v>
      </c>
      <c r="C223" s="38">
        <f t="shared" si="23"/>
        <v>1</v>
      </c>
      <c r="D223" s="39" t="e">
        <f t="shared" si="26"/>
        <v>#N/A</v>
      </c>
      <c r="E223" s="40" t="e">
        <f t="shared" si="24"/>
        <v>#N/A</v>
      </c>
    </row>
    <row r="224" spans="1:5" x14ac:dyDescent="0.25">
      <c r="A224" s="40" t="e">
        <f t="shared" si="22"/>
        <v>#N/A</v>
      </c>
      <c r="B224" s="37" t="e">
        <f t="shared" si="25"/>
        <v>#N/A</v>
      </c>
      <c r="C224" s="38">
        <f t="shared" si="23"/>
        <v>1</v>
      </c>
      <c r="D224" s="39" t="e">
        <f t="shared" si="26"/>
        <v>#N/A</v>
      </c>
      <c r="E224" s="40" t="e">
        <f t="shared" si="24"/>
        <v>#N/A</v>
      </c>
    </row>
    <row r="225" spans="1:5" x14ac:dyDescent="0.25">
      <c r="A225" s="40" t="e">
        <f t="shared" si="22"/>
        <v>#N/A</v>
      </c>
      <c r="B225" s="37" t="e">
        <f t="shared" si="25"/>
        <v>#N/A</v>
      </c>
      <c r="C225" s="38">
        <f t="shared" si="23"/>
        <v>1</v>
      </c>
      <c r="D225" s="39" t="e">
        <f t="shared" si="26"/>
        <v>#N/A</v>
      </c>
      <c r="E225" s="40" t="e">
        <f t="shared" si="24"/>
        <v>#N/A</v>
      </c>
    </row>
    <row r="226" spans="1:5" x14ac:dyDescent="0.25">
      <c r="A226" s="40" t="e">
        <f t="shared" si="22"/>
        <v>#N/A</v>
      </c>
      <c r="B226" s="37" t="e">
        <f t="shared" si="25"/>
        <v>#N/A</v>
      </c>
      <c r="C226" s="38">
        <f t="shared" si="23"/>
        <v>1</v>
      </c>
      <c r="D226" s="39" t="e">
        <f t="shared" si="26"/>
        <v>#N/A</v>
      </c>
      <c r="E226" s="40" t="e">
        <f t="shared" si="24"/>
        <v>#N/A</v>
      </c>
    </row>
    <row r="227" spans="1:5" x14ac:dyDescent="0.25">
      <c r="A227" s="40" t="e">
        <f t="shared" si="22"/>
        <v>#N/A</v>
      </c>
      <c r="B227" s="37" t="e">
        <f t="shared" si="25"/>
        <v>#N/A</v>
      </c>
      <c r="C227" s="38">
        <f t="shared" si="23"/>
        <v>1</v>
      </c>
      <c r="D227" s="39" t="e">
        <f t="shared" si="26"/>
        <v>#N/A</v>
      </c>
      <c r="E227" s="40" t="e">
        <f t="shared" si="24"/>
        <v>#N/A</v>
      </c>
    </row>
    <row r="228" spans="1:5" x14ac:dyDescent="0.25">
      <c r="A228" s="40" t="e">
        <f t="shared" si="22"/>
        <v>#N/A</v>
      </c>
      <c r="B228" s="37" t="e">
        <f t="shared" si="25"/>
        <v>#N/A</v>
      </c>
      <c r="C228" s="38">
        <f t="shared" si="23"/>
        <v>1</v>
      </c>
      <c r="D228" s="39" t="e">
        <f t="shared" si="26"/>
        <v>#N/A</v>
      </c>
      <c r="E228" s="40" t="e">
        <f t="shared" si="24"/>
        <v>#N/A</v>
      </c>
    </row>
    <row r="229" spans="1:5" x14ac:dyDescent="0.25">
      <c r="A229" s="40" t="e">
        <f t="shared" si="22"/>
        <v>#N/A</v>
      </c>
      <c r="B229" s="37" t="e">
        <f t="shared" si="25"/>
        <v>#N/A</v>
      </c>
      <c r="C229" s="38">
        <f t="shared" si="23"/>
        <v>1</v>
      </c>
      <c r="D229" s="39" t="e">
        <f t="shared" si="26"/>
        <v>#N/A</v>
      </c>
      <c r="E229" s="40" t="e">
        <f t="shared" si="24"/>
        <v>#N/A</v>
      </c>
    </row>
    <row r="230" spans="1:5" x14ac:dyDescent="0.25">
      <c r="A230" s="40" t="e">
        <f t="shared" si="22"/>
        <v>#N/A</v>
      </c>
      <c r="B230" s="37" t="e">
        <f t="shared" si="25"/>
        <v>#N/A</v>
      </c>
      <c r="C230" s="38">
        <f t="shared" si="23"/>
        <v>1</v>
      </c>
      <c r="D230" s="39" t="e">
        <f t="shared" si="26"/>
        <v>#N/A</v>
      </c>
      <c r="E230" s="40" t="e">
        <f t="shared" si="24"/>
        <v>#N/A</v>
      </c>
    </row>
    <row r="231" spans="1:5" x14ac:dyDescent="0.25">
      <c r="A231" s="40" t="e">
        <f t="shared" si="22"/>
        <v>#N/A</v>
      </c>
      <c r="B231" s="37" t="e">
        <f t="shared" si="25"/>
        <v>#N/A</v>
      </c>
      <c r="C231" s="38">
        <f t="shared" si="23"/>
        <v>1</v>
      </c>
      <c r="D231" s="39" t="e">
        <f t="shared" si="26"/>
        <v>#N/A</v>
      </c>
      <c r="E231" s="40" t="e">
        <f t="shared" si="24"/>
        <v>#N/A</v>
      </c>
    </row>
    <row r="232" spans="1:5" x14ac:dyDescent="0.25">
      <c r="A232" s="40" t="e">
        <f t="shared" si="22"/>
        <v>#N/A</v>
      </c>
      <c r="B232" s="37" t="e">
        <f t="shared" si="25"/>
        <v>#N/A</v>
      </c>
      <c r="C232" s="38">
        <f t="shared" si="23"/>
        <v>1</v>
      </c>
      <c r="D232" s="39" t="e">
        <f t="shared" si="26"/>
        <v>#N/A</v>
      </c>
      <c r="E232" s="40" t="e">
        <f t="shared" si="24"/>
        <v>#N/A</v>
      </c>
    </row>
    <row r="233" spans="1:5" x14ac:dyDescent="0.25">
      <c r="A233" s="40" t="e">
        <f t="shared" si="22"/>
        <v>#N/A</v>
      </c>
      <c r="B233" s="37" t="e">
        <f t="shared" si="25"/>
        <v>#N/A</v>
      </c>
      <c r="C233" s="38">
        <f t="shared" si="23"/>
        <v>1</v>
      </c>
      <c r="D233" s="39" t="e">
        <f t="shared" si="26"/>
        <v>#N/A</v>
      </c>
      <c r="E233" s="40" t="e">
        <f t="shared" si="24"/>
        <v>#N/A</v>
      </c>
    </row>
    <row r="234" spans="1:5" x14ac:dyDescent="0.25">
      <c r="A234" s="40" t="e">
        <f t="shared" si="22"/>
        <v>#N/A</v>
      </c>
      <c r="B234" s="37" t="e">
        <f t="shared" si="25"/>
        <v>#N/A</v>
      </c>
      <c r="C234" s="38">
        <f t="shared" si="23"/>
        <v>1</v>
      </c>
      <c r="D234" s="39" t="e">
        <f t="shared" si="26"/>
        <v>#N/A</v>
      </c>
      <c r="E234" s="40" t="e">
        <f t="shared" si="24"/>
        <v>#N/A</v>
      </c>
    </row>
    <row r="235" spans="1:5" x14ac:dyDescent="0.25">
      <c r="A235" s="40" t="e">
        <f t="shared" si="22"/>
        <v>#N/A</v>
      </c>
      <c r="B235" s="37" t="e">
        <f t="shared" si="25"/>
        <v>#N/A</v>
      </c>
      <c r="C235" s="38">
        <f t="shared" si="23"/>
        <v>1</v>
      </c>
      <c r="D235" s="39" t="e">
        <f t="shared" si="26"/>
        <v>#N/A</v>
      </c>
      <c r="E235" s="40" t="e">
        <f t="shared" si="24"/>
        <v>#N/A</v>
      </c>
    </row>
    <row r="236" spans="1:5" x14ac:dyDescent="0.25">
      <c r="A236" s="40" t="e">
        <f t="shared" si="22"/>
        <v>#N/A</v>
      </c>
      <c r="B236" s="37" t="e">
        <f t="shared" si="25"/>
        <v>#N/A</v>
      </c>
      <c r="C236" s="38">
        <f t="shared" si="23"/>
        <v>1</v>
      </c>
      <c r="D236" s="39" t="e">
        <f t="shared" si="26"/>
        <v>#N/A</v>
      </c>
      <c r="E236" s="40" t="e">
        <f t="shared" si="24"/>
        <v>#N/A</v>
      </c>
    </row>
    <row r="237" spans="1:5" x14ac:dyDescent="0.25">
      <c r="A237" s="40" t="e">
        <f t="shared" si="22"/>
        <v>#N/A</v>
      </c>
      <c r="B237" s="37" t="e">
        <f t="shared" si="25"/>
        <v>#N/A</v>
      </c>
      <c r="C237" s="38">
        <f t="shared" si="23"/>
        <v>1</v>
      </c>
      <c r="D237" s="39" t="e">
        <f t="shared" si="26"/>
        <v>#N/A</v>
      </c>
      <c r="E237" s="40" t="e">
        <f t="shared" si="24"/>
        <v>#N/A</v>
      </c>
    </row>
    <row r="238" spans="1:5" x14ac:dyDescent="0.25">
      <c r="A238" s="40" t="e">
        <f t="shared" si="22"/>
        <v>#N/A</v>
      </c>
      <c r="B238" s="37" t="e">
        <f t="shared" si="25"/>
        <v>#N/A</v>
      </c>
      <c r="C238" s="38">
        <f t="shared" si="23"/>
        <v>1</v>
      </c>
      <c r="D238" s="39" t="e">
        <f t="shared" si="26"/>
        <v>#N/A</v>
      </c>
      <c r="E238" s="40" t="e">
        <f t="shared" si="24"/>
        <v>#N/A</v>
      </c>
    </row>
    <row r="239" spans="1:5" x14ac:dyDescent="0.25">
      <c r="A239" s="40" t="e">
        <f t="shared" si="22"/>
        <v>#N/A</v>
      </c>
      <c r="B239" s="37" t="e">
        <f t="shared" si="25"/>
        <v>#N/A</v>
      </c>
      <c r="C239" s="38">
        <f t="shared" si="23"/>
        <v>1</v>
      </c>
      <c r="D239" s="39" t="e">
        <f t="shared" si="26"/>
        <v>#N/A</v>
      </c>
      <c r="E239" s="40" t="e">
        <f t="shared" si="24"/>
        <v>#N/A</v>
      </c>
    </row>
    <row r="240" spans="1:5" x14ac:dyDescent="0.25">
      <c r="A240" s="40" t="e">
        <f t="shared" si="22"/>
        <v>#N/A</v>
      </c>
      <c r="B240" s="37" t="e">
        <f t="shared" si="25"/>
        <v>#N/A</v>
      </c>
      <c r="C240" s="38">
        <f t="shared" si="23"/>
        <v>1</v>
      </c>
      <c r="D240" s="39" t="e">
        <f t="shared" si="26"/>
        <v>#N/A</v>
      </c>
      <c r="E240" s="40" t="e">
        <f t="shared" si="24"/>
        <v>#N/A</v>
      </c>
    </row>
    <row r="241" spans="1:5" x14ac:dyDescent="0.25">
      <c r="A241" s="40" t="e">
        <f t="shared" si="22"/>
        <v>#N/A</v>
      </c>
      <c r="B241" s="37" t="e">
        <f t="shared" si="25"/>
        <v>#N/A</v>
      </c>
      <c r="C241" s="38">
        <f t="shared" si="23"/>
        <v>1</v>
      </c>
      <c r="D241" s="39" t="e">
        <f t="shared" si="26"/>
        <v>#N/A</v>
      </c>
      <c r="E241" s="40" t="e">
        <f t="shared" si="24"/>
        <v>#N/A</v>
      </c>
    </row>
    <row r="242" spans="1:5" x14ac:dyDescent="0.25">
      <c r="A242" s="40" t="e">
        <f t="shared" si="22"/>
        <v>#N/A</v>
      </c>
      <c r="B242" s="37" t="e">
        <f t="shared" si="25"/>
        <v>#N/A</v>
      </c>
      <c r="C242" s="38">
        <f t="shared" si="23"/>
        <v>1</v>
      </c>
      <c r="D242" s="39" t="e">
        <f t="shared" si="26"/>
        <v>#N/A</v>
      </c>
      <c r="E242" s="40" t="e">
        <f t="shared" si="24"/>
        <v>#N/A</v>
      </c>
    </row>
    <row r="243" spans="1:5" x14ac:dyDescent="0.25">
      <c r="A243" s="40" t="e">
        <f t="shared" si="22"/>
        <v>#N/A</v>
      </c>
      <c r="B243" s="37" t="e">
        <f t="shared" si="25"/>
        <v>#N/A</v>
      </c>
      <c r="C243" s="38">
        <f t="shared" si="23"/>
        <v>1</v>
      </c>
      <c r="D243" s="39" t="e">
        <f t="shared" si="26"/>
        <v>#N/A</v>
      </c>
      <c r="E243" s="40" t="e">
        <f t="shared" si="24"/>
        <v>#N/A</v>
      </c>
    </row>
    <row r="244" spans="1:5" x14ac:dyDescent="0.25">
      <c r="A244" s="40" t="e">
        <f t="shared" si="22"/>
        <v>#N/A</v>
      </c>
      <c r="B244" s="37" t="e">
        <f t="shared" si="25"/>
        <v>#N/A</v>
      </c>
      <c r="C244" s="38">
        <f t="shared" si="23"/>
        <v>1</v>
      </c>
      <c r="D244" s="39" t="e">
        <f t="shared" si="26"/>
        <v>#N/A</v>
      </c>
      <c r="E244" s="40" t="e">
        <f t="shared" si="24"/>
        <v>#N/A</v>
      </c>
    </row>
    <row r="245" spans="1:5" x14ac:dyDescent="0.25">
      <c r="A245" s="40" t="e">
        <f t="shared" si="22"/>
        <v>#N/A</v>
      </c>
      <c r="B245" s="37" t="e">
        <f t="shared" si="25"/>
        <v>#N/A</v>
      </c>
      <c r="C245" s="38">
        <f t="shared" si="23"/>
        <v>1</v>
      </c>
      <c r="D245" s="39" t="e">
        <f t="shared" si="26"/>
        <v>#N/A</v>
      </c>
      <c r="E245" s="40" t="e">
        <f t="shared" si="24"/>
        <v>#N/A</v>
      </c>
    </row>
    <row r="246" spans="1:5" x14ac:dyDescent="0.25">
      <c r="A246" s="40" t="e">
        <f t="shared" si="22"/>
        <v>#N/A</v>
      </c>
      <c r="B246" s="37" t="e">
        <f t="shared" si="25"/>
        <v>#N/A</v>
      </c>
      <c r="C246" s="38">
        <f t="shared" si="23"/>
        <v>1</v>
      </c>
      <c r="D246" s="39" t="e">
        <f t="shared" si="26"/>
        <v>#N/A</v>
      </c>
      <c r="E246" s="40" t="e">
        <f t="shared" si="24"/>
        <v>#N/A</v>
      </c>
    </row>
    <row r="247" spans="1:5" x14ac:dyDescent="0.25">
      <c r="A247" s="40" t="e">
        <f t="shared" ref="A247:A310" si="27">VLOOKUP(I247,DDEPM_USERS,2,FALSE)</f>
        <v>#N/A</v>
      </c>
      <c r="B247" s="37" t="e">
        <f t="shared" si="25"/>
        <v>#N/A</v>
      </c>
      <c r="C247" s="38">
        <f t="shared" ref="C247:C310" si="28">S247-R247+1</f>
        <v>1</v>
      </c>
      <c r="D247" s="39" t="e">
        <f t="shared" si="26"/>
        <v>#N/A</v>
      </c>
      <c r="E247" s="40" t="e">
        <f t="shared" ref="E247:E310" si="29">D247*Z247</f>
        <v>#N/A</v>
      </c>
    </row>
    <row r="248" spans="1:5" x14ac:dyDescent="0.25">
      <c r="A248" s="40" t="e">
        <f t="shared" si="27"/>
        <v>#N/A</v>
      </c>
      <c r="B248" s="37" t="e">
        <f t="shared" si="25"/>
        <v>#N/A</v>
      </c>
      <c r="C248" s="38">
        <f t="shared" si="28"/>
        <v>1</v>
      </c>
      <c r="D248" s="39" t="e">
        <f t="shared" si="26"/>
        <v>#N/A</v>
      </c>
      <c r="E248" s="40" t="e">
        <f t="shared" si="29"/>
        <v>#N/A</v>
      </c>
    </row>
    <row r="249" spans="1:5" x14ac:dyDescent="0.25">
      <c r="A249" s="40" t="e">
        <f t="shared" si="27"/>
        <v>#N/A</v>
      </c>
      <c r="B249" s="37" t="e">
        <f t="shared" si="25"/>
        <v>#N/A</v>
      </c>
      <c r="C249" s="38">
        <f t="shared" si="28"/>
        <v>1</v>
      </c>
      <c r="D249" s="39" t="e">
        <f t="shared" si="26"/>
        <v>#N/A</v>
      </c>
      <c r="E249" s="40" t="e">
        <f t="shared" si="29"/>
        <v>#N/A</v>
      </c>
    </row>
    <row r="250" spans="1:5" x14ac:dyDescent="0.25">
      <c r="A250" s="40" t="e">
        <f t="shared" si="27"/>
        <v>#N/A</v>
      </c>
      <c r="B250" s="37" t="e">
        <f t="shared" si="25"/>
        <v>#N/A</v>
      </c>
      <c r="C250" s="38">
        <f t="shared" si="28"/>
        <v>1</v>
      </c>
      <c r="D250" s="39" t="e">
        <f t="shared" si="26"/>
        <v>#N/A</v>
      </c>
      <c r="E250" s="40" t="e">
        <f t="shared" si="29"/>
        <v>#N/A</v>
      </c>
    </row>
    <row r="251" spans="1:5" x14ac:dyDescent="0.25">
      <c r="A251" s="40" t="e">
        <f t="shared" si="27"/>
        <v>#N/A</v>
      </c>
      <c r="B251" s="37" t="e">
        <f t="shared" si="25"/>
        <v>#N/A</v>
      </c>
      <c r="C251" s="38">
        <f t="shared" si="28"/>
        <v>1</v>
      </c>
      <c r="D251" s="39" t="e">
        <f t="shared" si="26"/>
        <v>#N/A</v>
      </c>
      <c r="E251" s="40" t="e">
        <f t="shared" si="29"/>
        <v>#N/A</v>
      </c>
    </row>
    <row r="252" spans="1:5" x14ac:dyDescent="0.25">
      <c r="A252" s="40" t="e">
        <f t="shared" si="27"/>
        <v>#N/A</v>
      </c>
      <c r="B252" s="37" t="e">
        <f t="shared" si="25"/>
        <v>#N/A</v>
      </c>
      <c r="C252" s="38">
        <f t="shared" si="28"/>
        <v>1</v>
      </c>
      <c r="D252" s="39" t="e">
        <f t="shared" si="26"/>
        <v>#N/A</v>
      </c>
      <c r="E252" s="40" t="e">
        <f t="shared" si="29"/>
        <v>#N/A</v>
      </c>
    </row>
    <row r="253" spans="1:5" x14ac:dyDescent="0.25">
      <c r="A253" s="40" t="e">
        <f t="shared" si="27"/>
        <v>#N/A</v>
      </c>
      <c r="B253" s="37" t="e">
        <f t="shared" si="25"/>
        <v>#N/A</v>
      </c>
      <c r="C253" s="38">
        <f t="shared" si="28"/>
        <v>1</v>
      </c>
      <c r="D253" s="39" t="e">
        <f t="shared" si="26"/>
        <v>#N/A</v>
      </c>
      <c r="E253" s="40" t="e">
        <f t="shared" si="29"/>
        <v>#N/A</v>
      </c>
    </row>
    <row r="254" spans="1:5" x14ac:dyDescent="0.25">
      <c r="A254" s="40" t="e">
        <f t="shared" si="27"/>
        <v>#N/A</v>
      </c>
      <c r="B254" s="37" t="e">
        <f t="shared" si="25"/>
        <v>#N/A</v>
      </c>
      <c r="C254" s="38">
        <f t="shared" si="28"/>
        <v>1</v>
      </c>
      <c r="D254" s="39" t="e">
        <f t="shared" si="26"/>
        <v>#N/A</v>
      </c>
      <c r="E254" s="40" t="e">
        <f t="shared" si="29"/>
        <v>#N/A</v>
      </c>
    </row>
    <row r="255" spans="1:5" x14ac:dyDescent="0.25">
      <c r="A255" s="40" t="e">
        <f t="shared" si="27"/>
        <v>#N/A</v>
      </c>
      <c r="B255" s="37" t="e">
        <f t="shared" si="25"/>
        <v>#N/A</v>
      </c>
      <c r="C255" s="38">
        <f t="shared" si="28"/>
        <v>1</v>
      </c>
      <c r="D255" s="39" t="e">
        <f t="shared" si="26"/>
        <v>#N/A</v>
      </c>
      <c r="E255" s="40" t="e">
        <f t="shared" si="29"/>
        <v>#N/A</v>
      </c>
    </row>
    <row r="256" spans="1:5" x14ac:dyDescent="0.25">
      <c r="A256" s="40" t="e">
        <f t="shared" si="27"/>
        <v>#N/A</v>
      </c>
      <c r="B256" s="37" t="e">
        <f t="shared" si="25"/>
        <v>#N/A</v>
      </c>
      <c r="C256" s="38">
        <f t="shared" si="28"/>
        <v>1</v>
      </c>
      <c r="D256" s="39" t="e">
        <f t="shared" si="26"/>
        <v>#N/A</v>
      </c>
      <c r="E256" s="40" t="e">
        <f t="shared" si="29"/>
        <v>#N/A</v>
      </c>
    </row>
    <row r="257" spans="1:5" x14ac:dyDescent="0.25">
      <c r="A257" s="40" t="e">
        <f t="shared" si="27"/>
        <v>#N/A</v>
      </c>
      <c r="B257" s="37" t="e">
        <f t="shared" si="25"/>
        <v>#N/A</v>
      </c>
      <c r="C257" s="38">
        <f t="shared" si="28"/>
        <v>1</v>
      </c>
      <c r="D257" s="39" t="e">
        <f t="shared" si="26"/>
        <v>#N/A</v>
      </c>
      <c r="E257" s="40" t="e">
        <f t="shared" si="29"/>
        <v>#N/A</v>
      </c>
    </row>
    <row r="258" spans="1:5" x14ac:dyDescent="0.25">
      <c r="A258" s="40" t="e">
        <f t="shared" si="27"/>
        <v>#N/A</v>
      </c>
      <c r="B258" s="37" t="e">
        <f t="shared" si="25"/>
        <v>#N/A</v>
      </c>
      <c r="C258" s="38">
        <f t="shared" si="28"/>
        <v>1</v>
      </c>
      <c r="D258" s="39" t="e">
        <f t="shared" si="26"/>
        <v>#N/A</v>
      </c>
      <c r="E258" s="40" t="e">
        <f t="shared" si="29"/>
        <v>#N/A</v>
      </c>
    </row>
    <row r="259" spans="1:5" x14ac:dyDescent="0.25">
      <c r="A259" s="40" t="e">
        <f t="shared" si="27"/>
        <v>#N/A</v>
      </c>
      <c r="B259" s="37" t="e">
        <f t="shared" si="25"/>
        <v>#N/A</v>
      </c>
      <c r="C259" s="38">
        <f t="shared" si="28"/>
        <v>1</v>
      </c>
      <c r="D259" s="39" t="e">
        <f t="shared" si="26"/>
        <v>#N/A</v>
      </c>
      <c r="E259" s="40" t="e">
        <f t="shared" si="29"/>
        <v>#N/A</v>
      </c>
    </row>
    <row r="260" spans="1:5" x14ac:dyDescent="0.25">
      <c r="A260" s="40" t="e">
        <f t="shared" si="27"/>
        <v>#N/A</v>
      </c>
      <c r="B260" s="37" t="e">
        <f t="shared" si="25"/>
        <v>#N/A</v>
      </c>
      <c r="C260" s="38">
        <f t="shared" si="28"/>
        <v>1</v>
      </c>
      <c r="D260" s="39" t="e">
        <f t="shared" si="26"/>
        <v>#N/A</v>
      </c>
      <c r="E260" s="40" t="e">
        <f t="shared" si="29"/>
        <v>#N/A</v>
      </c>
    </row>
    <row r="261" spans="1:5" x14ac:dyDescent="0.25">
      <c r="A261" s="40" t="e">
        <f t="shared" si="27"/>
        <v>#N/A</v>
      </c>
      <c r="B261" s="37" t="e">
        <f t="shared" si="25"/>
        <v>#N/A</v>
      </c>
      <c r="C261" s="38">
        <f t="shared" si="28"/>
        <v>1</v>
      </c>
      <c r="D261" s="39" t="e">
        <f t="shared" si="26"/>
        <v>#N/A</v>
      </c>
      <c r="E261" s="40" t="e">
        <f t="shared" si="29"/>
        <v>#N/A</v>
      </c>
    </row>
    <row r="262" spans="1:5" x14ac:dyDescent="0.25">
      <c r="A262" s="40" t="e">
        <f t="shared" si="27"/>
        <v>#N/A</v>
      </c>
      <c r="B262" s="37" t="e">
        <f t="shared" si="25"/>
        <v>#N/A</v>
      </c>
      <c r="C262" s="38">
        <f t="shared" si="28"/>
        <v>1</v>
      </c>
      <c r="D262" s="39" t="e">
        <f t="shared" si="26"/>
        <v>#N/A</v>
      </c>
      <c r="E262" s="40" t="e">
        <f t="shared" si="29"/>
        <v>#N/A</v>
      </c>
    </row>
    <row r="263" spans="1:5" x14ac:dyDescent="0.25">
      <c r="A263" s="40" t="e">
        <f t="shared" si="27"/>
        <v>#N/A</v>
      </c>
      <c r="B263" s="37" t="e">
        <f t="shared" si="25"/>
        <v>#N/A</v>
      </c>
      <c r="C263" s="38">
        <f t="shared" si="28"/>
        <v>1</v>
      </c>
      <c r="D263" s="39" t="e">
        <f t="shared" si="26"/>
        <v>#N/A</v>
      </c>
      <c r="E263" s="40" t="e">
        <f t="shared" si="29"/>
        <v>#N/A</v>
      </c>
    </row>
    <row r="264" spans="1:5" x14ac:dyDescent="0.25">
      <c r="A264" s="40" t="e">
        <f t="shared" si="27"/>
        <v>#N/A</v>
      </c>
      <c r="B264" s="37" t="e">
        <f t="shared" si="25"/>
        <v>#N/A</v>
      </c>
      <c r="C264" s="38">
        <f t="shared" si="28"/>
        <v>1</v>
      </c>
      <c r="D264" s="39" t="e">
        <f t="shared" si="26"/>
        <v>#N/A</v>
      </c>
      <c r="E264" s="40" t="e">
        <f t="shared" si="29"/>
        <v>#N/A</v>
      </c>
    </row>
    <row r="265" spans="1:5" x14ac:dyDescent="0.25">
      <c r="A265" s="40" t="e">
        <f t="shared" si="27"/>
        <v>#N/A</v>
      </c>
      <c r="B265" s="37" t="e">
        <f t="shared" si="25"/>
        <v>#N/A</v>
      </c>
      <c r="C265" s="38">
        <f t="shared" si="28"/>
        <v>1</v>
      </c>
      <c r="D265" s="39" t="e">
        <f t="shared" si="26"/>
        <v>#N/A</v>
      </c>
      <c r="E265" s="40" t="e">
        <f t="shared" si="29"/>
        <v>#N/A</v>
      </c>
    </row>
    <row r="266" spans="1:5" x14ac:dyDescent="0.25">
      <c r="A266" s="40" t="e">
        <f t="shared" si="27"/>
        <v>#N/A</v>
      </c>
      <c r="B266" s="37" t="e">
        <f t="shared" si="25"/>
        <v>#N/A</v>
      </c>
      <c r="C266" s="38">
        <f t="shared" si="28"/>
        <v>1</v>
      </c>
      <c r="D266" s="39" t="e">
        <f t="shared" si="26"/>
        <v>#N/A</v>
      </c>
      <c r="E266" s="40" t="e">
        <f t="shared" si="29"/>
        <v>#N/A</v>
      </c>
    </row>
    <row r="267" spans="1:5" x14ac:dyDescent="0.25">
      <c r="A267" s="40" t="e">
        <f t="shared" si="27"/>
        <v>#N/A</v>
      </c>
      <c r="B267" s="37" t="e">
        <f t="shared" ref="B267:B330" si="30">VLOOKUP(T267,DELIV_CONV,2,FALSE)</f>
        <v>#N/A</v>
      </c>
      <c r="C267" s="38">
        <f t="shared" si="28"/>
        <v>1</v>
      </c>
      <c r="D267" s="39" t="e">
        <f t="shared" ref="D267:D330" si="31">Y267*B267*C267</f>
        <v>#N/A</v>
      </c>
      <c r="E267" s="40" t="e">
        <f t="shared" si="29"/>
        <v>#N/A</v>
      </c>
    </row>
    <row r="268" spans="1:5" x14ac:dyDescent="0.25">
      <c r="A268" s="40" t="e">
        <f t="shared" si="27"/>
        <v>#N/A</v>
      </c>
      <c r="B268" s="37" t="e">
        <f t="shared" si="30"/>
        <v>#N/A</v>
      </c>
      <c r="C268" s="38">
        <f t="shared" si="28"/>
        <v>1</v>
      </c>
      <c r="D268" s="39" t="e">
        <f t="shared" si="31"/>
        <v>#N/A</v>
      </c>
      <c r="E268" s="40" t="e">
        <f t="shared" si="29"/>
        <v>#N/A</v>
      </c>
    </row>
    <row r="269" spans="1:5" x14ac:dyDescent="0.25">
      <c r="A269" s="40" t="e">
        <f t="shared" si="27"/>
        <v>#N/A</v>
      </c>
      <c r="B269" s="37" t="e">
        <f t="shared" si="30"/>
        <v>#N/A</v>
      </c>
      <c r="C269" s="38">
        <f t="shared" si="28"/>
        <v>1</v>
      </c>
      <c r="D269" s="39" t="e">
        <f t="shared" si="31"/>
        <v>#N/A</v>
      </c>
      <c r="E269" s="40" t="e">
        <f t="shared" si="29"/>
        <v>#N/A</v>
      </c>
    </row>
    <row r="270" spans="1:5" x14ac:dyDescent="0.25">
      <c r="A270" s="40" t="e">
        <f t="shared" si="27"/>
        <v>#N/A</v>
      </c>
      <c r="B270" s="37" t="e">
        <f t="shared" si="30"/>
        <v>#N/A</v>
      </c>
      <c r="C270" s="38">
        <f t="shared" si="28"/>
        <v>1</v>
      </c>
      <c r="D270" s="39" t="e">
        <f t="shared" si="31"/>
        <v>#N/A</v>
      </c>
      <c r="E270" s="40" t="e">
        <f t="shared" si="29"/>
        <v>#N/A</v>
      </c>
    </row>
    <row r="271" spans="1:5" x14ac:dyDescent="0.25">
      <c r="A271" s="40" t="e">
        <f t="shared" si="27"/>
        <v>#N/A</v>
      </c>
      <c r="B271" s="37" t="e">
        <f t="shared" si="30"/>
        <v>#N/A</v>
      </c>
      <c r="C271" s="38">
        <f t="shared" si="28"/>
        <v>1</v>
      </c>
      <c r="D271" s="39" t="e">
        <f t="shared" si="31"/>
        <v>#N/A</v>
      </c>
      <c r="E271" s="40" t="e">
        <f t="shared" si="29"/>
        <v>#N/A</v>
      </c>
    </row>
    <row r="272" spans="1:5" x14ac:dyDescent="0.25">
      <c r="A272" s="40" t="e">
        <f t="shared" si="27"/>
        <v>#N/A</v>
      </c>
      <c r="B272" s="37" t="e">
        <f t="shared" si="30"/>
        <v>#N/A</v>
      </c>
      <c r="C272" s="38">
        <f t="shared" si="28"/>
        <v>1</v>
      </c>
      <c r="D272" s="39" t="e">
        <f t="shared" si="31"/>
        <v>#N/A</v>
      </c>
      <c r="E272" s="40" t="e">
        <f t="shared" si="29"/>
        <v>#N/A</v>
      </c>
    </row>
    <row r="273" spans="1:5" x14ac:dyDescent="0.25">
      <c r="A273" s="40" t="e">
        <f t="shared" si="27"/>
        <v>#N/A</v>
      </c>
      <c r="B273" s="37" t="e">
        <f t="shared" si="30"/>
        <v>#N/A</v>
      </c>
      <c r="C273" s="38">
        <f t="shared" si="28"/>
        <v>1</v>
      </c>
      <c r="D273" s="39" t="e">
        <f t="shared" si="31"/>
        <v>#N/A</v>
      </c>
      <c r="E273" s="40" t="e">
        <f t="shared" si="29"/>
        <v>#N/A</v>
      </c>
    </row>
    <row r="274" spans="1:5" x14ac:dyDescent="0.25">
      <c r="A274" s="40" t="e">
        <f t="shared" si="27"/>
        <v>#N/A</v>
      </c>
      <c r="B274" s="37" t="e">
        <f t="shared" si="30"/>
        <v>#N/A</v>
      </c>
      <c r="C274" s="38">
        <f t="shared" si="28"/>
        <v>1</v>
      </c>
      <c r="D274" s="39" t="e">
        <f t="shared" si="31"/>
        <v>#N/A</v>
      </c>
      <c r="E274" s="40" t="e">
        <f t="shared" si="29"/>
        <v>#N/A</v>
      </c>
    </row>
    <row r="275" spans="1:5" x14ac:dyDescent="0.25">
      <c r="A275" s="40" t="e">
        <f t="shared" si="27"/>
        <v>#N/A</v>
      </c>
      <c r="B275" s="37" t="e">
        <f t="shared" si="30"/>
        <v>#N/A</v>
      </c>
      <c r="C275" s="38">
        <f t="shared" si="28"/>
        <v>1</v>
      </c>
      <c r="D275" s="39" t="e">
        <f t="shared" si="31"/>
        <v>#N/A</v>
      </c>
      <c r="E275" s="40" t="e">
        <f t="shared" si="29"/>
        <v>#N/A</v>
      </c>
    </row>
    <row r="276" spans="1:5" x14ac:dyDescent="0.25">
      <c r="A276" s="40" t="e">
        <f t="shared" si="27"/>
        <v>#N/A</v>
      </c>
      <c r="B276" s="37" t="e">
        <f t="shared" si="30"/>
        <v>#N/A</v>
      </c>
      <c r="C276" s="38">
        <f t="shared" si="28"/>
        <v>1</v>
      </c>
      <c r="D276" s="39" t="e">
        <f t="shared" si="31"/>
        <v>#N/A</v>
      </c>
      <c r="E276" s="40" t="e">
        <f t="shared" si="29"/>
        <v>#N/A</v>
      </c>
    </row>
    <row r="277" spans="1:5" x14ac:dyDescent="0.25">
      <c r="A277" s="40" t="e">
        <f t="shared" si="27"/>
        <v>#N/A</v>
      </c>
      <c r="B277" s="37" t="e">
        <f t="shared" si="30"/>
        <v>#N/A</v>
      </c>
      <c r="C277" s="38">
        <f t="shared" si="28"/>
        <v>1</v>
      </c>
      <c r="D277" s="39" t="e">
        <f t="shared" si="31"/>
        <v>#N/A</v>
      </c>
      <c r="E277" s="40" t="e">
        <f t="shared" si="29"/>
        <v>#N/A</v>
      </c>
    </row>
    <row r="278" spans="1:5" x14ac:dyDescent="0.25">
      <c r="A278" s="40" t="e">
        <f t="shared" si="27"/>
        <v>#N/A</v>
      </c>
      <c r="B278" s="37" t="e">
        <f t="shared" si="30"/>
        <v>#N/A</v>
      </c>
      <c r="C278" s="38">
        <f t="shared" si="28"/>
        <v>1</v>
      </c>
      <c r="D278" s="39" t="e">
        <f t="shared" si="31"/>
        <v>#N/A</v>
      </c>
      <c r="E278" s="40" t="e">
        <f t="shared" si="29"/>
        <v>#N/A</v>
      </c>
    </row>
    <row r="279" spans="1:5" x14ac:dyDescent="0.25">
      <c r="A279" s="40" t="e">
        <f t="shared" si="27"/>
        <v>#N/A</v>
      </c>
      <c r="B279" s="37" t="e">
        <f t="shared" si="30"/>
        <v>#N/A</v>
      </c>
      <c r="C279" s="38">
        <f t="shared" si="28"/>
        <v>1</v>
      </c>
      <c r="D279" s="39" t="e">
        <f t="shared" si="31"/>
        <v>#N/A</v>
      </c>
      <c r="E279" s="40" t="e">
        <f t="shared" si="29"/>
        <v>#N/A</v>
      </c>
    </row>
    <row r="280" spans="1:5" x14ac:dyDescent="0.25">
      <c r="A280" s="40" t="e">
        <f t="shared" si="27"/>
        <v>#N/A</v>
      </c>
      <c r="B280" s="37" t="e">
        <f t="shared" si="30"/>
        <v>#N/A</v>
      </c>
      <c r="C280" s="38">
        <f t="shared" si="28"/>
        <v>1</v>
      </c>
      <c r="D280" s="39" t="e">
        <f t="shared" si="31"/>
        <v>#N/A</v>
      </c>
      <c r="E280" s="40" t="e">
        <f t="shared" si="29"/>
        <v>#N/A</v>
      </c>
    </row>
    <row r="281" spans="1:5" x14ac:dyDescent="0.25">
      <c r="A281" s="40" t="e">
        <f t="shared" si="27"/>
        <v>#N/A</v>
      </c>
      <c r="B281" s="37" t="e">
        <f t="shared" si="30"/>
        <v>#N/A</v>
      </c>
      <c r="C281" s="38">
        <f t="shared" si="28"/>
        <v>1</v>
      </c>
      <c r="D281" s="39" t="e">
        <f t="shared" si="31"/>
        <v>#N/A</v>
      </c>
      <c r="E281" s="40" t="e">
        <f t="shared" si="29"/>
        <v>#N/A</v>
      </c>
    </row>
    <row r="282" spans="1:5" x14ac:dyDescent="0.25">
      <c r="A282" s="40" t="e">
        <f t="shared" si="27"/>
        <v>#N/A</v>
      </c>
      <c r="B282" s="37" t="e">
        <f t="shared" si="30"/>
        <v>#N/A</v>
      </c>
      <c r="C282" s="38">
        <f t="shared" si="28"/>
        <v>1</v>
      </c>
      <c r="D282" s="39" t="e">
        <f t="shared" si="31"/>
        <v>#N/A</v>
      </c>
      <c r="E282" s="40" t="e">
        <f t="shared" si="29"/>
        <v>#N/A</v>
      </c>
    </row>
    <row r="283" spans="1:5" x14ac:dyDescent="0.25">
      <c r="A283" s="40" t="e">
        <f t="shared" si="27"/>
        <v>#N/A</v>
      </c>
      <c r="B283" s="37" t="e">
        <f t="shared" si="30"/>
        <v>#N/A</v>
      </c>
      <c r="C283" s="38">
        <f t="shared" si="28"/>
        <v>1</v>
      </c>
      <c r="D283" s="39" t="e">
        <f t="shared" si="31"/>
        <v>#N/A</v>
      </c>
      <c r="E283" s="40" t="e">
        <f t="shared" si="29"/>
        <v>#N/A</v>
      </c>
    </row>
    <row r="284" spans="1:5" x14ac:dyDescent="0.25">
      <c r="A284" s="40" t="e">
        <f t="shared" si="27"/>
        <v>#N/A</v>
      </c>
      <c r="B284" s="37" t="e">
        <f t="shared" si="30"/>
        <v>#N/A</v>
      </c>
      <c r="C284" s="38">
        <f t="shared" si="28"/>
        <v>1</v>
      </c>
      <c r="D284" s="39" t="e">
        <f t="shared" si="31"/>
        <v>#N/A</v>
      </c>
      <c r="E284" s="40" t="e">
        <f t="shared" si="29"/>
        <v>#N/A</v>
      </c>
    </row>
    <row r="285" spans="1:5" x14ac:dyDescent="0.25">
      <c r="A285" s="40" t="e">
        <f t="shared" si="27"/>
        <v>#N/A</v>
      </c>
      <c r="B285" s="37" t="e">
        <f t="shared" si="30"/>
        <v>#N/A</v>
      </c>
      <c r="C285" s="38">
        <f t="shared" si="28"/>
        <v>1</v>
      </c>
      <c r="D285" s="39" t="e">
        <f t="shared" si="31"/>
        <v>#N/A</v>
      </c>
      <c r="E285" s="40" t="e">
        <f t="shared" si="29"/>
        <v>#N/A</v>
      </c>
    </row>
    <row r="286" spans="1:5" x14ac:dyDescent="0.25">
      <c r="A286" s="40" t="e">
        <f t="shared" si="27"/>
        <v>#N/A</v>
      </c>
      <c r="B286" s="37" t="e">
        <f t="shared" si="30"/>
        <v>#N/A</v>
      </c>
      <c r="C286" s="38">
        <f t="shared" si="28"/>
        <v>1</v>
      </c>
      <c r="D286" s="39" t="e">
        <f t="shared" si="31"/>
        <v>#N/A</v>
      </c>
      <c r="E286" s="40" t="e">
        <f t="shared" si="29"/>
        <v>#N/A</v>
      </c>
    </row>
    <row r="287" spans="1:5" x14ac:dyDescent="0.25">
      <c r="A287" s="40" t="e">
        <f t="shared" si="27"/>
        <v>#N/A</v>
      </c>
      <c r="B287" s="37" t="e">
        <f t="shared" si="30"/>
        <v>#N/A</v>
      </c>
      <c r="C287" s="38">
        <f t="shared" si="28"/>
        <v>1</v>
      </c>
      <c r="D287" s="39" t="e">
        <f t="shared" si="31"/>
        <v>#N/A</v>
      </c>
      <c r="E287" s="40" t="e">
        <f t="shared" si="29"/>
        <v>#N/A</v>
      </c>
    </row>
    <row r="288" spans="1:5" x14ac:dyDescent="0.25">
      <c r="A288" s="40" t="e">
        <f t="shared" si="27"/>
        <v>#N/A</v>
      </c>
      <c r="B288" s="37" t="e">
        <f t="shared" si="30"/>
        <v>#N/A</v>
      </c>
      <c r="C288" s="38">
        <f t="shared" si="28"/>
        <v>1</v>
      </c>
      <c r="D288" s="39" t="e">
        <f t="shared" si="31"/>
        <v>#N/A</v>
      </c>
      <c r="E288" s="40" t="e">
        <f t="shared" si="29"/>
        <v>#N/A</v>
      </c>
    </row>
    <row r="289" spans="1:5" x14ac:dyDescent="0.25">
      <c r="A289" s="40" t="e">
        <f t="shared" si="27"/>
        <v>#N/A</v>
      </c>
      <c r="B289" s="37" t="e">
        <f t="shared" si="30"/>
        <v>#N/A</v>
      </c>
      <c r="C289" s="38">
        <f t="shared" si="28"/>
        <v>1</v>
      </c>
      <c r="D289" s="39" t="e">
        <f t="shared" si="31"/>
        <v>#N/A</v>
      </c>
      <c r="E289" s="40" t="e">
        <f t="shared" si="29"/>
        <v>#N/A</v>
      </c>
    </row>
    <row r="290" spans="1:5" x14ac:dyDescent="0.25">
      <c r="A290" s="40" t="e">
        <f t="shared" si="27"/>
        <v>#N/A</v>
      </c>
      <c r="B290" s="37" t="e">
        <f t="shared" si="30"/>
        <v>#N/A</v>
      </c>
      <c r="C290" s="38">
        <f t="shared" si="28"/>
        <v>1</v>
      </c>
      <c r="D290" s="39" t="e">
        <f t="shared" si="31"/>
        <v>#N/A</v>
      </c>
      <c r="E290" s="40" t="e">
        <f t="shared" si="29"/>
        <v>#N/A</v>
      </c>
    </row>
    <row r="291" spans="1:5" x14ac:dyDescent="0.25">
      <c r="A291" s="40" t="e">
        <f t="shared" si="27"/>
        <v>#N/A</v>
      </c>
      <c r="B291" s="37" t="e">
        <f t="shared" si="30"/>
        <v>#N/A</v>
      </c>
      <c r="C291" s="38">
        <f t="shared" si="28"/>
        <v>1</v>
      </c>
      <c r="D291" s="39" t="e">
        <f t="shared" si="31"/>
        <v>#N/A</v>
      </c>
      <c r="E291" s="40" t="e">
        <f t="shared" si="29"/>
        <v>#N/A</v>
      </c>
    </row>
    <row r="292" spans="1:5" x14ac:dyDescent="0.25">
      <c r="A292" s="40" t="e">
        <f t="shared" si="27"/>
        <v>#N/A</v>
      </c>
      <c r="B292" s="37" t="e">
        <f t="shared" si="30"/>
        <v>#N/A</v>
      </c>
      <c r="C292" s="38">
        <f t="shared" si="28"/>
        <v>1</v>
      </c>
      <c r="D292" s="39" t="e">
        <f t="shared" si="31"/>
        <v>#N/A</v>
      </c>
      <c r="E292" s="40" t="e">
        <f t="shared" si="29"/>
        <v>#N/A</v>
      </c>
    </row>
    <row r="293" spans="1:5" x14ac:dyDescent="0.25">
      <c r="A293" s="40" t="e">
        <f t="shared" si="27"/>
        <v>#N/A</v>
      </c>
      <c r="B293" s="37" t="e">
        <f t="shared" si="30"/>
        <v>#N/A</v>
      </c>
      <c r="C293" s="38">
        <f t="shared" si="28"/>
        <v>1</v>
      </c>
      <c r="D293" s="39" t="e">
        <f t="shared" si="31"/>
        <v>#N/A</v>
      </c>
      <c r="E293" s="40" t="e">
        <f t="shared" si="29"/>
        <v>#N/A</v>
      </c>
    </row>
    <row r="294" spans="1:5" x14ac:dyDescent="0.25">
      <c r="A294" s="40" t="e">
        <f t="shared" si="27"/>
        <v>#N/A</v>
      </c>
      <c r="B294" s="37" t="e">
        <f t="shared" si="30"/>
        <v>#N/A</v>
      </c>
      <c r="C294" s="38">
        <f t="shared" si="28"/>
        <v>1</v>
      </c>
      <c r="D294" s="39" t="e">
        <f t="shared" si="31"/>
        <v>#N/A</v>
      </c>
      <c r="E294" s="40" t="e">
        <f t="shared" si="29"/>
        <v>#N/A</v>
      </c>
    </row>
    <row r="295" spans="1:5" x14ac:dyDescent="0.25">
      <c r="A295" s="40" t="e">
        <f t="shared" si="27"/>
        <v>#N/A</v>
      </c>
      <c r="B295" s="37" t="e">
        <f t="shared" si="30"/>
        <v>#N/A</v>
      </c>
      <c r="C295" s="38">
        <f t="shared" si="28"/>
        <v>1</v>
      </c>
      <c r="D295" s="39" t="e">
        <f t="shared" si="31"/>
        <v>#N/A</v>
      </c>
      <c r="E295" s="40" t="e">
        <f t="shared" si="29"/>
        <v>#N/A</v>
      </c>
    </row>
    <row r="296" spans="1:5" x14ac:dyDescent="0.25">
      <c r="A296" s="40" t="e">
        <f t="shared" si="27"/>
        <v>#N/A</v>
      </c>
      <c r="B296" s="37" t="e">
        <f t="shared" si="30"/>
        <v>#N/A</v>
      </c>
      <c r="C296" s="38">
        <f t="shared" si="28"/>
        <v>1</v>
      </c>
      <c r="D296" s="39" t="e">
        <f t="shared" si="31"/>
        <v>#N/A</v>
      </c>
      <c r="E296" s="40" t="e">
        <f t="shared" si="29"/>
        <v>#N/A</v>
      </c>
    </row>
    <row r="297" spans="1:5" x14ac:dyDescent="0.25">
      <c r="A297" s="40" t="e">
        <f t="shared" si="27"/>
        <v>#N/A</v>
      </c>
      <c r="B297" s="37" t="e">
        <f t="shared" si="30"/>
        <v>#N/A</v>
      </c>
      <c r="C297" s="38">
        <f t="shared" si="28"/>
        <v>1</v>
      </c>
      <c r="D297" s="39" t="e">
        <f t="shared" si="31"/>
        <v>#N/A</v>
      </c>
      <c r="E297" s="40" t="e">
        <f t="shared" si="29"/>
        <v>#N/A</v>
      </c>
    </row>
    <row r="298" spans="1:5" x14ac:dyDescent="0.25">
      <c r="A298" s="40" t="e">
        <f t="shared" si="27"/>
        <v>#N/A</v>
      </c>
      <c r="B298" s="37" t="e">
        <f t="shared" si="30"/>
        <v>#N/A</v>
      </c>
      <c r="C298" s="38">
        <f t="shared" si="28"/>
        <v>1</v>
      </c>
      <c r="D298" s="39" t="e">
        <f t="shared" si="31"/>
        <v>#N/A</v>
      </c>
      <c r="E298" s="40" t="e">
        <f t="shared" si="29"/>
        <v>#N/A</v>
      </c>
    </row>
    <row r="299" spans="1:5" x14ac:dyDescent="0.25">
      <c r="A299" s="40" t="e">
        <f t="shared" si="27"/>
        <v>#N/A</v>
      </c>
      <c r="B299" s="37" t="e">
        <f t="shared" si="30"/>
        <v>#N/A</v>
      </c>
      <c r="C299" s="38">
        <f t="shared" si="28"/>
        <v>1</v>
      </c>
      <c r="D299" s="39" t="e">
        <f t="shared" si="31"/>
        <v>#N/A</v>
      </c>
      <c r="E299" s="40" t="e">
        <f t="shared" si="29"/>
        <v>#N/A</v>
      </c>
    </row>
    <row r="300" spans="1:5" x14ac:dyDescent="0.25">
      <c r="A300" s="40" t="e">
        <f t="shared" si="27"/>
        <v>#N/A</v>
      </c>
      <c r="B300" s="37" t="e">
        <f t="shared" si="30"/>
        <v>#N/A</v>
      </c>
      <c r="C300" s="38">
        <f t="shared" si="28"/>
        <v>1</v>
      </c>
      <c r="D300" s="39" t="e">
        <f t="shared" si="31"/>
        <v>#N/A</v>
      </c>
      <c r="E300" s="40" t="e">
        <f t="shared" si="29"/>
        <v>#N/A</v>
      </c>
    </row>
    <row r="301" spans="1:5" x14ac:dyDescent="0.25">
      <c r="A301" s="40" t="e">
        <f t="shared" si="27"/>
        <v>#N/A</v>
      </c>
      <c r="B301" s="37" t="e">
        <f t="shared" si="30"/>
        <v>#N/A</v>
      </c>
      <c r="C301" s="38">
        <f t="shared" si="28"/>
        <v>1</v>
      </c>
      <c r="D301" s="39" t="e">
        <f t="shared" si="31"/>
        <v>#N/A</v>
      </c>
      <c r="E301" s="40" t="e">
        <f t="shared" si="29"/>
        <v>#N/A</v>
      </c>
    </row>
    <row r="302" spans="1:5" x14ac:dyDescent="0.25">
      <c r="A302" s="40" t="e">
        <f t="shared" si="27"/>
        <v>#N/A</v>
      </c>
      <c r="B302" s="37" t="e">
        <f t="shared" si="30"/>
        <v>#N/A</v>
      </c>
      <c r="C302" s="38">
        <f t="shared" si="28"/>
        <v>1</v>
      </c>
      <c r="D302" s="39" t="e">
        <f t="shared" si="31"/>
        <v>#N/A</v>
      </c>
      <c r="E302" s="40" t="e">
        <f t="shared" si="29"/>
        <v>#N/A</v>
      </c>
    </row>
    <row r="303" spans="1:5" x14ac:dyDescent="0.25">
      <c r="A303" s="40" t="e">
        <f t="shared" si="27"/>
        <v>#N/A</v>
      </c>
      <c r="B303" s="37" t="e">
        <f t="shared" si="30"/>
        <v>#N/A</v>
      </c>
      <c r="C303" s="38">
        <f t="shared" si="28"/>
        <v>1</v>
      </c>
      <c r="D303" s="39" t="e">
        <f t="shared" si="31"/>
        <v>#N/A</v>
      </c>
      <c r="E303" s="40" t="e">
        <f t="shared" si="29"/>
        <v>#N/A</v>
      </c>
    </row>
    <row r="304" spans="1:5" x14ac:dyDescent="0.25">
      <c r="A304" s="40" t="e">
        <f t="shared" si="27"/>
        <v>#N/A</v>
      </c>
      <c r="B304" s="37" t="e">
        <f t="shared" si="30"/>
        <v>#N/A</v>
      </c>
      <c r="C304" s="38">
        <f t="shared" si="28"/>
        <v>1</v>
      </c>
      <c r="D304" s="39" t="e">
        <f t="shared" si="31"/>
        <v>#N/A</v>
      </c>
      <c r="E304" s="40" t="e">
        <f t="shared" si="29"/>
        <v>#N/A</v>
      </c>
    </row>
    <row r="305" spans="1:5" x14ac:dyDescent="0.25">
      <c r="A305" s="40" t="e">
        <f t="shared" si="27"/>
        <v>#N/A</v>
      </c>
      <c r="B305" s="37" t="e">
        <f t="shared" si="30"/>
        <v>#N/A</v>
      </c>
      <c r="C305" s="38">
        <f t="shared" si="28"/>
        <v>1</v>
      </c>
      <c r="D305" s="39" t="e">
        <f t="shared" si="31"/>
        <v>#N/A</v>
      </c>
      <c r="E305" s="40" t="e">
        <f t="shared" si="29"/>
        <v>#N/A</v>
      </c>
    </row>
    <row r="306" spans="1:5" x14ac:dyDescent="0.25">
      <c r="A306" s="40" t="e">
        <f t="shared" si="27"/>
        <v>#N/A</v>
      </c>
      <c r="B306" s="37" t="e">
        <f t="shared" si="30"/>
        <v>#N/A</v>
      </c>
      <c r="C306" s="38">
        <f t="shared" si="28"/>
        <v>1</v>
      </c>
      <c r="D306" s="39" t="e">
        <f t="shared" si="31"/>
        <v>#N/A</v>
      </c>
      <c r="E306" s="40" t="e">
        <f t="shared" si="29"/>
        <v>#N/A</v>
      </c>
    </row>
    <row r="307" spans="1:5" x14ac:dyDescent="0.25">
      <c r="A307" s="40" t="e">
        <f t="shared" si="27"/>
        <v>#N/A</v>
      </c>
      <c r="B307" s="37" t="e">
        <f t="shared" si="30"/>
        <v>#N/A</v>
      </c>
      <c r="C307" s="38">
        <f t="shared" si="28"/>
        <v>1</v>
      </c>
      <c r="D307" s="39" t="e">
        <f t="shared" si="31"/>
        <v>#N/A</v>
      </c>
      <c r="E307" s="40" t="e">
        <f t="shared" si="29"/>
        <v>#N/A</v>
      </c>
    </row>
    <row r="308" spans="1:5" x14ac:dyDescent="0.25">
      <c r="A308" s="40" t="e">
        <f t="shared" si="27"/>
        <v>#N/A</v>
      </c>
      <c r="B308" s="37" t="e">
        <f t="shared" si="30"/>
        <v>#N/A</v>
      </c>
      <c r="C308" s="38">
        <f t="shared" si="28"/>
        <v>1</v>
      </c>
      <c r="D308" s="39" t="e">
        <f t="shared" si="31"/>
        <v>#N/A</v>
      </c>
      <c r="E308" s="40" t="e">
        <f t="shared" si="29"/>
        <v>#N/A</v>
      </c>
    </row>
    <row r="309" spans="1:5" x14ac:dyDescent="0.25">
      <c r="A309" s="40" t="e">
        <f t="shared" si="27"/>
        <v>#N/A</v>
      </c>
      <c r="B309" s="37" t="e">
        <f t="shared" si="30"/>
        <v>#N/A</v>
      </c>
      <c r="C309" s="38">
        <f t="shared" si="28"/>
        <v>1</v>
      </c>
      <c r="D309" s="39" t="e">
        <f t="shared" si="31"/>
        <v>#N/A</v>
      </c>
      <c r="E309" s="40" t="e">
        <f t="shared" si="29"/>
        <v>#N/A</v>
      </c>
    </row>
    <row r="310" spans="1:5" x14ac:dyDescent="0.25">
      <c r="A310" s="40" t="e">
        <f t="shared" si="27"/>
        <v>#N/A</v>
      </c>
      <c r="B310" s="37" t="e">
        <f t="shared" si="30"/>
        <v>#N/A</v>
      </c>
      <c r="C310" s="38">
        <f t="shared" si="28"/>
        <v>1</v>
      </c>
      <c r="D310" s="39" t="e">
        <f t="shared" si="31"/>
        <v>#N/A</v>
      </c>
      <c r="E310" s="40" t="e">
        <f t="shared" si="29"/>
        <v>#N/A</v>
      </c>
    </row>
    <row r="311" spans="1:5" x14ac:dyDescent="0.25">
      <c r="A311" s="40" t="e">
        <f t="shared" ref="A311:A374" si="32">VLOOKUP(I311,DDEPM_USERS,2,FALSE)</f>
        <v>#N/A</v>
      </c>
      <c r="B311" s="37" t="e">
        <f t="shared" si="30"/>
        <v>#N/A</v>
      </c>
      <c r="C311" s="38">
        <f t="shared" ref="C311:C374" si="33">S311-R311+1</f>
        <v>1</v>
      </c>
      <c r="D311" s="39" t="e">
        <f t="shared" si="31"/>
        <v>#N/A</v>
      </c>
      <c r="E311" s="40" t="e">
        <f t="shared" ref="E311:E374" si="34">D311*Z311</f>
        <v>#N/A</v>
      </c>
    </row>
    <row r="312" spans="1:5" x14ac:dyDescent="0.25">
      <c r="A312" s="40" t="e">
        <f t="shared" si="32"/>
        <v>#N/A</v>
      </c>
      <c r="B312" s="37" t="e">
        <f t="shared" si="30"/>
        <v>#N/A</v>
      </c>
      <c r="C312" s="38">
        <f t="shared" si="33"/>
        <v>1</v>
      </c>
      <c r="D312" s="39" t="e">
        <f t="shared" si="31"/>
        <v>#N/A</v>
      </c>
      <c r="E312" s="40" t="e">
        <f t="shared" si="34"/>
        <v>#N/A</v>
      </c>
    </row>
    <row r="313" spans="1:5" x14ac:dyDescent="0.25">
      <c r="A313" s="40" t="e">
        <f t="shared" si="32"/>
        <v>#N/A</v>
      </c>
      <c r="B313" s="37" t="e">
        <f t="shared" si="30"/>
        <v>#N/A</v>
      </c>
      <c r="C313" s="38">
        <f t="shared" si="33"/>
        <v>1</v>
      </c>
      <c r="D313" s="39" t="e">
        <f t="shared" si="31"/>
        <v>#N/A</v>
      </c>
      <c r="E313" s="40" t="e">
        <f t="shared" si="34"/>
        <v>#N/A</v>
      </c>
    </row>
    <row r="314" spans="1:5" x14ac:dyDescent="0.25">
      <c r="A314" s="40" t="e">
        <f t="shared" si="32"/>
        <v>#N/A</v>
      </c>
      <c r="B314" s="37" t="e">
        <f t="shared" si="30"/>
        <v>#N/A</v>
      </c>
      <c r="C314" s="38">
        <f t="shared" si="33"/>
        <v>1</v>
      </c>
      <c r="D314" s="39" t="e">
        <f t="shared" si="31"/>
        <v>#N/A</v>
      </c>
      <c r="E314" s="40" t="e">
        <f t="shared" si="34"/>
        <v>#N/A</v>
      </c>
    </row>
    <row r="315" spans="1:5" x14ac:dyDescent="0.25">
      <c r="A315" s="40" t="e">
        <f t="shared" si="32"/>
        <v>#N/A</v>
      </c>
      <c r="B315" s="37" t="e">
        <f t="shared" si="30"/>
        <v>#N/A</v>
      </c>
      <c r="C315" s="38">
        <f t="shared" si="33"/>
        <v>1</v>
      </c>
      <c r="D315" s="39" t="e">
        <f t="shared" si="31"/>
        <v>#N/A</v>
      </c>
      <c r="E315" s="40" t="e">
        <f t="shared" si="34"/>
        <v>#N/A</v>
      </c>
    </row>
    <row r="316" spans="1:5" x14ac:dyDescent="0.25">
      <c r="A316" s="40" t="e">
        <f t="shared" si="32"/>
        <v>#N/A</v>
      </c>
      <c r="B316" s="37" t="e">
        <f t="shared" si="30"/>
        <v>#N/A</v>
      </c>
      <c r="C316" s="38">
        <f t="shared" si="33"/>
        <v>1</v>
      </c>
      <c r="D316" s="39" t="e">
        <f t="shared" si="31"/>
        <v>#N/A</v>
      </c>
      <c r="E316" s="40" t="e">
        <f t="shared" si="34"/>
        <v>#N/A</v>
      </c>
    </row>
    <row r="317" spans="1:5" x14ac:dyDescent="0.25">
      <c r="A317" s="40" t="e">
        <f t="shared" si="32"/>
        <v>#N/A</v>
      </c>
      <c r="B317" s="37" t="e">
        <f t="shared" si="30"/>
        <v>#N/A</v>
      </c>
      <c r="C317" s="38">
        <f t="shared" si="33"/>
        <v>1</v>
      </c>
      <c r="D317" s="39" t="e">
        <f t="shared" si="31"/>
        <v>#N/A</v>
      </c>
      <c r="E317" s="40" t="e">
        <f t="shared" si="34"/>
        <v>#N/A</v>
      </c>
    </row>
    <row r="318" spans="1:5" x14ac:dyDescent="0.25">
      <c r="A318" s="40" t="e">
        <f t="shared" si="32"/>
        <v>#N/A</v>
      </c>
      <c r="B318" s="37" t="e">
        <f t="shared" si="30"/>
        <v>#N/A</v>
      </c>
      <c r="C318" s="38">
        <f t="shared" si="33"/>
        <v>1</v>
      </c>
      <c r="D318" s="39" t="e">
        <f t="shared" si="31"/>
        <v>#N/A</v>
      </c>
      <c r="E318" s="40" t="e">
        <f t="shared" si="34"/>
        <v>#N/A</v>
      </c>
    </row>
    <row r="319" spans="1:5" x14ac:dyDescent="0.25">
      <c r="A319" s="40" t="e">
        <f t="shared" si="32"/>
        <v>#N/A</v>
      </c>
      <c r="B319" s="37" t="e">
        <f t="shared" si="30"/>
        <v>#N/A</v>
      </c>
      <c r="C319" s="38">
        <f t="shared" si="33"/>
        <v>1</v>
      </c>
      <c r="D319" s="39" t="e">
        <f t="shared" si="31"/>
        <v>#N/A</v>
      </c>
      <c r="E319" s="40" t="e">
        <f t="shared" si="34"/>
        <v>#N/A</v>
      </c>
    </row>
    <row r="320" spans="1:5" x14ac:dyDescent="0.25">
      <c r="A320" s="40" t="e">
        <f t="shared" si="32"/>
        <v>#N/A</v>
      </c>
      <c r="B320" s="37" t="e">
        <f t="shared" si="30"/>
        <v>#N/A</v>
      </c>
      <c r="C320" s="38">
        <f t="shared" si="33"/>
        <v>1</v>
      </c>
      <c r="D320" s="39" t="e">
        <f t="shared" si="31"/>
        <v>#N/A</v>
      </c>
      <c r="E320" s="40" t="e">
        <f t="shared" si="34"/>
        <v>#N/A</v>
      </c>
    </row>
    <row r="321" spans="1:5" x14ac:dyDescent="0.25">
      <c r="A321" s="40" t="e">
        <f t="shared" si="32"/>
        <v>#N/A</v>
      </c>
      <c r="B321" s="37" t="e">
        <f t="shared" si="30"/>
        <v>#N/A</v>
      </c>
      <c r="C321" s="38">
        <f t="shared" si="33"/>
        <v>1</v>
      </c>
      <c r="D321" s="39" t="e">
        <f t="shared" si="31"/>
        <v>#N/A</v>
      </c>
      <c r="E321" s="40" t="e">
        <f t="shared" si="34"/>
        <v>#N/A</v>
      </c>
    </row>
    <row r="322" spans="1:5" x14ac:dyDescent="0.25">
      <c r="A322" s="40" t="e">
        <f t="shared" si="32"/>
        <v>#N/A</v>
      </c>
      <c r="B322" s="37" t="e">
        <f t="shared" si="30"/>
        <v>#N/A</v>
      </c>
      <c r="C322" s="38">
        <f t="shared" si="33"/>
        <v>1</v>
      </c>
      <c r="D322" s="39" t="e">
        <f t="shared" si="31"/>
        <v>#N/A</v>
      </c>
      <c r="E322" s="40" t="e">
        <f t="shared" si="34"/>
        <v>#N/A</v>
      </c>
    </row>
    <row r="323" spans="1:5" x14ac:dyDescent="0.25">
      <c r="A323" s="40" t="e">
        <f t="shared" si="32"/>
        <v>#N/A</v>
      </c>
      <c r="B323" s="37" t="e">
        <f t="shared" si="30"/>
        <v>#N/A</v>
      </c>
      <c r="C323" s="38">
        <f t="shared" si="33"/>
        <v>1</v>
      </c>
      <c r="D323" s="39" t="e">
        <f t="shared" si="31"/>
        <v>#N/A</v>
      </c>
      <c r="E323" s="40" t="e">
        <f t="shared" si="34"/>
        <v>#N/A</v>
      </c>
    </row>
    <row r="324" spans="1:5" x14ac:dyDescent="0.25">
      <c r="A324" s="40" t="e">
        <f t="shared" si="32"/>
        <v>#N/A</v>
      </c>
      <c r="B324" s="37" t="e">
        <f t="shared" si="30"/>
        <v>#N/A</v>
      </c>
      <c r="C324" s="38">
        <f t="shared" si="33"/>
        <v>1</v>
      </c>
      <c r="D324" s="39" t="e">
        <f t="shared" si="31"/>
        <v>#N/A</v>
      </c>
      <c r="E324" s="40" t="e">
        <f t="shared" si="34"/>
        <v>#N/A</v>
      </c>
    </row>
    <row r="325" spans="1:5" x14ac:dyDescent="0.25">
      <c r="A325" s="40" t="e">
        <f t="shared" si="32"/>
        <v>#N/A</v>
      </c>
      <c r="B325" s="37" t="e">
        <f t="shared" si="30"/>
        <v>#N/A</v>
      </c>
      <c r="C325" s="38">
        <f t="shared" si="33"/>
        <v>1</v>
      </c>
      <c r="D325" s="39" t="e">
        <f t="shared" si="31"/>
        <v>#N/A</v>
      </c>
      <c r="E325" s="40" t="e">
        <f t="shared" si="34"/>
        <v>#N/A</v>
      </c>
    </row>
    <row r="326" spans="1:5" x14ac:dyDescent="0.25">
      <c r="A326" s="40" t="e">
        <f t="shared" si="32"/>
        <v>#N/A</v>
      </c>
      <c r="B326" s="37" t="e">
        <f t="shared" si="30"/>
        <v>#N/A</v>
      </c>
      <c r="C326" s="38">
        <f t="shared" si="33"/>
        <v>1</v>
      </c>
      <c r="D326" s="39" t="e">
        <f t="shared" si="31"/>
        <v>#N/A</v>
      </c>
      <c r="E326" s="40" t="e">
        <f t="shared" si="34"/>
        <v>#N/A</v>
      </c>
    </row>
    <row r="327" spans="1:5" x14ac:dyDescent="0.25">
      <c r="A327" s="40" t="e">
        <f t="shared" si="32"/>
        <v>#N/A</v>
      </c>
      <c r="B327" s="37" t="e">
        <f t="shared" si="30"/>
        <v>#N/A</v>
      </c>
      <c r="C327" s="38">
        <f t="shared" si="33"/>
        <v>1</v>
      </c>
      <c r="D327" s="39" t="e">
        <f t="shared" si="31"/>
        <v>#N/A</v>
      </c>
      <c r="E327" s="40" t="e">
        <f t="shared" si="34"/>
        <v>#N/A</v>
      </c>
    </row>
    <row r="328" spans="1:5" x14ac:dyDescent="0.25">
      <c r="A328" s="40" t="e">
        <f t="shared" si="32"/>
        <v>#N/A</v>
      </c>
      <c r="B328" s="37" t="e">
        <f t="shared" si="30"/>
        <v>#N/A</v>
      </c>
      <c r="C328" s="38">
        <f t="shared" si="33"/>
        <v>1</v>
      </c>
      <c r="D328" s="39" t="e">
        <f t="shared" si="31"/>
        <v>#N/A</v>
      </c>
      <c r="E328" s="40" t="e">
        <f t="shared" si="34"/>
        <v>#N/A</v>
      </c>
    </row>
    <row r="329" spans="1:5" x14ac:dyDescent="0.25">
      <c r="A329" s="40" t="e">
        <f t="shared" si="32"/>
        <v>#N/A</v>
      </c>
      <c r="B329" s="37" t="e">
        <f t="shared" si="30"/>
        <v>#N/A</v>
      </c>
      <c r="C329" s="38">
        <f t="shared" si="33"/>
        <v>1</v>
      </c>
      <c r="D329" s="39" t="e">
        <f t="shared" si="31"/>
        <v>#N/A</v>
      </c>
      <c r="E329" s="40" t="e">
        <f t="shared" si="34"/>
        <v>#N/A</v>
      </c>
    </row>
    <row r="330" spans="1:5" x14ac:dyDescent="0.25">
      <c r="A330" s="40" t="e">
        <f t="shared" si="32"/>
        <v>#N/A</v>
      </c>
      <c r="B330" s="37" t="e">
        <f t="shared" si="30"/>
        <v>#N/A</v>
      </c>
      <c r="C330" s="38">
        <f t="shared" si="33"/>
        <v>1</v>
      </c>
      <c r="D330" s="39" t="e">
        <f t="shared" si="31"/>
        <v>#N/A</v>
      </c>
      <c r="E330" s="40" t="e">
        <f t="shared" si="34"/>
        <v>#N/A</v>
      </c>
    </row>
    <row r="331" spans="1:5" x14ac:dyDescent="0.25">
      <c r="A331" s="40" t="e">
        <f t="shared" si="32"/>
        <v>#N/A</v>
      </c>
      <c r="B331" s="37" t="e">
        <f t="shared" ref="B331:B394" si="35">VLOOKUP(T331,DELIV_CONV,2,FALSE)</f>
        <v>#N/A</v>
      </c>
      <c r="C331" s="38">
        <f t="shared" si="33"/>
        <v>1</v>
      </c>
      <c r="D331" s="39" t="e">
        <f t="shared" ref="D331:D394" si="36">Y331*B331*C331</f>
        <v>#N/A</v>
      </c>
      <c r="E331" s="40" t="e">
        <f t="shared" si="34"/>
        <v>#N/A</v>
      </c>
    </row>
    <row r="332" spans="1:5" x14ac:dyDescent="0.25">
      <c r="A332" s="40" t="e">
        <f t="shared" si="32"/>
        <v>#N/A</v>
      </c>
      <c r="B332" s="37" t="e">
        <f t="shared" si="35"/>
        <v>#N/A</v>
      </c>
      <c r="C332" s="38">
        <f t="shared" si="33"/>
        <v>1</v>
      </c>
      <c r="D332" s="39" t="e">
        <f t="shared" si="36"/>
        <v>#N/A</v>
      </c>
      <c r="E332" s="40" t="e">
        <f t="shared" si="34"/>
        <v>#N/A</v>
      </c>
    </row>
    <row r="333" spans="1:5" x14ac:dyDescent="0.25">
      <c r="A333" s="40" t="e">
        <f t="shared" si="32"/>
        <v>#N/A</v>
      </c>
      <c r="B333" s="37" t="e">
        <f t="shared" si="35"/>
        <v>#N/A</v>
      </c>
      <c r="C333" s="38">
        <f t="shared" si="33"/>
        <v>1</v>
      </c>
      <c r="D333" s="39" t="e">
        <f t="shared" si="36"/>
        <v>#N/A</v>
      </c>
      <c r="E333" s="40" t="e">
        <f t="shared" si="34"/>
        <v>#N/A</v>
      </c>
    </row>
    <row r="334" spans="1:5" x14ac:dyDescent="0.25">
      <c r="A334" s="40" t="e">
        <f t="shared" si="32"/>
        <v>#N/A</v>
      </c>
      <c r="B334" s="37" t="e">
        <f t="shared" si="35"/>
        <v>#N/A</v>
      </c>
      <c r="C334" s="38">
        <f t="shared" si="33"/>
        <v>1</v>
      </c>
      <c r="D334" s="39" t="e">
        <f t="shared" si="36"/>
        <v>#N/A</v>
      </c>
      <c r="E334" s="40" t="e">
        <f t="shared" si="34"/>
        <v>#N/A</v>
      </c>
    </row>
    <row r="335" spans="1:5" x14ac:dyDescent="0.25">
      <c r="A335" s="40" t="e">
        <f t="shared" si="32"/>
        <v>#N/A</v>
      </c>
      <c r="B335" s="37" t="e">
        <f t="shared" si="35"/>
        <v>#N/A</v>
      </c>
      <c r="C335" s="38">
        <f t="shared" si="33"/>
        <v>1</v>
      </c>
      <c r="D335" s="39" t="e">
        <f t="shared" si="36"/>
        <v>#N/A</v>
      </c>
      <c r="E335" s="40" t="e">
        <f t="shared" si="34"/>
        <v>#N/A</v>
      </c>
    </row>
    <row r="336" spans="1:5" x14ac:dyDescent="0.25">
      <c r="A336" s="40" t="e">
        <f t="shared" si="32"/>
        <v>#N/A</v>
      </c>
      <c r="B336" s="37" t="e">
        <f t="shared" si="35"/>
        <v>#N/A</v>
      </c>
      <c r="C336" s="38">
        <f t="shared" si="33"/>
        <v>1</v>
      </c>
      <c r="D336" s="39" t="e">
        <f t="shared" si="36"/>
        <v>#N/A</v>
      </c>
      <c r="E336" s="40" t="e">
        <f t="shared" si="34"/>
        <v>#N/A</v>
      </c>
    </row>
    <row r="337" spans="1:5" x14ac:dyDescent="0.25">
      <c r="A337" s="40" t="e">
        <f t="shared" si="32"/>
        <v>#N/A</v>
      </c>
      <c r="B337" s="37" t="e">
        <f t="shared" si="35"/>
        <v>#N/A</v>
      </c>
      <c r="C337" s="38">
        <f t="shared" si="33"/>
        <v>1</v>
      </c>
      <c r="D337" s="39" t="e">
        <f t="shared" si="36"/>
        <v>#N/A</v>
      </c>
      <c r="E337" s="40" t="e">
        <f t="shared" si="34"/>
        <v>#N/A</v>
      </c>
    </row>
    <row r="338" spans="1:5" x14ac:dyDescent="0.25">
      <c r="A338" s="40" t="e">
        <f t="shared" si="32"/>
        <v>#N/A</v>
      </c>
      <c r="B338" s="37" t="e">
        <f t="shared" si="35"/>
        <v>#N/A</v>
      </c>
      <c r="C338" s="38">
        <f t="shared" si="33"/>
        <v>1</v>
      </c>
      <c r="D338" s="39" t="e">
        <f t="shared" si="36"/>
        <v>#N/A</v>
      </c>
      <c r="E338" s="40" t="e">
        <f t="shared" si="34"/>
        <v>#N/A</v>
      </c>
    </row>
    <row r="339" spans="1:5" x14ac:dyDescent="0.25">
      <c r="A339" s="40" t="e">
        <f t="shared" si="32"/>
        <v>#N/A</v>
      </c>
      <c r="B339" s="37" t="e">
        <f t="shared" si="35"/>
        <v>#N/A</v>
      </c>
      <c r="C339" s="38">
        <f t="shared" si="33"/>
        <v>1</v>
      </c>
      <c r="D339" s="39" t="e">
        <f t="shared" si="36"/>
        <v>#N/A</v>
      </c>
      <c r="E339" s="40" t="e">
        <f t="shared" si="34"/>
        <v>#N/A</v>
      </c>
    </row>
    <row r="340" spans="1:5" x14ac:dyDescent="0.25">
      <c r="A340" s="40" t="e">
        <f t="shared" si="32"/>
        <v>#N/A</v>
      </c>
      <c r="B340" s="37" t="e">
        <f t="shared" si="35"/>
        <v>#N/A</v>
      </c>
      <c r="C340" s="38">
        <f t="shared" si="33"/>
        <v>1</v>
      </c>
      <c r="D340" s="39" t="e">
        <f t="shared" si="36"/>
        <v>#N/A</v>
      </c>
      <c r="E340" s="40" t="e">
        <f t="shared" si="34"/>
        <v>#N/A</v>
      </c>
    </row>
    <row r="341" spans="1:5" x14ac:dyDescent="0.25">
      <c r="A341" s="40" t="e">
        <f t="shared" si="32"/>
        <v>#N/A</v>
      </c>
      <c r="B341" s="37" t="e">
        <f t="shared" si="35"/>
        <v>#N/A</v>
      </c>
      <c r="C341" s="38">
        <f t="shared" si="33"/>
        <v>1</v>
      </c>
      <c r="D341" s="39" t="e">
        <f t="shared" si="36"/>
        <v>#N/A</v>
      </c>
      <c r="E341" s="40" t="e">
        <f t="shared" si="34"/>
        <v>#N/A</v>
      </c>
    </row>
    <row r="342" spans="1:5" x14ac:dyDescent="0.25">
      <c r="A342" s="40" t="e">
        <f t="shared" si="32"/>
        <v>#N/A</v>
      </c>
      <c r="B342" s="37" t="e">
        <f t="shared" si="35"/>
        <v>#N/A</v>
      </c>
      <c r="C342" s="38">
        <f t="shared" si="33"/>
        <v>1</v>
      </c>
      <c r="D342" s="39" t="e">
        <f t="shared" si="36"/>
        <v>#N/A</v>
      </c>
      <c r="E342" s="40" t="e">
        <f t="shared" si="34"/>
        <v>#N/A</v>
      </c>
    </row>
    <row r="343" spans="1:5" x14ac:dyDescent="0.25">
      <c r="A343" s="40" t="e">
        <f t="shared" si="32"/>
        <v>#N/A</v>
      </c>
      <c r="B343" s="37" t="e">
        <f t="shared" si="35"/>
        <v>#N/A</v>
      </c>
      <c r="C343" s="38">
        <f t="shared" si="33"/>
        <v>1</v>
      </c>
      <c r="D343" s="39" t="e">
        <f t="shared" si="36"/>
        <v>#N/A</v>
      </c>
      <c r="E343" s="40" t="e">
        <f t="shared" si="34"/>
        <v>#N/A</v>
      </c>
    </row>
    <row r="344" spans="1:5" x14ac:dyDescent="0.25">
      <c r="A344" s="40" t="e">
        <f t="shared" si="32"/>
        <v>#N/A</v>
      </c>
      <c r="B344" s="37" t="e">
        <f t="shared" si="35"/>
        <v>#N/A</v>
      </c>
      <c r="C344" s="38">
        <f t="shared" si="33"/>
        <v>1</v>
      </c>
      <c r="D344" s="39" t="e">
        <f t="shared" si="36"/>
        <v>#N/A</v>
      </c>
      <c r="E344" s="40" t="e">
        <f t="shared" si="34"/>
        <v>#N/A</v>
      </c>
    </row>
    <row r="345" spans="1:5" x14ac:dyDescent="0.25">
      <c r="A345" s="40" t="e">
        <f t="shared" si="32"/>
        <v>#N/A</v>
      </c>
      <c r="B345" s="37" t="e">
        <f t="shared" si="35"/>
        <v>#N/A</v>
      </c>
      <c r="C345" s="38">
        <f t="shared" si="33"/>
        <v>1</v>
      </c>
      <c r="D345" s="39" t="e">
        <f t="shared" si="36"/>
        <v>#N/A</v>
      </c>
      <c r="E345" s="40" t="e">
        <f t="shared" si="34"/>
        <v>#N/A</v>
      </c>
    </row>
    <row r="346" spans="1:5" x14ac:dyDescent="0.25">
      <c r="A346" s="40" t="e">
        <f t="shared" si="32"/>
        <v>#N/A</v>
      </c>
      <c r="B346" s="37" t="e">
        <f t="shared" si="35"/>
        <v>#N/A</v>
      </c>
      <c r="C346" s="38">
        <f t="shared" si="33"/>
        <v>1</v>
      </c>
      <c r="D346" s="39" t="e">
        <f t="shared" si="36"/>
        <v>#N/A</v>
      </c>
      <c r="E346" s="40" t="e">
        <f t="shared" si="34"/>
        <v>#N/A</v>
      </c>
    </row>
    <row r="347" spans="1:5" x14ac:dyDescent="0.25">
      <c r="A347" s="40" t="e">
        <f t="shared" si="32"/>
        <v>#N/A</v>
      </c>
      <c r="B347" s="37" t="e">
        <f t="shared" si="35"/>
        <v>#N/A</v>
      </c>
      <c r="C347" s="38">
        <f t="shared" si="33"/>
        <v>1</v>
      </c>
      <c r="D347" s="39" t="e">
        <f t="shared" si="36"/>
        <v>#N/A</v>
      </c>
      <c r="E347" s="40" t="e">
        <f t="shared" si="34"/>
        <v>#N/A</v>
      </c>
    </row>
    <row r="348" spans="1:5" x14ac:dyDescent="0.25">
      <c r="A348" s="40" t="e">
        <f t="shared" si="32"/>
        <v>#N/A</v>
      </c>
      <c r="B348" s="37" t="e">
        <f t="shared" si="35"/>
        <v>#N/A</v>
      </c>
      <c r="C348" s="38">
        <f t="shared" si="33"/>
        <v>1</v>
      </c>
      <c r="D348" s="39" t="e">
        <f t="shared" si="36"/>
        <v>#N/A</v>
      </c>
      <c r="E348" s="40" t="e">
        <f t="shared" si="34"/>
        <v>#N/A</v>
      </c>
    </row>
    <row r="349" spans="1:5" x14ac:dyDescent="0.25">
      <c r="A349" s="40" t="e">
        <f t="shared" si="32"/>
        <v>#N/A</v>
      </c>
      <c r="B349" s="37" t="e">
        <f t="shared" si="35"/>
        <v>#N/A</v>
      </c>
      <c r="C349" s="38">
        <f t="shared" si="33"/>
        <v>1</v>
      </c>
      <c r="D349" s="39" t="e">
        <f t="shared" si="36"/>
        <v>#N/A</v>
      </c>
      <c r="E349" s="40" t="e">
        <f t="shared" si="34"/>
        <v>#N/A</v>
      </c>
    </row>
    <row r="350" spans="1:5" x14ac:dyDescent="0.25">
      <c r="A350" s="40" t="e">
        <f t="shared" si="32"/>
        <v>#N/A</v>
      </c>
      <c r="B350" s="37" t="e">
        <f t="shared" si="35"/>
        <v>#N/A</v>
      </c>
      <c r="C350" s="38">
        <f t="shared" si="33"/>
        <v>1</v>
      </c>
      <c r="D350" s="39" t="e">
        <f t="shared" si="36"/>
        <v>#N/A</v>
      </c>
      <c r="E350" s="40" t="e">
        <f t="shared" si="34"/>
        <v>#N/A</v>
      </c>
    </row>
    <row r="351" spans="1:5" x14ac:dyDescent="0.25">
      <c r="A351" s="40" t="e">
        <f t="shared" si="32"/>
        <v>#N/A</v>
      </c>
      <c r="B351" s="37" t="e">
        <f t="shared" si="35"/>
        <v>#N/A</v>
      </c>
      <c r="C351" s="38">
        <f t="shared" si="33"/>
        <v>1</v>
      </c>
      <c r="D351" s="39" t="e">
        <f t="shared" si="36"/>
        <v>#N/A</v>
      </c>
      <c r="E351" s="40" t="e">
        <f t="shared" si="34"/>
        <v>#N/A</v>
      </c>
    </row>
    <row r="352" spans="1:5" x14ac:dyDescent="0.25">
      <c r="A352" s="40" t="e">
        <f t="shared" si="32"/>
        <v>#N/A</v>
      </c>
      <c r="B352" s="37" t="e">
        <f t="shared" si="35"/>
        <v>#N/A</v>
      </c>
      <c r="C352" s="38">
        <f t="shared" si="33"/>
        <v>1</v>
      </c>
      <c r="D352" s="39" t="e">
        <f t="shared" si="36"/>
        <v>#N/A</v>
      </c>
      <c r="E352" s="40" t="e">
        <f t="shared" si="34"/>
        <v>#N/A</v>
      </c>
    </row>
    <row r="353" spans="1:5" x14ac:dyDescent="0.25">
      <c r="A353" s="40" t="e">
        <f t="shared" si="32"/>
        <v>#N/A</v>
      </c>
      <c r="B353" s="37" t="e">
        <f t="shared" si="35"/>
        <v>#N/A</v>
      </c>
      <c r="C353" s="38">
        <f t="shared" si="33"/>
        <v>1</v>
      </c>
      <c r="D353" s="39" t="e">
        <f t="shared" si="36"/>
        <v>#N/A</v>
      </c>
      <c r="E353" s="40" t="e">
        <f t="shared" si="34"/>
        <v>#N/A</v>
      </c>
    </row>
    <row r="354" spans="1:5" x14ac:dyDescent="0.25">
      <c r="A354" s="40" t="e">
        <f t="shared" si="32"/>
        <v>#N/A</v>
      </c>
      <c r="B354" s="37" t="e">
        <f t="shared" si="35"/>
        <v>#N/A</v>
      </c>
      <c r="C354" s="38">
        <f t="shared" si="33"/>
        <v>1</v>
      </c>
      <c r="D354" s="39" t="e">
        <f t="shared" si="36"/>
        <v>#N/A</v>
      </c>
      <c r="E354" s="40" t="e">
        <f t="shared" si="34"/>
        <v>#N/A</v>
      </c>
    </row>
    <row r="355" spans="1:5" x14ac:dyDescent="0.25">
      <c r="A355" s="40" t="e">
        <f t="shared" si="32"/>
        <v>#N/A</v>
      </c>
      <c r="B355" s="37" t="e">
        <f t="shared" si="35"/>
        <v>#N/A</v>
      </c>
      <c r="C355" s="38">
        <f t="shared" si="33"/>
        <v>1</v>
      </c>
      <c r="D355" s="39" t="e">
        <f t="shared" si="36"/>
        <v>#N/A</v>
      </c>
      <c r="E355" s="40" t="e">
        <f t="shared" si="34"/>
        <v>#N/A</v>
      </c>
    </row>
    <row r="356" spans="1:5" x14ac:dyDescent="0.25">
      <c r="A356" s="40" t="e">
        <f t="shared" si="32"/>
        <v>#N/A</v>
      </c>
      <c r="B356" s="37" t="e">
        <f t="shared" si="35"/>
        <v>#N/A</v>
      </c>
      <c r="C356" s="38">
        <f t="shared" si="33"/>
        <v>1</v>
      </c>
      <c r="D356" s="39" t="e">
        <f t="shared" si="36"/>
        <v>#N/A</v>
      </c>
      <c r="E356" s="40" t="e">
        <f t="shared" si="34"/>
        <v>#N/A</v>
      </c>
    </row>
    <row r="357" spans="1:5" x14ac:dyDescent="0.25">
      <c r="A357" s="40" t="e">
        <f t="shared" si="32"/>
        <v>#N/A</v>
      </c>
      <c r="B357" s="37" t="e">
        <f t="shared" si="35"/>
        <v>#N/A</v>
      </c>
      <c r="C357" s="38">
        <f t="shared" si="33"/>
        <v>1</v>
      </c>
      <c r="D357" s="39" t="e">
        <f t="shared" si="36"/>
        <v>#N/A</v>
      </c>
      <c r="E357" s="40" t="e">
        <f t="shared" si="34"/>
        <v>#N/A</v>
      </c>
    </row>
    <row r="358" spans="1:5" x14ac:dyDescent="0.25">
      <c r="A358" s="40" t="e">
        <f t="shared" si="32"/>
        <v>#N/A</v>
      </c>
      <c r="B358" s="37" t="e">
        <f t="shared" si="35"/>
        <v>#N/A</v>
      </c>
      <c r="C358" s="38">
        <f t="shared" si="33"/>
        <v>1</v>
      </c>
      <c r="D358" s="39" t="e">
        <f t="shared" si="36"/>
        <v>#N/A</v>
      </c>
      <c r="E358" s="40" t="e">
        <f t="shared" si="34"/>
        <v>#N/A</v>
      </c>
    </row>
    <row r="359" spans="1:5" x14ac:dyDescent="0.25">
      <c r="A359" s="40" t="e">
        <f t="shared" si="32"/>
        <v>#N/A</v>
      </c>
      <c r="B359" s="37" t="e">
        <f t="shared" si="35"/>
        <v>#N/A</v>
      </c>
      <c r="C359" s="38">
        <f t="shared" si="33"/>
        <v>1</v>
      </c>
      <c r="D359" s="39" t="e">
        <f t="shared" si="36"/>
        <v>#N/A</v>
      </c>
      <c r="E359" s="40" t="e">
        <f t="shared" si="34"/>
        <v>#N/A</v>
      </c>
    </row>
    <row r="360" spans="1:5" x14ac:dyDescent="0.25">
      <c r="A360" s="40" t="e">
        <f t="shared" si="32"/>
        <v>#N/A</v>
      </c>
      <c r="B360" s="37" t="e">
        <f t="shared" si="35"/>
        <v>#N/A</v>
      </c>
      <c r="C360" s="38">
        <f t="shared" si="33"/>
        <v>1</v>
      </c>
      <c r="D360" s="39" t="e">
        <f t="shared" si="36"/>
        <v>#N/A</v>
      </c>
      <c r="E360" s="40" t="e">
        <f t="shared" si="34"/>
        <v>#N/A</v>
      </c>
    </row>
    <row r="361" spans="1:5" x14ac:dyDescent="0.25">
      <c r="A361" s="40" t="e">
        <f t="shared" si="32"/>
        <v>#N/A</v>
      </c>
      <c r="B361" s="37" t="e">
        <f t="shared" si="35"/>
        <v>#N/A</v>
      </c>
      <c r="C361" s="38">
        <f t="shared" si="33"/>
        <v>1</v>
      </c>
      <c r="D361" s="39" t="e">
        <f t="shared" si="36"/>
        <v>#N/A</v>
      </c>
      <c r="E361" s="40" t="e">
        <f t="shared" si="34"/>
        <v>#N/A</v>
      </c>
    </row>
    <row r="362" spans="1:5" x14ac:dyDescent="0.25">
      <c r="A362" s="40" t="e">
        <f t="shared" si="32"/>
        <v>#N/A</v>
      </c>
      <c r="B362" s="37" t="e">
        <f t="shared" si="35"/>
        <v>#N/A</v>
      </c>
      <c r="C362" s="38">
        <f t="shared" si="33"/>
        <v>1</v>
      </c>
      <c r="D362" s="39" t="e">
        <f t="shared" si="36"/>
        <v>#N/A</v>
      </c>
      <c r="E362" s="40" t="e">
        <f t="shared" si="34"/>
        <v>#N/A</v>
      </c>
    </row>
    <row r="363" spans="1:5" x14ac:dyDescent="0.25">
      <c r="A363" s="40" t="e">
        <f t="shared" si="32"/>
        <v>#N/A</v>
      </c>
      <c r="B363" s="37" t="e">
        <f t="shared" si="35"/>
        <v>#N/A</v>
      </c>
      <c r="C363" s="38">
        <f t="shared" si="33"/>
        <v>1</v>
      </c>
      <c r="D363" s="39" t="e">
        <f t="shared" si="36"/>
        <v>#N/A</v>
      </c>
      <c r="E363" s="40" t="e">
        <f t="shared" si="34"/>
        <v>#N/A</v>
      </c>
    </row>
    <row r="364" spans="1:5" x14ac:dyDescent="0.25">
      <c r="A364" s="40" t="e">
        <f t="shared" si="32"/>
        <v>#N/A</v>
      </c>
      <c r="B364" s="37" t="e">
        <f t="shared" si="35"/>
        <v>#N/A</v>
      </c>
      <c r="C364" s="38">
        <f t="shared" si="33"/>
        <v>1</v>
      </c>
      <c r="D364" s="39" t="e">
        <f t="shared" si="36"/>
        <v>#N/A</v>
      </c>
      <c r="E364" s="40" t="e">
        <f t="shared" si="34"/>
        <v>#N/A</v>
      </c>
    </row>
    <row r="365" spans="1:5" x14ac:dyDescent="0.25">
      <c r="A365" s="40" t="e">
        <f t="shared" si="32"/>
        <v>#N/A</v>
      </c>
      <c r="B365" s="37" t="e">
        <f t="shared" si="35"/>
        <v>#N/A</v>
      </c>
      <c r="C365" s="38">
        <f t="shared" si="33"/>
        <v>1</v>
      </c>
      <c r="D365" s="39" t="e">
        <f t="shared" si="36"/>
        <v>#N/A</v>
      </c>
      <c r="E365" s="40" t="e">
        <f t="shared" si="34"/>
        <v>#N/A</v>
      </c>
    </row>
    <row r="366" spans="1:5" x14ac:dyDescent="0.25">
      <c r="A366" s="40" t="e">
        <f t="shared" si="32"/>
        <v>#N/A</v>
      </c>
      <c r="B366" s="37" t="e">
        <f t="shared" si="35"/>
        <v>#N/A</v>
      </c>
      <c r="C366" s="38">
        <f t="shared" si="33"/>
        <v>1</v>
      </c>
      <c r="D366" s="39" t="e">
        <f t="shared" si="36"/>
        <v>#N/A</v>
      </c>
      <c r="E366" s="40" t="e">
        <f t="shared" si="34"/>
        <v>#N/A</v>
      </c>
    </row>
    <row r="367" spans="1:5" x14ac:dyDescent="0.25">
      <c r="A367" s="40" t="e">
        <f t="shared" si="32"/>
        <v>#N/A</v>
      </c>
      <c r="B367" s="37" t="e">
        <f t="shared" si="35"/>
        <v>#N/A</v>
      </c>
      <c r="C367" s="38">
        <f t="shared" si="33"/>
        <v>1</v>
      </c>
      <c r="D367" s="39" t="e">
        <f t="shared" si="36"/>
        <v>#N/A</v>
      </c>
      <c r="E367" s="40" t="e">
        <f t="shared" si="34"/>
        <v>#N/A</v>
      </c>
    </row>
    <row r="368" spans="1:5" x14ac:dyDescent="0.25">
      <c r="A368" s="40" t="e">
        <f t="shared" si="32"/>
        <v>#N/A</v>
      </c>
      <c r="B368" s="37" t="e">
        <f t="shared" si="35"/>
        <v>#N/A</v>
      </c>
      <c r="C368" s="38">
        <f t="shared" si="33"/>
        <v>1</v>
      </c>
      <c r="D368" s="39" t="e">
        <f t="shared" si="36"/>
        <v>#N/A</v>
      </c>
      <c r="E368" s="40" t="e">
        <f t="shared" si="34"/>
        <v>#N/A</v>
      </c>
    </row>
    <row r="369" spans="1:5" x14ac:dyDescent="0.25">
      <c r="A369" s="40" t="e">
        <f t="shared" si="32"/>
        <v>#N/A</v>
      </c>
      <c r="B369" s="37" t="e">
        <f t="shared" si="35"/>
        <v>#N/A</v>
      </c>
      <c r="C369" s="38">
        <f t="shared" si="33"/>
        <v>1</v>
      </c>
      <c r="D369" s="39" t="e">
        <f t="shared" si="36"/>
        <v>#N/A</v>
      </c>
      <c r="E369" s="40" t="e">
        <f t="shared" si="34"/>
        <v>#N/A</v>
      </c>
    </row>
    <row r="370" spans="1:5" x14ac:dyDescent="0.25">
      <c r="A370" s="40" t="e">
        <f t="shared" si="32"/>
        <v>#N/A</v>
      </c>
      <c r="B370" s="37" t="e">
        <f t="shared" si="35"/>
        <v>#N/A</v>
      </c>
      <c r="C370" s="38">
        <f t="shared" si="33"/>
        <v>1</v>
      </c>
      <c r="D370" s="39" t="e">
        <f t="shared" si="36"/>
        <v>#N/A</v>
      </c>
      <c r="E370" s="40" t="e">
        <f t="shared" si="34"/>
        <v>#N/A</v>
      </c>
    </row>
    <row r="371" spans="1:5" x14ac:dyDescent="0.25">
      <c r="A371" s="40" t="e">
        <f t="shared" si="32"/>
        <v>#N/A</v>
      </c>
      <c r="B371" s="37" t="e">
        <f t="shared" si="35"/>
        <v>#N/A</v>
      </c>
      <c r="C371" s="38">
        <f t="shared" si="33"/>
        <v>1</v>
      </c>
      <c r="D371" s="39" t="e">
        <f t="shared" si="36"/>
        <v>#N/A</v>
      </c>
      <c r="E371" s="40" t="e">
        <f t="shared" si="34"/>
        <v>#N/A</v>
      </c>
    </row>
    <row r="372" spans="1:5" x14ac:dyDescent="0.25">
      <c r="A372" s="40" t="e">
        <f t="shared" si="32"/>
        <v>#N/A</v>
      </c>
      <c r="B372" s="37" t="e">
        <f t="shared" si="35"/>
        <v>#N/A</v>
      </c>
      <c r="C372" s="38">
        <f t="shared" si="33"/>
        <v>1</v>
      </c>
      <c r="D372" s="39" t="e">
        <f t="shared" si="36"/>
        <v>#N/A</v>
      </c>
      <c r="E372" s="40" t="e">
        <f t="shared" si="34"/>
        <v>#N/A</v>
      </c>
    </row>
    <row r="373" spans="1:5" x14ac:dyDescent="0.25">
      <c r="A373" s="40" t="e">
        <f t="shared" si="32"/>
        <v>#N/A</v>
      </c>
      <c r="B373" s="37" t="e">
        <f t="shared" si="35"/>
        <v>#N/A</v>
      </c>
      <c r="C373" s="38">
        <f t="shared" si="33"/>
        <v>1</v>
      </c>
      <c r="D373" s="39" t="e">
        <f t="shared" si="36"/>
        <v>#N/A</v>
      </c>
      <c r="E373" s="40" t="e">
        <f t="shared" si="34"/>
        <v>#N/A</v>
      </c>
    </row>
    <row r="374" spans="1:5" x14ac:dyDescent="0.25">
      <c r="A374" s="40" t="e">
        <f t="shared" si="32"/>
        <v>#N/A</v>
      </c>
      <c r="B374" s="37" t="e">
        <f t="shared" si="35"/>
        <v>#N/A</v>
      </c>
      <c r="C374" s="38">
        <f t="shared" si="33"/>
        <v>1</v>
      </c>
      <c r="D374" s="39" t="e">
        <f t="shared" si="36"/>
        <v>#N/A</v>
      </c>
      <c r="E374" s="40" t="e">
        <f t="shared" si="34"/>
        <v>#N/A</v>
      </c>
    </row>
    <row r="375" spans="1:5" x14ac:dyDescent="0.25">
      <c r="A375" s="40" t="e">
        <f t="shared" ref="A375:A438" si="37">VLOOKUP(I375,DDEPM_USERS,2,FALSE)</f>
        <v>#N/A</v>
      </c>
      <c r="B375" s="37" t="e">
        <f t="shared" si="35"/>
        <v>#N/A</v>
      </c>
      <c r="C375" s="38">
        <f t="shared" ref="C375:C438" si="38">S375-R375+1</f>
        <v>1</v>
      </c>
      <c r="D375" s="39" t="e">
        <f t="shared" si="36"/>
        <v>#N/A</v>
      </c>
      <c r="E375" s="40" t="e">
        <f t="shared" ref="E375:E438" si="39">D375*Z375</f>
        <v>#N/A</v>
      </c>
    </row>
    <row r="376" spans="1:5" x14ac:dyDescent="0.25">
      <c r="A376" s="40" t="e">
        <f t="shared" si="37"/>
        <v>#N/A</v>
      </c>
      <c r="B376" s="37" t="e">
        <f t="shared" si="35"/>
        <v>#N/A</v>
      </c>
      <c r="C376" s="38">
        <f t="shared" si="38"/>
        <v>1</v>
      </c>
      <c r="D376" s="39" t="e">
        <f t="shared" si="36"/>
        <v>#N/A</v>
      </c>
      <c r="E376" s="40" t="e">
        <f t="shared" si="39"/>
        <v>#N/A</v>
      </c>
    </row>
    <row r="377" spans="1:5" x14ac:dyDescent="0.25">
      <c r="A377" s="40" t="e">
        <f t="shared" si="37"/>
        <v>#N/A</v>
      </c>
      <c r="B377" s="37" t="e">
        <f t="shared" si="35"/>
        <v>#N/A</v>
      </c>
      <c r="C377" s="38">
        <f t="shared" si="38"/>
        <v>1</v>
      </c>
      <c r="D377" s="39" t="e">
        <f t="shared" si="36"/>
        <v>#N/A</v>
      </c>
      <c r="E377" s="40" t="e">
        <f t="shared" si="39"/>
        <v>#N/A</v>
      </c>
    </row>
    <row r="378" spans="1:5" x14ac:dyDescent="0.25">
      <c r="A378" s="40" t="e">
        <f t="shared" si="37"/>
        <v>#N/A</v>
      </c>
      <c r="B378" s="37" t="e">
        <f t="shared" si="35"/>
        <v>#N/A</v>
      </c>
      <c r="C378" s="38">
        <f t="shared" si="38"/>
        <v>1</v>
      </c>
      <c r="D378" s="39" t="e">
        <f t="shared" si="36"/>
        <v>#N/A</v>
      </c>
      <c r="E378" s="40" t="e">
        <f t="shared" si="39"/>
        <v>#N/A</v>
      </c>
    </row>
    <row r="379" spans="1:5" x14ac:dyDescent="0.25">
      <c r="A379" s="40" t="e">
        <f t="shared" si="37"/>
        <v>#N/A</v>
      </c>
      <c r="B379" s="37" t="e">
        <f t="shared" si="35"/>
        <v>#N/A</v>
      </c>
      <c r="C379" s="38">
        <f t="shared" si="38"/>
        <v>1</v>
      </c>
      <c r="D379" s="39" t="e">
        <f t="shared" si="36"/>
        <v>#N/A</v>
      </c>
      <c r="E379" s="40" t="e">
        <f t="shared" si="39"/>
        <v>#N/A</v>
      </c>
    </row>
    <row r="380" spans="1:5" x14ac:dyDescent="0.25">
      <c r="A380" s="40" t="e">
        <f t="shared" si="37"/>
        <v>#N/A</v>
      </c>
      <c r="B380" s="37" t="e">
        <f t="shared" si="35"/>
        <v>#N/A</v>
      </c>
      <c r="C380" s="38">
        <f t="shared" si="38"/>
        <v>1</v>
      </c>
      <c r="D380" s="39" t="e">
        <f t="shared" si="36"/>
        <v>#N/A</v>
      </c>
      <c r="E380" s="40" t="e">
        <f t="shared" si="39"/>
        <v>#N/A</v>
      </c>
    </row>
    <row r="381" spans="1:5" x14ac:dyDescent="0.25">
      <c r="A381" s="40" t="e">
        <f t="shared" si="37"/>
        <v>#N/A</v>
      </c>
      <c r="B381" s="37" t="e">
        <f t="shared" si="35"/>
        <v>#N/A</v>
      </c>
      <c r="C381" s="38">
        <f t="shared" si="38"/>
        <v>1</v>
      </c>
      <c r="D381" s="39" t="e">
        <f t="shared" si="36"/>
        <v>#N/A</v>
      </c>
      <c r="E381" s="40" t="e">
        <f t="shared" si="39"/>
        <v>#N/A</v>
      </c>
    </row>
    <row r="382" spans="1:5" x14ac:dyDescent="0.25">
      <c r="A382" s="40" t="e">
        <f t="shared" si="37"/>
        <v>#N/A</v>
      </c>
      <c r="B382" s="37" t="e">
        <f t="shared" si="35"/>
        <v>#N/A</v>
      </c>
      <c r="C382" s="38">
        <f t="shared" si="38"/>
        <v>1</v>
      </c>
      <c r="D382" s="39" t="e">
        <f t="shared" si="36"/>
        <v>#N/A</v>
      </c>
      <c r="E382" s="40" t="e">
        <f t="shared" si="39"/>
        <v>#N/A</v>
      </c>
    </row>
    <row r="383" spans="1:5" x14ac:dyDescent="0.25">
      <c r="A383" s="40" t="e">
        <f t="shared" si="37"/>
        <v>#N/A</v>
      </c>
      <c r="B383" s="37" t="e">
        <f t="shared" si="35"/>
        <v>#N/A</v>
      </c>
      <c r="C383" s="38">
        <f t="shared" si="38"/>
        <v>1</v>
      </c>
      <c r="D383" s="39" t="e">
        <f t="shared" si="36"/>
        <v>#N/A</v>
      </c>
      <c r="E383" s="40" t="e">
        <f t="shared" si="39"/>
        <v>#N/A</v>
      </c>
    </row>
    <row r="384" spans="1:5" x14ac:dyDescent="0.25">
      <c r="A384" s="40" t="e">
        <f t="shared" si="37"/>
        <v>#N/A</v>
      </c>
      <c r="B384" s="37" t="e">
        <f t="shared" si="35"/>
        <v>#N/A</v>
      </c>
      <c r="C384" s="38">
        <f t="shared" si="38"/>
        <v>1</v>
      </c>
      <c r="D384" s="39" t="e">
        <f t="shared" si="36"/>
        <v>#N/A</v>
      </c>
      <c r="E384" s="40" t="e">
        <f t="shared" si="39"/>
        <v>#N/A</v>
      </c>
    </row>
    <row r="385" spans="1:5" x14ac:dyDescent="0.25">
      <c r="A385" s="40" t="e">
        <f t="shared" si="37"/>
        <v>#N/A</v>
      </c>
      <c r="B385" s="37" t="e">
        <f t="shared" si="35"/>
        <v>#N/A</v>
      </c>
      <c r="C385" s="38">
        <f t="shared" si="38"/>
        <v>1</v>
      </c>
      <c r="D385" s="39" t="e">
        <f t="shared" si="36"/>
        <v>#N/A</v>
      </c>
      <c r="E385" s="40" t="e">
        <f t="shared" si="39"/>
        <v>#N/A</v>
      </c>
    </row>
    <row r="386" spans="1:5" x14ac:dyDescent="0.25">
      <c r="A386" s="40" t="e">
        <f t="shared" si="37"/>
        <v>#N/A</v>
      </c>
      <c r="B386" s="37" t="e">
        <f t="shared" si="35"/>
        <v>#N/A</v>
      </c>
      <c r="C386" s="38">
        <f t="shared" si="38"/>
        <v>1</v>
      </c>
      <c r="D386" s="39" t="e">
        <f t="shared" si="36"/>
        <v>#N/A</v>
      </c>
      <c r="E386" s="40" t="e">
        <f t="shared" si="39"/>
        <v>#N/A</v>
      </c>
    </row>
    <row r="387" spans="1:5" x14ac:dyDescent="0.25">
      <c r="A387" s="40" t="e">
        <f t="shared" si="37"/>
        <v>#N/A</v>
      </c>
      <c r="B387" s="37" t="e">
        <f t="shared" si="35"/>
        <v>#N/A</v>
      </c>
      <c r="C387" s="38">
        <f t="shared" si="38"/>
        <v>1</v>
      </c>
      <c r="D387" s="39" t="e">
        <f t="shared" si="36"/>
        <v>#N/A</v>
      </c>
      <c r="E387" s="40" t="e">
        <f t="shared" si="39"/>
        <v>#N/A</v>
      </c>
    </row>
    <row r="388" spans="1:5" x14ac:dyDescent="0.25">
      <c r="A388" s="40" t="e">
        <f t="shared" si="37"/>
        <v>#N/A</v>
      </c>
      <c r="B388" s="37" t="e">
        <f t="shared" si="35"/>
        <v>#N/A</v>
      </c>
      <c r="C388" s="38">
        <f t="shared" si="38"/>
        <v>1</v>
      </c>
      <c r="D388" s="39" t="e">
        <f t="shared" si="36"/>
        <v>#N/A</v>
      </c>
      <c r="E388" s="40" t="e">
        <f t="shared" si="39"/>
        <v>#N/A</v>
      </c>
    </row>
    <row r="389" spans="1:5" x14ac:dyDescent="0.25">
      <c r="A389" s="40" t="e">
        <f t="shared" si="37"/>
        <v>#N/A</v>
      </c>
      <c r="B389" s="37" t="e">
        <f t="shared" si="35"/>
        <v>#N/A</v>
      </c>
      <c r="C389" s="38">
        <f t="shared" si="38"/>
        <v>1</v>
      </c>
      <c r="D389" s="39" t="e">
        <f t="shared" si="36"/>
        <v>#N/A</v>
      </c>
      <c r="E389" s="40" t="e">
        <f t="shared" si="39"/>
        <v>#N/A</v>
      </c>
    </row>
    <row r="390" spans="1:5" x14ac:dyDescent="0.25">
      <c r="A390" s="40" t="e">
        <f t="shared" si="37"/>
        <v>#N/A</v>
      </c>
      <c r="B390" s="37" t="e">
        <f t="shared" si="35"/>
        <v>#N/A</v>
      </c>
      <c r="C390" s="38">
        <f t="shared" si="38"/>
        <v>1</v>
      </c>
      <c r="D390" s="39" t="e">
        <f t="shared" si="36"/>
        <v>#N/A</v>
      </c>
      <c r="E390" s="40" t="e">
        <f t="shared" si="39"/>
        <v>#N/A</v>
      </c>
    </row>
    <row r="391" spans="1:5" x14ac:dyDescent="0.25">
      <c r="A391" s="40" t="e">
        <f t="shared" si="37"/>
        <v>#N/A</v>
      </c>
      <c r="B391" s="37" t="e">
        <f t="shared" si="35"/>
        <v>#N/A</v>
      </c>
      <c r="C391" s="38">
        <f t="shared" si="38"/>
        <v>1</v>
      </c>
      <c r="D391" s="39" t="e">
        <f t="shared" si="36"/>
        <v>#N/A</v>
      </c>
      <c r="E391" s="40" t="e">
        <f t="shared" si="39"/>
        <v>#N/A</v>
      </c>
    </row>
    <row r="392" spans="1:5" x14ac:dyDescent="0.25">
      <c r="A392" s="40" t="e">
        <f t="shared" si="37"/>
        <v>#N/A</v>
      </c>
      <c r="B392" s="37" t="e">
        <f t="shared" si="35"/>
        <v>#N/A</v>
      </c>
      <c r="C392" s="38">
        <f t="shared" si="38"/>
        <v>1</v>
      </c>
      <c r="D392" s="39" t="e">
        <f t="shared" si="36"/>
        <v>#N/A</v>
      </c>
      <c r="E392" s="40" t="e">
        <f t="shared" si="39"/>
        <v>#N/A</v>
      </c>
    </row>
    <row r="393" spans="1:5" x14ac:dyDescent="0.25">
      <c r="A393" s="40" t="e">
        <f t="shared" si="37"/>
        <v>#N/A</v>
      </c>
      <c r="B393" s="37" t="e">
        <f t="shared" si="35"/>
        <v>#N/A</v>
      </c>
      <c r="C393" s="38">
        <f t="shared" si="38"/>
        <v>1</v>
      </c>
      <c r="D393" s="39" t="e">
        <f t="shared" si="36"/>
        <v>#N/A</v>
      </c>
      <c r="E393" s="40" t="e">
        <f t="shared" si="39"/>
        <v>#N/A</v>
      </c>
    </row>
    <row r="394" spans="1:5" x14ac:dyDescent="0.25">
      <c r="A394" s="40" t="e">
        <f t="shared" si="37"/>
        <v>#N/A</v>
      </c>
      <c r="B394" s="37" t="e">
        <f t="shared" si="35"/>
        <v>#N/A</v>
      </c>
      <c r="C394" s="38">
        <f t="shared" si="38"/>
        <v>1</v>
      </c>
      <c r="D394" s="39" t="e">
        <f t="shared" si="36"/>
        <v>#N/A</v>
      </c>
      <c r="E394" s="40" t="e">
        <f t="shared" si="39"/>
        <v>#N/A</v>
      </c>
    </row>
    <row r="395" spans="1:5" x14ac:dyDescent="0.25">
      <c r="A395" s="40" t="e">
        <f t="shared" si="37"/>
        <v>#N/A</v>
      </c>
      <c r="B395" s="37" t="e">
        <f t="shared" ref="B395:B458" si="40">VLOOKUP(T395,DELIV_CONV,2,FALSE)</f>
        <v>#N/A</v>
      </c>
      <c r="C395" s="38">
        <f t="shared" si="38"/>
        <v>1</v>
      </c>
      <c r="D395" s="39" t="e">
        <f t="shared" ref="D395:D458" si="41">Y395*B395*C395</f>
        <v>#N/A</v>
      </c>
      <c r="E395" s="40" t="e">
        <f t="shared" si="39"/>
        <v>#N/A</v>
      </c>
    </row>
    <row r="396" spans="1:5" x14ac:dyDescent="0.25">
      <c r="A396" s="40" t="e">
        <f t="shared" si="37"/>
        <v>#N/A</v>
      </c>
      <c r="B396" s="37" t="e">
        <f t="shared" si="40"/>
        <v>#N/A</v>
      </c>
      <c r="C396" s="38">
        <f t="shared" si="38"/>
        <v>1</v>
      </c>
      <c r="D396" s="39" t="e">
        <f t="shared" si="41"/>
        <v>#N/A</v>
      </c>
      <c r="E396" s="40" t="e">
        <f t="shared" si="39"/>
        <v>#N/A</v>
      </c>
    </row>
    <row r="397" spans="1:5" x14ac:dyDescent="0.25">
      <c r="A397" s="40" t="e">
        <f t="shared" si="37"/>
        <v>#N/A</v>
      </c>
      <c r="B397" s="37" t="e">
        <f t="shared" si="40"/>
        <v>#N/A</v>
      </c>
      <c r="C397" s="38">
        <f t="shared" si="38"/>
        <v>1</v>
      </c>
      <c r="D397" s="39" t="e">
        <f t="shared" si="41"/>
        <v>#N/A</v>
      </c>
      <c r="E397" s="40" t="e">
        <f t="shared" si="39"/>
        <v>#N/A</v>
      </c>
    </row>
    <row r="398" spans="1:5" x14ac:dyDescent="0.25">
      <c r="A398" s="40" t="e">
        <f t="shared" si="37"/>
        <v>#N/A</v>
      </c>
      <c r="B398" s="37" t="e">
        <f t="shared" si="40"/>
        <v>#N/A</v>
      </c>
      <c r="C398" s="38">
        <f t="shared" si="38"/>
        <v>1</v>
      </c>
      <c r="D398" s="39" t="e">
        <f t="shared" si="41"/>
        <v>#N/A</v>
      </c>
      <c r="E398" s="40" t="e">
        <f t="shared" si="39"/>
        <v>#N/A</v>
      </c>
    </row>
    <row r="399" spans="1:5" x14ac:dyDescent="0.25">
      <c r="A399" s="40" t="e">
        <f t="shared" si="37"/>
        <v>#N/A</v>
      </c>
      <c r="B399" s="37" t="e">
        <f t="shared" si="40"/>
        <v>#N/A</v>
      </c>
      <c r="C399" s="38">
        <f t="shared" si="38"/>
        <v>1</v>
      </c>
      <c r="D399" s="39" t="e">
        <f t="shared" si="41"/>
        <v>#N/A</v>
      </c>
      <c r="E399" s="40" t="e">
        <f t="shared" si="39"/>
        <v>#N/A</v>
      </c>
    </row>
    <row r="400" spans="1:5" x14ac:dyDescent="0.25">
      <c r="A400" s="40" t="e">
        <f t="shared" si="37"/>
        <v>#N/A</v>
      </c>
      <c r="B400" s="37" t="e">
        <f t="shared" si="40"/>
        <v>#N/A</v>
      </c>
      <c r="C400" s="38">
        <f t="shared" si="38"/>
        <v>1</v>
      </c>
      <c r="D400" s="39" t="e">
        <f t="shared" si="41"/>
        <v>#N/A</v>
      </c>
      <c r="E400" s="40" t="e">
        <f t="shared" si="39"/>
        <v>#N/A</v>
      </c>
    </row>
    <row r="401" spans="1:5" x14ac:dyDescent="0.25">
      <c r="A401" s="40" t="e">
        <f t="shared" si="37"/>
        <v>#N/A</v>
      </c>
      <c r="B401" s="37" t="e">
        <f t="shared" si="40"/>
        <v>#N/A</v>
      </c>
      <c r="C401" s="38">
        <f t="shared" si="38"/>
        <v>1</v>
      </c>
      <c r="D401" s="39" t="e">
        <f t="shared" si="41"/>
        <v>#N/A</v>
      </c>
      <c r="E401" s="40" t="e">
        <f t="shared" si="39"/>
        <v>#N/A</v>
      </c>
    </row>
    <row r="402" spans="1:5" x14ac:dyDescent="0.25">
      <c r="A402" s="40" t="e">
        <f t="shared" si="37"/>
        <v>#N/A</v>
      </c>
      <c r="B402" s="37" t="e">
        <f t="shared" si="40"/>
        <v>#N/A</v>
      </c>
      <c r="C402" s="38">
        <f t="shared" si="38"/>
        <v>1</v>
      </c>
      <c r="D402" s="39" t="e">
        <f t="shared" si="41"/>
        <v>#N/A</v>
      </c>
      <c r="E402" s="40" t="e">
        <f t="shared" si="39"/>
        <v>#N/A</v>
      </c>
    </row>
    <row r="403" spans="1:5" x14ac:dyDescent="0.25">
      <c r="A403" s="40" t="e">
        <f t="shared" si="37"/>
        <v>#N/A</v>
      </c>
      <c r="B403" s="37" t="e">
        <f t="shared" si="40"/>
        <v>#N/A</v>
      </c>
      <c r="C403" s="38">
        <f t="shared" si="38"/>
        <v>1</v>
      </c>
      <c r="D403" s="39" t="e">
        <f t="shared" si="41"/>
        <v>#N/A</v>
      </c>
      <c r="E403" s="40" t="e">
        <f t="shared" si="39"/>
        <v>#N/A</v>
      </c>
    </row>
    <row r="404" spans="1:5" x14ac:dyDescent="0.25">
      <c r="A404" s="40" t="e">
        <f t="shared" si="37"/>
        <v>#N/A</v>
      </c>
      <c r="B404" s="37" t="e">
        <f t="shared" si="40"/>
        <v>#N/A</v>
      </c>
      <c r="C404" s="38">
        <f t="shared" si="38"/>
        <v>1</v>
      </c>
      <c r="D404" s="39" t="e">
        <f t="shared" si="41"/>
        <v>#N/A</v>
      </c>
      <c r="E404" s="40" t="e">
        <f t="shared" si="39"/>
        <v>#N/A</v>
      </c>
    </row>
    <row r="405" spans="1:5" x14ac:dyDescent="0.25">
      <c r="A405" s="40" t="e">
        <f t="shared" si="37"/>
        <v>#N/A</v>
      </c>
      <c r="B405" s="37" t="e">
        <f t="shared" si="40"/>
        <v>#N/A</v>
      </c>
      <c r="C405" s="38">
        <f t="shared" si="38"/>
        <v>1</v>
      </c>
      <c r="D405" s="39" t="e">
        <f t="shared" si="41"/>
        <v>#N/A</v>
      </c>
      <c r="E405" s="40" t="e">
        <f t="shared" si="39"/>
        <v>#N/A</v>
      </c>
    </row>
    <row r="406" spans="1:5" x14ac:dyDescent="0.25">
      <c r="A406" s="40" t="e">
        <f t="shared" si="37"/>
        <v>#N/A</v>
      </c>
      <c r="B406" s="37" t="e">
        <f t="shared" si="40"/>
        <v>#N/A</v>
      </c>
      <c r="C406" s="38">
        <f t="shared" si="38"/>
        <v>1</v>
      </c>
      <c r="D406" s="39" t="e">
        <f t="shared" si="41"/>
        <v>#N/A</v>
      </c>
      <c r="E406" s="40" t="e">
        <f t="shared" si="39"/>
        <v>#N/A</v>
      </c>
    </row>
    <row r="407" spans="1:5" x14ac:dyDescent="0.25">
      <c r="A407" s="40" t="e">
        <f t="shared" si="37"/>
        <v>#N/A</v>
      </c>
      <c r="B407" s="37" t="e">
        <f t="shared" si="40"/>
        <v>#N/A</v>
      </c>
      <c r="C407" s="38">
        <f t="shared" si="38"/>
        <v>1</v>
      </c>
      <c r="D407" s="39" t="e">
        <f t="shared" si="41"/>
        <v>#N/A</v>
      </c>
      <c r="E407" s="40" t="e">
        <f t="shared" si="39"/>
        <v>#N/A</v>
      </c>
    </row>
    <row r="408" spans="1:5" x14ac:dyDescent="0.25">
      <c r="A408" s="40" t="e">
        <f t="shared" si="37"/>
        <v>#N/A</v>
      </c>
      <c r="B408" s="37" t="e">
        <f t="shared" si="40"/>
        <v>#N/A</v>
      </c>
      <c r="C408" s="38">
        <f t="shared" si="38"/>
        <v>1</v>
      </c>
      <c r="D408" s="39" t="e">
        <f t="shared" si="41"/>
        <v>#N/A</v>
      </c>
      <c r="E408" s="40" t="e">
        <f t="shared" si="39"/>
        <v>#N/A</v>
      </c>
    </row>
    <row r="409" spans="1:5" x14ac:dyDescent="0.25">
      <c r="A409" s="40" t="e">
        <f t="shared" si="37"/>
        <v>#N/A</v>
      </c>
      <c r="B409" s="37" t="e">
        <f t="shared" si="40"/>
        <v>#N/A</v>
      </c>
      <c r="C409" s="38">
        <f t="shared" si="38"/>
        <v>1</v>
      </c>
      <c r="D409" s="39" t="e">
        <f t="shared" si="41"/>
        <v>#N/A</v>
      </c>
      <c r="E409" s="40" t="e">
        <f t="shared" si="39"/>
        <v>#N/A</v>
      </c>
    </row>
    <row r="410" spans="1:5" x14ac:dyDescent="0.25">
      <c r="A410" s="40" t="e">
        <f t="shared" si="37"/>
        <v>#N/A</v>
      </c>
      <c r="B410" s="37" t="e">
        <f t="shared" si="40"/>
        <v>#N/A</v>
      </c>
      <c r="C410" s="38">
        <f t="shared" si="38"/>
        <v>1</v>
      </c>
      <c r="D410" s="39" t="e">
        <f t="shared" si="41"/>
        <v>#N/A</v>
      </c>
      <c r="E410" s="40" t="e">
        <f t="shared" si="39"/>
        <v>#N/A</v>
      </c>
    </row>
    <row r="411" spans="1:5" x14ac:dyDescent="0.25">
      <c r="A411" s="40" t="e">
        <f t="shared" si="37"/>
        <v>#N/A</v>
      </c>
      <c r="B411" s="37" t="e">
        <f t="shared" si="40"/>
        <v>#N/A</v>
      </c>
      <c r="C411" s="38">
        <f t="shared" si="38"/>
        <v>1</v>
      </c>
      <c r="D411" s="39" t="e">
        <f t="shared" si="41"/>
        <v>#N/A</v>
      </c>
      <c r="E411" s="40" t="e">
        <f t="shared" si="39"/>
        <v>#N/A</v>
      </c>
    </row>
    <row r="412" spans="1:5" x14ac:dyDescent="0.25">
      <c r="A412" s="40" t="e">
        <f t="shared" si="37"/>
        <v>#N/A</v>
      </c>
      <c r="B412" s="37" t="e">
        <f t="shared" si="40"/>
        <v>#N/A</v>
      </c>
      <c r="C412" s="38">
        <f t="shared" si="38"/>
        <v>1</v>
      </c>
      <c r="D412" s="39" t="e">
        <f t="shared" si="41"/>
        <v>#N/A</v>
      </c>
      <c r="E412" s="40" t="e">
        <f t="shared" si="39"/>
        <v>#N/A</v>
      </c>
    </row>
    <row r="413" spans="1:5" x14ac:dyDescent="0.25">
      <c r="A413" s="40" t="e">
        <f t="shared" si="37"/>
        <v>#N/A</v>
      </c>
      <c r="B413" s="37" t="e">
        <f t="shared" si="40"/>
        <v>#N/A</v>
      </c>
      <c r="C413" s="38">
        <f t="shared" si="38"/>
        <v>1</v>
      </c>
      <c r="D413" s="39" t="e">
        <f t="shared" si="41"/>
        <v>#N/A</v>
      </c>
      <c r="E413" s="40" t="e">
        <f t="shared" si="39"/>
        <v>#N/A</v>
      </c>
    </row>
    <row r="414" spans="1:5" x14ac:dyDescent="0.25">
      <c r="A414" s="40" t="e">
        <f t="shared" si="37"/>
        <v>#N/A</v>
      </c>
      <c r="B414" s="37" t="e">
        <f t="shared" si="40"/>
        <v>#N/A</v>
      </c>
      <c r="C414" s="38">
        <f t="shared" si="38"/>
        <v>1</v>
      </c>
      <c r="D414" s="39" t="e">
        <f t="shared" si="41"/>
        <v>#N/A</v>
      </c>
      <c r="E414" s="40" t="e">
        <f t="shared" si="39"/>
        <v>#N/A</v>
      </c>
    </row>
    <row r="415" spans="1:5" x14ac:dyDescent="0.25">
      <c r="A415" s="40" t="e">
        <f t="shared" si="37"/>
        <v>#N/A</v>
      </c>
      <c r="B415" s="37" t="e">
        <f t="shared" si="40"/>
        <v>#N/A</v>
      </c>
      <c r="C415" s="38">
        <f t="shared" si="38"/>
        <v>1</v>
      </c>
      <c r="D415" s="39" t="e">
        <f t="shared" si="41"/>
        <v>#N/A</v>
      </c>
      <c r="E415" s="40" t="e">
        <f t="shared" si="39"/>
        <v>#N/A</v>
      </c>
    </row>
    <row r="416" spans="1:5" x14ac:dyDescent="0.25">
      <c r="A416" s="40" t="e">
        <f t="shared" si="37"/>
        <v>#N/A</v>
      </c>
      <c r="B416" s="37" t="e">
        <f t="shared" si="40"/>
        <v>#N/A</v>
      </c>
      <c r="C416" s="38">
        <f t="shared" si="38"/>
        <v>1</v>
      </c>
      <c r="D416" s="39" t="e">
        <f t="shared" si="41"/>
        <v>#N/A</v>
      </c>
      <c r="E416" s="40" t="e">
        <f t="shared" si="39"/>
        <v>#N/A</v>
      </c>
    </row>
    <row r="417" spans="1:5" x14ac:dyDescent="0.25">
      <c r="A417" s="40" t="e">
        <f t="shared" si="37"/>
        <v>#N/A</v>
      </c>
      <c r="B417" s="37" t="e">
        <f t="shared" si="40"/>
        <v>#N/A</v>
      </c>
      <c r="C417" s="38">
        <f t="shared" si="38"/>
        <v>1</v>
      </c>
      <c r="D417" s="39" t="e">
        <f t="shared" si="41"/>
        <v>#N/A</v>
      </c>
      <c r="E417" s="40" t="e">
        <f t="shared" si="39"/>
        <v>#N/A</v>
      </c>
    </row>
    <row r="418" spans="1:5" x14ac:dyDescent="0.25">
      <c r="A418" s="40" t="e">
        <f t="shared" si="37"/>
        <v>#N/A</v>
      </c>
      <c r="B418" s="37" t="e">
        <f t="shared" si="40"/>
        <v>#N/A</v>
      </c>
      <c r="C418" s="38">
        <f t="shared" si="38"/>
        <v>1</v>
      </c>
      <c r="D418" s="39" t="e">
        <f t="shared" si="41"/>
        <v>#N/A</v>
      </c>
      <c r="E418" s="40" t="e">
        <f t="shared" si="39"/>
        <v>#N/A</v>
      </c>
    </row>
    <row r="419" spans="1:5" x14ac:dyDescent="0.25">
      <c r="A419" s="40" t="e">
        <f t="shared" si="37"/>
        <v>#N/A</v>
      </c>
      <c r="B419" s="37" t="e">
        <f t="shared" si="40"/>
        <v>#N/A</v>
      </c>
      <c r="C419" s="38">
        <f t="shared" si="38"/>
        <v>1</v>
      </c>
      <c r="D419" s="39" t="e">
        <f t="shared" si="41"/>
        <v>#N/A</v>
      </c>
      <c r="E419" s="40" t="e">
        <f t="shared" si="39"/>
        <v>#N/A</v>
      </c>
    </row>
    <row r="420" spans="1:5" x14ac:dyDescent="0.25">
      <c r="A420" s="40" t="e">
        <f t="shared" si="37"/>
        <v>#N/A</v>
      </c>
      <c r="B420" s="37" t="e">
        <f t="shared" si="40"/>
        <v>#N/A</v>
      </c>
      <c r="C420" s="38">
        <f t="shared" si="38"/>
        <v>1</v>
      </c>
      <c r="D420" s="39" t="e">
        <f t="shared" si="41"/>
        <v>#N/A</v>
      </c>
      <c r="E420" s="40" t="e">
        <f t="shared" si="39"/>
        <v>#N/A</v>
      </c>
    </row>
    <row r="421" spans="1:5" x14ac:dyDescent="0.25">
      <c r="A421" s="40" t="e">
        <f t="shared" si="37"/>
        <v>#N/A</v>
      </c>
      <c r="B421" s="37" t="e">
        <f t="shared" si="40"/>
        <v>#N/A</v>
      </c>
      <c r="C421" s="38">
        <f t="shared" si="38"/>
        <v>1</v>
      </c>
      <c r="D421" s="39" t="e">
        <f t="shared" si="41"/>
        <v>#N/A</v>
      </c>
      <c r="E421" s="40" t="e">
        <f t="shared" si="39"/>
        <v>#N/A</v>
      </c>
    </row>
    <row r="422" spans="1:5" x14ac:dyDescent="0.25">
      <c r="A422" s="40" t="e">
        <f t="shared" si="37"/>
        <v>#N/A</v>
      </c>
      <c r="B422" s="37" t="e">
        <f t="shared" si="40"/>
        <v>#N/A</v>
      </c>
      <c r="C422" s="38">
        <f t="shared" si="38"/>
        <v>1</v>
      </c>
      <c r="D422" s="39" t="e">
        <f t="shared" si="41"/>
        <v>#N/A</v>
      </c>
      <c r="E422" s="40" t="e">
        <f t="shared" si="39"/>
        <v>#N/A</v>
      </c>
    </row>
    <row r="423" spans="1:5" x14ac:dyDescent="0.25">
      <c r="A423" s="40" t="e">
        <f t="shared" si="37"/>
        <v>#N/A</v>
      </c>
      <c r="B423" s="37" t="e">
        <f t="shared" si="40"/>
        <v>#N/A</v>
      </c>
      <c r="C423" s="38">
        <f t="shared" si="38"/>
        <v>1</v>
      </c>
      <c r="D423" s="39" t="e">
        <f t="shared" si="41"/>
        <v>#N/A</v>
      </c>
      <c r="E423" s="40" t="e">
        <f t="shared" si="39"/>
        <v>#N/A</v>
      </c>
    </row>
    <row r="424" spans="1:5" x14ac:dyDescent="0.25">
      <c r="A424" s="40" t="e">
        <f t="shared" si="37"/>
        <v>#N/A</v>
      </c>
      <c r="B424" s="37" t="e">
        <f t="shared" si="40"/>
        <v>#N/A</v>
      </c>
      <c r="C424" s="38">
        <f t="shared" si="38"/>
        <v>1</v>
      </c>
      <c r="D424" s="39" t="e">
        <f t="shared" si="41"/>
        <v>#N/A</v>
      </c>
      <c r="E424" s="40" t="e">
        <f t="shared" si="39"/>
        <v>#N/A</v>
      </c>
    </row>
    <row r="425" spans="1:5" x14ac:dyDescent="0.25">
      <c r="A425" s="40" t="e">
        <f t="shared" si="37"/>
        <v>#N/A</v>
      </c>
      <c r="B425" s="37" t="e">
        <f t="shared" si="40"/>
        <v>#N/A</v>
      </c>
      <c r="C425" s="38">
        <f t="shared" si="38"/>
        <v>1</v>
      </c>
      <c r="D425" s="39" t="e">
        <f t="shared" si="41"/>
        <v>#N/A</v>
      </c>
      <c r="E425" s="40" t="e">
        <f t="shared" si="39"/>
        <v>#N/A</v>
      </c>
    </row>
    <row r="426" spans="1:5" x14ac:dyDescent="0.25">
      <c r="A426" s="40" t="e">
        <f t="shared" si="37"/>
        <v>#N/A</v>
      </c>
      <c r="B426" s="37" t="e">
        <f t="shared" si="40"/>
        <v>#N/A</v>
      </c>
      <c r="C426" s="38">
        <f t="shared" si="38"/>
        <v>1</v>
      </c>
      <c r="D426" s="39" t="e">
        <f t="shared" si="41"/>
        <v>#N/A</v>
      </c>
      <c r="E426" s="40" t="e">
        <f t="shared" si="39"/>
        <v>#N/A</v>
      </c>
    </row>
    <row r="427" spans="1:5" x14ac:dyDescent="0.25">
      <c r="A427" s="40" t="e">
        <f t="shared" si="37"/>
        <v>#N/A</v>
      </c>
      <c r="B427" s="37" t="e">
        <f t="shared" si="40"/>
        <v>#N/A</v>
      </c>
      <c r="C427" s="38">
        <f t="shared" si="38"/>
        <v>1</v>
      </c>
      <c r="D427" s="39" t="e">
        <f t="shared" si="41"/>
        <v>#N/A</v>
      </c>
      <c r="E427" s="40" t="e">
        <f t="shared" si="39"/>
        <v>#N/A</v>
      </c>
    </row>
    <row r="428" spans="1:5" x14ac:dyDescent="0.25">
      <c r="A428" s="40" t="e">
        <f t="shared" si="37"/>
        <v>#N/A</v>
      </c>
      <c r="B428" s="37" t="e">
        <f t="shared" si="40"/>
        <v>#N/A</v>
      </c>
      <c r="C428" s="38">
        <f t="shared" si="38"/>
        <v>1</v>
      </c>
      <c r="D428" s="39" t="e">
        <f t="shared" si="41"/>
        <v>#N/A</v>
      </c>
      <c r="E428" s="40" t="e">
        <f t="shared" si="39"/>
        <v>#N/A</v>
      </c>
    </row>
    <row r="429" spans="1:5" x14ac:dyDescent="0.25">
      <c r="A429" s="40" t="e">
        <f t="shared" si="37"/>
        <v>#N/A</v>
      </c>
      <c r="B429" s="37" t="e">
        <f t="shared" si="40"/>
        <v>#N/A</v>
      </c>
      <c r="C429" s="38">
        <f t="shared" si="38"/>
        <v>1</v>
      </c>
      <c r="D429" s="39" t="e">
        <f t="shared" si="41"/>
        <v>#N/A</v>
      </c>
      <c r="E429" s="40" t="e">
        <f t="shared" si="39"/>
        <v>#N/A</v>
      </c>
    </row>
    <row r="430" spans="1:5" x14ac:dyDescent="0.25">
      <c r="A430" s="40" t="e">
        <f t="shared" si="37"/>
        <v>#N/A</v>
      </c>
      <c r="B430" s="37" t="e">
        <f t="shared" si="40"/>
        <v>#N/A</v>
      </c>
      <c r="C430" s="38">
        <f t="shared" si="38"/>
        <v>1</v>
      </c>
      <c r="D430" s="39" t="e">
        <f t="shared" si="41"/>
        <v>#N/A</v>
      </c>
      <c r="E430" s="40" t="e">
        <f t="shared" si="39"/>
        <v>#N/A</v>
      </c>
    </row>
    <row r="431" spans="1:5" x14ac:dyDescent="0.25">
      <c r="A431" s="40" t="e">
        <f t="shared" si="37"/>
        <v>#N/A</v>
      </c>
      <c r="B431" s="37" t="e">
        <f t="shared" si="40"/>
        <v>#N/A</v>
      </c>
      <c r="C431" s="38">
        <f t="shared" si="38"/>
        <v>1</v>
      </c>
      <c r="D431" s="39" t="e">
        <f t="shared" si="41"/>
        <v>#N/A</v>
      </c>
      <c r="E431" s="40" t="e">
        <f t="shared" si="39"/>
        <v>#N/A</v>
      </c>
    </row>
    <row r="432" spans="1:5" x14ac:dyDescent="0.25">
      <c r="A432" s="40" t="e">
        <f t="shared" si="37"/>
        <v>#N/A</v>
      </c>
      <c r="B432" s="37" t="e">
        <f t="shared" si="40"/>
        <v>#N/A</v>
      </c>
      <c r="C432" s="38">
        <f t="shared" si="38"/>
        <v>1</v>
      </c>
      <c r="D432" s="39" t="e">
        <f t="shared" si="41"/>
        <v>#N/A</v>
      </c>
      <c r="E432" s="40" t="e">
        <f t="shared" si="39"/>
        <v>#N/A</v>
      </c>
    </row>
    <row r="433" spans="1:5" x14ac:dyDescent="0.25">
      <c r="A433" s="40" t="e">
        <f t="shared" si="37"/>
        <v>#N/A</v>
      </c>
      <c r="B433" s="37" t="e">
        <f t="shared" si="40"/>
        <v>#N/A</v>
      </c>
      <c r="C433" s="38">
        <f t="shared" si="38"/>
        <v>1</v>
      </c>
      <c r="D433" s="39" t="e">
        <f t="shared" si="41"/>
        <v>#N/A</v>
      </c>
      <c r="E433" s="40" t="e">
        <f t="shared" si="39"/>
        <v>#N/A</v>
      </c>
    </row>
    <row r="434" spans="1:5" x14ac:dyDescent="0.25">
      <c r="A434" s="40" t="e">
        <f t="shared" si="37"/>
        <v>#N/A</v>
      </c>
      <c r="B434" s="37" t="e">
        <f t="shared" si="40"/>
        <v>#N/A</v>
      </c>
      <c r="C434" s="38">
        <f t="shared" si="38"/>
        <v>1</v>
      </c>
      <c r="D434" s="39" t="e">
        <f t="shared" si="41"/>
        <v>#N/A</v>
      </c>
      <c r="E434" s="40" t="e">
        <f t="shared" si="39"/>
        <v>#N/A</v>
      </c>
    </row>
    <row r="435" spans="1:5" x14ac:dyDescent="0.25">
      <c r="A435" s="40" t="e">
        <f t="shared" si="37"/>
        <v>#N/A</v>
      </c>
      <c r="B435" s="37" t="e">
        <f t="shared" si="40"/>
        <v>#N/A</v>
      </c>
      <c r="C435" s="38">
        <f t="shared" si="38"/>
        <v>1</v>
      </c>
      <c r="D435" s="39" t="e">
        <f t="shared" si="41"/>
        <v>#N/A</v>
      </c>
      <c r="E435" s="40" t="e">
        <f t="shared" si="39"/>
        <v>#N/A</v>
      </c>
    </row>
    <row r="436" spans="1:5" x14ac:dyDescent="0.25">
      <c r="A436" s="40" t="e">
        <f t="shared" si="37"/>
        <v>#N/A</v>
      </c>
      <c r="B436" s="37" t="e">
        <f t="shared" si="40"/>
        <v>#N/A</v>
      </c>
      <c r="C436" s="38">
        <f t="shared" si="38"/>
        <v>1</v>
      </c>
      <c r="D436" s="39" t="e">
        <f t="shared" si="41"/>
        <v>#N/A</v>
      </c>
      <c r="E436" s="40" t="e">
        <f t="shared" si="39"/>
        <v>#N/A</v>
      </c>
    </row>
    <row r="437" spans="1:5" x14ac:dyDescent="0.25">
      <c r="A437" s="40" t="e">
        <f t="shared" si="37"/>
        <v>#N/A</v>
      </c>
      <c r="B437" s="37" t="e">
        <f t="shared" si="40"/>
        <v>#N/A</v>
      </c>
      <c r="C437" s="38">
        <f t="shared" si="38"/>
        <v>1</v>
      </c>
      <c r="D437" s="39" t="e">
        <f t="shared" si="41"/>
        <v>#N/A</v>
      </c>
      <c r="E437" s="40" t="e">
        <f t="shared" si="39"/>
        <v>#N/A</v>
      </c>
    </row>
    <row r="438" spans="1:5" x14ac:dyDescent="0.25">
      <c r="A438" s="40" t="e">
        <f t="shared" si="37"/>
        <v>#N/A</v>
      </c>
      <c r="B438" s="37" t="e">
        <f t="shared" si="40"/>
        <v>#N/A</v>
      </c>
      <c r="C438" s="38">
        <f t="shared" si="38"/>
        <v>1</v>
      </c>
      <c r="D438" s="39" t="e">
        <f t="shared" si="41"/>
        <v>#N/A</v>
      </c>
      <c r="E438" s="40" t="e">
        <f t="shared" si="39"/>
        <v>#N/A</v>
      </c>
    </row>
    <row r="439" spans="1:5" x14ac:dyDescent="0.25">
      <c r="A439" s="40" t="e">
        <f t="shared" ref="A439:A500" si="42">VLOOKUP(I439,DDEPM_USERS,2,FALSE)</f>
        <v>#N/A</v>
      </c>
      <c r="B439" s="37" t="e">
        <f t="shared" si="40"/>
        <v>#N/A</v>
      </c>
      <c r="C439" s="38">
        <f t="shared" ref="C439:C500" si="43">S439-R439+1</f>
        <v>1</v>
      </c>
      <c r="D439" s="39" t="e">
        <f t="shared" si="41"/>
        <v>#N/A</v>
      </c>
      <c r="E439" s="40" t="e">
        <f t="shared" ref="E439:E500" si="44">D439*Z439</f>
        <v>#N/A</v>
      </c>
    </row>
    <row r="440" spans="1:5" x14ac:dyDescent="0.25">
      <c r="A440" s="40" t="e">
        <f t="shared" si="42"/>
        <v>#N/A</v>
      </c>
      <c r="B440" s="37" t="e">
        <f t="shared" si="40"/>
        <v>#N/A</v>
      </c>
      <c r="C440" s="38">
        <f t="shared" si="43"/>
        <v>1</v>
      </c>
      <c r="D440" s="39" t="e">
        <f t="shared" si="41"/>
        <v>#N/A</v>
      </c>
      <c r="E440" s="40" t="e">
        <f t="shared" si="44"/>
        <v>#N/A</v>
      </c>
    </row>
    <row r="441" spans="1:5" x14ac:dyDescent="0.25">
      <c r="A441" s="40" t="e">
        <f t="shared" si="42"/>
        <v>#N/A</v>
      </c>
      <c r="B441" s="37" t="e">
        <f t="shared" si="40"/>
        <v>#N/A</v>
      </c>
      <c r="C441" s="38">
        <f t="shared" si="43"/>
        <v>1</v>
      </c>
      <c r="D441" s="39" t="e">
        <f t="shared" si="41"/>
        <v>#N/A</v>
      </c>
      <c r="E441" s="40" t="e">
        <f t="shared" si="44"/>
        <v>#N/A</v>
      </c>
    </row>
    <row r="442" spans="1:5" x14ac:dyDescent="0.25">
      <c r="A442" s="40" t="e">
        <f t="shared" si="42"/>
        <v>#N/A</v>
      </c>
      <c r="B442" s="37" t="e">
        <f t="shared" si="40"/>
        <v>#N/A</v>
      </c>
      <c r="C442" s="38">
        <f t="shared" si="43"/>
        <v>1</v>
      </c>
      <c r="D442" s="39" t="e">
        <f t="shared" si="41"/>
        <v>#N/A</v>
      </c>
      <c r="E442" s="40" t="e">
        <f t="shared" si="44"/>
        <v>#N/A</v>
      </c>
    </row>
    <row r="443" spans="1:5" x14ac:dyDescent="0.25">
      <c r="A443" s="40" t="e">
        <f t="shared" si="42"/>
        <v>#N/A</v>
      </c>
      <c r="B443" s="37" t="e">
        <f t="shared" si="40"/>
        <v>#N/A</v>
      </c>
      <c r="C443" s="38">
        <f t="shared" si="43"/>
        <v>1</v>
      </c>
      <c r="D443" s="39" t="e">
        <f t="shared" si="41"/>
        <v>#N/A</v>
      </c>
      <c r="E443" s="40" t="e">
        <f t="shared" si="44"/>
        <v>#N/A</v>
      </c>
    </row>
    <row r="444" spans="1:5" x14ac:dyDescent="0.25">
      <c r="A444" s="40" t="e">
        <f t="shared" si="42"/>
        <v>#N/A</v>
      </c>
      <c r="B444" s="37" t="e">
        <f t="shared" si="40"/>
        <v>#N/A</v>
      </c>
      <c r="C444" s="38">
        <f t="shared" si="43"/>
        <v>1</v>
      </c>
      <c r="D444" s="39" t="e">
        <f t="shared" si="41"/>
        <v>#N/A</v>
      </c>
      <c r="E444" s="40" t="e">
        <f t="shared" si="44"/>
        <v>#N/A</v>
      </c>
    </row>
    <row r="445" spans="1:5" x14ac:dyDescent="0.25">
      <c r="A445" s="40" t="e">
        <f t="shared" si="42"/>
        <v>#N/A</v>
      </c>
      <c r="B445" s="37" t="e">
        <f t="shared" si="40"/>
        <v>#N/A</v>
      </c>
      <c r="C445" s="38">
        <f t="shared" si="43"/>
        <v>1</v>
      </c>
      <c r="D445" s="39" t="e">
        <f t="shared" si="41"/>
        <v>#N/A</v>
      </c>
      <c r="E445" s="40" t="e">
        <f t="shared" si="44"/>
        <v>#N/A</v>
      </c>
    </row>
    <row r="446" spans="1:5" x14ac:dyDescent="0.25">
      <c r="A446" s="40" t="e">
        <f t="shared" si="42"/>
        <v>#N/A</v>
      </c>
      <c r="B446" s="37" t="e">
        <f t="shared" si="40"/>
        <v>#N/A</v>
      </c>
      <c r="C446" s="38">
        <f t="shared" si="43"/>
        <v>1</v>
      </c>
      <c r="D446" s="39" t="e">
        <f t="shared" si="41"/>
        <v>#N/A</v>
      </c>
      <c r="E446" s="40" t="e">
        <f t="shared" si="44"/>
        <v>#N/A</v>
      </c>
    </row>
    <row r="447" spans="1:5" x14ac:dyDescent="0.25">
      <c r="A447" s="40" t="e">
        <f t="shared" si="42"/>
        <v>#N/A</v>
      </c>
      <c r="B447" s="37" t="e">
        <f t="shared" si="40"/>
        <v>#N/A</v>
      </c>
      <c r="C447" s="38">
        <f t="shared" si="43"/>
        <v>1</v>
      </c>
      <c r="D447" s="39" t="e">
        <f t="shared" si="41"/>
        <v>#N/A</v>
      </c>
      <c r="E447" s="40" t="e">
        <f t="shared" si="44"/>
        <v>#N/A</v>
      </c>
    </row>
    <row r="448" spans="1:5" x14ac:dyDescent="0.25">
      <c r="A448" s="40" t="e">
        <f t="shared" si="42"/>
        <v>#N/A</v>
      </c>
      <c r="B448" s="37" t="e">
        <f t="shared" si="40"/>
        <v>#N/A</v>
      </c>
      <c r="C448" s="38">
        <f t="shared" si="43"/>
        <v>1</v>
      </c>
      <c r="D448" s="39" t="e">
        <f t="shared" si="41"/>
        <v>#N/A</v>
      </c>
      <c r="E448" s="40" t="e">
        <f t="shared" si="44"/>
        <v>#N/A</v>
      </c>
    </row>
    <row r="449" spans="1:5" x14ac:dyDescent="0.25">
      <c r="A449" s="40" t="e">
        <f t="shared" si="42"/>
        <v>#N/A</v>
      </c>
      <c r="B449" s="37" t="e">
        <f t="shared" si="40"/>
        <v>#N/A</v>
      </c>
      <c r="C449" s="38">
        <f t="shared" si="43"/>
        <v>1</v>
      </c>
      <c r="D449" s="39" t="e">
        <f t="shared" si="41"/>
        <v>#N/A</v>
      </c>
      <c r="E449" s="40" t="e">
        <f t="shared" si="44"/>
        <v>#N/A</v>
      </c>
    </row>
    <row r="450" spans="1:5" x14ac:dyDescent="0.25">
      <c r="A450" s="40" t="e">
        <f t="shared" si="42"/>
        <v>#N/A</v>
      </c>
      <c r="B450" s="37" t="e">
        <f t="shared" si="40"/>
        <v>#N/A</v>
      </c>
      <c r="C450" s="38">
        <f t="shared" si="43"/>
        <v>1</v>
      </c>
      <c r="D450" s="39" t="e">
        <f t="shared" si="41"/>
        <v>#N/A</v>
      </c>
      <c r="E450" s="40" t="e">
        <f t="shared" si="44"/>
        <v>#N/A</v>
      </c>
    </row>
    <row r="451" spans="1:5" x14ac:dyDescent="0.25">
      <c r="A451" s="40" t="e">
        <f t="shared" si="42"/>
        <v>#N/A</v>
      </c>
      <c r="B451" s="37" t="e">
        <f t="shared" si="40"/>
        <v>#N/A</v>
      </c>
      <c r="C451" s="38">
        <f t="shared" si="43"/>
        <v>1</v>
      </c>
      <c r="D451" s="39" t="e">
        <f t="shared" si="41"/>
        <v>#N/A</v>
      </c>
      <c r="E451" s="40" t="e">
        <f t="shared" si="44"/>
        <v>#N/A</v>
      </c>
    </row>
    <row r="452" spans="1:5" x14ac:dyDescent="0.25">
      <c r="A452" s="40" t="e">
        <f t="shared" si="42"/>
        <v>#N/A</v>
      </c>
      <c r="B452" s="37" t="e">
        <f t="shared" si="40"/>
        <v>#N/A</v>
      </c>
      <c r="C452" s="38">
        <f t="shared" si="43"/>
        <v>1</v>
      </c>
      <c r="D452" s="39" t="e">
        <f t="shared" si="41"/>
        <v>#N/A</v>
      </c>
      <c r="E452" s="40" t="e">
        <f t="shared" si="44"/>
        <v>#N/A</v>
      </c>
    </row>
    <row r="453" spans="1:5" x14ac:dyDescent="0.25">
      <c r="A453" s="40" t="e">
        <f t="shared" si="42"/>
        <v>#N/A</v>
      </c>
      <c r="B453" s="37" t="e">
        <f t="shared" si="40"/>
        <v>#N/A</v>
      </c>
      <c r="C453" s="38">
        <f t="shared" si="43"/>
        <v>1</v>
      </c>
      <c r="D453" s="39" t="e">
        <f t="shared" si="41"/>
        <v>#N/A</v>
      </c>
      <c r="E453" s="40" t="e">
        <f t="shared" si="44"/>
        <v>#N/A</v>
      </c>
    </row>
    <row r="454" spans="1:5" x14ac:dyDescent="0.25">
      <c r="A454" s="40" t="e">
        <f t="shared" si="42"/>
        <v>#N/A</v>
      </c>
      <c r="B454" s="37" t="e">
        <f t="shared" si="40"/>
        <v>#N/A</v>
      </c>
      <c r="C454" s="38">
        <f t="shared" si="43"/>
        <v>1</v>
      </c>
      <c r="D454" s="39" t="e">
        <f t="shared" si="41"/>
        <v>#N/A</v>
      </c>
      <c r="E454" s="40" t="e">
        <f t="shared" si="44"/>
        <v>#N/A</v>
      </c>
    </row>
    <row r="455" spans="1:5" x14ac:dyDescent="0.25">
      <c r="A455" s="40" t="e">
        <f t="shared" si="42"/>
        <v>#N/A</v>
      </c>
      <c r="B455" s="37" t="e">
        <f t="shared" si="40"/>
        <v>#N/A</v>
      </c>
      <c r="C455" s="38">
        <f t="shared" si="43"/>
        <v>1</v>
      </c>
      <c r="D455" s="39" t="e">
        <f t="shared" si="41"/>
        <v>#N/A</v>
      </c>
      <c r="E455" s="40" t="e">
        <f t="shared" si="44"/>
        <v>#N/A</v>
      </c>
    </row>
    <row r="456" spans="1:5" x14ac:dyDescent="0.25">
      <c r="A456" s="40" t="e">
        <f t="shared" si="42"/>
        <v>#N/A</v>
      </c>
      <c r="B456" s="37" t="e">
        <f t="shared" si="40"/>
        <v>#N/A</v>
      </c>
      <c r="C456" s="38">
        <f t="shared" si="43"/>
        <v>1</v>
      </c>
      <c r="D456" s="39" t="e">
        <f t="shared" si="41"/>
        <v>#N/A</v>
      </c>
      <c r="E456" s="40" t="e">
        <f t="shared" si="44"/>
        <v>#N/A</v>
      </c>
    </row>
    <row r="457" spans="1:5" x14ac:dyDescent="0.25">
      <c r="A457" s="40" t="e">
        <f t="shared" si="42"/>
        <v>#N/A</v>
      </c>
      <c r="B457" s="37" t="e">
        <f t="shared" si="40"/>
        <v>#N/A</v>
      </c>
      <c r="C457" s="38">
        <f t="shared" si="43"/>
        <v>1</v>
      </c>
      <c r="D457" s="39" t="e">
        <f t="shared" si="41"/>
        <v>#N/A</v>
      </c>
      <c r="E457" s="40" t="e">
        <f t="shared" si="44"/>
        <v>#N/A</v>
      </c>
    </row>
    <row r="458" spans="1:5" x14ac:dyDescent="0.25">
      <c r="A458" s="40" t="e">
        <f t="shared" si="42"/>
        <v>#N/A</v>
      </c>
      <c r="B458" s="37" t="e">
        <f t="shared" si="40"/>
        <v>#N/A</v>
      </c>
      <c r="C458" s="38">
        <f t="shared" si="43"/>
        <v>1</v>
      </c>
      <c r="D458" s="39" t="e">
        <f t="shared" si="41"/>
        <v>#N/A</v>
      </c>
      <c r="E458" s="40" t="e">
        <f t="shared" si="44"/>
        <v>#N/A</v>
      </c>
    </row>
    <row r="459" spans="1:5" x14ac:dyDescent="0.25">
      <c r="A459" s="40" t="e">
        <f t="shared" si="42"/>
        <v>#N/A</v>
      </c>
      <c r="B459" s="37" t="e">
        <f t="shared" ref="B459:B500" si="45">VLOOKUP(T459,DELIV_CONV,2,FALSE)</f>
        <v>#N/A</v>
      </c>
      <c r="C459" s="38">
        <f t="shared" si="43"/>
        <v>1</v>
      </c>
      <c r="D459" s="39" t="e">
        <f t="shared" ref="D459:D500" si="46">Y459*B459*C459</f>
        <v>#N/A</v>
      </c>
      <c r="E459" s="40" t="e">
        <f t="shared" si="44"/>
        <v>#N/A</v>
      </c>
    </row>
    <row r="460" spans="1:5" x14ac:dyDescent="0.25">
      <c r="A460" s="40" t="e">
        <f t="shared" si="42"/>
        <v>#N/A</v>
      </c>
      <c r="B460" s="37" t="e">
        <f t="shared" si="45"/>
        <v>#N/A</v>
      </c>
      <c r="C460" s="38">
        <f t="shared" si="43"/>
        <v>1</v>
      </c>
      <c r="D460" s="39" t="e">
        <f t="shared" si="46"/>
        <v>#N/A</v>
      </c>
      <c r="E460" s="40" t="e">
        <f t="shared" si="44"/>
        <v>#N/A</v>
      </c>
    </row>
    <row r="461" spans="1:5" x14ac:dyDescent="0.25">
      <c r="A461" s="40" t="e">
        <f t="shared" si="42"/>
        <v>#N/A</v>
      </c>
      <c r="B461" s="37" t="e">
        <f t="shared" si="45"/>
        <v>#N/A</v>
      </c>
      <c r="C461" s="38">
        <f t="shared" si="43"/>
        <v>1</v>
      </c>
      <c r="D461" s="39" t="e">
        <f t="shared" si="46"/>
        <v>#N/A</v>
      </c>
      <c r="E461" s="40" t="e">
        <f t="shared" si="44"/>
        <v>#N/A</v>
      </c>
    </row>
    <row r="462" spans="1:5" x14ac:dyDescent="0.25">
      <c r="A462" s="40" t="e">
        <f t="shared" si="42"/>
        <v>#N/A</v>
      </c>
      <c r="B462" s="37" t="e">
        <f t="shared" si="45"/>
        <v>#N/A</v>
      </c>
      <c r="C462" s="38">
        <f t="shared" si="43"/>
        <v>1</v>
      </c>
      <c r="D462" s="39" t="e">
        <f t="shared" si="46"/>
        <v>#N/A</v>
      </c>
      <c r="E462" s="40" t="e">
        <f t="shared" si="44"/>
        <v>#N/A</v>
      </c>
    </row>
    <row r="463" spans="1:5" x14ac:dyDescent="0.25">
      <c r="A463" s="40" t="e">
        <f t="shared" si="42"/>
        <v>#N/A</v>
      </c>
      <c r="B463" s="37" t="e">
        <f t="shared" si="45"/>
        <v>#N/A</v>
      </c>
      <c r="C463" s="38">
        <f t="shared" si="43"/>
        <v>1</v>
      </c>
      <c r="D463" s="39" t="e">
        <f t="shared" si="46"/>
        <v>#N/A</v>
      </c>
      <c r="E463" s="40" t="e">
        <f t="shared" si="44"/>
        <v>#N/A</v>
      </c>
    </row>
    <row r="464" spans="1:5" x14ac:dyDescent="0.25">
      <c r="A464" s="40" t="e">
        <f t="shared" si="42"/>
        <v>#N/A</v>
      </c>
      <c r="B464" s="37" t="e">
        <f t="shared" si="45"/>
        <v>#N/A</v>
      </c>
      <c r="C464" s="38">
        <f t="shared" si="43"/>
        <v>1</v>
      </c>
      <c r="D464" s="39" t="e">
        <f t="shared" si="46"/>
        <v>#N/A</v>
      </c>
      <c r="E464" s="40" t="e">
        <f t="shared" si="44"/>
        <v>#N/A</v>
      </c>
    </row>
    <row r="465" spans="1:5" x14ac:dyDescent="0.25">
      <c r="A465" s="40" t="e">
        <f t="shared" si="42"/>
        <v>#N/A</v>
      </c>
      <c r="B465" s="37" t="e">
        <f t="shared" si="45"/>
        <v>#N/A</v>
      </c>
      <c r="C465" s="38">
        <f t="shared" si="43"/>
        <v>1</v>
      </c>
      <c r="D465" s="39" t="e">
        <f t="shared" si="46"/>
        <v>#N/A</v>
      </c>
      <c r="E465" s="40" t="e">
        <f t="shared" si="44"/>
        <v>#N/A</v>
      </c>
    </row>
    <row r="466" spans="1:5" x14ac:dyDescent="0.25">
      <c r="A466" s="40" t="e">
        <f t="shared" si="42"/>
        <v>#N/A</v>
      </c>
      <c r="B466" s="37" t="e">
        <f t="shared" si="45"/>
        <v>#N/A</v>
      </c>
      <c r="C466" s="38">
        <f t="shared" si="43"/>
        <v>1</v>
      </c>
      <c r="D466" s="39" t="e">
        <f t="shared" si="46"/>
        <v>#N/A</v>
      </c>
      <c r="E466" s="40" t="e">
        <f t="shared" si="44"/>
        <v>#N/A</v>
      </c>
    </row>
    <row r="467" spans="1:5" x14ac:dyDescent="0.25">
      <c r="A467" s="40" t="e">
        <f t="shared" si="42"/>
        <v>#N/A</v>
      </c>
      <c r="B467" s="37" t="e">
        <f t="shared" si="45"/>
        <v>#N/A</v>
      </c>
      <c r="C467" s="38">
        <f t="shared" si="43"/>
        <v>1</v>
      </c>
      <c r="D467" s="39" t="e">
        <f t="shared" si="46"/>
        <v>#N/A</v>
      </c>
      <c r="E467" s="40" t="e">
        <f t="shared" si="44"/>
        <v>#N/A</v>
      </c>
    </row>
    <row r="468" spans="1:5" x14ac:dyDescent="0.25">
      <c r="A468" s="40" t="e">
        <f t="shared" si="42"/>
        <v>#N/A</v>
      </c>
      <c r="B468" s="37" t="e">
        <f t="shared" si="45"/>
        <v>#N/A</v>
      </c>
      <c r="C468" s="38">
        <f t="shared" si="43"/>
        <v>1</v>
      </c>
      <c r="D468" s="39" t="e">
        <f t="shared" si="46"/>
        <v>#N/A</v>
      </c>
      <c r="E468" s="40" t="e">
        <f t="shared" si="44"/>
        <v>#N/A</v>
      </c>
    </row>
    <row r="469" spans="1:5" x14ac:dyDescent="0.25">
      <c r="A469" s="40" t="e">
        <f t="shared" si="42"/>
        <v>#N/A</v>
      </c>
      <c r="B469" s="37" t="e">
        <f t="shared" si="45"/>
        <v>#N/A</v>
      </c>
      <c r="C469" s="38">
        <f t="shared" si="43"/>
        <v>1</v>
      </c>
      <c r="D469" s="39" t="e">
        <f t="shared" si="46"/>
        <v>#N/A</v>
      </c>
      <c r="E469" s="40" t="e">
        <f t="shared" si="44"/>
        <v>#N/A</v>
      </c>
    </row>
    <row r="470" spans="1:5" x14ac:dyDescent="0.25">
      <c r="A470" s="40" t="e">
        <f t="shared" si="42"/>
        <v>#N/A</v>
      </c>
      <c r="B470" s="37" t="e">
        <f t="shared" si="45"/>
        <v>#N/A</v>
      </c>
      <c r="C470" s="38">
        <f t="shared" si="43"/>
        <v>1</v>
      </c>
      <c r="D470" s="39" t="e">
        <f t="shared" si="46"/>
        <v>#N/A</v>
      </c>
      <c r="E470" s="40" t="e">
        <f t="shared" si="44"/>
        <v>#N/A</v>
      </c>
    </row>
    <row r="471" spans="1:5" x14ac:dyDescent="0.25">
      <c r="A471" s="40" t="e">
        <f t="shared" si="42"/>
        <v>#N/A</v>
      </c>
      <c r="B471" s="37" t="e">
        <f t="shared" si="45"/>
        <v>#N/A</v>
      </c>
      <c r="C471" s="38">
        <f t="shared" si="43"/>
        <v>1</v>
      </c>
      <c r="D471" s="39" t="e">
        <f t="shared" si="46"/>
        <v>#N/A</v>
      </c>
      <c r="E471" s="40" t="e">
        <f t="shared" si="44"/>
        <v>#N/A</v>
      </c>
    </row>
    <row r="472" spans="1:5" x14ac:dyDescent="0.25">
      <c r="A472" s="40" t="e">
        <f t="shared" si="42"/>
        <v>#N/A</v>
      </c>
      <c r="B472" s="37" t="e">
        <f t="shared" si="45"/>
        <v>#N/A</v>
      </c>
      <c r="C472" s="38">
        <f t="shared" si="43"/>
        <v>1</v>
      </c>
      <c r="D472" s="39" t="e">
        <f t="shared" si="46"/>
        <v>#N/A</v>
      </c>
      <c r="E472" s="40" t="e">
        <f t="shared" si="44"/>
        <v>#N/A</v>
      </c>
    </row>
    <row r="473" spans="1:5" x14ac:dyDescent="0.25">
      <c r="A473" s="40" t="e">
        <f t="shared" si="42"/>
        <v>#N/A</v>
      </c>
      <c r="B473" s="37" t="e">
        <f t="shared" si="45"/>
        <v>#N/A</v>
      </c>
      <c r="C473" s="38">
        <f t="shared" si="43"/>
        <v>1</v>
      </c>
      <c r="D473" s="39" t="e">
        <f t="shared" si="46"/>
        <v>#N/A</v>
      </c>
      <c r="E473" s="40" t="e">
        <f t="shared" si="44"/>
        <v>#N/A</v>
      </c>
    </row>
    <row r="474" spans="1:5" x14ac:dyDescent="0.25">
      <c r="A474" s="40" t="e">
        <f t="shared" si="42"/>
        <v>#N/A</v>
      </c>
      <c r="B474" s="37" t="e">
        <f t="shared" si="45"/>
        <v>#N/A</v>
      </c>
      <c r="C474" s="38">
        <f t="shared" si="43"/>
        <v>1</v>
      </c>
      <c r="D474" s="39" t="e">
        <f t="shared" si="46"/>
        <v>#N/A</v>
      </c>
      <c r="E474" s="40" t="e">
        <f t="shared" si="44"/>
        <v>#N/A</v>
      </c>
    </row>
    <row r="475" spans="1:5" x14ac:dyDescent="0.25">
      <c r="A475" s="40" t="e">
        <f t="shared" si="42"/>
        <v>#N/A</v>
      </c>
      <c r="B475" s="37" t="e">
        <f t="shared" si="45"/>
        <v>#N/A</v>
      </c>
      <c r="C475" s="38">
        <f t="shared" si="43"/>
        <v>1</v>
      </c>
      <c r="D475" s="39" t="e">
        <f t="shared" si="46"/>
        <v>#N/A</v>
      </c>
      <c r="E475" s="40" t="e">
        <f t="shared" si="44"/>
        <v>#N/A</v>
      </c>
    </row>
    <row r="476" spans="1:5" x14ac:dyDescent="0.25">
      <c r="A476" s="40" t="e">
        <f t="shared" si="42"/>
        <v>#N/A</v>
      </c>
      <c r="B476" s="37" t="e">
        <f t="shared" si="45"/>
        <v>#N/A</v>
      </c>
      <c r="C476" s="38">
        <f t="shared" si="43"/>
        <v>1</v>
      </c>
      <c r="D476" s="39" t="e">
        <f t="shared" si="46"/>
        <v>#N/A</v>
      </c>
      <c r="E476" s="40" t="e">
        <f t="shared" si="44"/>
        <v>#N/A</v>
      </c>
    </row>
    <row r="477" spans="1:5" x14ac:dyDescent="0.25">
      <c r="A477" s="40" t="e">
        <f t="shared" si="42"/>
        <v>#N/A</v>
      </c>
      <c r="B477" s="37" t="e">
        <f t="shared" si="45"/>
        <v>#N/A</v>
      </c>
      <c r="C477" s="38">
        <f t="shared" si="43"/>
        <v>1</v>
      </c>
      <c r="D477" s="39" t="e">
        <f t="shared" si="46"/>
        <v>#N/A</v>
      </c>
      <c r="E477" s="40" t="e">
        <f t="shared" si="44"/>
        <v>#N/A</v>
      </c>
    </row>
    <row r="478" spans="1:5" x14ac:dyDescent="0.25">
      <c r="A478" s="40" t="e">
        <f t="shared" si="42"/>
        <v>#N/A</v>
      </c>
      <c r="B478" s="37" t="e">
        <f t="shared" si="45"/>
        <v>#N/A</v>
      </c>
      <c r="C478" s="38">
        <f t="shared" si="43"/>
        <v>1</v>
      </c>
      <c r="D478" s="39" t="e">
        <f t="shared" si="46"/>
        <v>#N/A</v>
      </c>
      <c r="E478" s="40" t="e">
        <f t="shared" si="44"/>
        <v>#N/A</v>
      </c>
    </row>
    <row r="479" spans="1:5" x14ac:dyDescent="0.25">
      <c r="A479" s="40" t="e">
        <f t="shared" si="42"/>
        <v>#N/A</v>
      </c>
      <c r="B479" s="37" t="e">
        <f t="shared" si="45"/>
        <v>#N/A</v>
      </c>
      <c r="C479" s="38">
        <f t="shared" si="43"/>
        <v>1</v>
      </c>
      <c r="D479" s="39" t="e">
        <f t="shared" si="46"/>
        <v>#N/A</v>
      </c>
      <c r="E479" s="40" t="e">
        <f t="shared" si="44"/>
        <v>#N/A</v>
      </c>
    </row>
    <row r="480" spans="1:5" x14ac:dyDescent="0.25">
      <c r="A480" s="40" t="e">
        <f t="shared" si="42"/>
        <v>#N/A</v>
      </c>
      <c r="B480" s="37" t="e">
        <f t="shared" si="45"/>
        <v>#N/A</v>
      </c>
      <c r="C480" s="38">
        <f t="shared" si="43"/>
        <v>1</v>
      </c>
      <c r="D480" s="39" t="e">
        <f t="shared" si="46"/>
        <v>#N/A</v>
      </c>
      <c r="E480" s="40" t="e">
        <f t="shared" si="44"/>
        <v>#N/A</v>
      </c>
    </row>
    <row r="481" spans="1:5" x14ac:dyDescent="0.25">
      <c r="A481" s="40" t="e">
        <f t="shared" si="42"/>
        <v>#N/A</v>
      </c>
      <c r="B481" s="37" t="e">
        <f t="shared" si="45"/>
        <v>#N/A</v>
      </c>
      <c r="C481" s="38">
        <f t="shared" si="43"/>
        <v>1</v>
      </c>
      <c r="D481" s="39" t="e">
        <f t="shared" si="46"/>
        <v>#N/A</v>
      </c>
      <c r="E481" s="40" t="e">
        <f t="shared" si="44"/>
        <v>#N/A</v>
      </c>
    </row>
    <row r="482" spans="1:5" x14ac:dyDescent="0.25">
      <c r="A482" s="40" t="e">
        <f t="shared" si="42"/>
        <v>#N/A</v>
      </c>
      <c r="B482" s="37" t="e">
        <f t="shared" si="45"/>
        <v>#N/A</v>
      </c>
      <c r="C482" s="38">
        <f t="shared" si="43"/>
        <v>1</v>
      </c>
      <c r="D482" s="39" t="e">
        <f t="shared" si="46"/>
        <v>#N/A</v>
      </c>
      <c r="E482" s="40" t="e">
        <f t="shared" si="44"/>
        <v>#N/A</v>
      </c>
    </row>
    <row r="483" spans="1:5" x14ac:dyDescent="0.25">
      <c r="A483" s="40" t="e">
        <f t="shared" si="42"/>
        <v>#N/A</v>
      </c>
      <c r="B483" s="37" t="e">
        <f t="shared" si="45"/>
        <v>#N/A</v>
      </c>
      <c r="C483" s="38">
        <f t="shared" si="43"/>
        <v>1</v>
      </c>
      <c r="D483" s="39" t="e">
        <f t="shared" si="46"/>
        <v>#N/A</v>
      </c>
      <c r="E483" s="40" t="e">
        <f t="shared" si="44"/>
        <v>#N/A</v>
      </c>
    </row>
    <row r="484" spans="1:5" x14ac:dyDescent="0.25">
      <c r="A484" s="40" t="e">
        <f t="shared" si="42"/>
        <v>#N/A</v>
      </c>
      <c r="B484" s="37" t="e">
        <f t="shared" si="45"/>
        <v>#N/A</v>
      </c>
      <c r="C484" s="38">
        <f t="shared" si="43"/>
        <v>1</v>
      </c>
      <c r="D484" s="39" t="e">
        <f t="shared" si="46"/>
        <v>#N/A</v>
      </c>
      <c r="E484" s="40" t="e">
        <f t="shared" si="44"/>
        <v>#N/A</v>
      </c>
    </row>
    <row r="485" spans="1:5" x14ac:dyDescent="0.25">
      <c r="A485" s="40" t="e">
        <f t="shared" si="42"/>
        <v>#N/A</v>
      </c>
      <c r="B485" s="37" t="e">
        <f t="shared" si="45"/>
        <v>#N/A</v>
      </c>
      <c r="C485" s="38">
        <f t="shared" si="43"/>
        <v>1</v>
      </c>
      <c r="D485" s="39" t="e">
        <f t="shared" si="46"/>
        <v>#N/A</v>
      </c>
      <c r="E485" s="40" t="e">
        <f t="shared" si="44"/>
        <v>#N/A</v>
      </c>
    </row>
    <row r="486" spans="1:5" x14ac:dyDescent="0.25">
      <c r="A486" s="40" t="e">
        <f t="shared" si="42"/>
        <v>#N/A</v>
      </c>
      <c r="B486" s="37" t="e">
        <f t="shared" si="45"/>
        <v>#N/A</v>
      </c>
      <c r="C486" s="38">
        <f t="shared" si="43"/>
        <v>1</v>
      </c>
      <c r="D486" s="39" t="e">
        <f t="shared" si="46"/>
        <v>#N/A</v>
      </c>
      <c r="E486" s="40" t="e">
        <f t="shared" si="44"/>
        <v>#N/A</v>
      </c>
    </row>
    <row r="487" spans="1:5" x14ac:dyDescent="0.25">
      <c r="A487" s="40" t="e">
        <f t="shared" si="42"/>
        <v>#N/A</v>
      </c>
      <c r="B487" s="37" t="e">
        <f t="shared" si="45"/>
        <v>#N/A</v>
      </c>
      <c r="C487" s="38">
        <f t="shared" si="43"/>
        <v>1</v>
      </c>
      <c r="D487" s="39" t="e">
        <f t="shared" si="46"/>
        <v>#N/A</v>
      </c>
      <c r="E487" s="40" t="e">
        <f t="shared" si="44"/>
        <v>#N/A</v>
      </c>
    </row>
    <row r="488" spans="1:5" x14ac:dyDescent="0.25">
      <c r="A488" s="40" t="e">
        <f t="shared" si="42"/>
        <v>#N/A</v>
      </c>
      <c r="B488" s="37" t="e">
        <f t="shared" si="45"/>
        <v>#N/A</v>
      </c>
      <c r="C488" s="38">
        <f t="shared" si="43"/>
        <v>1</v>
      </c>
      <c r="D488" s="39" t="e">
        <f t="shared" si="46"/>
        <v>#N/A</v>
      </c>
      <c r="E488" s="40" t="e">
        <f t="shared" si="44"/>
        <v>#N/A</v>
      </c>
    </row>
    <row r="489" spans="1:5" x14ac:dyDescent="0.25">
      <c r="A489" s="40" t="e">
        <f t="shared" si="42"/>
        <v>#N/A</v>
      </c>
      <c r="B489" s="37" t="e">
        <f t="shared" si="45"/>
        <v>#N/A</v>
      </c>
      <c r="C489" s="38">
        <f t="shared" si="43"/>
        <v>1</v>
      </c>
      <c r="D489" s="39" t="e">
        <f t="shared" si="46"/>
        <v>#N/A</v>
      </c>
      <c r="E489" s="40" t="e">
        <f t="shared" si="44"/>
        <v>#N/A</v>
      </c>
    </row>
    <row r="490" spans="1:5" x14ac:dyDescent="0.25">
      <c r="A490" s="40" t="e">
        <f t="shared" si="42"/>
        <v>#N/A</v>
      </c>
      <c r="B490" s="37" t="e">
        <f t="shared" si="45"/>
        <v>#N/A</v>
      </c>
      <c r="C490" s="38">
        <f t="shared" si="43"/>
        <v>1</v>
      </c>
      <c r="D490" s="39" t="e">
        <f t="shared" si="46"/>
        <v>#N/A</v>
      </c>
      <c r="E490" s="40" t="e">
        <f t="shared" si="44"/>
        <v>#N/A</v>
      </c>
    </row>
    <row r="491" spans="1:5" x14ac:dyDescent="0.25">
      <c r="A491" s="40" t="e">
        <f t="shared" si="42"/>
        <v>#N/A</v>
      </c>
      <c r="B491" s="37" t="e">
        <f t="shared" si="45"/>
        <v>#N/A</v>
      </c>
      <c r="C491" s="38">
        <f t="shared" si="43"/>
        <v>1</v>
      </c>
      <c r="D491" s="39" t="e">
        <f t="shared" si="46"/>
        <v>#N/A</v>
      </c>
      <c r="E491" s="40" t="e">
        <f t="shared" si="44"/>
        <v>#N/A</v>
      </c>
    </row>
    <row r="492" spans="1:5" x14ac:dyDescent="0.25">
      <c r="A492" s="40" t="e">
        <f t="shared" si="42"/>
        <v>#N/A</v>
      </c>
      <c r="B492" s="37" t="e">
        <f t="shared" si="45"/>
        <v>#N/A</v>
      </c>
      <c r="C492" s="38">
        <f t="shared" si="43"/>
        <v>1</v>
      </c>
      <c r="D492" s="39" t="e">
        <f t="shared" si="46"/>
        <v>#N/A</v>
      </c>
      <c r="E492" s="40" t="e">
        <f t="shared" si="44"/>
        <v>#N/A</v>
      </c>
    </row>
    <row r="493" spans="1:5" x14ac:dyDescent="0.25">
      <c r="A493" s="40" t="e">
        <f t="shared" si="42"/>
        <v>#N/A</v>
      </c>
      <c r="B493" s="37" t="e">
        <f t="shared" si="45"/>
        <v>#N/A</v>
      </c>
      <c r="C493" s="38">
        <f t="shared" si="43"/>
        <v>1</v>
      </c>
      <c r="D493" s="39" t="e">
        <f t="shared" si="46"/>
        <v>#N/A</v>
      </c>
      <c r="E493" s="40" t="e">
        <f t="shared" si="44"/>
        <v>#N/A</v>
      </c>
    </row>
    <row r="494" spans="1:5" x14ac:dyDescent="0.25">
      <c r="A494" s="40" t="e">
        <f t="shared" si="42"/>
        <v>#N/A</v>
      </c>
      <c r="B494" s="37" t="e">
        <f t="shared" si="45"/>
        <v>#N/A</v>
      </c>
      <c r="C494" s="38">
        <f t="shared" si="43"/>
        <v>1</v>
      </c>
      <c r="D494" s="39" t="e">
        <f t="shared" si="46"/>
        <v>#N/A</v>
      </c>
      <c r="E494" s="40" t="e">
        <f t="shared" si="44"/>
        <v>#N/A</v>
      </c>
    </row>
    <row r="495" spans="1:5" x14ac:dyDescent="0.25">
      <c r="A495" s="40" t="e">
        <f t="shared" si="42"/>
        <v>#N/A</v>
      </c>
      <c r="B495" s="37" t="e">
        <f t="shared" si="45"/>
        <v>#N/A</v>
      </c>
      <c r="C495" s="38">
        <f t="shared" si="43"/>
        <v>1</v>
      </c>
      <c r="D495" s="39" t="e">
        <f t="shared" si="46"/>
        <v>#N/A</v>
      </c>
      <c r="E495" s="40" t="e">
        <f t="shared" si="44"/>
        <v>#N/A</v>
      </c>
    </row>
    <row r="496" spans="1:5" x14ac:dyDescent="0.25">
      <c r="A496" s="40" t="e">
        <f t="shared" si="42"/>
        <v>#N/A</v>
      </c>
      <c r="B496" s="37" t="e">
        <f t="shared" si="45"/>
        <v>#N/A</v>
      </c>
      <c r="C496" s="38">
        <f t="shared" si="43"/>
        <v>1</v>
      </c>
      <c r="D496" s="39" t="e">
        <f t="shared" si="46"/>
        <v>#N/A</v>
      </c>
      <c r="E496" s="40" t="e">
        <f t="shared" si="44"/>
        <v>#N/A</v>
      </c>
    </row>
    <row r="497" spans="1:5" x14ac:dyDescent="0.25">
      <c r="A497" s="40" t="e">
        <f t="shared" si="42"/>
        <v>#N/A</v>
      </c>
      <c r="B497" s="37" t="e">
        <f t="shared" si="45"/>
        <v>#N/A</v>
      </c>
      <c r="C497" s="38">
        <f t="shared" si="43"/>
        <v>1</v>
      </c>
      <c r="D497" s="39" t="e">
        <f t="shared" si="46"/>
        <v>#N/A</v>
      </c>
      <c r="E497" s="40" t="e">
        <f t="shared" si="44"/>
        <v>#N/A</v>
      </c>
    </row>
    <row r="498" spans="1:5" x14ac:dyDescent="0.25">
      <c r="A498" s="40" t="e">
        <f t="shared" si="42"/>
        <v>#N/A</v>
      </c>
      <c r="B498" s="37" t="e">
        <f t="shared" si="45"/>
        <v>#N/A</v>
      </c>
      <c r="C498" s="38">
        <f t="shared" si="43"/>
        <v>1</v>
      </c>
      <c r="D498" s="39" t="e">
        <f t="shared" si="46"/>
        <v>#N/A</v>
      </c>
      <c r="E498" s="40" t="e">
        <f t="shared" si="44"/>
        <v>#N/A</v>
      </c>
    </row>
    <row r="499" spans="1:5" x14ac:dyDescent="0.25">
      <c r="A499" s="40" t="e">
        <f t="shared" si="42"/>
        <v>#N/A</v>
      </c>
      <c r="B499" s="37" t="e">
        <f t="shared" si="45"/>
        <v>#N/A</v>
      </c>
      <c r="C499" s="38">
        <f t="shared" si="43"/>
        <v>1</v>
      </c>
      <c r="D499" s="39" t="e">
        <f t="shared" si="46"/>
        <v>#N/A</v>
      </c>
      <c r="E499" s="40" t="e">
        <f t="shared" si="44"/>
        <v>#N/A</v>
      </c>
    </row>
    <row r="500" spans="1:5" x14ac:dyDescent="0.25">
      <c r="A500" s="40" t="e">
        <f t="shared" si="42"/>
        <v>#N/A</v>
      </c>
      <c r="B500" s="37" t="e">
        <f t="shared" si="45"/>
        <v>#N/A</v>
      </c>
      <c r="C500" s="38">
        <f t="shared" si="43"/>
        <v>1</v>
      </c>
      <c r="D500" s="39" t="e">
        <f t="shared" si="46"/>
        <v>#N/A</v>
      </c>
      <c r="E500" s="40" t="e">
        <f t="shared" si="44"/>
        <v>#N/A</v>
      </c>
    </row>
  </sheetData>
  <mergeCells count="1">
    <mergeCell ref="AI1:AJ1"/>
  </mergeCells>
  <phoneticPr fontId="0" type="noConversion"/>
  <conditionalFormatting sqref="AK4:AK26">
    <cfRule type="cellIs" dxfId="1" priority="1" stopIfTrue="1" operator="equal">
      <formula>"New"</formula>
    </cfRule>
  </conditionalFormatting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04"/>
  <sheetViews>
    <sheetView topLeftCell="O1" zoomScale="85" workbookViewId="0"/>
  </sheetViews>
  <sheetFormatPr defaultRowHeight="13.2" x14ac:dyDescent="0.25"/>
  <cols>
    <col min="1" max="1" width="20.44140625" customWidth="1"/>
    <col min="2" max="2" width="10.88671875" style="45" customWidth="1"/>
    <col min="3" max="3" width="13.44140625" style="45" customWidth="1"/>
    <col min="4" max="4" width="12.88671875" bestFit="1" customWidth="1"/>
    <col min="5" max="5" width="23.44140625" bestFit="1" customWidth="1"/>
    <col min="6" max="6" width="17.5546875" bestFit="1" customWidth="1"/>
    <col min="7" max="7" width="14.5546875" bestFit="1" customWidth="1"/>
    <col min="8" max="8" width="18.44140625" bestFit="1" customWidth="1"/>
    <col min="9" max="10" width="17.88671875" bestFit="1" customWidth="1"/>
    <col min="11" max="11" width="11.109375" bestFit="1" customWidth="1"/>
    <col min="12" max="12" width="27.88671875" bestFit="1" customWidth="1"/>
    <col min="13" max="13" width="18.88671875" bestFit="1" customWidth="1"/>
    <col min="14" max="14" width="16.44140625" bestFit="1" customWidth="1"/>
    <col min="15" max="15" width="13.6640625" bestFit="1" customWidth="1"/>
    <col min="16" max="16" width="15.5546875" bestFit="1" customWidth="1"/>
    <col min="17" max="17" width="14.5546875" bestFit="1" customWidth="1"/>
    <col min="18" max="18" width="13.6640625" bestFit="1" customWidth="1"/>
    <col min="19" max="19" width="26" bestFit="1" customWidth="1"/>
    <col min="20" max="20" width="16.5546875" bestFit="1" customWidth="1"/>
    <col min="21" max="21" width="17.33203125" bestFit="1" customWidth="1"/>
    <col min="22" max="22" width="8.5546875" bestFit="1" customWidth="1"/>
    <col min="23" max="23" width="8.44140625" bestFit="1" customWidth="1"/>
    <col min="24" max="24" width="7.6640625" bestFit="1" customWidth="1"/>
    <col min="25" max="25" width="12.88671875" bestFit="1" customWidth="1"/>
  </cols>
  <sheetData>
    <row r="1" spans="1:25" x14ac:dyDescent="0.25">
      <c r="A1" s="16" t="s">
        <v>229</v>
      </c>
      <c r="B1" s="50"/>
      <c r="C1" s="50"/>
    </row>
    <row r="2" spans="1:25" x14ac:dyDescent="0.25">
      <c r="A2" s="99" t="s">
        <v>230</v>
      </c>
      <c r="B2" s="50"/>
      <c r="C2" s="50"/>
    </row>
    <row r="3" spans="1:25" x14ac:dyDescent="0.25">
      <c r="A3" s="98">
        <f>'E-Mail'!$B$2</f>
        <v>37011</v>
      </c>
      <c r="B3" s="50"/>
      <c r="C3" s="50"/>
    </row>
    <row r="4" spans="1:25" x14ac:dyDescent="0.25">
      <c r="A4" s="99"/>
      <c r="B4" s="50"/>
      <c r="C4" s="50"/>
    </row>
    <row r="5" spans="1:25" ht="13.8" thickBot="1" x14ac:dyDescent="0.3">
      <c r="A5" s="19" t="s">
        <v>55</v>
      </c>
      <c r="B5" s="19" t="s">
        <v>54</v>
      </c>
      <c r="C5" s="19" t="s">
        <v>8</v>
      </c>
    </row>
    <row r="6" spans="1:25" x14ac:dyDescent="0.25">
      <c r="A6" s="16" t="s">
        <v>73</v>
      </c>
      <c r="B6" s="20">
        <f>COUNTIF($F$9:$F$4997,A6)</f>
        <v>0</v>
      </c>
      <c r="C6" s="20">
        <f>SUMIF($F$9:$F$4998,A6,$C$9:$C$4998)</f>
        <v>0</v>
      </c>
    </row>
    <row r="7" spans="1:25" x14ac:dyDescent="0.25">
      <c r="A7" s="16"/>
      <c r="B7" s="20"/>
      <c r="C7" s="20"/>
    </row>
    <row r="8" spans="1:25" ht="14.4" thickBot="1" x14ac:dyDescent="0.3">
      <c r="B8" s="50"/>
      <c r="C8" s="50"/>
      <c r="D8" s="119" t="str">
        <f>IF(B6=0,"No Activity","")</f>
        <v>No Activity</v>
      </c>
    </row>
    <row r="9" spans="1:25" ht="13.8" thickBot="1" x14ac:dyDescent="0.3">
      <c r="A9" s="43" t="s">
        <v>228</v>
      </c>
      <c r="B9" s="42" t="s">
        <v>232</v>
      </c>
      <c r="C9" s="43" t="s">
        <v>57</v>
      </c>
      <c r="D9" s="74" t="s">
        <v>240</v>
      </c>
      <c r="E9" s="74" t="s">
        <v>241</v>
      </c>
      <c r="F9" s="74" t="s">
        <v>242</v>
      </c>
      <c r="G9" s="74" t="s">
        <v>243</v>
      </c>
      <c r="H9" s="74" t="s">
        <v>244</v>
      </c>
      <c r="I9" s="74" t="s">
        <v>245</v>
      </c>
      <c r="J9" s="74" t="s">
        <v>246</v>
      </c>
      <c r="K9" s="74" t="s">
        <v>247</v>
      </c>
      <c r="L9" s="74" t="s">
        <v>248</v>
      </c>
      <c r="M9" s="74" t="s">
        <v>249</v>
      </c>
      <c r="N9" s="74" t="s">
        <v>250</v>
      </c>
      <c r="O9" s="74" t="s">
        <v>251</v>
      </c>
      <c r="P9" s="74" t="s">
        <v>252</v>
      </c>
      <c r="Q9" s="74" t="s">
        <v>253</v>
      </c>
      <c r="R9" s="74" t="s">
        <v>254</v>
      </c>
      <c r="S9" s="74" t="s">
        <v>255</v>
      </c>
      <c r="T9" s="74" t="s">
        <v>256</v>
      </c>
      <c r="U9" s="74" t="s">
        <v>257</v>
      </c>
      <c r="V9" s="74" t="s">
        <v>258</v>
      </c>
      <c r="W9" s="74" t="s">
        <v>259</v>
      </c>
      <c r="X9" s="74" t="s">
        <v>260</v>
      </c>
      <c r="Y9" s="74" t="s">
        <v>261</v>
      </c>
    </row>
    <row r="10" spans="1:25" x14ac:dyDescent="0.25">
      <c r="A10" s="44" t="str">
        <f t="shared" ref="A10:A69" si="0">VLOOKUP(G10,DDEGL_USERS,2,FALSE)</f>
        <v>No Activity</v>
      </c>
      <c r="B10" s="44">
        <f t="shared" ref="B10:B15" si="1">(YEAR(Q10)-YEAR(P10))*12+MONTH(Q10)-MONTH(P10)+1</f>
        <v>1</v>
      </c>
      <c r="C10" s="44">
        <f t="shared" ref="C10:C69" si="2">B10*W10</f>
        <v>0</v>
      </c>
      <c r="D10" s="75"/>
      <c r="E10" s="75"/>
      <c r="F10" s="75"/>
      <c r="G10" s="75"/>
      <c r="H10" s="75"/>
      <c r="I10" s="75"/>
      <c r="J10" s="75"/>
      <c r="K10" s="75"/>
      <c r="L10" s="75"/>
      <c r="M10" s="75"/>
      <c r="N10" s="75"/>
      <c r="O10" s="75"/>
      <c r="P10" s="79"/>
      <c r="Q10" s="79"/>
      <c r="R10" s="75"/>
      <c r="S10" s="75"/>
      <c r="T10" s="76"/>
      <c r="U10" s="75"/>
      <c r="V10" s="75"/>
      <c r="W10" s="75"/>
      <c r="X10" s="75"/>
      <c r="Y10" s="75"/>
    </row>
    <row r="11" spans="1:25" x14ac:dyDescent="0.25">
      <c r="A11" s="44" t="str">
        <f t="shared" si="0"/>
        <v>No Activity</v>
      </c>
      <c r="B11" s="44">
        <f t="shared" si="1"/>
        <v>1</v>
      </c>
      <c r="C11" s="44">
        <f t="shared" si="2"/>
        <v>0</v>
      </c>
      <c r="D11" s="77"/>
      <c r="E11" s="77"/>
      <c r="F11" s="77"/>
      <c r="G11" s="77"/>
      <c r="H11" s="77"/>
      <c r="I11" s="77"/>
      <c r="J11" s="77"/>
      <c r="K11" s="77"/>
      <c r="L11" s="77"/>
      <c r="M11" s="77"/>
      <c r="N11" s="77"/>
      <c r="O11" s="77"/>
      <c r="P11" s="80"/>
      <c r="Q11" s="80"/>
      <c r="R11" s="77"/>
      <c r="S11" s="77"/>
      <c r="T11" s="78"/>
      <c r="U11" s="77"/>
      <c r="V11" s="77"/>
      <c r="W11" s="77"/>
      <c r="X11" s="77"/>
      <c r="Y11" s="77"/>
    </row>
    <row r="12" spans="1:25" x14ac:dyDescent="0.25">
      <c r="A12" s="44" t="str">
        <f t="shared" si="0"/>
        <v>No Activity</v>
      </c>
      <c r="B12" s="44">
        <f t="shared" si="1"/>
        <v>1</v>
      </c>
      <c r="C12" s="44">
        <f t="shared" si="2"/>
        <v>0</v>
      </c>
      <c r="D12" s="25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36"/>
      <c r="Q12" s="36"/>
      <c r="R12" s="26"/>
      <c r="S12" s="26"/>
      <c r="T12" s="28"/>
      <c r="U12" s="26"/>
      <c r="V12" s="26"/>
      <c r="W12" s="26"/>
      <c r="X12" s="26"/>
      <c r="Y12" s="26"/>
    </row>
    <row r="13" spans="1:25" x14ac:dyDescent="0.25">
      <c r="A13" s="44" t="str">
        <f t="shared" si="0"/>
        <v>No Activity</v>
      </c>
      <c r="B13" s="44">
        <f t="shared" si="1"/>
        <v>1</v>
      </c>
      <c r="C13" s="44">
        <f t="shared" si="2"/>
        <v>0</v>
      </c>
      <c r="D13" s="31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41"/>
      <c r="Q13" s="41"/>
      <c r="R13" s="32"/>
      <c r="S13" s="32"/>
      <c r="T13" s="33"/>
      <c r="U13" s="32"/>
      <c r="V13" s="32"/>
      <c r="W13" s="32"/>
      <c r="X13" s="32"/>
      <c r="Y13" s="32"/>
    </row>
    <row r="14" spans="1:25" x14ac:dyDescent="0.25">
      <c r="A14" s="44" t="str">
        <f t="shared" si="0"/>
        <v>No Activity</v>
      </c>
      <c r="B14" s="44">
        <f t="shared" si="1"/>
        <v>1</v>
      </c>
      <c r="C14" s="44">
        <f t="shared" si="2"/>
        <v>0</v>
      </c>
      <c r="D14" s="25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36"/>
      <c r="Q14" s="36"/>
      <c r="R14" s="26"/>
      <c r="S14" s="26"/>
      <c r="T14" s="28"/>
      <c r="U14" s="26"/>
      <c r="V14" s="26"/>
      <c r="W14" s="26"/>
      <c r="X14" s="26"/>
      <c r="Y14" s="26"/>
    </row>
    <row r="15" spans="1:25" x14ac:dyDescent="0.25">
      <c r="A15" s="44" t="str">
        <f t="shared" si="0"/>
        <v>No Activity</v>
      </c>
      <c r="B15" s="44">
        <f t="shared" si="1"/>
        <v>1</v>
      </c>
      <c r="C15" s="44">
        <f t="shared" si="2"/>
        <v>0</v>
      </c>
      <c r="D15" s="31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41"/>
      <c r="Q15" s="41"/>
      <c r="R15" s="32"/>
      <c r="S15" s="32"/>
      <c r="T15" s="33"/>
      <c r="U15" s="32"/>
      <c r="V15" s="32"/>
      <c r="W15" s="32"/>
      <c r="X15" s="32"/>
      <c r="Y15" s="32"/>
    </row>
    <row r="16" spans="1:25" x14ac:dyDescent="0.25">
      <c r="A16" s="44" t="str">
        <f t="shared" si="0"/>
        <v>No Activity</v>
      </c>
      <c r="B16" s="44">
        <f t="shared" ref="B16:B79" si="3">(YEAR(Q16)-YEAR(P16))*12+MONTH(Q16)-MONTH(P16)+1</f>
        <v>1</v>
      </c>
      <c r="C16" s="44">
        <f t="shared" si="2"/>
        <v>0</v>
      </c>
    </row>
    <row r="17" spans="1:3" x14ac:dyDescent="0.25">
      <c r="A17" s="44" t="str">
        <f t="shared" si="0"/>
        <v>No Activity</v>
      </c>
      <c r="B17" s="44">
        <f t="shared" si="3"/>
        <v>1</v>
      </c>
      <c r="C17" s="44">
        <f t="shared" si="2"/>
        <v>0</v>
      </c>
    </row>
    <row r="18" spans="1:3" x14ac:dyDescent="0.25">
      <c r="A18" s="44" t="str">
        <f t="shared" si="0"/>
        <v>No Activity</v>
      </c>
      <c r="B18" s="44">
        <f t="shared" si="3"/>
        <v>1</v>
      </c>
      <c r="C18" s="44">
        <f t="shared" si="2"/>
        <v>0</v>
      </c>
    </row>
    <row r="19" spans="1:3" x14ac:dyDescent="0.25">
      <c r="A19" s="44" t="str">
        <f t="shared" si="0"/>
        <v>No Activity</v>
      </c>
      <c r="B19" s="44">
        <f t="shared" si="3"/>
        <v>1</v>
      </c>
      <c r="C19" s="44">
        <f t="shared" si="2"/>
        <v>0</v>
      </c>
    </row>
    <row r="20" spans="1:3" x14ac:dyDescent="0.25">
      <c r="A20" s="44" t="str">
        <f t="shared" si="0"/>
        <v>No Activity</v>
      </c>
      <c r="B20" s="44">
        <f t="shared" si="3"/>
        <v>1</v>
      </c>
      <c r="C20" s="44">
        <f t="shared" si="2"/>
        <v>0</v>
      </c>
    </row>
    <row r="21" spans="1:3" x14ac:dyDescent="0.25">
      <c r="A21" s="44" t="str">
        <f t="shared" si="0"/>
        <v>No Activity</v>
      </c>
      <c r="B21" s="44">
        <f t="shared" si="3"/>
        <v>1</v>
      </c>
      <c r="C21" s="44">
        <f t="shared" si="2"/>
        <v>0</v>
      </c>
    </row>
    <row r="22" spans="1:3" x14ac:dyDescent="0.25">
      <c r="A22" s="44" t="str">
        <f t="shared" si="0"/>
        <v>No Activity</v>
      </c>
      <c r="B22" s="44">
        <f t="shared" si="3"/>
        <v>1</v>
      </c>
      <c r="C22" s="44">
        <f t="shared" si="2"/>
        <v>0</v>
      </c>
    </row>
    <row r="23" spans="1:3" x14ac:dyDescent="0.25">
      <c r="A23" s="44" t="str">
        <f t="shared" si="0"/>
        <v>No Activity</v>
      </c>
      <c r="B23" s="44">
        <f t="shared" si="3"/>
        <v>1</v>
      </c>
      <c r="C23" s="44">
        <f t="shared" si="2"/>
        <v>0</v>
      </c>
    </row>
    <row r="24" spans="1:3" x14ac:dyDescent="0.25">
      <c r="A24" s="44" t="str">
        <f t="shared" si="0"/>
        <v>No Activity</v>
      </c>
      <c r="B24" s="44">
        <f t="shared" si="3"/>
        <v>1</v>
      </c>
      <c r="C24" s="44">
        <f t="shared" si="2"/>
        <v>0</v>
      </c>
    </row>
    <row r="25" spans="1:3" x14ac:dyDescent="0.25">
      <c r="A25" s="44" t="str">
        <f t="shared" si="0"/>
        <v>No Activity</v>
      </c>
      <c r="B25" s="44">
        <f t="shared" si="3"/>
        <v>1</v>
      </c>
      <c r="C25" s="44">
        <f t="shared" si="2"/>
        <v>0</v>
      </c>
    </row>
    <row r="26" spans="1:3" x14ac:dyDescent="0.25">
      <c r="A26" s="44" t="str">
        <f t="shared" si="0"/>
        <v>No Activity</v>
      </c>
      <c r="B26" s="44">
        <f t="shared" si="3"/>
        <v>1</v>
      </c>
      <c r="C26" s="44">
        <f t="shared" si="2"/>
        <v>0</v>
      </c>
    </row>
    <row r="27" spans="1:3" x14ac:dyDescent="0.25">
      <c r="A27" s="44" t="str">
        <f t="shared" si="0"/>
        <v>No Activity</v>
      </c>
      <c r="B27" s="44">
        <f t="shared" si="3"/>
        <v>1</v>
      </c>
      <c r="C27" s="44">
        <f t="shared" si="2"/>
        <v>0</v>
      </c>
    </row>
    <row r="28" spans="1:3" x14ac:dyDescent="0.25">
      <c r="A28" s="44" t="str">
        <f t="shared" si="0"/>
        <v>No Activity</v>
      </c>
      <c r="B28" s="44">
        <f t="shared" si="3"/>
        <v>1</v>
      </c>
      <c r="C28" s="44">
        <f t="shared" si="2"/>
        <v>0</v>
      </c>
    </row>
    <row r="29" spans="1:3" x14ac:dyDescent="0.25">
      <c r="A29" s="44" t="str">
        <f t="shared" si="0"/>
        <v>No Activity</v>
      </c>
      <c r="B29" s="44">
        <f t="shared" si="3"/>
        <v>1</v>
      </c>
      <c r="C29" s="44">
        <f t="shared" si="2"/>
        <v>0</v>
      </c>
    </row>
    <row r="30" spans="1:3" x14ac:dyDescent="0.25">
      <c r="A30" s="44" t="str">
        <f t="shared" si="0"/>
        <v>No Activity</v>
      </c>
      <c r="B30" s="44">
        <f t="shared" si="3"/>
        <v>1</v>
      </c>
      <c r="C30" s="44">
        <f t="shared" si="2"/>
        <v>0</v>
      </c>
    </row>
    <row r="31" spans="1:3" x14ac:dyDescent="0.25">
      <c r="A31" s="44" t="str">
        <f t="shared" si="0"/>
        <v>No Activity</v>
      </c>
      <c r="B31" s="44">
        <f t="shared" si="3"/>
        <v>1</v>
      </c>
      <c r="C31" s="44">
        <f t="shared" si="2"/>
        <v>0</v>
      </c>
    </row>
    <row r="32" spans="1:3" x14ac:dyDescent="0.25">
      <c r="A32" s="44" t="str">
        <f t="shared" si="0"/>
        <v>No Activity</v>
      </c>
      <c r="B32" s="44">
        <f t="shared" si="3"/>
        <v>1</v>
      </c>
      <c r="C32" s="44">
        <f t="shared" si="2"/>
        <v>0</v>
      </c>
    </row>
    <row r="33" spans="1:3" x14ac:dyDescent="0.25">
      <c r="A33" s="44" t="str">
        <f t="shared" si="0"/>
        <v>No Activity</v>
      </c>
      <c r="B33" s="44">
        <f t="shared" si="3"/>
        <v>1</v>
      </c>
      <c r="C33" s="44">
        <f t="shared" si="2"/>
        <v>0</v>
      </c>
    </row>
    <row r="34" spans="1:3" x14ac:dyDescent="0.25">
      <c r="A34" s="44" t="str">
        <f t="shared" si="0"/>
        <v>No Activity</v>
      </c>
      <c r="B34" s="44">
        <f t="shared" si="3"/>
        <v>1</v>
      </c>
      <c r="C34" s="44">
        <f t="shared" si="2"/>
        <v>0</v>
      </c>
    </row>
    <row r="35" spans="1:3" x14ac:dyDescent="0.25">
      <c r="A35" s="44" t="str">
        <f t="shared" si="0"/>
        <v>No Activity</v>
      </c>
      <c r="B35" s="44">
        <f t="shared" si="3"/>
        <v>1</v>
      </c>
      <c r="C35" s="44">
        <f t="shared" si="2"/>
        <v>0</v>
      </c>
    </row>
    <row r="36" spans="1:3" x14ac:dyDescent="0.25">
      <c r="A36" s="44" t="str">
        <f t="shared" si="0"/>
        <v>No Activity</v>
      </c>
      <c r="B36" s="44">
        <f t="shared" si="3"/>
        <v>1</v>
      </c>
      <c r="C36" s="44">
        <f t="shared" si="2"/>
        <v>0</v>
      </c>
    </row>
    <row r="37" spans="1:3" x14ac:dyDescent="0.25">
      <c r="A37" s="44" t="str">
        <f t="shared" si="0"/>
        <v>No Activity</v>
      </c>
      <c r="B37" s="44">
        <f t="shared" si="3"/>
        <v>1</v>
      </c>
      <c r="C37" s="44">
        <f t="shared" si="2"/>
        <v>0</v>
      </c>
    </row>
    <row r="38" spans="1:3" x14ac:dyDescent="0.25">
      <c r="A38" s="44" t="str">
        <f t="shared" si="0"/>
        <v>No Activity</v>
      </c>
      <c r="B38" s="44">
        <f t="shared" si="3"/>
        <v>1</v>
      </c>
      <c r="C38" s="44">
        <f t="shared" si="2"/>
        <v>0</v>
      </c>
    </row>
    <row r="39" spans="1:3" x14ac:dyDescent="0.25">
      <c r="A39" s="44" t="str">
        <f t="shared" si="0"/>
        <v>No Activity</v>
      </c>
      <c r="B39" s="44">
        <f t="shared" si="3"/>
        <v>1</v>
      </c>
      <c r="C39" s="44">
        <f t="shared" si="2"/>
        <v>0</v>
      </c>
    </row>
    <row r="40" spans="1:3" x14ac:dyDescent="0.25">
      <c r="A40" s="44" t="str">
        <f t="shared" si="0"/>
        <v>No Activity</v>
      </c>
      <c r="B40" s="44">
        <f t="shared" si="3"/>
        <v>1</v>
      </c>
      <c r="C40" s="44">
        <f t="shared" si="2"/>
        <v>0</v>
      </c>
    </row>
    <row r="41" spans="1:3" x14ac:dyDescent="0.25">
      <c r="A41" s="44" t="str">
        <f t="shared" si="0"/>
        <v>No Activity</v>
      </c>
      <c r="B41" s="44">
        <f t="shared" si="3"/>
        <v>1</v>
      </c>
      <c r="C41" s="44">
        <f t="shared" si="2"/>
        <v>0</v>
      </c>
    </row>
    <row r="42" spans="1:3" x14ac:dyDescent="0.25">
      <c r="A42" s="44" t="str">
        <f t="shared" si="0"/>
        <v>No Activity</v>
      </c>
      <c r="B42" s="44">
        <f t="shared" si="3"/>
        <v>1</v>
      </c>
      <c r="C42" s="44">
        <f t="shared" si="2"/>
        <v>0</v>
      </c>
    </row>
    <row r="43" spans="1:3" x14ac:dyDescent="0.25">
      <c r="A43" s="44" t="str">
        <f t="shared" si="0"/>
        <v>No Activity</v>
      </c>
      <c r="B43" s="44">
        <f t="shared" si="3"/>
        <v>1</v>
      </c>
      <c r="C43" s="44">
        <f t="shared" si="2"/>
        <v>0</v>
      </c>
    </row>
    <row r="44" spans="1:3" x14ac:dyDescent="0.25">
      <c r="A44" s="44" t="str">
        <f t="shared" si="0"/>
        <v>No Activity</v>
      </c>
      <c r="B44" s="44">
        <f t="shared" si="3"/>
        <v>1</v>
      </c>
      <c r="C44" s="44">
        <f t="shared" si="2"/>
        <v>0</v>
      </c>
    </row>
    <row r="45" spans="1:3" x14ac:dyDescent="0.25">
      <c r="A45" s="44" t="str">
        <f t="shared" si="0"/>
        <v>No Activity</v>
      </c>
      <c r="B45" s="44">
        <f t="shared" si="3"/>
        <v>1</v>
      </c>
      <c r="C45" s="44">
        <f t="shared" si="2"/>
        <v>0</v>
      </c>
    </row>
    <row r="46" spans="1:3" x14ac:dyDescent="0.25">
      <c r="A46" s="44" t="str">
        <f t="shared" si="0"/>
        <v>No Activity</v>
      </c>
      <c r="B46" s="44">
        <f t="shared" si="3"/>
        <v>1</v>
      </c>
      <c r="C46" s="44">
        <f t="shared" si="2"/>
        <v>0</v>
      </c>
    </row>
    <row r="47" spans="1:3" x14ac:dyDescent="0.25">
      <c r="A47" s="44" t="str">
        <f t="shared" si="0"/>
        <v>No Activity</v>
      </c>
      <c r="B47" s="44">
        <f t="shared" si="3"/>
        <v>1</v>
      </c>
      <c r="C47" s="44">
        <f t="shared" si="2"/>
        <v>0</v>
      </c>
    </row>
    <row r="48" spans="1:3" x14ac:dyDescent="0.25">
      <c r="A48" s="44" t="str">
        <f t="shared" si="0"/>
        <v>No Activity</v>
      </c>
      <c r="B48" s="44">
        <f t="shared" si="3"/>
        <v>1</v>
      </c>
      <c r="C48" s="44">
        <f t="shared" si="2"/>
        <v>0</v>
      </c>
    </row>
    <row r="49" spans="1:3" x14ac:dyDescent="0.25">
      <c r="A49" s="44" t="str">
        <f t="shared" si="0"/>
        <v>No Activity</v>
      </c>
      <c r="B49" s="44">
        <f t="shared" si="3"/>
        <v>1</v>
      </c>
      <c r="C49" s="44">
        <f t="shared" si="2"/>
        <v>0</v>
      </c>
    </row>
    <row r="50" spans="1:3" x14ac:dyDescent="0.25">
      <c r="A50" s="44" t="str">
        <f t="shared" si="0"/>
        <v>No Activity</v>
      </c>
      <c r="B50" s="44">
        <f t="shared" si="3"/>
        <v>1</v>
      </c>
      <c r="C50" s="44">
        <f t="shared" si="2"/>
        <v>0</v>
      </c>
    </row>
    <row r="51" spans="1:3" x14ac:dyDescent="0.25">
      <c r="A51" s="44" t="str">
        <f t="shared" si="0"/>
        <v>No Activity</v>
      </c>
      <c r="B51" s="44">
        <f t="shared" si="3"/>
        <v>1</v>
      </c>
      <c r="C51" s="44">
        <f t="shared" si="2"/>
        <v>0</v>
      </c>
    </row>
    <row r="52" spans="1:3" x14ac:dyDescent="0.25">
      <c r="A52" s="44" t="str">
        <f t="shared" si="0"/>
        <v>No Activity</v>
      </c>
      <c r="B52" s="44">
        <f t="shared" si="3"/>
        <v>1</v>
      </c>
      <c r="C52" s="44">
        <f t="shared" si="2"/>
        <v>0</v>
      </c>
    </row>
    <row r="53" spans="1:3" x14ac:dyDescent="0.25">
      <c r="A53" s="44" t="str">
        <f t="shared" si="0"/>
        <v>No Activity</v>
      </c>
      <c r="B53" s="44">
        <f t="shared" si="3"/>
        <v>1</v>
      </c>
      <c r="C53" s="44">
        <f t="shared" si="2"/>
        <v>0</v>
      </c>
    </row>
    <row r="54" spans="1:3" x14ac:dyDescent="0.25">
      <c r="A54" s="44" t="str">
        <f t="shared" si="0"/>
        <v>No Activity</v>
      </c>
      <c r="B54" s="44">
        <f t="shared" si="3"/>
        <v>1</v>
      </c>
      <c r="C54" s="44">
        <f t="shared" si="2"/>
        <v>0</v>
      </c>
    </row>
    <row r="55" spans="1:3" x14ac:dyDescent="0.25">
      <c r="A55" s="44" t="str">
        <f t="shared" si="0"/>
        <v>No Activity</v>
      </c>
      <c r="B55" s="44">
        <f t="shared" si="3"/>
        <v>1</v>
      </c>
      <c r="C55" s="44">
        <f t="shared" si="2"/>
        <v>0</v>
      </c>
    </row>
    <row r="56" spans="1:3" x14ac:dyDescent="0.25">
      <c r="A56" s="44" t="str">
        <f t="shared" si="0"/>
        <v>No Activity</v>
      </c>
      <c r="B56" s="44">
        <f t="shared" si="3"/>
        <v>1</v>
      </c>
      <c r="C56" s="44">
        <f t="shared" si="2"/>
        <v>0</v>
      </c>
    </row>
    <row r="57" spans="1:3" x14ac:dyDescent="0.25">
      <c r="A57" s="44" t="str">
        <f t="shared" si="0"/>
        <v>No Activity</v>
      </c>
      <c r="B57" s="44">
        <f t="shared" si="3"/>
        <v>1</v>
      </c>
      <c r="C57" s="44">
        <f t="shared" si="2"/>
        <v>0</v>
      </c>
    </row>
    <row r="58" spans="1:3" x14ac:dyDescent="0.25">
      <c r="A58" s="44" t="str">
        <f t="shared" si="0"/>
        <v>No Activity</v>
      </c>
      <c r="B58" s="44">
        <f t="shared" si="3"/>
        <v>1</v>
      </c>
      <c r="C58" s="44">
        <f t="shared" si="2"/>
        <v>0</v>
      </c>
    </row>
    <row r="59" spans="1:3" x14ac:dyDescent="0.25">
      <c r="A59" s="44" t="str">
        <f t="shared" si="0"/>
        <v>No Activity</v>
      </c>
      <c r="B59" s="44">
        <f t="shared" si="3"/>
        <v>1</v>
      </c>
      <c r="C59" s="44">
        <f t="shared" si="2"/>
        <v>0</v>
      </c>
    </row>
    <row r="60" spans="1:3" x14ac:dyDescent="0.25">
      <c r="A60" s="44" t="str">
        <f t="shared" si="0"/>
        <v>No Activity</v>
      </c>
      <c r="B60" s="44">
        <f t="shared" si="3"/>
        <v>1</v>
      </c>
      <c r="C60" s="44">
        <f t="shared" si="2"/>
        <v>0</v>
      </c>
    </row>
    <row r="61" spans="1:3" x14ac:dyDescent="0.25">
      <c r="A61" s="44" t="str">
        <f t="shared" si="0"/>
        <v>No Activity</v>
      </c>
      <c r="B61" s="44">
        <f t="shared" si="3"/>
        <v>1</v>
      </c>
      <c r="C61" s="44">
        <f t="shared" si="2"/>
        <v>0</v>
      </c>
    </row>
    <row r="62" spans="1:3" x14ac:dyDescent="0.25">
      <c r="A62" s="44" t="str">
        <f t="shared" si="0"/>
        <v>No Activity</v>
      </c>
      <c r="B62" s="44">
        <f t="shared" si="3"/>
        <v>1</v>
      </c>
      <c r="C62" s="44">
        <f t="shared" si="2"/>
        <v>0</v>
      </c>
    </row>
    <row r="63" spans="1:3" x14ac:dyDescent="0.25">
      <c r="A63" s="44" t="str">
        <f t="shared" si="0"/>
        <v>No Activity</v>
      </c>
      <c r="B63" s="44">
        <f t="shared" si="3"/>
        <v>1</v>
      </c>
      <c r="C63" s="44">
        <f t="shared" si="2"/>
        <v>0</v>
      </c>
    </row>
    <row r="64" spans="1:3" x14ac:dyDescent="0.25">
      <c r="A64" s="44" t="str">
        <f t="shared" si="0"/>
        <v>No Activity</v>
      </c>
      <c r="B64" s="44">
        <f t="shared" si="3"/>
        <v>1</v>
      </c>
      <c r="C64" s="44">
        <f t="shared" si="2"/>
        <v>0</v>
      </c>
    </row>
    <row r="65" spans="1:3" x14ac:dyDescent="0.25">
      <c r="A65" s="44" t="str">
        <f t="shared" si="0"/>
        <v>No Activity</v>
      </c>
      <c r="B65" s="44">
        <f t="shared" si="3"/>
        <v>1</v>
      </c>
      <c r="C65" s="44">
        <f t="shared" si="2"/>
        <v>0</v>
      </c>
    </row>
    <row r="66" spans="1:3" x14ac:dyDescent="0.25">
      <c r="A66" s="44" t="str">
        <f t="shared" si="0"/>
        <v>No Activity</v>
      </c>
      <c r="B66" s="44">
        <f t="shared" si="3"/>
        <v>1</v>
      </c>
      <c r="C66" s="44">
        <f t="shared" si="2"/>
        <v>0</v>
      </c>
    </row>
    <row r="67" spans="1:3" x14ac:dyDescent="0.25">
      <c r="A67" s="44" t="str">
        <f t="shared" si="0"/>
        <v>No Activity</v>
      </c>
      <c r="B67" s="44">
        <f t="shared" si="3"/>
        <v>1</v>
      </c>
      <c r="C67" s="44">
        <f t="shared" si="2"/>
        <v>0</v>
      </c>
    </row>
    <row r="68" spans="1:3" x14ac:dyDescent="0.25">
      <c r="A68" s="44" t="str">
        <f t="shared" si="0"/>
        <v>No Activity</v>
      </c>
      <c r="B68" s="44">
        <f t="shared" si="3"/>
        <v>1</v>
      </c>
      <c r="C68" s="44">
        <f t="shared" si="2"/>
        <v>0</v>
      </c>
    </row>
    <row r="69" spans="1:3" x14ac:dyDescent="0.25">
      <c r="A69" s="44" t="str">
        <f t="shared" si="0"/>
        <v>No Activity</v>
      </c>
      <c r="B69" s="44">
        <f t="shared" si="3"/>
        <v>1</v>
      </c>
      <c r="C69" s="44">
        <f t="shared" si="2"/>
        <v>0</v>
      </c>
    </row>
    <row r="70" spans="1:3" x14ac:dyDescent="0.25">
      <c r="A70" s="44" t="str">
        <f t="shared" ref="A70:A133" si="4">VLOOKUP(G70,DDEGL_USERS,2,FALSE)</f>
        <v>No Activity</v>
      </c>
      <c r="B70" s="44">
        <f t="shared" si="3"/>
        <v>1</v>
      </c>
      <c r="C70" s="44">
        <f t="shared" ref="C70:C133" si="5">B70*W70</f>
        <v>0</v>
      </c>
    </row>
    <row r="71" spans="1:3" x14ac:dyDescent="0.25">
      <c r="A71" s="44" t="str">
        <f t="shared" si="4"/>
        <v>No Activity</v>
      </c>
      <c r="B71" s="44">
        <f t="shared" si="3"/>
        <v>1</v>
      </c>
      <c r="C71" s="44">
        <f t="shared" si="5"/>
        <v>0</v>
      </c>
    </row>
    <row r="72" spans="1:3" x14ac:dyDescent="0.25">
      <c r="A72" s="44" t="str">
        <f t="shared" si="4"/>
        <v>No Activity</v>
      </c>
      <c r="B72" s="44">
        <f t="shared" si="3"/>
        <v>1</v>
      </c>
      <c r="C72" s="44">
        <f t="shared" si="5"/>
        <v>0</v>
      </c>
    </row>
    <row r="73" spans="1:3" x14ac:dyDescent="0.25">
      <c r="A73" s="44" t="str">
        <f t="shared" si="4"/>
        <v>No Activity</v>
      </c>
      <c r="B73" s="44">
        <f t="shared" si="3"/>
        <v>1</v>
      </c>
      <c r="C73" s="44">
        <f t="shared" si="5"/>
        <v>0</v>
      </c>
    </row>
    <row r="74" spans="1:3" x14ac:dyDescent="0.25">
      <c r="A74" s="44" t="str">
        <f t="shared" si="4"/>
        <v>No Activity</v>
      </c>
      <c r="B74" s="44">
        <f t="shared" si="3"/>
        <v>1</v>
      </c>
      <c r="C74" s="44">
        <f t="shared" si="5"/>
        <v>0</v>
      </c>
    </row>
    <row r="75" spans="1:3" x14ac:dyDescent="0.25">
      <c r="A75" s="44" t="str">
        <f t="shared" si="4"/>
        <v>No Activity</v>
      </c>
      <c r="B75" s="44">
        <f t="shared" si="3"/>
        <v>1</v>
      </c>
      <c r="C75" s="44">
        <f t="shared" si="5"/>
        <v>0</v>
      </c>
    </row>
    <row r="76" spans="1:3" x14ac:dyDescent="0.25">
      <c r="A76" s="44" t="str">
        <f t="shared" si="4"/>
        <v>No Activity</v>
      </c>
      <c r="B76" s="44">
        <f t="shared" si="3"/>
        <v>1</v>
      </c>
      <c r="C76" s="44">
        <f t="shared" si="5"/>
        <v>0</v>
      </c>
    </row>
    <row r="77" spans="1:3" x14ac:dyDescent="0.25">
      <c r="A77" s="44" t="str">
        <f t="shared" si="4"/>
        <v>No Activity</v>
      </c>
      <c r="B77" s="44">
        <f t="shared" si="3"/>
        <v>1</v>
      </c>
      <c r="C77" s="44">
        <f t="shared" si="5"/>
        <v>0</v>
      </c>
    </row>
    <row r="78" spans="1:3" x14ac:dyDescent="0.25">
      <c r="A78" s="44" t="str">
        <f t="shared" si="4"/>
        <v>No Activity</v>
      </c>
      <c r="B78" s="44">
        <f t="shared" si="3"/>
        <v>1</v>
      </c>
      <c r="C78" s="44">
        <f t="shared" si="5"/>
        <v>0</v>
      </c>
    </row>
    <row r="79" spans="1:3" x14ac:dyDescent="0.25">
      <c r="A79" s="44" t="str">
        <f t="shared" si="4"/>
        <v>No Activity</v>
      </c>
      <c r="B79" s="44">
        <f t="shared" si="3"/>
        <v>1</v>
      </c>
      <c r="C79" s="44">
        <f t="shared" si="5"/>
        <v>0</v>
      </c>
    </row>
    <row r="80" spans="1:3" x14ac:dyDescent="0.25">
      <c r="A80" s="44" t="str">
        <f t="shared" si="4"/>
        <v>No Activity</v>
      </c>
      <c r="B80" s="44">
        <f t="shared" ref="B80:B143" si="6">(YEAR(Q80)-YEAR(P80))*12+MONTH(Q80)-MONTH(P80)+1</f>
        <v>1</v>
      </c>
      <c r="C80" s="44">
        <f t="shared" si="5"/>
        <v>0</v>
      </c>
    </row>
    <row r="81" spans="1:3" x14ac:dyDescent="0.25">
      <c r="A81" s="44" t="str">
        <f t="shared" si="4"/>
        <v>No Activity</v>
      </c>
      <c r="B81" s="44">
        <f t="shared" si="6"/>
        <v>1</v>
      </c>
      <c r="C81" s="44">
        <f t="shared" si="5"/>
        <v>0</v>
      </c>
    </row>
    <row r="82" spans="1:3" x14ac:dyDescent="0.25">
      <c r="A82" s="44" t="str">
        <f t="shared" si="4"/>
        <v>No Activity</v>
      </c>
      <c r="B82" s="44">
        <f t="shared" si="6"/>
        <v>1</v>
      </c>
      <c r="C82" s="44">
        <f t="shared" si="5"/>
        <v>0</v>
      </c>
    </row>
    <row r="83" spans="1:3" x14ac:dyDescent="0.25">
      <c r="A83" s="44" t="str">
        <f t="shared" si="4"/>
        <v>No Activity</v>
      </c>
      <c r="B83" s="44">
        <f t="shared" si="6"/>
        <v>1</v>
      </c>
      <c r="C83" s="44">
        <f t="shared" si="5"/>
        <v>0</v>
      </c>
    </row>
    <row r="84" spans="1:3" x14ac:dyDescent="0.25">
      <c r="A84" s="44" t="str">
        <f t="shared" si="4"/>
        <v>No Activity</v>
      </c>
      <c r="B84" s="44">
        <f t="shared" si="6"/>
        <v>1</v>
      </c>
      <c r="C84" s="44">
        <f t="shared" si="5"/>
        <v>0</v>
      </c>
    </row>
    <row r="85" spans="1:3" x14ac:dyDescent="0.25">
      <c r="A85" s="44" t="str">
        <f t="shared" si="4"/>
        <v>No Activity</v>
      </c>
      <c r="B85" s="44">
        <f t="shared" si="6"/>
        <v>1</v>
      </c>
      <c r="C85" s="44">
        <f t="shared" si="5"/>
        <v>0</v>
      </c>
    </row>
    <row r="86" spans="1:3" x14ac:dyDescent="0.25">
      <c r="A86" s="44" t="str">
        <f t="shared" si="4"/>
        <v>No Activity</v>
      </c>
      <c r="B86" s="44">
        <f t="shared" si="6"/>
        <v>1</v>
      </c>
      <c r="C86" s="44">
        <f t="shared" si="5"/>
        <v>0</v>
      </c>
    </row>
    <row r="87" spans="1:3" x14ac:dyDescent="0.25">
      <c r="A87" s="44" t="str">
        <f t="shared" si="4"/>
        <v>No Activity</v>
      </c>
      <c r="B87" s="44">
        <f t="shared" si="6"/>
        <v>1</v>
      </c>
      <c r="C87" s="44">
        <f t="shared" si="5"/>
        <v>0</v>
      </c>
    </row>
    <row r="88" spans="1:3" x14ac:dyDescent="0.25">
      <c r="A88" s="44" t="str">
        <f t="shared" si="4"/>
        <v>No Activity</v>
      </c>
      <c r="B88" s="44">
        <f t="shared" si="6"/>
        <v>1</v>
      </c>
      <c r="C88" s="44">
        <f t="shared" si="5"/>
        <v>0</v>
      </c>
    </row>
    <row r="89" spans="1:3" x14ac:dyDescent="0.25">
      <c r="A89" s="44" t="str">
        <f t="shared" si="4"/>
        <v>No Activity</v>
      </c>
      <c r="B89" s="44">
        <f t="shared" si="6"/>
        <v>1</v>
      </c>
      <c r="C89" s="44">
        <f t="shared" si="5"/>
        <v>0</v>
      </c>
    </row>
    <row r="90" spans="1:3" x14ac:dyDescent="0.25">
      <c r="A90" s="44" t="str">
        <f t="shared" si="4"/>
        <v>No Activity</v>
      </c>
      <c r="B90" s="44">
        <f t="shared" si="6"/>
        <v>1</v>
      </c>
      <c r="C90" s="44">
        <f t="shared" si="5"/>
        <v>0</v>
      </c>
    </row>
    <row r="91" spans="1:3" x14ac:dyDescent="0.25">
      <c r="A91" s="44" t="str">
        <f t="shared" si="4"/>
        <v>No Activity</v>
      </c>
      <c r="B91" s="44">
        <f t="shared" si="6"/>
        <v>1</v>
      </c>
      <c r="C91" s="44">
        <f t="shared" si="5"/>
        <v>0</v>
      </c>
    </row>
    <row r="92" spans="1:3" x14ac:dyDescent="0.25">
      <c r="A92" s="44" t="str">
        <f t="shared" si="4"/>
        <v>No Activity</v>
      </c>
      <c r="B92" s="44">
        <f t="shared" si="6"/>
        <v>1</v>
      </c>
      <c r="C92" s="44">
        <f t="shared" si="5"/>
        <v>0</v>
      </c>
    </row>
    <row r="93" spans="1:3" x14ac:dyDescent="0.25">
      <c r="A93" s="44" t="str">
        <f t="shared" si="4"/>
        <v>No Activity</v>
      </c>
      <c r="B93" s="44">
        <f t="shared" si="6"/>
        <v>1</v>
      </c>
      <c r="C93" s="44">
        <f t="shared" si="5"/>
        <v>0</v>
      </c>
    </row>
    <row r="94" spans="1:3" x14ac:dyDescent="0.25">
      <c r="A94" s="44" t="str">
        <f t="shared" si="4"/>
        <v>No Activity</v>
      </c>
      <c r="B94" s="44">
        <f t="shared" si="6"/>
        <v>1</v>
      </c>
      <c r="C94" s="44">
        <f t="shared" si="5"/>
        <v>0</v>
      </c>
    </row>
    <row r="95" spans="1:3" x14ac:dyDescent="0.25">
      <c r="A95" s="44" t="str">
        <f t="shared" si="4"/>
        <v>No Activity</v>
      </c>
      <c r="B95" s="44">
        <f t="shared" si="6"/>
        <v>1</v>
      </c>
      <c r="C95" s="44">
        <f t="shared" si="5"/>
        <v>0</v>
      </c>
    </row>
    <row r="96" spans="1:3" x14ac:dyDescent="0.25">
      <c r="A96" s="44" t="str">
        <f t="shared" si="4"/>
        <v>No Activity</v>
      </c>
      <c r="B96" s="44">
        <f t="shared" si="6"/>
        <v>1</v>
      </c>
      <c r="C96" s="44">
        <f t="shared" si="5"/>
        <v>0</v>
      </c>
    </row>
    <row r="97" spans="1:3" x14ac:dyDescent="0.25">
      <c r="A97" s="44" t="str">
        <f t="shared" si="4"/>
        <v>No Activity</v>
      </c>
      <c r="B97" s="44">
        <f t="shared" si="6"/>
        <v>1</v>
      </c>
      <c r="C97" s="44">
        <f t="shared" si="5"/>
        <v>0</v>
      </c>
    </row>
    <row r="98" spans="1:3" x14ac:dyDescent="0.25">
      <c r="A98" s="44" t="str">
        <f t="shared" si="4"/>
        <v>No Activity</v>
      </c>
      <c r="B98" s="44">
        <f t="shared" si="6"/>
        <v>1</v>
      </c>
      <c r="C98" s="44">
        <f t="shared" si="5"/>
        <v>0</v>
      </c>
    </row>
    <row r="99" spans="1:3" x14ac:dyDescent="0.25">
      <c r="A99" s="44" t="str">
        <f t="shared" si="4"/>
        <v>No Activity</v>
      </c>
      <c r="B99" s="44">
        <f t="shared" si="6"/>
        <v>1</v>
      </c>
      <c r="C99" s="44">
        <f t="shared" si="5"/>
        <v>0</v>
      </c>
    </row>
    <row r="100" spans="1:3" x14ac:dyDescent="0.25">
      <c r="A100" s="44" t="str">
        <f t="shared" si="4"/>
        <v>No Activity</v>
      </c>
      <c r="B100" s="44">
        <f t="shared" si="6"/>
        <v>1</v>
      </c>
      <c r="C100" s="44">
        <f t="shared" si="5"/>
        <v>0</v>
      </c>
    </row>
    <row r="101" spans="1:3" x14ac:dyDescent="0.25">
      <c r="A101" s="44" t="str">
        <f t="shared" si="4"/>
        <v>No Activity</v>
      </c>
      <c r="B101" s="44">
        <f t="shared" si="6"/>
        <v>1</v>
      </c>
      <c r="C101" s="44">
        <f t="shared" si="5"/>
        <v>0</v>
      </c>
    </row>
    <row r="102" spans="1:3" x14ac:dyDescent="0.25">
      <c r="A102" s="44" t="str">
        <f t="shared" si="4"/>
        <v>No Activity</v>
      </c>
      <c r="B102" s="44">
        <f t="shared" si="6"/>
        <v>1</v>
      </c>
      <c r="C102" s="44">
        <f t="shared" si="5"/>
        <v>0</v>
      </c>
    </row>
    <row r="103" spans="1:3" x14ac:dyDescent="0.25">
      <c r="A103" s="44" t="str">
        <f t="shared" si="4"/>
        <v>No Activity</v>
      </c>
      <c r="B103" s="44">
        <f t="shared" si="6"/>
        <v>1</v>
      </c>
      <c r="C103" s="44">
        <f t="shared" si="5"/>
        <v>0</v>
      </c>
    </row>
    <row r="104" spans="1:3" x14ac:dyDescent="0.25">
      <c r="A104" s="44" t="str">
        <f t="shared" si="4"/>
        <v>No Activity</v>
      </c>
      <c r="B104" s="44">
        <f t="shared" si="6"/>
        <v>1</v>
      </c>
      <c r="C104" s="44">
        <f t="shared" si="5"/>
        <v>0</v>
      </c>
    </row>
    <row r="105" spans="1:3" x14ac:dyDescent="0.25">
      <c r="A105" s="44" t="str">
        <f t="shared" si="4"/>
        <v>No Activity</v>
      </c>
      <c r="B105" s="44">
        <f t="shared" si="6"/>
        <v>1</v>
      </c>
      <c r="C105" s="44">
        <f t="shared" si="5"/>
        <v>0</v>
      </c>
    </row>
    <row r="106" spans="1:3" x14ac:dyDescent="0.25">
      <c r="A106" s="44" t="str">
        <f t="shared" si="4"/>
        <v>No Activity</v>
      </c>
      <c r="B106" s="44">
        <f t="shared" si="6"/>
        <v>1</v>
      </c>
      <c r="C106" s="44">
        <f t="shared" si="5"/>
        <v>0</v>
      </c>
    </row>
    <row r="107" spans="1:3" x14ac:dyDescent="0.25">
      <c r="A107" s="44" t="str">
        <f t="shared" si="4"/>
        <v>No Activity</v>
      </c>
      <c r="B107" s="44">
        <f t="shared" si="6"/>
        <v>1</v>
      </c>
      <c r="C107" s="44">
        <f t="shared" si="5"/>
        <v>0</v>
      </c>
    </row>
    <row r="108" spans="1:3" x14ac:dyDescent="0.25">
      <c r="A108" s="44" t="str">
        <f t="shared" si="4"/>
        <v>No Activity</v>
      </c>
      <c r="B108" s="44">
        <f t="shared" si="6"/>
        <v>1</v>
      </c>
      <c r="C108" s="44">
        <f t="shared" si="5"/>
        <v>0</v>
      </c>
    </row>
    <row r="109" spans="1:3" x14ac:dyDescent="0.25">
      <c r="A109" s="44" t="str">
        <f t="shared" si="4"/>
        <v>No Activity</v>
      </c>
      <c r="B109" s="44">
        <f t="shared" si="6"/>
        <v>1</v>
      </c>
      <c r="C109" s="44">
        <f t="shared" si="5"/>
        <v>0</v>
      </c>
    </row>
    <row r="110" spans="1:3" x14ac:dyDescent="0.25">
      <c r="A110" s="44" t="str">
        <f t="shared" si="4"/>
        <v>No Activity</v>
      </c>
      <c r="B110" s="44">
        <f t="shared" si="6"/>
        <v>1</v>
      </c>
      <c r="C110" s="44">
        <f t="shared" si="5"/>
        <v>0</v>
      </c>
    </row>
    <row r="111" spans="1:3" x14ac:dyDescent="0.25">
      <c r="A111" s="44" t="str">
        <f t="shared" si="4"/>
        <v>No Activity</v>
      </c>
      <c r="B111" s="44">
        <f t="shared" si="6"/>
        <v>1</v>
      </c>
      <c r="C111" s="44">
        <f t="shared" si="5"/>
        <v>0</v>
      </c>
    </row>
    <row r="112" spans="1:3" x14ac:dyDescent="0.25">
      <c r="A112" s="44" t="str">
        <f t="shared" si="4"/>
        <v>No Activity</v>
      </c>
      <c r="B112" s="44">
        <f t="shared" si="6"/>
        <v>1</v>
      </c>
      <c r="C112" s="44">
        <f t="shared" si="5"/>
        <v>0</v>
      </c>
    </row>
    <row r="113" spans="1:3" x14ac:dyDescent="0.25">
      <c r="A113" s="44" t="str">
        <f t="shared" si="4"/>
        <v>No Activity</v>
      </c>
      <c r="B113" s="44">
        <f t="shared" si="6"/>
        <v>1</v>
      </c>
      <c r="C113" s="44">
        <f t="shared" si="5"/>
        <v>0</v>
      </c>
    </row>
    <row r="114" spans="1:3" x14ac:dyDescent="0.25">
      <c r="A114" s="44" t="str">
        <f t="shared" si="4"/>
        <v>No Activity</v>
      </c>
      <c r="B114" s="44">
        <f t="shared" si="6"/>
        <v>1</v>
      </c>
      <c r="C114" s="44">
        <f t="shared" si="5"/>
        <v>0</v>
      </c>
    </row>
    <row r="115" spans="1:3" x14ac:dyDescent="0.25">
      <c r="A115" s="44" t="str">
        <f t="shared" si="4"/>
        <v>No Activity</v>
      </c>
      <c r="B115" s="44">
        <f t="shared" si="6"/>
        <v>1</v>
      </c>
      <c r="C115" s="44">
        <f t="shared" si="5"/>
        <v>0</v>
      </c>
    </row>
    <row r="116" spans="1:3" x14ac:dyDescent="0.25">
      <c r="A116" s="44" t="str">
        <f t="shared" si="4"/>
        <v>No Activity</v>
      </c>
      <c r="B116" s="44">
        <f t="shared" si="6"/>
        <v>1</v>
      </c>
      <c r="C116" s="44">
        <f t="shared" si="5"/>
        <v>0</v>
      </c>
    </row>
    <row r="117" spans="1:3" x14ac:dyDescent="0.25">
      <c r="A117" s="44" t="str">
        <f t="shared" si="4"/>
        <v>No Activity</v>
      </c>
      <c r="B117" s="44">
        <f t="shared" si="6"/>
        <v>1</v>
      </c>
      <c r="C117" s="44">
        <f t="shared" si="5"/>
        <v>0</v>
      </c>
    </row>
    <row r="118" spans="1:3" x14ac:dyDescent="0.25">
      <c r="A118" s="44" t="str">
        <f t="shared" si="4"/>
        <v>No Activity</v>
      </c>
      <c r="B118" s="44">
        <f t="shared" si="6"/>
        <v>1</v>
      </c>
      <c r="C118" s="44">
        <f t="shared" si="5"/>
        <v>0</v>
      </c>
    </row>
    <row r="119" spans="1:3" x14ac:dyDescent="0.25">
      <c r="A119" s="44" t="str">
        <f t="shared" si="4"/>
        <v>No Activity</v>
      </c>
      <c r="B119" s="44">
        <f t="shared" si="6"/>
        <v>1</v>
      </c>
      <c r="C119" s="44">
        <f t="shared" si="5"/>
        <v>0</v>
      </c>
    </row>
    <row r="120" spans="1:3" x14ac:dyDescent="0.25">
      <c r="A120" s="44" t="str">
        <f t="shared" si="4"/>
        <v>No Activity</v>
      </c>
      <c r="B120" s="44">
        <f t="shared" si="6"/>
        <v>1</v>
      </c>
      <c r="C120" s="44">
        <f t="shared" si="5"/>
        <v>0</v>
      </c>
    </row>
    <row r="121" spans="1:3" x14ac:dyDescent="0.25">
      <c r="A121" s="44" t="str">
        <f t="shared" si="4"/>
        <v>No Activity</v>
      </c>
      <c r="B121" s="44">
        <f t="shared" si="6"/>
        <v>1</v>
      </c>
      <c r="C121" s="44">
        <f t="shared" si="5"/>
        <v>0</v>
      </c>
    </row>
    <row r="122" spans="1:3" x14ac:dyDescent="0.25">
      <c r="A122" s="44" t="str">
        <f t="shared" si="4"/>
        <v>No Activity</v>
      </c>
      <c r="B122" s="44">
        <f t="shared" si="6"/>
        <v>1</v>
      </c>
      <c r="C122" s="44">
        <f t="shared" si="5"/>
        <v>0</v>
      </c>
    </row>
    <row r="123" spans="1:3" x14ac:dyDescent="0.25">
      <c r="A123" s="44" t="str">
        <f t="shared" si="4"/>
        <v>No Activity</v>
      </c>
      <c r="B123" s="44">
        <f t="shared" si="6"/>
        <v>1</v>
      </c>
      <c r="C123" s="44">
        <f t="shared" si="5"/>
        <v>0</v>
      </c>
    </row>
    <row r="124" spans="1:3" x14ac:dyDescent="0.25">
      <c r="A124" s="44" t="str">
        <f t="shared" si="4"/>
        <v>No Activity</v>
      </c>
      <c r="B124" s="44">
        <f t="shared" si="6"/>
        <v>1</v>
      </c>
      <c r="C124" s="44">
        <f t="shared" si="5"/>
        <v>0</v>
      </c>
    </row>
    <row r="125" spans="1:3" x14ac:dyDescent="0.25">
      <c r="A125" s="44" t="str">
        <f t="shared" si="4"/>
        <v>No Activity</v>
      </c>
      <c r="B125" s="44">
        <f t="shared" si="6"/>
        <v>1</v>
      </c>
      <c r="C125" s="44">
        <f t="shared" si="5"/>
        <v>0</v>
      </c>
    </row>
    <row r="126" spans="1:3" x14ac:dyDescent="0.25">
      <c r="A126" s="44" t="str">
        <f t="shared" si="4"/>
        <v>No Activity</v>
      </c>
      <c r="B126" s="44">
        <f t="shared" si="6"/>
        <v>1</v>
      </c>
      <c r="C126" s="44">
        <f t="shared" si="5"/>
        <v>0</v>
      </c>
    </row>
    <row r="127" spans="1:3" x14ac:dyDescent="0.25">
      <c r="A127" s="44" t="str">
        <f t="shared" si="4"/>
        <v>No Activity</v>
      </c>
      <c r="B127" s="44">
        <f t="shared" si="6"/>
        <v>1</v>
      </c>
      <c r="C127" s="44">
        <f t="shared" si="5"/>
        <v>0</v>
      </c>
    </row>
    <row r="128" spans="1:3" x14ac:dyDescent="0.25">
      <c r="A128" s="44" t="str">
        <f t="shared" si="4"/>
        <v>No Activity</v>
      </c>
      <c r="B128" s="44">
        <f t="shared" si="6"/>
        <v>1</v>
      </c>
      <c r="C128" s="44">
        <f t="shared" si="5"/>
        <v>0</v>
      </c>
    </row>
    <row r="129" spans="1:3" x14ac:dyDescent="0.25">
      <c r="A129" s="44" t="str">
        <f t="shared" si="4"/>
        <v>No Activity</v>
      </c>
      <c r="B129" s="44">
        <f t="shared" si="6"/>
        <v>1</v>
      </c>
      <c r="C129" s="44">
        <f t="shared" si="5"/>
        <v>0</v>
      </c>
    </row>
    <row r="130" spans="1:3" x14ac:dyDescent="0.25">
      <c r="A130" s="44" t="str">
        <f t="shared" si="4"/>
        <v>No Activity</v>
      </c>
      <c r="B130" s="44">
        <f t="shared" si="6"/>
        <v>1</v>
      </c>
      <c r="C130" s="44">
        <f t="shared" si="5"/>
        <v>0</v>
      </c>
    </row>
    <row r="131" spans="1:3" x14ac:dyDescent="0.25">
      <c r="A131" s="44" t="str">
        <f t="shared" si="4"/>
        <v>No Activity</v>
      </c>
      <c r="B131" s="44">
        <f t="shared" si="6"/>
        <v>1</v>
      </c>
      <c r="C131" s="44">
        <f t="shared" si="5"/>
        <v>0</v>
      </c>
    </row>
    <row r="132" spans="1:3" x14ac:dyDescent="0.25">
      <c r="A132" s="44" t="str">
        <f t="shared" si="4"/>
        <v>No Activity</v>
      </c>
      <c r="B132" s="44">
        <f t="shared" si="6"/>
        <v>1</v>
      </c>
      <c r="C132" s="44">
        <f t="shared" si="5"/>
        <v>0</v>
      </c>
    </row>
    <row r="133" spans="1:3" x14ac:dyDescent="0.25">
      <c r="A133" s="44" t="str">
        <f t="shared" si="4"/>
        <v>No Activity</v>
      </c>
      <c r="B133" s="44">
        <f t="shared" si="6"/>
        <v>1</v>
      </c>
      <c r="C133" s="44">
        <f t="shared" si="5"/>
        <v>0</v>
      </c>
    </row>
    <row r="134" spans="1:3" x14ac:dyDescent="0.25">
      <c r="A134" s="44" t="str">
        <f t="shared" ref="A134:A197" si="7">VLOOKUP(G134,DDEGL_USERS,2,FALSE)</f>
        <v>No Activity</v>
      </c>
      <c r="B134" s="44">
        <f t="shared" si="6"/>
        <v>1</v>
      </c>
      <c r="C134" s="44">
        <f t="shared" ref="C134:C197" si="8">B134*W134</f>
        <v>0</v>
      </c>
    </row>
    <row r="135" spans="1:3" x14ac:dyDescent="0.25">
      <c r="A135" s="44" t="str">
        <f t="shared" si="7"/>
        <v>No Activity</v>
      </c>
      <c r="B135" s="44">
        <f t="shared" si="6"/>
        <v>1</v>
      </c>
      <c r="C135" s="44">
        <f t="shared" si="8"/>
        <v>0</v>
      </c>
    </row>
    <row r="136" spans="1:3" x14ac:dyDescent="0.25">
      <c r="A136" s="44" t="str">
        <f t="shared" si="7"/>
        <v>No Activity</v>
      </c>
      <c r="B136" s="44">
        <f t="shared" si="6"/>
        <v>1</v>
      </c>
      <c r="C136" s="44">
        <f t="shared" si="8"/>
        <v>0</v>
      </c>
    </row>
    <row r="137" spans="1:3" x14ac:dyDescent="0.25">
      <c r="A137" s="44" t="str">
        <f t="shared" si="7"/>
        <v>No Activity</v>
      </c>
      <c r="B137" s="44">
        <f t="shared" si="6"/>
        <v>1</v>
      </c>
      <c r="C137" s="44">
        <f t="shared" si="8"/>
        <v>0</v>
      </c>
    </row>
    <row r="138" spans="1:3" x14ac:dyDescent="0.25">
      <c r="A138" s="44" t="str">
        <f t="shared" si="7"/>
        <v>No Activity</v>
      </c>
      <c r="B138" s="44">
        <f t="shared" si="6"/>
        <v>1</v>
      </c>
      <c r="C138" s="44">
        <f t="shared" si="8"/>
        <v>0</v>
      </c>
    </row>
    <row r="139" spans="1:3" x14ac:dyDescent="0.25">
      <c r="A139" s="44" t="str">
        <f t="shared" si="7"/>
        <v>No Activity</v>
      </c>
      <c r="B139" s="44">
        <f t="shared" si="6"/>
        <v>1</v>
      </c>
      <c r="C139" s="44">
        <f t="shared" si="8"/>
        <v>0</v>
      </c>
    </row>
    <row r="140" spans="1:3" x14ac:dyDescent="0.25">
      <c r="A140" s="44" t="str">
        <f t="shared" si="7"/>
        <v>No Activity</v>
      </c>
      <c r="B140" s="44">
        <f t="shared" si="6"/>
        <v>1</v>
      </c>
      <c r="C140" s="44">
        <f t="shared" si="8"/>
        <v>0</v>
      </c>
    </row>
    <row r="141" spans="1:3" x14ac:dyDescent="0.25">
      <c r="A141" s="44" t="str">
        <f t="shared" si="7"/>
        <v>No Activity</v>
      </c>
      <c r="B141" s="44">
        <f t="shared" si="6"/>
        <v>1</v>
      </c>
      <c r="C141" s="44">
        <f t="shared" si="8"/>
        <v>0</v>
      </c>
    </row>
    <row r="142" spans="1:3" x14ac:dyDescent="0.25">
      <c r="A142" s="44" t="str">
        <f t="shared" si="7"/>
        <v>No Activity</v>
      </c>
      <c r="B142" s="44">
        <f t="shared" si="6"/>
        <v>1</v>
      </c>
      <c r="C142" s="44">
        <f t="shared" si="8"/>
        <v>0</v>
      </c>
    </row>
    <row r="143" spans="1:3" x14ac:dyDescent="0.25">
      <c r="A143" s="44" t="str">
        <f t="shared" si="7"/>
        <v>No Activity</v>
      </c>
      <c r="B143" s="44">
        <f t="shared" si="6"/>
        <v>1</v>
      </c>
      <c r="C143" s="44">
        <f t="shared" si="8"/>
        <v>0</v>
      </c>
    </row>
    <row r="144" spans="1:3" x14ac:dyDescent="0.25">
      <c r="A144" s="44" t="str">
        <f t="shared" si="7"/>
        <v>No Activity</v>
      </c>
      <c r="B144" s="44">
        <f t="shared" ref="B144:B207" si="9">(YEAR(Q144)-YEAR(P144))*12+MONTH(Q144)-MONTH(P144)+1</f>
        <v>1</v>
      </c>
      <c r="C144" s="44">
        <f t="shared" si="8"/>
        <v>0</v>
      </c>
    </row>
    <row r="145" spans="1:3" x14ac:dyDescent="0.25">
      <c r="A145" s="44" t="str">
        <f t="shared" si="7"/>
        <v>No Activity</v>
      </c>
      <c r="B145" s="44">
        <f t="shared" si="9"/>
        <v>1</v>
      </c>
      <c r="C145" s="44">
        <f t="shared" si="8"/>
        <v>0</v>
      </c>
    </row>
    <row r="146" spans="1:3" x14ac:dyDescent="0.25">
      <c r="A146" s="44" t="str">
        <f t="shared" si="7"/>
        <v>No Activity</v>
      </c>
      <c r="B146" s="44">
        <f t="shared" si="9"/>
        <v>1</v>
      </c>
      <c r="C146" s="44">
        <f t="shared" si="8"/>
        <v>0</v>
      </c>
    </row>
    <row r="147" spans="1:3" x14ac:dyDescent="0.25">
      <c r="A147" s="44" t="str">
        <f t="shared" si="7"/>
        <v>No Activity</v>
      </c>
      <c r="B147" s="44">
        <f t="shared" si="9"/>
        <v>1</v>
      </c>
      <c r="C147" s="44">
        <f t="shared" si="8"/>
        <v>0</v>
      </c>
    </row>
    <row r="148" spans="1:3" x14ac:dyDescent="0.25">
      <c r="A148" s="44" t="str">
        <f t="shared" si="7"/>
        <v>No Activity</v>
      </c>
      <c r="B148" s="44">
        <f t="shared" si="9"/>
        <v>1</v>
      </c>
      <c r="C148" s="44">
        <f t="shared" si="8"/>
        <v>0</v>
      </c>
    </row>
    <row r="149" spans="1:3" x14ac:dyDescent="0.25">
      <c r="A149" s="44" t="str">
        <f t="shared" si="7"/>
        <v>No Activity</v>
      </c>
      <c r="B149" s="44">
        <f t="shared" si="9"/>
        <v>1</v>
      </c>
      <c r="C149" s="44">
        <f t="shared" si="8"/>
        <v>0</v>
      </c>
    </row>
    <row r="150" spans="1:3" x14ac:dyDescent="0.25">
      <c r="A150" s="44" t="str">
        <f t="shared" si="7"/>
        <v>No Activity</v>
      </c>
      <c r="B150" s="44">
        <f t="shared" si="9"/>
        <v>1</v>
      </c>
      <c r="C150" s="44">
        <f t="shared" si="8"/>
        <v>0</v>
      </c>
    </row>
    <row r="151" spans="1:3" x14ac:dyDescent="0.25">
      <c r="A151" s="44" t="str">
        <f t="shared" si="7"/>
        <v>No Activity</v>
      </c>
      <c r="B151" s="44">
        <f t="shared" si="9"/>
        <v>1</v>
      </c>
      <c r="C151" s="44">
        <f t="shared" si="8"/>
        <v>0</v>
      </c>
    </row>
    <row r="152" spans="1:3" x14ac:dyDescent="0.25">
      <c r="A152" s="44" t="str">
        <f t="shared" si="7"/>
        <v>No Activity</v>
      </c>
      <c r="B152" s="44">
        <f t="shared" si="9"/>
        <v>1</v>
      </c>
      <c r="C152" s="44">
        <f t="shared" si="8"/>
        <v>0</v>
      </c>
    </row>
    <row r="153" spans="1:3" x14ac:dyDescent="0.25">
      <c r="A153" s="44" t="str">
        <f t="shared" si="7"/>
        <v>No Activity</v>
      </c>
      <c r="B153" s="44">
        <f t="shared" si="9"/>
        <v>1</v>
      </c>
      <c r="C153" s="44">
        <f t="shared" si="8"/>
        <v>0</v>
      </c>
    </row>
    <row r="154" spans="1:3" x14ac:dyDescent="0.25">
      <c r="A154" s="44" t="str">
        <f t="shared" si="7"/>
        <v>No Activity</v>
      </c>
      <c r="B154" s="44">
        <f t="shared" si="9"/>
        <v>1</v>
      </c>
      <c r="C154" s="44">
        <f t="shared" si="8"/>
        <v>0</v>
      </c>
    </row>
    <row r="155" spans="1:3" x14ac:dyDescent="0.25">
      <c r="A155" s="44" t="str">
        <f t="shared" si="7"/>
        <v>No Activity</v>
      </c>
      <c r="B155" s="44">
        <f t="shared" si="9"/>
        <v>1</v>
      </c>
      <c r="C155" s="44">
        <f t="shared" si="8"/>
        <v>0</v>
      </c>
    </row>
    <row r="156" spans="1:3" x14ac:dyDescent="0.25">
      <c r="A156" s="44" t="str">
        <f t="shared" si="7"/>
        <v>No Activity</v>
      </c>
      <c r="B156" s="44">
        <f t="shared" si="9"/>
        <v>1</v>
      </c>
      <c r="C156" s="44">
        <f t="shared" si="8"/>
        <v>0</v>
      </c>
    </row>
    <row r="157" spans="1:3" x14ac:dyDescent="0.25">
      <c r="A157" s="44" t="str">
        <f t="shared" si="7"/>
        <v>No Activity</v>
      </c>
      <c r="B157" s="44">
        <f t="shared" si="9"/>
        <v>1</v>
      </c>
      <c r="C157" s="44">
        <f t="shared" si="8"/>
        <v>0</v>
      </c>
    </row>
    <row r="158" spans="1:3" x14ac:dyDescent="0.25">
      <c r="A158" s="44" t="str">
        <f t="shared" si="7"/>
        <v>No Activity</v>
      </c>
      <c r="B158" s="44">
        <f t="shared" si="9"/>
        <v>1</v>
      </c>
      <c r="C158" s="44">
        <f t="shared" si="8"/>
        <v>0</v>
      </c>
    </row>
    <row r="159" spans="1:3" x14ac:dyDescent="0.25">
      <c r="A159" s="44" t="str">
        <f t="shared" si="7"/>
        <v>No Activity</v>
      </c>
      <c r="B159" s="44">
        <f t="shared" si="9"/>
        <v>1</v>
      </c>
      <c r="C159" s="44">
        <f t="shared" si="8"/>
        <v>0</v>
      </c>
    </row>
    <row r="160" spans="1:3" x14ac:dyDescent="0.25">
      <c r="A160" s="44" t="str">
        <f t="shared" si="7"/>
        <v>No Activity</v>
      </c>
      <c r="B160" s="44">
        <f t="shared" si="9"/>
        <v>1</v>
      </c>
      <c r="C160" s="44">
        <f t="shared" si="8"/>
        <v>0</v>
      </c>
    </row>
    <row r="161" spans="1:3" x14ac:dyDescent="0.25">
      <c r="A161" s="44" t="str">
        <f t="shared" si="7"/>
        <v>No Activity</v>
      </c>
      <c r="B161" s="44">
        <f t="shared" si="9"/>
        <v>1</v>
      </c>
      <c r="C161" s="44">
        <f t="shared" si="8"/>
        <v>0</v>
      </c>
    </row>
    <row r="162" spans="1:3" x14ac:dyDescent="0.25">
      <c r="A162" s="44" t="str">
        <f t="shared" si="7"/>
        <v>No Activity</v>
      </c>
      <c r="B162" s="44">
        <f t="shared" si="9"/>
        <v>1</v>
      </c>
      <c r="C162" s="44">
        <f t="shared" si="8"/>
        <v>0</v>
      </c>
    </row>
    <row r="163" spans="1:3" x14ac:dyDescent="0.25">
      <c r="A163" s="44" t="str">
        <f t="shared" si="7"/>
        <v>No Activity</v>
      </c>
      <c r="B163" s="44">
        <f t="shared" si="9"/>
        <v>1</v>
      </c>
      <c r="C163" s="44">
        <f t="shared" si="8"/>
        <v>0</v>
      </c>
    </row>
    <row r="164" spans="1:3" x14ac:dyDescent="0.25">
      <c r="A164" s="44" t="str">
        <f t="shared" si="7"/>
        <v>No Activity</v>
      </c>
      <c r="B164" s="44">
        <f t="shared" si="9"/>
        <v>1</v>
      </c>
      <c r="C164" s="44">
        <f t="shared" si="8"/>
        <v>0</v>
      </c>
    </row>
    <row r="165" spans="1:3" x14ac:dyDescent="0.25">
      <c r="A165" s="44" t="str">
        <f t="shared" si="7"/>
        <v>No Activity</v>
      </c>
      <c r="B165" s="44">
        <f t="shared" si="9"/>
        <v>1</v>
      </c>
      <c r="C165" s="44">
        <f t="shared" si="8"/>
        <v>0</v>
      </c>
    </row>
    <row r="166" spans="1:3" x14ac:dyDescent="0.25">
      <c r="A166" s="44" t="str">
        <f t="shared" si="7"/>
        <v>No Activity</v>
      </c>
      <c r="B166" s="44">
        <f t="shared" si="9"/>
        <v>1</v>
      </c>
      <c r="C166" s="44">
        <f t="shared" si="8"/>
        <v>0</v>
      </c>
    </row>
    <row r="167" spans="1:3" x14ac:dyDescent="0.25">
      <c r="A167" s="44" t="str">
        <f t="shared" si="7"/>
        <v>No Activity</v>
      </c>
      <c r="B167" s="44">
        <f t="shared" si="9"/>
        <v>1</v>
      </c>
      <c r="C167" s="44">
        <f t="shared" si="8"/>
        <v>0</v>
      </c>
    </row>
    <row r="168" spans="1:3" x14ac:dyDescent="0.25">
      <c r="A168" s="44" t="str">
        <f t="shared" si="7"/>
        <v>No Activity</v>
      </c>
      <c r="B168" s="44">
        <f t="shared" si="9"/>
        <v>1</v>
      </c>
      <c r="C168" s="44">
        <f t="shared" si="8"/>
        <v>0</v>
      </c>
    </row>
    <row r="169" spans="1:3" x14ac:dyDescent="0.25">
      <c r="A169" s="44" t="str">
        <f t="shared" si="7"/>
        <v>No Activity</v>
      </c>
      <c r="B169" s="44">
        <f t="shared" si="9"/>
        <v>1</v>
      </c>
      <c r="C169" s="44">
        <f t="shared" si="8"/>
        <v>0</v>
      </c>
    </row>
    <row r="170" spans="1:3" x14ac:dyDescent="0.25">
      <c r="A170" s="44" t="str">
        <f t="shared" si="7"/>
        <v>No Activity</v>
      </c>
      <c r="B170" s="44">
        <f t="shared" si="9"/>
        <v>1</v>
      </c>
      <c r="C170" s="44">
        <f t="shared" si="8"/>
        <v>0</v>
      </c>
    </row>
    <row r="171" spans="1:3" x14ac:dyDescent="0.25">
      <c r="A171" s="44" t="str">
        <f t="shared" si="7"/>
        <v>No Activity</v>
      </c>
      <c r="B171" s="44">
        <f t="shared" si="9"/>
        <v>1</v>
      </c>
      <c r="C171" s="44">
        <f t="shared" si="8"/>
        <v>0</v>
      </c>
    </row>
    <row r="172" spans="1:3" x14ac:dyDescent="0.25">
      <c r="A172" s="44" t="str">
        <f t="shared" si="7"/>
        <v>No Activity</v>
      </c>
      <c r="B172" s="44">
        <f t="shared" si="9"/>
        <v>1</v>
      </c>
      <c r="C172" s="44">
        <f t="shared" si="8"/>
        <v>0</v>
      </c>
    </row>
    <row r="173" spans="1:3" x14ac:dyDescent="0.25">
      <c r="A173" s="44" t="str">
        <f t="shared" si="7"/>
        <v>No Activity</v>
      </c>
      <c r="B173" s="44">
        <f t="shared" si="9"/>
        <v>1</v>
      </c>
      <c r="C173" s="44">
        <f t="shared" si="8"/>
        <v>0</v>
      </c>
    </row>
    <row r="174" spans="1:3" x14ac:dyDescent="0.25">
      <c r="A174" s="44" t="str">
        <f t="shared" si="7"/>
        <v>No Activity</v>
      </c>
      <c r="B174" s="44">
        <f t="shared" si="9"/>
        <v>1</v>
      </c>
      <c r="C174" s="44">
        <f t="shared" si="8"/>
        <v>0</v>
      </c>
    </row>
    <row r="175" spans="1:3" x14ac:dyDescent="0.25">
      <c r="A175" s="44" t="str">
        <f t="shared" si="7"/>
        <v>No Activity</v>
      </c>
      <c r="B175" s="44">
        <f t="shared" si="9"/>
        <v>1</v>
      </c>
      <c r="C175" s="44">
        <f t="shared" si="8"/>
        <v>0</v>
      </c>
    </row>
    <row r="176" spans="1:3" x14ac:dyDescent="0.25">
      <c r="A176" s="44" t="str">
        <f t="shared" si="7"/>
        <v>No Activity</v>
      </c>
      <c r="B176" s="44">
        <f t="shared" si="9"/>
        <v>1</v>
      </c>
      <c r="C176" s="44">
        <f t="shared" si="8"/>
        <v>0</v>
      </c>
    </row>
    <row r="177" spans="1:3" x14ac:dyDescent="0.25">
      <c r="A177" s="44" t="str">
        <f t="shared" si="7"/>
        <v>No Activity</v>
      </c>
      <c r="B177" s="44">
        <f t="shared" si="9"/>
        <v>1</v>
      </c>
      <c r="C177" s="44">
        <f t="shared" si="8"/>
        <v>0</v>
      </c>
    </row>
    <row r="178" spans="1:3" x14ac:dyDescent="0.25">
      <c r="A178" s="44" t="str">
        <f t="shared" si="7"/>
        <v>No Activity</v>
      </c>
      <c r="B178" s="44">
        <f t="shared" si="9"/>
        <v>1</v>
      </c>
      <c r="C178" s="44">
        <f t="shared" si="8"/>
        <v>0</v>
      </c>
    </row>
    <row r="179" spans="1:3" x14ac:dyDescent="0.25">
      <c r="A179" s="44" t="str">
        <f t="shared" si="7"/>
        <v>No Activity</v>
      </c>
      <c r="B179" s="44">
        <f t="shared" si="9"/>
        <v>1</v>
      </c>
      <c r="C179" s="44">
        <f t="shared" si="8"/>
        <v>0</v>
      </c>
    </row>
    <row r="180" spans="1:3" x14ac:dyDescent="0.25">
      <c r="A180" s="44" t="str">
        <f t="shared" si="7"/>
        <v>No Activity</v>
      </c>
      <c r="B180" s="44">
        <f t="shared" si="9"/>
        <v>1</v>
      </c>
      <c r="C180" s="44">
        <f t="shared" si="8"/>
        <v>0</v>
      </c>
    </row>
    <row r="181" spans="1:3" x14ac:dyDescent="0.25">
      <c r="A181" s="44" t="str">
        <f t="shared" si="7"/>
        <v>No Activity</v>
      </c>
      <c r="B181" s="44">
        <f t="shared" si="9"/>
        <v>1</v>
      </c>
      <c r="C181" s="44">
        <f t="shared" si="8"/>
        <v>0</v>
      </c>
    </row>
    <row r="182" spans="1:3" x14ac:dyDescent="0.25">
      <c r="A182" s="44" t="str">
        <f t="shared" si="7"/>
        <v>No Activity</v>
      </c>
      <c r="B182" s="44">
        <f t="shared" si="9"/>
        <v>1</v>
      </c>
      <c r="C182" s="44">
        <f t="shared" si="8"/>
        <v>0</v>
      </c>
    </row>
    <row r="183" spans="1:3" x14ac:dyDescent="0.25">
      <c r="A183" s="44" t="str">
        <f t="shared" si="7"/>
        <v>No Activity</v>
      </c>
      <c r="B183" s="44">
        <f t="shared" si="9"/>
        <v>1</v>
      </c>
      <c r="C183" s="44">
        <f t="shared" si="8"/>
        <v>0</v>
      </c>
    </row>
    <row r="184" spans="1:3" x14ac:dyDescent="0.25">
      <c r="A184" s="44" t="str">
        <f t="shared" si="7"/>
        <v>No Activity</v>
      </c>
      <c r="B184" s="44">
        <f t="shared" si="9"/>
        <v>1</v>
      </c>
      <c r="C184" s="44">
        <f t="shared" si="8"/>
        <v>0</v>
      </c>
    </row>
    <row r="185" spans="1:3" x14ac:dyDescent="0.25">
      <c r="A185" s="44" t="str">
        <f t="shared" si="7"/>
        <v>No Activity</v>
      </c>
      <c r="B185" s="44">
        <f t="shared" si="9"/>
        <v>1</v>
      </c>
      <c r="C185" s="44">
        <f t="shared" si="8"/>
        <v>0</v>
      </c>
    </row>
    <row r="186" spans="1:3" x14ac:dyDescent="0.25">
      <c r="A186" s="44" t="str">
        <f t="shared" si="7"/>
        <v>No Activity</v>
      </c>
      <c r="B186" s="44">
        <f t="shared" si="9"/>
        <v>1</v>
      </c>
      <c r="C186" s="44">
        <f t="shared" si="8"/>
        <v>0</v>
      </c>
    </row>
    <row r="187" spans="1:3" x14ac:dyDescent="0.25">
      <c r="A187" s="44" t="str">
        <f t="shared" si="7"/>
        <v>No Activity</v>
      </c>
      <c r="B187" s="44">
        <f t="shared" si="9"/>
        <v>1</v>
      </c>
      <c r="C187" s="44">
        <f t="shared" si="8"/>
        <v>0</v>
      </c>
    </row>
    <row r="188" spans="1:3" x14ac:dyDescent="0.25">
      <c r="A188" s="44" t="str">
        <f t="shared" si="7"/>
        <v>No Activity</v>
      </c>
      <c r="B188" s="44">
        <f t="shared" si="9"/>
        <v>1</v>
      </c>
      <c r="C188" s="44">
        <f t="shared" si="8"/>
        <v>0</v>
      </c>
    </row>
    <row r="189" spans="1:3" x14ac:dyDescent="0.25">
      <c r="A189" s="44" t="str">
        <f t="shared" si="7"/>
        <v>No Activity</v>
      </c>
      <c r="B189" s="44">
        <f t="shared" si="9"/>
        <v>1</v>
      </c>
      <c r="C189" s="44">
        <f t="shared" si="8"/>
        <v>0</v>
      </c>
    </row>
    <row r="190" spans="1:3" x14ac:dyDescent="0.25">
      <c r="A190" s="44" t="str">
        <f t="shared" si="7"/>
        <v>No Activity</v>
      </c>
      <c r="B190" s="44">
        <f t="shared" si="9"/>
        <v>1</v>
      </c>
      <c r="C190" s="44">
        <f t="shared" si="8"/>
        <v>0</v>
      </c>
    </row>
    <row r="191" spans="1:3" x14ac:dyDescent="0.25">
      <c r="A191" s="44" t="str">
        <f t="shared" si="7"/>
        <v>No Activity</v>
      </c>
      <c r="B191" s="44">
        <f t="shared" si="9"/>
        <v>1</v>
      </c>
      <c r="C191" s="44">
        <f t="shared" si="8"/>
        <v>0</v>
      </c>
    </row>
    <row r="192" spans="1:3" x14ac:dyDescent="0.25">
      <c r="A192" s="44" t="str">
        <f t="shared" si="7"/>
        <v>No Activity</v>
      </c>
      <c r="B192" s="44">
        <f t="shared" si="9"/>
        <v>1</v>
      </c>
      <c r="C192" s="44">
        <f t="shared" si="8"/>
        <v>0</v>
      </c>
    </row>
    <row r="193" spans="1:3" x14ac:dyDescent="0.25">
      <c r="A193" s="44" t="str">
        <f t="shared" si="7"/>
        <v>No Activity</v>
      </c>
      <c r="B193" s="44">
        <f t="shared" si="9"/>
        <v>1</v>
      </c>
      <c r="C193" s="44">
        <f t="shared" si="8"/>
        <v>0</v>
      </c>
    </row>
    <row r="194" spans="1:3" x14ac:dyDescent="0.25">
      <c r="A194" s="44" t="str">
        <f t="shared" si="7"/>
        <v>No Activity</v>
      </c>
      <c r="B194" s="44">
        <f t="shared" si="9"/>
        <v>1</v>
      </c>
      <c r="C194" s="44">
        <f t="shared" si="8"/>
        <v>0</v>
      </c>
    </row>
    <row r="195" spans="1:3" x14ac:dyDescent="0.25">
      <c r="A195" s="44" t="str">
        <f t="shared" si="7"/>
        <v>No Activity</v>
      </c>
      <c r="B195" s="44">
        <f t="shared" si="9"/>
        <v>1</v>
      </c>
      <c r="C195" s="44">
        <f t="shared" si="8"/>
        <v>0</v>
      </c>
    </row>
    <row r="196" spans="1:3" x14ac:dyDescent="0.25">
      <c r="A196" s="44" t="str">
        <f t="shared" si="7"/>
        <v>No Activity</v>
      </c>
      <c r="B196" s="44">
        <f t="shared" si="9"/>
        <v>1</v>
      </c>
      <c r="C196" s="44">
        <f t="shared" si="8"/>
        <v>0</v>
      </c>
    </row>
    <row r="197" spans="1:3" x14ac:dyDescent="0.25">
      <c r="A197" s="44" t="str">
        <f t="shared" si="7"/>
        <v>No Activity</v>
      </c>
      <c r="B197" s="44">
        <f t="shared" si="9"/>
        <v>1</v>
      </c>
      <c r="C197" s="44">
        <f t="shared" si="8"/>
        <v>0</v>
      </c>
    </row>
    <row r="198" spans="1:3" x14ac:dyDescent="0.25">
      <c r="A198" s="44" t="str">
        <f t="shared" ref="A198:A261" si="10">VLOOKUP(G198,DDEGL_USERS,2,FALSE)</f>
        <v>No Activity</v>
      </c>
      <c r="B198" s="44">
        <f t="shared" si="9"/>
        <v>1</v>
      </c>
      <c r="C198" s="44">
        <f t="shared" ref="C198:C261" si="11">B198*W198</f>
        <v>0</v>
      </c>
    </row>
    <row r="199" spans="1:3" x14ac:dyDescent="0.25">
      <c r="A199" s="44" t="str">
        <f t="shared" si="10"/>
        <v>No Activity</v>
      </c>
      <c r="B199" s="44">
        <f t="shared" si="9"/>
        <v>1</v>
      </c>
      <c r="C199" s="44">
        <f t="shared" si="11"/>
        <v>0</v>
      </c>
    </row>
    <row r="200" spans="1:3" x14ac:dyDescent="0.25">
      <c r="A200" s="44" t="str">
        <f t="shared" si="10"/>
        <v>No Activity</v>
      </c>
      <c r="B200" s="44">
        <f t="shared" si="9"/>
        <v>1</v>
      </c>
      <c r="C200" s="44">
        <f t="shared" si="11"/>
        <v>0</v>
      </c>
    </row>
    <row r="201" spans="1:3" x14ac:dyDescent="0.25">
      <c r="A201" s="44" t="str">
        <f t="shared" si="10"/>
        <v>No Activity</v>
      </c>
      <c r="B201" s="44">
        <f t="shared" si="9"/>
        <v>1</v>
      </c>
      <c r="C201" s="44">
        <f t="shared" si="11"/>
        <v>0</v>
      </c>
    </row>
    <row r="202" spans="1:3" x14ac:dyDescent="0.25">
      <c r="A202" s="44" t="str">
        <f t="shared" si="10"/>
        <v>No Activity</v>
      </c>
      <c r="B202" s="44">
        <f t="shared" si="9"/>
        <v>1</v>
      </c>
      <c r="C202" s="44">
        <f t="shared" si="11"/>
        <v>0</v>
      </c>
    </row>
    <row r="203" spans="1:3" x14ac:dyDescent="0.25">
      <c r="A203" s="44" t="str">
        <f t="shared" si="10"/>
        <v>No Activity</v>
      </c>
      <c r="B203" s="44">
        <f t="shared" si="9"/>
        <v>1</v>
      </c>
      <c r="C203" s="44">
        <f t="shared" si="11"/>
        <v>0</v>
      </c>
    </row>
    <row r="204" spans="1:3" x14ac:dyDescent="0.25">
      <c r="A204" s="44" t="str">
        <f t="shared" si="10"/>
        <v>No Activity</v>
      </c>
      <c r="B204" s="44">
        <f t="shared" si="9"/>
        <v>1</v>
      </c>
      <c r="C204" s="44">
        <f t="shared" si="11"/>
        <v>0</v>
      </c>
    </row>
    <row r="205" spans="1:3" x14ac:dyDescent="0.25">
      <c r="A205" s="44" t="str">
        <f t="shared" si="10"/>
        <v>No Activity</v>
      </c>
      <c r="B205" s="44">
        <f t="shared" si="9"/>
        <v>1</v>
      </c>
      <c r="C205" s="44">
        <f t="shared" si="11"/>
        <v>0</v>
      </c>
    </row>
    <row r="206" spans="1:3" x14ac:dyDescent="0.25">
      <c r="A206" s="44" t="str">
        <f t="shared" si="10"/>
        <v>No Activity</v>
      </c>
      <c r="B206" s="44">
        <f t="shared" si="9"/>
        <v>1</v>
      </c>
      <c r="C206" s="44">
        <f t="shared" si="11"/>
        <v>0</v>
      </c>
    </row>
    <row r="207" spans="1:3" x14ac:dyDescent="0.25">
      <c r="A207" s="44" t="str">
        <f t="shared" si="10"/>
        <v>No Activity</v>
      </c>
      <c r="B207" s="44">
        <f t="shared" si="9"/>
        <v>1</v>
      </c>
      <c r="C207" s="44">
        <f t="shared" si="11"/>
        <v>0</v>
      </c>
    </row>
    <row r="208" spans="1:3" x14ac:dyDescent="0.25">
      <c r="A208" s="44" t="str">
        <f t="shared" si="10"/>
        <v>No Activity</v>
      </c>
      <c r="B208" s="44">
        <f t="shared" ref="B208:B271" si="12">(YEAR(Q208)-YEAR(P208))*12+MONTH(Q208)-MONTH(P208)+1</f>
        <v>1</v>
      </c>
      <c r="C208" s="44">
        <f t="shared" si="11"/>
        <v>0</v>
      </c>
    </row>
    <row r="209" spans="1:3" x14ac:dyDescent="0.25">
      <c r="A209" s="44" t="str">
        <f t="shared" si="10"/>
        <v>No Activity</v>
      </c>
      <c r="B209" s="44">
        <f t="shared" si="12"/>
        <v>1</v>
      </c>
      <c r="C209" s="44">
        <f t="shared" si="11"/>
        <v>0</v>
      </c>
    </row>
    <row r="210" spans="1:3" x14ac:dyDescent="0.25">
      <c r="A210" s="44" t="str">
        <f t="shared" si="10"/>
        <v>No Activity</v>
      </c>
      <c r="B210" s="44">
        <f t="shared" si="12"/>
        <v>1</v>
      </c>
      <c r="C210" s="44">
        <f t="shared" si="11"/>
        <v>0</v>
      </c>
    </row>
    <row r="211" spans="1:3" x14ac:dyDescent="0.25">
      <c r="A211" s="44" t="str">
        <f t="shared" si="10"/>
        <v>No Activity</v>
      </c>
      <c r="B211" s="44">
        <f t="shared" si="12"/>
        <v>1</v>
      </c>
      <c r="C211" s="44">
        <f t="shared" si="11"/>
        <v>0</v>
      </c>
    </row>
    <row r="212" spans="1:3" x14ac:dyDescent="0.25">
      <c r="A212" s="44" t="str">
        <f t="shared" si="10"/>
        <v>No Activity</v>
      </c>
      <c r="B212" s="44">
        <f t="shared" si="12"/>
        <v>1</v>
      </c>
      <c r="C212" s="44">
        <f t="shared" si="11"/>
        <v>0</v>
      </c>
    </row>
    <row r="213" spans="1:3" x14ac:dyDescent="0.25">
      <c r="A213" s="44" t="str">
        <f t="shared" si="10"/>
        <v>No Activity</v>
      </c>
      <c r="B213" s="44">
        <f t="shared" si="12"/>
        <v>1</v>
      </c>
      <c r="C213" s="44">
        <f t="shared" si="11"/>
        <v>0</v>
      </c>
    </row>
    <row r="214" spans="1:3" x14ac:dyDescent="0.25">
      <c r="A214" s="44" t="str">
        <f t="shared" si="10"/>
        <v>No Activity</v>
      </c>
      <c r="B214" s="44">
        <f t="shared" si="12"/>
        <v>1</v>
      </c>
      <c r="C214" s="44">
        <f t="shared" si="11"/>
        <v>0</v>
      </c>
    </row>
    <row r="215" spans="1:3" x14ac:dyDescent="0.25">
      <c r="A215" s="44" t="str">
        <f t="shared" si="10"/>
        <v>No Activity</v>
      </c>
      <c r="B215" s="44">
        <f t="shared" si="12"/>
        <v>1</v>
      </c>
      <c r="C215" s="44">
        <f t="shared" si="11"/>
        <v>0</v>
      </c>
    </row>
    <row r="216" spans="1:3" x14ac:dyDescent="0.25">
      <c r="A216" s="44" t="str">
        <f t="shared" si="10"/>
        <v>No Activity</v>
      </c>
      <c r="B216" s="44">
        <f t="shared" si="12"/>
        <v>1</v>
      </c>
      <c r="C216" s="44">
        <f t="shared" si="11"/>
        <v>0</v>
      </c>
    </row>
    <row r="217" spans="1:3" x14ac:dyDescent="0.25">
      <c r="A217" s="44" t="str">
        <f t="shared" si="10"/>
        <v>No Activity</v>
      </c>
      <c r="B217" s="44">
        <f t="shared" si="12"/>
        <v>1</v>
      </c>
      <c r="C217" s="44">
        <f t="shared" si="11"/>
        <v>0</v>
      </c>
    </row>
    <row r="218" spans="1:3" x14ac:dyDescent="0.25">
      <c r="A218" s="44" t="str">
        <f t="shared" si="10"/>
        <v>No Activity</v>
      </c>
      <c r="B218" s="44">
        <f t="shared" si="12"/>
        <v>1</v>
      </c>
      <c r="C218" s="44">
        <f t="shared" si="11"/>
        <v>0</v>
      </c>
    </row>
    <row r="219" spans="1:3" x14ac:dyDescent="0.25">
      <c r="A219" s="44" t="str">
        <f t="shared" si="10"/>
        <v>No Activity</v>
      </c>
      <c r="B219" s="44">
        <f t="shared" si="12"/>
        <v>1</v>
      </c>
      <c r="C219" s="44">
        <f t="shared" si="11"/>
        <v>0</v>
      </c>
    </row>
    <row r="220" spans="1:3" x14ac:dyDescent="0.25">
      <c r="A220" s="44" t="str">
        <f t="shared" si="10"/>
        <v>No Activity</v>
      </c>
      <c r="B220" s="44">
        <f t="shared" si="12"/>
        <v>1</v>
      </c>
      <c r="C220" s="44">
        <f t="shared" si="11"/>
        <v>0</v>
      </c>
    </row>
    <row r="221" spans="1:3" x14ac:dyDescent="0.25">
      <c r="A221" s="44" t="str">
        <f t="shared" si="10"/>
        <v>No Activity</v>
      </c>
      <c r="B221" s="44">
        <f t="shared" si="12"/>
        <v>1</v>
      </c>
      <c r="C221" s="44">
        <f t="shared" si="11"/>
        <v>0</v>
      </c>
    </row>
    <row r="222" spans="1:3" x14ac:dyDescent="0.25">
      <c r="A222" s="44" t="str">
        <f t="shared" si="10"/>
        <v>No Activity</v>
      </c>
      <c r="B222" s="44">
        <f t="shared" si="12"/>
        <v>1</v>
      </c>
      <c r="C222" s="44">
        <f t="shared" si="11"/>
        <v>0</v>
      </c>
    </row>
    <row r="223" spans="1:3" x14ac:dyDescent="0.25">
      <c r="A223" s="44" t="str">
        <f t="shared" si="10"/>
        <v>No Activity</v>
      </c>
      <c r="B223" s="44">
        <f t="shared" si="12"/>
        <v>1</v>
      </c>
      <c r="C223" s="44">
        <f t="shared" si="11"/>
        <v>0</v>
      </c>
    </row>
    <row r="224" spans="1:3" x14ac:dyDescent="0.25">
      <c r="A224" s="44" t="str">
        <f t="shared" si="10"/>
        <v>No Activity</v>
      </c>
      <c r="B224" s="44">
        <f t="shared" si="12"/>
        <v>1</v>
      </c>
      <c r="C224" s="44">
        <f t="shared" si="11"/>
        <v>0</v>
      </c>
    </row>
    <row r="225" spans="1:3" x14ac:dyDescent="0.25">
      <c r="A225" s="44" t="str">
        <f t="shared" si="10"/>
        <v>No Activity</v>
      </c>
      <c r="B225" s="44">
        <f t="shared" si="12"/>
        <v>1</v>
      </c>
      <c r="C225" s="44">
        <f t="shared" si="11"/>
        <v>0</v>
      </c>
    </row>
    <row r="226" spans="1:3" x14ac:dyDescent="0.25">
      <c r="A226" s="44" t="str">
        <f t="shared" si="10"/>
        <v>No Activity</v>
      </c>
      <c r="B226" s="44">
        <f t="shared" si="12"/>
        <v>1</v>
      </c>
      <c r="C226" s="44">
        <f t="shared" si="11"/>
        <v>0</v>
      </c>
    </row>
    <row r="227" spans="1:3" x14ac:dyDescent="0.25">
      <c r="A227" s="44" t="str">
        <f t="shared" si="10"/>
        <v>No Activity</v>
      </c>
      <c r="B227" s="44">
        <f t="shared" si="12"/>
        <v>1</v>
      </c>
      <c r="C227" s="44">
        <f t="shared" si="11"/>
        <v>0</v>
      </c>
    </row>
    <row r="228" spans="1:3" x14ac:dyDescent="0.25">
      <c r="A228" s="44" t="str">
        <f t="shared" si="10"/>
        <v>No Activity</v>
      </c>
      <c r="B228" s="44">
        <f t="shared" si="12"/>
        <v>1</v>
      </c>
      <c r="C228" s="44">
        <f t="shared" si="11"/>
        <v>0</v>
      </c>
    </row>
    <row r="229" spans="1:3" x14ac:dyDescent="0.25">
      <c r="A229" s="44" t="str">
        <f t="shared" si="10"/>
        <v>No Activity</v>
      </c>
      <c r="B229" s="44">
        <f t="shared" si="12"/>
        <v>1</v>
      </c>
      <c r="C229" s="44">
        <f t="shared" si="11"/>
        <v>0</v>
      </c>
    </row>
    <row r="230" spans="1:3" x14ac:dyDescent="0.25">
      <c r="A230" s="44" t="str">
        <f t="shared" si="10"/>
        <v>No Activity</v>
      </c>
      <c r="B230" s="44">
        <f t="shared" si="12"/>
        <v>1</v>
      </c>
      <c r="C230" s="44">
        <f t="shared" si="11"/>
        <v>0</v>
      </c>
    </row>
    <row r="231" spans="1:3" x14ac:dyDescent="0.25">
      <c r="A231" s="44" t="str">
        <f t="shared" si="10"/>
        <v>No Activity</v>
      </c>
      <c r="B231" s="44">
        <f t="shared" si="12"/>
        <v>1</v>
      </c>
      <c r="C231" s="44">
        <f t="shared" si="11"/>
        <v>0</v>
      </c>
    </row>
    <row r="232" spans="1:3" x14ac:dyDescent="0.25">
      <c r="A232" s="44" t="str">
        <f t="shared" si="10"/>
        <v>No Activity</v>
      </c>
      <c r="B232" s="44">
        <f t="shared" si="12"/>
        <v>1</v>
      </c>
      <c r="C232" s="44">
        <f t="shared" si="11"/>
        <v>0</v>
      </c>
    </row>
    <row r="233" spans="1:3" x14ac:dyDescent="0.25">
      <c r="A233" s="44" t="str">
        <f t="shared" si="10"/>
        <v>No Activity</v>
      </c>
      <c r="B233" s="44">
        <f t="shared" si="12"/>
        <v>1</v>
      </c>
      <c r="C233" s="44">
        <f t="shared" si="11"/>
        <v>0</v>
      </c>
    </row>
    <row r="234" spans="1:3" x14ac:dyDescent="0.25">
      <c r="A234" s="44" t="str">
        <f t="shared" si="10"/>
        <v>No Activity</v>
      </c>
      <c r="B234" s="44">
        <f t="shared" si="12"/>
        <v>1</v>
      </c>
      <c r="C234" s="44">
        <f t="shared" si="11"/>
        <v>0</v>
      </c>
    </row>
    <row r="235" spans="1:3" x14ac:dyDescent="0.25">
      <c r="A235" s="44" t="str">
        <f t="shared" si="10"/>
        <v>No Activity</v>
      </c>
      <c r="B235" s="44">
        <f t="shared" si="12"/>
        <v>1</v>
      </c>
      <c r="C235" s="44">
        <f t="shared" si="11"/>
        <v>0</v>
      </c>
    </row>
    <row r="236" spans="1:3" x14ac:dyDescent="0.25">
      <c r="A236" s="44" t="str">
        <f t="shared" si="10"/>
        <v>No Activity</v>
      </c>
      <c r="B236" s="44">
        <f t="shared" si="12"/>
        <v>1</v>
      </c>
      <c r="C236" s="44">
        <f t="shared" si="11"/>
        <v>0</v>
      </c>
    </row>
    <row r="237" spans="1:3" x14ac:dyDescent="0.25">
      <c r="A237" s="44" t="str">
        <f t="shared" si="10"/>
        <v>No Activity</v>
      </c>
      <c r="B237" s="44">
        <f t="shared" si="12"/>
        <v>1</v>
      </c>
      <c r="C237" s="44">
        <f t="shared" si="11"/>
        <v>0</v>
      </c>
    </row>
    <row r="238" spans="1:3" x14ac:dyDescent="0.25">
      <c r="A238" s="44" t="str">
        <f t="shared" si="10"/>
        <v>No Activity</v>
      </c>
      <c r="B238" s="44">
        <f t="shared" si="12"/>
        <v>1</v>
      </c>
      <c r="C238" s="44">
        <f t="shared" si="11"/>
        <v>0</v>
      </c>
    </row>
    <row r="239" spans="1:3" x14ac:dyDescent="0.25">
      <c r="A239" s="44" t="str">
        <f t="shared" si="10"/>
        <v>No Activity</v>
      </c>
      <c r="B239" s="44">
        <f t="shared" si="12"/>
        <v>1</v>
      </c>
      <c r="C239" s="44">
        <f t="shared" si="11"/>
        <v>0</v>
      </c>
    </row>
    <row r="240" spans="1:3" x14ac:dyDescent="0.25">
      <c r="A240" s="44" t="str">
        <f t="shared" si="10"/>
        <v>No Activity</v>
      </c>
      <c r="B240" s="44">
        <f t="shared" si="12"/>
        <v>1</v>
      </c>
      <c r="C240" s="44">
        <f t="shared" si="11"/>
        <v>0</v>
      </c>
    </row>
    <row r="241" spans="1:3" x14ac:dyDescent="0.25">
      <c r="A241" s="44" t="str">
        <f t="shared" si="10"/>
        <v>No Activity</v>
      </c>
      <c r="B241" s="44">
        <f t="shared" si="12"/>
        <v>1</v>
      </c>
      <c r="C241" s="44">
        <f t="shared" si="11"/>
        <v>0</v>
      </c>
    </row>
    <row r="242" spans="1:3" x14ac:dyDescent="0.25">
      <c r="A242" s="44" t="str">
        <f t="shared" si="10"/>
        <v>No Activity</v>
      </c>
      <c r="B242" s="44">
        <f t="shared" si="12"/>
        <v>1</v>
      </c>
      <c r="C242" s="44">
        <f t="shared" si="11"/>
        <v>0</v>
      </c>
    </row>
    <row r="243" spans="1:3" x14ac:dyDescent="0.25">
      <c r="A243" s="44" t="str">
        <f t="shared" si="10"/>
        <v>No Activity</v>
      </c>
      <c r="B243" s="44">
        <f t="shared" si="12"/>
        <v>1</v>
      </c>
      <c r="C243" s="44">
        <f t="shared" si="11"/>
        <v>0</v>
      </c>
    </row>
    <row r="244" spans="1:3" x14ac:dyDescent="0.25">
      <c r="A244" s="44" t="str">
        <f t="shared" si="10"/>
        <v>No Activity</v>
      </c>
      <c r="B244" s="44">
        <f t="shared" si="12"/>
        <v>1</v>
      </c>
      <c r="C244" s="44">
        <f t="shared" si="11"/>
        <v>0</v>
      </c>
    </row>
    <row r="245" spans="1:3" x14ac:dyDescent="0.25">
      <c r="A245" s="44" t="str">
        <f t="shared" si="10"/>
        <v>No Activity</v>
      </c>
      <c r="B245" s="44">
        <f t="shared" si="12"/>
        <v>1</v>
      </c>
      <c r="C245" s="44">
        <f t="shared" si="11"/>
        <v>0</v>
      </c>
    </row>
    <row r="246" spans="1:3" x14ac:dyDescent="0.25">
      <c r="A246" s="44" t="str">
        <f t="shared" si="10"/>
        <v>No Activity</v>
      </c>
      <c r="B246" s="44">
        <f t="shared" si="12"/>
        <v>1</v>
      </c>
      <c r="C246" s="44">
        <f t="shared" si="11"/>
        <v>0</v>
      </c>
    </row>
    <row r="247" spans="1:3" x14ac:dyDescent="0.25">
      <c r="A247" s="44" t="str">
        <f t="shared" si="10"/>
        <v>No Activity</v>
      </c>
      <c r="B247" s="44">
        <f t="shared" si="12"/>
        <v>1</v>
      </c>
      <c r="C247" s="44">
        <f t="shared" si="11"/>
        <v>0</v>
      </c>
    </row>
    <row r="248" spans="1:3" x14ac:dyDescent="0.25">
      <c r="A248" s="44" t="str">
        <f t="shared" si="10"/>
        <v>No Activity</v>
      </c>
      <c r="B248" s="44">
        <f t="shared" si="12"/>
        <v>1</v>
      </c>
      <c r="C248" s="44">
        <f t="shared" si="11"/>
        <v>0</v>
      </c>
    </row>
    <row r="249" spans="1:3" x14ac:dyDescent="0.25">
      <c r="A249" s="44" t="str">
        <f t="shared" si="10"/>
        <v>No Activity</v>
      </c>
      <c r="B249" s="44">
        <f t="shared" si="12"/>
        <v>1</v>
      </c>
      <c r="C249" s="44">
        <f t="shared" si="11"/>
        <v>0</v>
      </c>
    </row>
    <row r="250" spans="1:3" x14ac:dyDescent="0.25">
      <c r="A250" s="44" t="str">
        <f t="shared" si="10"/>
        <v>No Activity</v>
      </c>
      <c r="B250" s="44">
        <f t="shared" si="12"/>
        <v>1</v>
      </c>
      <c r="C250" s="44">
        <f t="shared" si="11"/>
        <v>0</v>
      </c>
    </row>
    <row r="251" spans="1:3" x14ac:dyDescent="0.25">
      <c r="A251" s="44" t="str">
        <f t="shared" si="10"/>
        <v>No Activity</v>
      </c>
      <c r="B251" s="44">
        <f t="shared" si="12"/>
        <v>1</v>
      </c>
      <c r="C251" s="44">
        <f t="shared" si="11"/>
        <v>0</v>
      </c>
    </row>
    <row r="252" spans="1:3" x14ac:dyDescent="0.25">
      <c r="A252" s="44" t="str">
        <f t="shared" si="10"/>
        <v>No Activity</v>
      </c>
      <c r="B252" s="44">
        <f t="shared" si="12"/>
        <v>1</v>
      </c>
      <c r="C252" s="44">
        <f t="shared" si="11"/>
        <v>0</v>
      </c>
    </row>
    <row r="253" spans="1:3" x14ac:dyDescent="0.25">
      <c r="A253" s="44" t="str">
        <f t="shared" si="10"/>
        <v>No Activity</v>
      </c>
      <c r="B253" s="44">
        <f t="shared" si="12"/>
        <v>1</v>
      </c>
      <c r="C253" s="44">
        <f t="shared" si="11"/>
        <v>0</v>
      </c>
    </row>
    <row r="254" spans="1:3" x14ac:dyDescent="0.25">
      <c r="A254" s="44" t="str">
        <f t="shared" si="10"/>
        <v>No Activity</v>
      </c>
      <c r="B254" s="44">
        <f t="shared" si="12"/>
        <v>1</v>
      </c>
      <c r="C254" s="44">
        <f t="shared" si="11"/>
        <v>0</v>
      </c>
    </row>
    <row r="255" spans="1:3" x14ac:dyDescent="0.25">
      <c r="A255" s="44" t="str">
        <f t="shared" si="10"/>
        <v>No Activity</v>
      </c>
      <c r="B255" s="44">
        <f t="shared" si="12"/>
        <v>1</v>
      </c>
      <c r="C255" s="44">
        <f t="shared" si="11"/>
        <v>0</v>
      </c>
    </row>
    <row r="256" spans="1:3" x14ac:dyDescent="0.25">
      <c r="A256" s="44" t="str">
        <f t="shared" si="10"/>
        <v>No Activity</v>
      </c>
      <c r="B256" s="44">
        <f t="shared" si="12"/>
        <v>1</v>
      </c>
      <c r="C256" s="44">
        <f t="shared" si="11"/>
        <v>0</v>
      </c>
    </row>
    <row r="257" spans="1:3" x14ac:dyDescent="0.25">
      <c r="A257" s="44" t="str">
        <f t="shared" si="10"/>
        <v>No Activity</v>
      </c>
      <c r="B257" s="44">
        <f t="shared" si="12"/>
        <v>1</v>
      </c>
      <c r="C257" s="44">
        <f t="shared" si="11"/>
        <v>0</v>
      </c>
    </row>
    <row r="258" spans="1:3" x14ac:dyDescent="0.25">
      <c r="A258" s="44" t="str">
        <f t="shared" si="10"/>
        <v>No Activity</v>
      </c>
      <c r="B258" s="44">
        <f t="shared" si="12"/>
        <v>1</v>
      </c>
      <c r="C258" s="44">
        <f t="shared" si="11"/>
        <v>0</v>
      </c>
    </row>
    <row r="259" spans="1:3" x14ac:dyDescent="0.25">
      <c r="A259" s="44" t="str">
        <f t="shared" si="10"/>
        <v>No Activity</v>
      </c>
      <c r="B259" s="44">
        <f t="shared" si="12"/>
        <v>1</v>
      </c>
      <c r="C259" s="44">
        <f t="shared" si="11"/>
        <v>0</v>
      </c>
    </row>
    <row r="260" spans="1:3" x14ac:dyDescent="0.25">
      <c r="A260" s="44" t="str">
        <f t="shared" si="10"/>
        <v>No Activity</v>
      </c>
      <c r="B260" s="44">
        <f t="shared" si="12"/>
        <v>1</v>
      </c>
      <c r="C260" s="44">
        <f t="shared" si="11"/>
        <v>0</v>
      </c>
    </row>
    <row r="261" spans="1:3" x14ac:dyDescent="0.25">
      <c r="A261" s="44" t="str">
        <f t="shared" si="10"/>
        <v>No Activity</v>
      </c>
      <c r="B261" s="44">
        <f t="shared" si="12"/>
        <v>1</v>
      </c>
      <c r="C261" s="44">
        <f t="shared" si="11"/>
        <v>0</v>
      </c>
    </row>
    <row r="262" spans="1:3" x14ac:dyDescent="0.25">
      <c r="A262" s="44" t="str">
        <f t="shared" ref="A262:A325" si="13">VLOOKUP(G262,DDEGL_USERS,2,FALSE)</f>
        <v>No Activity</v>
      </c>
      <c r="B262" s="44">
        <f t="shared" si="12"/>
        <v>1</v>
      </c>
      <c r="C262" s="44">
        <f t="shared" ref="C262:C325" si="14">B262*W262</f>
        <v>0</v>
      </c>
    </row>
    <row r="263" spans="1:3" x14ac:dyDescent="0.25">
      <c r="A263" s="44" t="str">
        <f t="shared" si="13"/>
        <v>No Activity</v>
      </c>
      <c r="B263" s="44">
        <f t="shared" si="12"/>
        <v>1</v>
      </c>
      <c r="C263" s="44">
        <f t="shared" si="14"/>
        <v>0</v>
      </c>
    </row>
    <row r="264" spans="1:3" x14ac:dyDescent="0.25">
      <c r="A264" s="44" t="str">
        <f t="shared" si="13"/>
        <v>No Activity</v>
      </c>
      <c r="B264" s="44">
        <f t="shared" si="12"/>
        <v>1</v>
      </c>
      <c r="C264" s="44">
        <f t="shared" si="14"/>
        <v>0</v>
      </c>
    </row>
    <row r="265" spans="1:3" x14ac:dyDescent="0.25">
      <c r="A265" s="44" t="str">
        <f t="shared" si="13"/>
        <v>No Activity</v>
      </c>
      <c r="B265" s="44">
        <f t="shared" si="12"/>
        <v>1</v>
      </c>
      <c r="C265" s="44">
        <f t="shared" si="14"/>
        <v>0</v>
      </c>
    </row>
    <row r="266" spans="1:3" x14ac:dyDescent="0.25">
      <c r="A266" s="44" t="str">
        <f t="shared" si="13"/>
        <v>No Activity</v>
      </c>
      <c r="B266" s="44">
        <f t="shared" si="12"/>
        <v>1</v>
      </c>
      <c r="C266" s="44">
        <f t="shared" si="14"/>
        <v>0</v>
      </c>
    </row>
    <row r="267" spans="1:3" x14ac:dyDescent="0.25">
      <c r="A267" s="44" t="str">
        <f t="shared" si="13"/>
        <v>No Activity</v>
      </c>
      <c r="B267" s="44">
        <f t="shared" si="12"/>
        <v>1</v>
      </c>
      <c r="C267" s="44">
        <f t="shared" si="14"/>
        <v>0</v>
      </c>
    </row>
    <row r="268" spans="1:3" x14ac:dyDescent="0.25">
      <c r="A268" s="44" t="str">
        <f t="shared" si="13"/>
        <v>No Activity</v>
      </c>
      <c r="B268" s="44">
        <f t="shared" si="12"/>
        <v>1</v>
      </c>
      <c r="C268" s="44">
        <f t="shared" si="14"/>
        <v>0</v>
      </c>
    </row>
    <row r="269" spans="1:3" x14ac:dyDescent="0.25">
      <c r="A269" s="44" t="str">
        <f t="shared" si="13"/>
        <v>No Activity</v>
      </c>
      <c r="B269" s="44">
        <f t="shared" si="12"/>
        <v>1</v>
      </c>
      <c r="C269" s="44">
        <f t="shared" si="14"/>
        <v>0</v>
      </c>
    </row>
    <row r="270" spans="1:3" x14ac:dyDescent="0.25">
      <c r="A270" s="44" t="str">
        <f t="shared" si="13"/>
        <v>No Activity</v>
      </c>
      <c r="B270" s="44">
        <f t="shared" si="12"/>
        <v>1</v>
      </c>
      <c r="C270" s="44">
        <f t="shared" si="14"/>
        <v>0</v>
      </c>
    </row>
    <row r="271" spans="1:3" x14ac:dyDescent="0.25">
      <c r="A271" s="44" t="str">
        <f t="shared" si="13"/>
        <v>No Activity</v>
      </c>
      <c r="B271" s="44">
        <f t="shared" si="12"/>
        <v>1</v>
      </c>
      <c r="C271" s="44">
        <f t="shared" si="14"/>
        <v>0</v>
      </c>
    </row>
    <row r="272" spans="1:3" x14ac:dyDescent="0.25">
      <c r="A272" s="44" t="str">
        <f t="shared" si="13"/>
        <v>No Activity</v>
      </c>
      <c r="B272" s="44">
        <f t="shared" ref="B272:B335" si="15">(YEAR(Q272)-YEAR(P272))*12+MONTH(Q272)-MONTH(P272)+1</f>
        <v>1</v>
      </c>
      <c r="C272" s="44">
        <f t="shared" si="14"/>
        <v>0</v>
      </c>
    </row>
    <row r="273" spans="1:3" x14ac:dyDescent="0.25">
      <c r="A273" s="44" t="str">
        <f t="shared" si="13"/>
        <v>No Activity</v>
      </c>
      <c r="B273" s="44">
        <f t="shared" si="15"/>
        <v>1</v>
      </c>
      <c r="C273" s="44">
        <f t="shared" si="14"/>
        <v>0</v>
      </c>
    </row>
    <row r="274" spans="1:3" x14ac:dyDescent="0.25">
      <c r="A274" s="44" t="str">
        <f t="shared" si="13"/>
        <v>No Activity</v>
      </c>
      <c r="B274" s="44">
        <f t="shared" si="15"/>
        <v>1</v>
      </c>
      <c r="C274" s="44">
        <f t="shared" si="14"/>
        <v>0</v>
      </c>
    </row>
    <row r="275" spans="1:3" x14ac:dyDescent="0.25">
      <c r="A275" s="44" t="str">
        <f t="shared" si="13"/>
        <v>No Activity</v>
      </c>
      <c r="B275" s="44">
        <f t="shared" si="15"/>
        <v>1</v>
      </c>
      <c r="C275" s="44">
        <f t="shared" si="14"/>
        <v>0</v>
      </c>
    </row>
    <row r="276" spans="1:3" x14ac:dyDescent="0.25">
      <c r="A276" s="44" t="str">
        <f t="shared" si="13"/>
        <v>No Activity</v>
      </c>
      <c r="B276" s="44">
        <f t="shared" si="15"/>
        <v>1</v>
      </c>
      <c r="C276" s="44">
        <f t="shared" si="14"/>
        <v>0</v>
      </c>
    </row>
    <row r="277" spans="1:3" x14ac:dyDescent="0.25">
      <c r="A277" s="44" t="str">
        <f t="shared" si="13"/>
        <v>No Activity</v>
      </c>
      <c r="B277" s="44">
        <f t="shared" si="15"/>
        <v>1</v>
      </c>
      <c r="C277" s="44">
        <f t="shared" si="14"/>
        <v>0</v>
      </c>
    </row>
    <row r="278" spans="1:3" x14ac:dyDescent="0.25">
      <c r="A278" s="44" t="str">
        <f t="shared" si="13"/>
        <v>No Activity</v>
      </c>
      <c r="B278" s="44">
        <f t="shared" si="15"/>
        <v>1</v>
      </c>
      <c r="C278" s="44">
        <f t="shared" si="14"/>
        <v>0</v>
      </c>
    </row>
    <row r="279" spans="1:3" x14ac:dyDescent="0.25">
      <c r="A279" s="44" t="str">
        <f t="shared" si="13"/>
        <v>No Activity</v>
      </c>
      <c r="B279" s="44">
        <f t="shared" si="15"/>
        <v>1</v>
      </c>
      <c r="C279" s="44">
        <f t="shared" si="14"/>
        <v>0</v>
      </c>
    </row>
    <row r="280" spans="1:3" x14ac:dyDescent="0.25">
      <c r="A280" s="44" t="str">
        <f t="shared" si="13"/>
        <v>No Activity</v>
      </c>
      <c r="B280" s="44">
        <f t="shared" si="15"/>
        <v>1</v>
      </c>
      <c r="C280" s="44">
        <f t="shared" si="14"/>
        <v>0</v>
      </c>
    </row>
    <row r="281" spans="1:3" x14ac:dyDescent="0.25">
      <c r="A281" s="44" t="str">
        <f t="shared" si="13"/>
        <v>No Activity</v>
      </c>
      <c r="B281" s="44">
        <f t="shared" si="15"/>
        <v>1</v>
      </c>
      <c r="C281" s="44">
        <f t="shared" si="14"/>
        <v>0</v>
      </c>
    </row>
    <row r="282" spans="1:3" x14ac:dyDescent="0.25">
      <c r="A282" s="44" t="str">
        <f t="shared" si="13"/>
        <v>No Activity</v>
      </c>
      <c r="B282" s="44">
        <f t="shared" si="15"/>
        <v>1</v>
      </c>
      <c r="C282" s="44">
        <f t="shared" si="14"/>
        <v>0</v>
      </c>
    </row>
    <row r="283" spans="1:3" x14ac:dyDescent="0.25">
      <c r="A283" s="44" t="str">
        <f t="shared" si="13"/>
        <v>No Activity</v>
      </c>
      <c r="B283" s="44">
        <f t="shared" si="15"/>
        <v>1</v>
      </c>
      <c r="C283" s="44">
        <f t="shared" si="14"/>
        <v>0</v>
      </c>
    </row>
    <row r="284" spans="1:3" x14ac:dyDescent="0.25">
      <c r="A284" s="44" t="str">
        <f t="shared" si="13"/>
        <v>No Activity</v>
      </c>
      <c r="B284" s="44">
        <f t="shared" si="15"/>
        <v>1</v>
      </c>
      <c r="C284" s="44">
        <f t="shared" si="14"/>
        <v>0</v>
      </c>
    </row>
    <row r="285" spans="1:3" x14ac:dyDescent="0.25">
      <c r="A285" s="44" t="str">
        <f t="shared" si="13"/>
        <v>No Activity</v>
      </c>
      <c r="B285" s="44">
        <f t="shared" si="15"/>
        <v>1</v>
      </c>
      <c r="C285" s="44">
        <f t="shared" si="14"/>
        <v>0</v>
      </c>
    </row>
    <row r="286" spans="1:3" x14ac:dyDescent="0.25">
      <c r="A286" s="44" t="str">
        <f t="shared" si="13"/>
        <v>No Activity</v>
      </c>
      <c r="B286" s="44">
        <f t="shared" si="15"/>
        <v>1</v>
      </c>
      <c r="C286" s="44">
        <f t="shared" si="14"/>
        <v>0</v>
      </c>
    </row>
    <row r="287" spans="1:3" x14ac:dyDescent="0.25">
      <c r="A287" s="44" t="str">
        <f t="shared" si="13"/>
        <v>No Activity</v>
      </c>
      <c r="B287" s="44">
        <f t="shared" si="15"/>
        <v>1</v>
      </c>
      <c r="C287" s="44">
        <f t="shared" si="14"/>
        <v>0</v>
      </c>
    </row>
    <row r="288" spans="1:3" x14ac:dyDescent="0.25">
      <c r="A288" s="44" t="str">
        <f t="shared" si="13"/>
        <v>No Activity</v>
      </c>
      <c r="B288" s="44">
        <f t="shared" si="15"/>
        <v>1</v>
      </c>
      <c r="C288" s="44">
        <f t="shared" si="14"/>
        <v>0</v>
      </c>
    </row>
    <row r="289" spans="1:3" x14ac:dyDescent="0.25">
      <c r="A289" s="44" t="str">
        <f t="shared" si="13"/>
        <v>No Activity</v>
      </c>
      <c r="B289" s="44">
        <f t="shared" si="15"/>
        <v>1</v>
      </c>
      <c r="C289" s="44">
        <f t="shared" si="14"/>
        <v>0</v>
      </c>
    </row>
    <row r="290" spans="1:3" x14ac:dyDescent="0.25">
      <c r="A290" s="44" t="str">
        <f t="shared" si="13"/>
        <v>No Activity</v>
      </c>
      <c r="B290" s="44">
        <f t="shared" si="15"/>
        <v>1</v>
      </c>
      <c r="C290" s="44">
        <f t="shared" si="14"/>
        <v>0</v>
      </c>
    </row>
    <row r="291" spans="1:3" x14ac:dyDescent="0.25">
      <c r="A291" s="44" t="str">
        <f t="shared" si="13"/>
        <v>No Activity</v>
      </c>
      <c r="B291" s="44">
        <f t="shared" si="15"/>
        <v>1</v>
      </c>
      <c r="C291" s="44">
        <f t="shared" si="14"/>
        <v>0</v>
      </c>
    </row>
    <row r="292" spans="1:3" x14ac:dyDescent="0.25">
      <c r="A292" s="44" t="str">
        <f t="shared" si="13"/>
        <v>No Activity</v>
      </c>
      <c r="B292" s="44">
        <f t="shared" si="15"/>
        <v>1</v>
      </c>
      <c r="C292" s="44">
        <f t="shared" si="14"/>
        <v>0</v>
      </c>
    </row>
    <row r="293" spans="1:3" x14ac:dyDescent="0.25">
      <c r="A293" s="44" t="str">
        <f t="shared" si="13"/>
        <v>No Activity</v>
      </c>
      <c r="B293" s="44">
        <f t="shared" si="15"/>
        <v>1</v>
      </c>
      <c r="C293" s="44">
        <f t="shared" si="14"/>
        <v>0</v>
      </c>
    </row>
    <row r="294" spans="1:3" x14ac:dyDescent="0.25">
      <c r="A294" s="44" t="str">
        <f t="shared" si="13"/>
        <v>No Activity</v>
      </c>
      <c r="B294" s="44">
        <f t="shared" si="15"/>
        <v>1</v>
      </c>
      <c r="C294" s="44">
        <f t="shared" si="14"/>
        <v>0</v>
      </c>
    </row>
    <row r="295" spans="1:3" x14ac:dyDescent="0.25">
      <c r="A295" s="44" t="str">
        <f t="shared" si="13"/>
        <v>No Activity</v>
      </c>
      <c r="B295" s="44">
        <f t="shared" si="15"/>
        <v>1</v>
      </c>
      <c r="C295" s="44">
        <f t="shared" si="14"/>
        <v>0</v>
      </c>
    </row>
    <row r="296" spans="1:3" x14ac:dyDescent="0.25">
      <c r="A296" s="44" t="str">
        <f t="shared" si="13"/>
        <v>No Activity</v>
      </c>
      <c r="B296" s="44">
        <f t="shared" si="15"/>
        <v>1</v>
      </c>
      <c r="C296" s="44">
        <f t="shared" si="14"/>
        <v>0</v>
      </c>
    </row>
    <row r="297" spans="1:3" x14ac:dyDescent="0.25">
      <c r="A297" s="44" t="str">
        <f t="shared" si="13"/>
        <v>No Activity</v>
      </c>
      <c r="B297" s="44">
        <f t="shared" si="15"/>
        <v>1</v>
      </c>
      <c r="C297" s="44">
        <f t="shared" si="14"/>
        <v>0</v>
      </c>
    </row>
    <row r="298" spans="1:3" x14ac:dyDescent="0.25">
      <c r="A298" s="44" t="str">
        <f t="shared" si="13"/>
        <v>No Activity</v>
      </c>
      <c r="B298" s="44">
        <f t="shared" si="15"/>
        <v>1</v>
      </c>
      <c r="C298" s="44">
        <f t="shared" si="14"/>
        <v>0</v>
      </c>
    </row>
    <row r="299" spans="1:3" x14ac:dyDescent="0.25">
      <c r="A299" s="44" t="str">
        <f t="shared" si="13"/>
        <v>No Activity</v>
      </c>
      <c r="B299" s="44">
        <f t="shared" si="15"/>
        <v>1</v>
      </c>
      <c r="C299" s="44">
        <f t="shared" si="14"/>
        <v>0</v>
      </c>
    </row>
    <row r="300" spans="1:3" x14ac:dyDescent="0.25">
      <c r="A300" s="44" t="str">
        <f t="shared" si="13"/>
        <v>No Activity</v>
      </c>
      <c r="B300" s="44">
        <f t="shared" si="15"/>
        <v>1</v>
      </c>
      <c r="C300" s="44">
        <f t="shared" si="14"/>
        <v>0</v>
      </c>
    </row>
    <row r="301" spans="1:3" x14ac:dyDescent="0.25">
      <c r="A301" s="44" t="str">
        <f t="shared" si="13"/>
        <v>No Activity</v>
      </c>
      <c r="B301" s="44">
        <f t="shared" si="15"/>
        <v>1</v>
      </c>
      <c r="C301" s="44">
        <f t="shared" si="14"/>
        <v>0</v>
      </c>
    </row>
    <row r="302" spans="1:3" x14ac:dyDescent="0.25">
      <c r="A302" s="44" t="str">
        <f t="shared" si="13"/>
        <v>No Activity</v>
      </c>
      <c r="B302" s="44">
        <f t="shared" si="15"/>
        <v>1</v>
      </c>
      <c r="C302" s="44">
        <f t="shared" si="14"/>
        <v>0</v>
      </c>
    </row>
    <row r="303" spans="1:3" x14ac:dyDescent="0.25">
      <c r="A303" s="44" t="str">
        <f t="shared" si="13"/>
        <v>No Activity</v>
      </c>
      <c r="B303" s="44">
        <f t="shared" si="15"/>
        <v>1</v>
      </c>
      <c r="C303" s="44">
        <f t="shared" si="14"/>
        <v>0</v>
      </c>
    </row>
    <row r="304" spans="1:3" x14ac:dyDescent="0.25">
      <c r="A304" s="44" t="str">
        <f t="shared" si="13"/>
        <v>No Activity</v>
      </c>
      <c r="B304" s="44">
        <f t="shared" si="15"/>
        <v>1</v>
      </c>
      <c r="C304" s="44">
        <f t="shared" si="14"/>
        <v>0</v>
      </c>
    </row>
    <row r="305" spans="1:3" x14ac:dyDescent="0.25">
      <c r="A305" s="44" t="str">
        <f t="shared" si="13"/>
        <v>No Activity</v>
      </c>
      <c r="B305" s="44">
        <f t="shared" si="15"/>
        <v>1</v>
      </c>
      <c r="C305" s="44">
        <f t="shared" si="14"/>
        <v>0</v>
      </c>
    </row>
    <row r="306" spans="1:3" x14ac:dyDescent="0.25">
      <c r="A306" s="44" t="str">
        <f t="shared" si="13"/>
        <v>No Activity</v>
      </c>
      <c r="B306" s="44">
        <f t="shared" si="15"/>
        <v>1</v>
      </c>
      <c r="C306" s="44">
        <f t="shared" si="14"/>
        <v>0</v>
      </c>
    </row>
    <row r="307" spans="1:3" x14ac:dyDescent="0.25">
      <c r="A307" s="44" t="str">
        <f t="shared" si="13"/>
        <v>No Activity</v>
      </c>
      <c r="B307" s="44">
        <f t="shared" si="15"/>
        <v>1</v>
      </c>
      <c r="C307" s="44">
        <f t="shared" si="14"/>
        <v>0</v>
      </c>
    </row>
    <row r="308" spans="1:3" x14ac:dyDescent="0.25">
      <c r="A308" s="44" t="str">
        <f t="shared" si="13"/>
        <v>No Activity</v>
      </c>
      <c r="B308" s="44">
        <f t="shared" si="15"/>
        <v>1</v>
      </c>
      <c r="C308" s="44">
        <f t="shared" si="14"/>
        <v>0</v>
      </c>
    </row>
    <row r="309" spans="1:3" x14ac:dyDescent="0.25">
      <c r="A309" s="44" t="str">
        <f t="shared" si="13"/>
        <v>No Activity</v>
      </c>
      <c r="B309" s="44">
        <f t="shared" si="15"/>
        <v>1</v>
      </c>
      <c r="C309" s="44">
        <f t="shared" si="14"/>
        <v>0</v>
      </c>
    </row>
    <row r="310" spans="1:3" x14ac:dyDescent="0.25">
      <c r="A310" s="44" t="str">
        <f t="shared" si="13"/>
        <v>No Activity</v>
      </c>
      <c r="B310" s="44">
        <f t="shared" si="15"/>
        <v>1</v>
      </c>
      <c r="C310" s="44">
        <f t="shared" si="14"/>
        <v>0</v>
      </c>
    </row>
    <row r="311" spans="1:3" x14ac:dyDescent="0.25">
      <c r="A311" s="44" t="str">
        <f t="shared" si="13"/>
        <v>No Activity</v>
      </c>
      <c r="B311" s="44">
        <f t="shared" si="15"/>
        <v>1</v>
      </c>
      <c r="C311" s="44">
        <f t="shared" si="14"/>
        <v>0</v>
      </c>
    </row>
    <row r="312" spans="1:3" x14ac:dyDescent="0.25">
      <c r="A312" s="44" t="str">
        <f t="shared" si="13"/>
        <v>No Activity</v>
      </c>
      <c r="B312" s="44">
        <f t="shared" si="15"/>
        <v>1</v>
      </c>
      <c r="C312" s="44">
        <f t="shared" si="14"/>
        <v>0</v>
      </c>
    </row>
    <row r="313" spans="1:3" x14ac:dyDescent="0.25">
      <c r="A313" s="44" t="str">
        <f t="shared" si="13"/>
        <v>No Activity</v>
      </c>
      <c r="B313" s="44">
        <f t="shared" si="15"/>
        <v>1</v>
      </c>
      <c r="C313" s="44">
        <f t="shared" si="14"/>
        <v>0</v>
      </c>
    </row>
    <row r="314" spans="1:3" x14ac:dyDescent="0.25">
      <c r="A314" s="44" t="str">
        <f t="shared" si="13"/>
        <v>No Activity</v>
      </c>
      <c r="B314" s="44">
        <f t="shared" si="15"/>
        <v>1</v>
      </c>
      <c r="C314" s="44">
        <f t="shared" si="14"/>
        <v>0</v>
      </c>
    </row>
    <row r="315" spans="1:3" x14ac:dyDescent="0.25">
      <c r="A315" s="44" t="str">
        <f t="shared" si="13"/>
        <v>No Activity</v>
      </c>
      <c r="B315" s="44">
        <f t="shared" si="15"/>
        <v>1</v>
      </c>
      <c r="C315" s="44">
        <f t="shared" si="14"/>
        <v>0</v>
      </c>
    </row>
    <row r="316" spans="1:3" x14ac:dyDescent="0.25">
      <c r="A316" s="44" t="str">
        <f t="shared" si="13"/>
        <v>No Activity</v>
      </c>
      <c r="B316" s="44">
        <f t="shared" si="15"/>
        <v>1</v>
      </c>
      <c r="C316" s="44">
        <f t="shared" si="14"/>
        <v>0</v>
      </c>
    </row>
    <row r="317" spans="1:3" x14ac:dyDescent="0.25">
      <c r="A317" s="44" t="str">
        <f t="shared" si="13"/>
        <v>No Activity</v>
      </c>
      <c r="B317" s="44">
        <f t="shared" si="15"/>
        <v>1</v>
      </c>
      <c r="C317" s="44">
        <f t="shared" si="14"/>
        <v>0</v>
      </c>
    </row>
    <row r="318" spans="1:3" x14ac:dyDescent="0.25">
      <c r="A318" s="44" t="str">
        <f t="shared" si="13"/>
        <v>No Activity</v>
      </c>
      <c r="B318" s="44">
        <f t="shared" si="15"/>
        <v>1</v>
      </c>
      <c r="C318" s="44">
        <f t="shared" si="14"/>
        <v>0</v>
      </c>
    </row>
    <row r="319" spans="1:3" x14ac:dyDescent="0.25">
      <c r="A319" s="44" t="str">
        <f t="shared" si="13"/>
        <v>No Activity</v>
      </c>
      <c r="B319" s="44">
        <f t="shared" si="15"/>
        <v>1</v>
      </c>
      <c r="C319" s="44">
        <f t="shared" si="14"/>
        <v>0</v>
      </c>
    </row>
    <row r="320" spans="1:3" x14ac:dyDescent="0.25">
      <c r="A320" s="44" t="str">
        <f t="shared" si="13"/>
        <v>No Activity</v>
      </c>
      <c r="B320" s="44">
        <f t="shared" si="15"/>
        <v>1</v>
      </c>
      <c r="C320" s="44">
        <f t="shared" si="14"/>
        <v>0</v>
      </c>
    </row>
    <row r="321" spans="1:3" x14ac:dyDescent="0.25">
      <c r="A321" s="44" t="str">
        <f t="shared" si="13"/>
        <v>No Activity</v>
      </c>
      <c r="B321" s="44">
        <f t="shared" si="15"/>
        <v>1</v>
      </c>
      <c r="C321" s="44">
        <f t="shared" si="14"/>
        <v>0</v>
      </c>
    </row>
    <row r="322" spans="1:3" x14ac:dyDescent="0.25">
      <c r="A322" s="44" t="str">
        <f t="shared" si="13"/>
        <v>No Activity</v>
      </c>
      <c r="B322" s="44">
        <f t="shared" si="15"/>
        <v>1</v>
      </c>
      <c r="C322" s="44">
        <f t="shared" si="14"/>
        <v>0</v>
      </c>
    </row>
    <row r="323" spans="1:3" x14ac:dyDescent="0.25">
      <c r="A323" s="44" t="str">
        <f t="shared" si="13"/>
        <v>No Activity</v>
      </c>
      <c r="B323" s="44">
        <f t="shared" si="15"/>
        <v>1</v>
      </c>
      <c r="C323" s="44">
        <f t="shared" si="14"/>
        <v>0</v>
      </c>
    </row>
    <row r="324" spans="1:3" x14ac:dyDescent="0.25">
      <c r="A324" s="44" t="str">
        <f t="shared" si="13"/>
        <v>No Activity</v>
      </c>
      <c r="B324" s="44">
        <f t="shared" si="15"/>
        <v>1</v>
      </c>
      <c r="C324" s="44">
        <f t="shared" si="14"/>
        <v>0</v>
      </c>
    </row>
    <row r="325" spans="1:3" x14ac:dyDescent="0.25">
      <c r="A325" s="44" t="str">
        <f t="shared" si="13"/>
        <v>No Activity</v>
      </c>
      <c r="B325" s="44">
        <f t="shared" si="15"/>
        <v>1</v>
      </c>
      <c r="C325" s="44">
        <f t="shared" si="14"/>
        <v>0</v>
      </c>
    </row>
    <row r="326" spans="1:3" x14ac:dyDescent="0.25">
      <c r="A326" s="44" t="str">
        <f t="shared" ref="A326:A389" si="16">VLOOKUP(G326,DDEGL_USERS,2,FALSE)</f>
        <v>No Activity</v>
      </c>
      <c r="B326" s="44">
        <f t="shared" si="15"/>
        <v>1</v>
      </c>
      <c r="C326" s="44">
        <f t="shared" ref="C326:C389" si="17">B326*W326</f>
        <v>0</v>
      </c>
    </row>
    <row r="327" spans="1:3" x14ac:dyDescent="0.25">
      <c r="A327" s="44" t="str">
        <f t="shared" si="16"/>
        <v>No Activity</v>
      </c>
      <c r="B327" s="44">
        <f t="shared" si="15"/>
        <v>1</v>
      </c>
      <c r="C327" s="44">
        <f t="shared" si="17"/>
        <v>0</v>
      </c>
    </row>
    <row r="328" spans="1:3" x14ac:dyDescent="0.25">
      <c r="A328" s="44" t="str">
        <f t="shared" si="16"/>
        <v>No Activity</v>
      </c>
      <c r="B328" s="44">
        <f t="shared" si="15"/>
        <v>1</v>
      </c>
      <c r="C328" s="44">
        <f t="shared" si="17"/>
        <v>0</v>
      </c>
    </row>
    <row r="329" spans="1:3" x14ac:dyDescent="0.25">
      <c r="A329" s="44" t="str">
        <f t="shared" si="16"/>
        <v>No Activity</v>
      </c>
      <c r="B329" s="44">
        <f t="shared" si="15"/>
        <v>1</v>
      </c>
      <c r="C329" s="44">
        <f t="shared" si="17"/>
        <v>0</v>
      </c>
    </row>
    <row r="330" spans="1:3" x14ac:dyDescent="0.25">
      <c r="A330" s="44" t="str">
        <f t="shared" si="16"/>
        <v>No Activity</v>
      </c>
      <c r="B330" s="44">
        <f t="shared" si="15"/>
        <v>1</v>
      </c>
      <c r="C330" s="44">
        <f t="shared" si="17"/>
        <v>0</v>
      </c>
    </row>
    <row r="331" spans="1:3" x14ac:dyDescent="0.25">
      <c r="A331" s="44" t="str">
        <f t="shared" si="16"/>
        <v>No Activity</v>
      </c>
      <c r="B331" s="44">
        <f t="shared" si="15"/>
        <v>1</v>
      </c>
      <c r="C331" s="44">
        <f t="shared" si="17"/>
        <v>0</v>
      </c>
    </row>
    <row r="332" spans="1:3" x14ac:dyDescent="0.25">
      <c r="A332" s="44" t="str">
        <f t="shared" si="16"/>
        <v>No Activity</v>
      </c>
      <c r="B332" s="44">
        <f t="shared" si="15"/>
        <v>1</v>
      </c>
      <c r="C332" s="44">
        <f t="shared" si="17"/>
        <v>0</v>
      </c>
    </row>
    <row r="333" spans="1:3" x14ac:dyDescent="0.25">
      <c r="A333" s="44" t="str">
        <f t="shared" si="16"/>
        <v>No Activity</v>
      </c>
      <c r="B333" s="44">
        <f t="shared" si="15"/>
        <v>1</v>
      </c>
      <c r="C333" s="44">
        <f t="shared" si="17"/>
        <v>0</v>
      </c>
    </row>
    <row r="334" spans="1:3" x14ac:dyDescent="0.25">
      <c r="A334" s="44" t="str">
        <f t="shared" si="16"/>
        <v>No Activity</v>
      </c>
      <c r="B334" s="44">
        <f t="shared" si="15"/>
        <v>1</v>
      </c>
      <c r="C334" s="44">
        <f t="shared" si="17"/>
        <v>0</v>
      </c>
    </row>
    <row r="335" spans="1:3" x14ac:dyDescent="0.25">
      <c r="A335" s="44" t="str">
        <f t="shared" si="16"/>
        <v>No Activity</v>
      </c>
      <c r="B335" s="44">
        <f t="shared" si="15"/>
        <v>1</v>
      </c>
      <c r="C335" s="44">
        <f t="shared" si="17"/>
        <v>0</v>
      </c>
    </row>
    <row r="336" spans="1:3" x14ac:dyDescent="0.25">
      <c r="A336" s="44" t="str">
        <f t="shared" si="16"/>
        <v>No Activity</v>
      </c>
      <c r="B336" s="44">
        <f t="shared" ref="B336:B399" si="18">(YEAR(Q336)-YEAR(P336))*12+MONTH(Q336)-MONTH(P336)+1</f>
        <v>1</v>
      </c>
      <c r="C336" s="44">
        <f t="shared" si="17"/>
        <v>0</v>
      </c>
    </row>
    <row r="337" spans="1:3" x14ac:dyDescent="0.25">
      <c r="A337" s="44" t="str">
        <f t="shared" si="16"/>
        <v>No Activity</v>
      </c>
      <c r="B337" s="44">
        <f t="shared" si="18"/>
        <v>1</v>
      </c>
      <c r="C337" s="44">
        <f t="shared" si="17"/>
        <v>0</v>
      </c>
    </row>
    <row r="338" spans="1:3" x14ac:dyDescent="0.25">
      <c r="A338" s="44" t="str">
        <f t="shared" si="16"/>
        <v>No Activity</v>
      </c>
      <c r="B338" s="44">
        <f t="shared" si="18"/>
        <v>1</v>
      </c>
      <c r="C338" s="44">
        <f t="shared" si="17"/>
        <v>0</v>
      </c>
    </row>
    <row r="339" spans="1:3" x14ac:dyDescent="0.25">
      <c r="A339" s="44" t="str">
        <f t="shared" si="16"/>
        <v>No Activity</v>
      </c>
      <c r="B339" s="44">
        <f t="shared" si="18"/>
        <v>1</v>
      </c>
      <c r="C339" s="44">
        <f t="shared" si="17"/>
        <v>0</v>
      </c>
    </row>
    <row r="340" spans="1:3" x14ac:dyDescent="0.25">
      <c r="A340" s="44" t="str">
        <f t="shared" si="16"/>
        <v>No Activity</v>
      </c>
      <c r="B340" s="44">
        <f t="shared" si="18"/>
        <v>1</v>
      </c>
      <c r="C340" s="44">
        <f t="shared" si="17"/>
        <v>0</v>
      </c>
    </row>
    <row r="341" spans="1:3" x14ac:dyDescent="0.25">
      <c r="A341" s="44" t="str">
        <f t="shared" si="16"/>
        <v>No Activity</v>
      </c>
      <c r="B341" s="44">
        <f t="shared" si="18"/>
        <v>1</v>
      </c>
      <c r="C341" s="44">
        <f t="shared" si="17"/>
        <v>0</v>
      </c>
    </row>
    <row r="342" spans="1:3" x14ac:dyDescent="0.25">
      <c r="A342" s="44" t="str">
        <f t="shared" si="16"/>
        <v>No Activity</v>
      </c>
      <c r="B342" s="44">
        <f t="shared" si="18"/>
        <v>1</v>
      </c>
      <c r="C342" s="44">
        <f t="shared" si="17"/>
        <v>0</v>
      </c>
    </row>
    <row r="343" spans="1:3" x14ac:dyDescent="0.25">
      <c r="A343" s="44" t="str">
        <f t="shared" si="16"/>
        <v>No Activity</v>
      </c>
      <c r="B343" s="44">
        <f t="shared" si="18"/>
        <v>1</v>
      </c>
      <c r="C343" s="44">
        <f t="shared" si="17"/>
        <v>0</v>
      </c>
    </row>
    <row r="344" spans="1:3" x14ac:dyDescent="0.25">
      <c r="A344" s="44" t="str">
        <f t="shared" si="16"/>
        <v>No Activity</v>
      </c>
      <c r="B344" s="44">
        <f t="shared" si="18"/>
        <v>1</v>
      </c>
      <c r="C344" s="44">
        <f t="shared" si="17"/>
        <v>0</v>
      </c>
    </row>
    <row r="345" spans="1:3" x14ac:dyDescent="0.25">
      <c r="A345" s="44" t="str">
        <f t="shared" si="16"/>
        <v>No Activity</v>
      </c>
      <c r="B345" s="44">
        <f t="shared" si="18"/>
        <v>1</v>
      </c>
      <c r="C345" s="44">
        <f t="shared" si="17"/>
        <v>0</v>
      </c>
    </row>
    <row r="346" spans="1:3" x14ac:dyDescent="0.25">
      <c r="A346" s="44" t="str">
        <f t="shared" si="16"/>
        <v>No Activity</v>
      </c>
      <c r="B346" s="44">
        <f t="shared" si="18"/>
        <v>1</v>
      </c>
      <c r="C346" s="44">
        <f t="shared" si="17"/>
        <v>0</v>
      </c>
    </row>
    <row r="347" spans="1:3" x14ac:dyDescent="0.25">
      <c r="A347" s="44" t="str">
        <f t="shared" si="16"/>
        <v>No Activity</v>
      </c>
      <c r="B347" s="44">
        <f t="shared" si="18"/>
        <v>1</v>
      </c>
      <c r="C347" s="44">
        <f t="shared" si="17"/>
        <v>0</v>
      </c>
    </row>
    <row r="348" spans="1:3" x14ac:dyDescent="0.25">
      <c r="A348" s="44" t="str">
        <f t="shared" si="16"/>
        <v>No Activity</v>
      </c>
      <c r="B348" s="44">
        <f t="shared" si="18"/>
        <v>1</v>
      </c>
      <c r="C348" s="44">
        <f t="shared" si="17"/>
        <v>0</v>
      </c>
    </row>
    <row r="349" spans="1:3" x14ac:dyDescent="0.25">
      <c r="A349" s="44" t="str">
        <f t="shared" si="16"/>
        <v>No Activity</v>
      </c>
      <c r="B349" s="44">
        <f t="shared" si="18"/>
        <v>1</v>
      </c>
      <c r="C349" s="44">
        <f t="shared" si="17"/>
        <v>0</v>
      </c>
    </row>
    <row r="350" spans="1:3" x14ac:dyDescent="0.25">
      <c r="A350" s="44" t="str">
        <f t="shared" si="16"/>
        <v>No Activity</v>
      </c>
      <c r="B350" s="44">
        <f t="shared" si="18"/>
        <v>1</v>
      </c>
      <c r="C350" s="44">
        <f t="shared" si="17"/>
        <v>0</v>
      </c>
    </row>
    <row r="351" spans="1:3" x14ac:dyDescent="0.25">
      <c r="A351" s="44" t="str">
        <f t="shared" si="16"/>
        <v>No Activity</v>
      </c>
      <c r="B351" s="44">
        <f t="shared" si="18"/>
        <v>1</v>
      </c>
      <c r="C351" s="44">
        <f t="shared" si="17"/>
        <v>0</v>
      </c>
    </row>
    <row r="352" spans="1:3" x14ac:dyDescent="0.25">
      <c r="A352" s="44" t="str">
        <f t="shared" si="16"/>
        <v>No Activity</v>
      </c>
      <c r="B352" s="44">
        <f t="shared" si="18"/>
        <v>1</v>
      </c>
      <c r="C352" s="44">
        <f t="shared" si="17"/>
        <v>0</v>
      </c>
    </row>
    <row r="353" spans="1:3" x14ac:dyDescent="0.25">
      <c r="A353" s="44" t="str">
        <f t="shared" si="16"/>
        <v>No Activity</v>
      </c>
      <c r="B353" s="44">
        <f t="shared" si="18"/>
        <v>1</v>
      </c>
      <c r="C353" s="44">
        <f t="shared" si="17"/>
        <v>0</v>
      </c>
    </row>
    <row r="354" spans="1:3" x14ac:dyDescent="0.25">
      <c r="A354" s="44" t="str">
        <f t="shared" si="16"/>
        <v>No Activity</v>
      </c>
      <c r="B354" s="44">
        <f t="shared" si="18"/>
        <v>1</v>
      </c>
      <c r="C354" s="44">
        <f t="shared" si="17"/>
        <v>0</v>
      </c>
    </row>
    <row r="355" spans="1:3" x14ac:dyDescent="0.25">
      <c r="A355" s="44" t="str">
        <f t="shared" si="16"/>
        <v>No Activity</v>
      </c>
      <c r="B355" s="44">
        <f t="shared" si="18"/>
        <v>1</v>
      </c>
      <c r="C355" s="44">
        <f t="shared" si="17"/>
        <v>0</v>
      </c>
    </row>
    <row r="356" spans="1:3" x14ac:dyDescent="0.25">
      <c r="A356" s="44" t="str">
        <f t="shared" si="16"/>
        <v>No Activity</v>
      </c>
      <c r="B356" s="44">
        <f t="shared" si="18"/>
        <v>1</v>
      </c>
      <c r="C356" s="44">
        <f t="shared" si="17"/>
        <v>0</v>
      </c>
    </row>
    <row r="357" spans="1:3" x14ac:dyDescent="0.25">
      <c r="A357" s="44" t="str">
        <f t="shared" si="16"/>
        <v>No Activity</v>
      </c>
      <c r="B357" s="44">
        <f t="shared" si="18"/>
        <v>1</v>
      </c>
      <c r="C357" s="44">
        <f t="shared" si="17"/>
        <v>0</v>
      </c>
    </row>
    <row r="358" spans="1:3" x14ac:dyDescent="0.25">
      <c r="A358" s="44" t="str">
        <f t="shared" si="16"/>
        <v>No Activity</v>
      </c>
      <c r="B358" s="44">
        <f t="shared" si="18"/>
        <v>1</v>
      </c>
      <c r="C358" s="44">
        <f t="shared" si="17"/>
        <v>0</v>
      </c>
    </row>
    <row r="359" spans="1:3" x14ac:dyDescent="0.25">
      <c r="A359" s="44" t="str">
        <f t="shared" si="16"/>
        <v>No Activity</v>
      </c>
      <c r="B359" s="44">
        <f t="shared" si="18"/>
        <v>1</v>
      </c>
      <c r="C359" s="44">
        <f t="shared" si="17"/>
        <v>0</v>
      </c>
    </row>
    <row r="360" spans="1:3" x14ac:dyDescent="0.25">
      <c r="A360" s="44" t="str">
        <f t="shared" si="16"/>
        <v>No Activity</v>
      </c>
      <c r="B360" s="44">
        <f t="shared" si="18"/>
        <v>1</v>
      </c>
      <c r="C360" s="44">
        <f t="shared" si="17"/>
        <v>0</v>
      </c>
    </row>
    <row r="361" spans="1:3" x14ac:dyDescent="0.25">
      <c r="A361" s="44" t="str">
        <f t="shared" si="16"/>
        <v>No Activity</v>
      </c>
      <c r="B361" s="44">
        <f t="shared" si="18"/>
        <v>1</v>
      </c>
      <c r="C361" s="44">
        <f t="shared" si="17"/>
        <v>0</v>
      </c>
    </row>
    <row r="362" spans="1:3" x14ac:dyDescent="0.25">
      <c r="A362" s="44" t="str">
        <f t="shared" si="16"/>
        <v>No Activity</v>
      </c>
      <c r="B362" s="44">
        <f t="shared" si="18"/>
        <v>1</v>
      </c>
      <c r="C362" s="44">
        <f t="shared" si="17"/>
        <v>0</v>
      </c>
    </row>
    <row r="363" spans="1:3" x14ac:dyDescent="0.25">
      <c r="A363" s="44" t="str">
        <f t="shared" si="16"/>
        <v>No Activity</v>
      </c>
      <c r="B363" s="44">
        <f t="shared" si="18"/>
        <v>1</v>
      </c>
      <c r="C363" s="44">
        <f t="shared" si="17"/>
        <v>0</v>
      </c>
    </row>
    <row r="364" spans="1:3" x14ac:dyDescent="0.25">
      <c r="A364" s="44" t="str">
        <f t="shared" si="16"/>
        <v>No Activity</v>
      </c>
      <c r="B364" s="44">
        <f t="shared" si="18"/>
        <v>1</v>
      </c>
      <c r="C364" s="44">
        <f t="shared" si="17"/>
        <v>0</v>
      </c>
    </row>
    <row r="365" spans="1:3" x14ac:dyDescent="0.25">
      <c r="A365" s="44" t="str">
        <f t="shared" si="16"/>
        <v>No Activity</v>
      </c>
      <c r="B365" s="44">
        <f t="shared" si="18"/>
        <v>1</v>
      </c>
      <c r="C365" s="44">
        <f t="shared" si="17"/>
        <v>0</v>
      </c>
    </row>
    <row r="366" spans="1:3" x14ac:dyDescent="0.25">
      <c r="A366" s="44" t="str">
        <f t="shared" si="16"/>
        <v>No Activity</v>
      </c>
      <c r="B366" s="44">
        <f t="shared" si="18"/>
        <v>1</v>
      </c>
      <c r="C366" s="44">
        <f t="shared" si="17"/>
        <v>0</v>
      </c>
    </row>
    <row r="367" spans="1:3" x14ac:dyDescent="0.25">
      <c r="A367" s="44" t="str">
        <f t="shared" si="16"/>
        <v>No Activity</v>
      </c>
      <c r="B367" s="44">
        <f t="shared" si="18"/>
        <v>1</v>
      </c>
      <c r="C367" s="44">
        <f t="shared" si="17"/>
        <v>0</v>
      </c>
    </row>
    <row r="368" spans="1:3" x14ac:dyDescent="0.25">
      <c r="A368" s="44" t="str">
        <f t="shared" si="16"/>
        <v>No Activity</v>
      </c>
      <c r="B368" s="44">
        <f t="shared" si="18"/>
        <v>1</v>
      </c>
      <c r="C368" s="44">
        <f t="shared" si="17"/>
        <v>0</v>
      </c>
    </row>
    <row r="369" spans="1:3" x14ac:dyDescent="0.25">
      <c r="A369" s="44" t="str">
        <f t="shared" si="16"/>
        <v>No Activity</v>
      </c>
      <c r="B369" s="44">
        <f t="shared" si="18"/>
        <v>1</v>
      </c>
      <c r="C369" s="44">
        <f t="shared" si="17"/>
        <v>0</v>
      </c>
    </row>
    <row r="370" spans="1:3" x14ac:dyDescent="0.25">
      <c r="A370" s="44" t="str">
        <f t="shared" si="16"/>
        <v>No Activity</v>
      </c>
      <c r="B370" s="44">
        <f t="shared" si="18"/>
        <v>1</v>
      </c>
      <c r="C370" s="44">
        <f t="shared" si="17"/>
        <v>0</v>
      </c>
    </row>
    <row r="371" spans="1:3" x14ac:dyDescent="0.25">
      <c r="A371" s="44" t="str">
        <f t="shared" si="16"/>
        <v>No Activity</v>
      </c>
      <c r="B371" s="44">
        <f t="shared" si="18"/>
        <v>1</v>
      </c>
      <c r="C371" s="44">
        <f t="shared" si="17"/>
        <v>0</v>
      </c>
    </row>
    <row r="372" spans="1:3" x14ac:dyDescent="0.25">
      <c r="A372" s="44" t="str">
        <f t="shared" si="16"/>
        <v>No Activity</v>
      </c>
      <c r="B372" s="44">
        <f t="shared" si="18"/>
        <v>1</v>
      </c>
      <c r="C372" s="44">
        <f t="shared" si="17"/>
        <v>0</v>
      </c>
    </row>
    <row r="373" spans="1:3" x14ac:dyDescent="0.25">
      <c r="A373" s="44" t="str">
        <f t="shared" si="16"/>
        <v>No Activity</v>
      </c>
      <c r="B373" s="44">
        <f t="shared" si="18"/>
        <v>1</v>
      </c>
      <c r="C373" s="44">
        <f t="shared" si="17"/>
        <v>0</v>
      </c>
    </row>
    <row r="374" spans="1:3" x14ac:dyDescent="0.25">
      <c r="A374" s="44" t="str">
        <f t="shared" si="16"/>
        <v>No Activity</v>
      </c>
      <c r="B374" s="44">
        <f t="shared" si="18"/>
        <v>1</v>
      </c>
      <c r="C374" s="44">
        <f t="shared" si="17"/>
        <v>0</v>
      </c>
    </row>
    <row r="375" spans="1:3" x14ac:dyDescent="0.25">
      <c r="A375" s="44" t="str">
        <f t="shared" si="16"/>
        <v>No Activity</v>
      </c>
      <c r="B375" s="44">
        <f t="shared" si="18"/>
        <v>1</v>
      </c>
      <c r="C375" s="44">
        <f t="shared" si="17"/>
        <v>0</v>
      </c>
    </row>
    <row r="376" spans="1:3" x14ac:dyDescent="0.25">
      <c r="A376" s="44" t="str">
        <f t="shared" si="16"/>
        <v>No Activity</v>
      </c>
      <c r="B376" s="44">
        <f t="shared" si="18"/>
        <v>1</v>
      </c>
      <c r="C376" s="44">
        <f t="shared" si="17"/>
        <v>0</v>
      </c>
    </row>
    <row r="377" spans="1:3" x14ac:dyDescent="0.25">
      <c r="A377" s="44" t="str">
        <f t="shared" si="16"/>
        <v>No Activity</v>
      </c>
      <c r="B377" s="44">
        <f t="shared" si="18"/>
        <v>1</v>
      </c>
      <c r="C377" s="44">
        <f t="shared" si="17"/>
        <v>0</v>
      </c>
    </row>
    <row r="378" spans="1:3" x14ac:dyDescent="0.25">
      <c r="A378" s="44" t="str">
        <f t="shared" si="16"/>
        <v>No Activity</v>
      </c>
      <c r="B378" s="44">
        <f t="shared" si="18"/>
        <v>1</v>
      </c>
      <c r="C378" s="44">
        <f t="shared" si="17"/>
        <v>0</v>
      </c>
    </row>
    <row r="379" spans="1:3" x14ac:dyDescent="0.25">
      <c r="A379" s="44" t="str">
        <f t="shared" si="16"/>
        <v>No Activity</v>
      </c>
      <c r="B379" s="44">
        <f t="shared" si="18"/>
        <v>1</v>
      </c>
      <c r="C379" s="44">
        <f t="shared" si="17"/>
        <v>0</v>
      </c>
    </row>
    <row r="380" spans="1:3" x14ac:dyDescent="0.25">
      <c r="A380" s="44" t="str">
        <f t="shared" si="16"/>
        <v>No Activity</v>
      </c>
      <c r="B380" s="44">
        <f t="shared" si="18"/>
        <v>1</v>
      </c>
      <c r="C380" s="44">
        <f t="shared" si="17"/>
        <v>0</v>
      </c>
    </row>
    <row r="381" spans="1:3" x14ac:dyDescent="0.25">
      <c r="A381" s="44" t="str">
        <f t="shared" si="16"/>
        <v>No Activity</v>
      </c>
      <c r="B381" s="44">
        <f t="shared" si="18"/>
        <v>1</v>
      </c>
      <c r="C381" s="44">
        <f t="shared" si="17"/>
        <v>0</v>
      </c>
    </row>
    <row r="382" spans="1:3" x14ac:dyDescent="0.25">
      <c r="A382" s="44" t="str">
        <f t="shared" si="16"/>
        <v>No Activity</v>
      </c>
      <c r="B382" s="44">
        <f t="shared" si="18"/>
        <v>1</v>
      </c>
      <c r="C382" s="44">
        <f t="shared" si="17"/>
        <v>0</v>
      </c>
    </row>
    <row r="383" spans="1:3" x14ac:dyDescent="0.25">
      <c r="A383" s="44" t="str">
        <f t="shared" si="16"/>
        <v>No Activity</v>
      </c>
      <c r="B383" s="44">
        <f t="shared" si="18"/>
        <v>1</v>
      </c>
      <c r="C383" s="44">
        <f t="shared" si="17"/>
        <v>0</v>
      </c>
    </row>
    <row r="384" spans="1:3" x14ac:dyDescent="0.25">
      <c r="A384" s="44" t="str">
        <f t="shared" si="16"/>
        <v>No Activity</v>
      </c>
      <c r="B384" s="44">
        <f t="shared" si="18"/>
        <v>1</v>
      </c>
      <c r="C384" s="44">
        <f t="shared" si="17"/>
        <v>0</v>
      </c>
    </row>
    <row r="385" spans="1:3" x14ac:dyDescent="0.25">
      <c r="A385" s="44" t="str">
        <f t="shared" si="16"/>
        <v>No Activity</v>
      </c>
      <c r="B385" s="44">
        <f t="shared" si="18"/>
        <v>1</v>
      </c>
      <c r="C385" s="44">
        <f t="shared" si="17"/>
        <v>0</v>
      </c>
    </row>
    <row r="386" spans="1:3" x14ac:dyDescent="0.25">
      <c r="A386" s="44" t="str">
        <f t="shared" si="16"/>
        <v>No Activity</v>
      </c>
      <c r="B386" s="44">
        <f t="shared" si="18"/>
        <v>1</v>
      </c>
      <c r="C386" s="44">
        <f t="shared" si="17"/>
        <v>0</v>
      </c>
    </row>
    <row r="387" spans="1:3" x14ac:dyDescent="0.25">
      <c r="A387" s="44" t="str">
        <f t="shared" si="16"/>
        <v>No Activity</v>
      </c>
      <c r="B387" s="44">
        <f t="shared" si="18"/>
        <v>1</v>
      </c>
      <c r="C387" s="44">
        <f t="shared" si="17"/>
        <v>0</v>
      </c>
    </row>
    <row r="388" spans="1:3" x14ac:dyDescent="0.25">
      <c r="A388" s="44" t="str">
        <f t="shared" si="16"/>
        <v>No Activity</v>
      </c>
      <c r="B388" s="44">
        <f t="shared" si="18"/>
        <v>1</v>
      </c>
      <c r="C388" s="44">
        <f t="shared" si="17"/>
        <v>0</v>
      </c>
    </row>
    <row r="389" spans="1:3" x14ac:dyDescent="0.25">
      <c r="A389" s="44" t="str">
        <f t="shared" si="16"/>
        <v>No Activity</v>
      </c>
      <c r="B389" s="44">
        <f t="shared" si="18"/>
        <v>1</v>
      </c>
      <c r="C389" s="44">
        <f t="shared" si="17"/>
        <v>0</v>
      </c>
    </row>
    <row r="390" spans="1:3" x14ac:dyDescent="0.25">
      <c r="A390" s="44" t="str">
        <f t="shared" ref="A390:A453" si="19">VLOOKUP(G390,DDEGL_USERS,2,FALSE)</f>
        <v>No Activity</v>
      </c>
      <c r="B390" s="44">
        <f t="shared" si="18"/>
        <v>1</v>
      </c>
      <c r="C390" s="44">
        <f t="shared" ref="C390:C453" si="20">B390*W390</f>
        <v>0</v>
      </c>
    </row>
    <row r="391" spans="1:3" x14ac:dyDescent="0.25">
      <c r="A391" s="44" t="str">
        <f t="shared" si="19"/>
        <v>No Activity</v>
      </c>
      <c r="B391" s="44">
        <f t="shared" si="18"/>
        <v>1</v>
      </c>
      <c r="C391" s="44">
        <f t="shared" si="20"/>
        <v>0</v>
      </c>
    </row>
    <row r="392" spans="1:3" x14ac:dyDescent="0.25">
      <c r="A392" s="44" t="str">
        <f t="shared" si="19"/>
        <v>No Activity</v>
      </c>
      <c r="B392" s="44">
        <f t="shared" si="18"/>
        <v>1</v>
      </c>
      <c r="C392" s="44">
        <f t="shared" si="20"/>
        <v>0</v>
      </c>
    </row>
    <row r="393" spans="1:3" x14ac:dyDescent="0.25">
      <c r="A393" s="44" t="str">
        <f t="shared" si="19"/>
        <v>No Activity</v>
      </c>
      <c r="B393" s="44">
        <f t="shared" si="18"/>
        <v>1</v>
      </c>
      <c r="C393" s="44">
        <f t="shared" si="20"/>
        <v>0</v>
      </c>
    </row>
    <row r="394" spans="1:3" x14ac:dyDescent="0.25">
      <c r="A394" s="44" t="str">
        <f t="shared" si="19"/>
        <v>No Activity</v>
      </c>
      <c r="B394" s="44">
        <f t="shared" si="18"/>
        <v>1</v>
      </c>
      <c r="C394" s="44">
        <f t="shared" si="20"/>
        <v>0</v>
      </c>
    </row>
    <row r="395" spans="1:3" x14ac:dyDescent="0.25">
      <c r="A395" s="44" t="str">
        <f t="shared" si="19"/>
        <v>No Activity</v>
      </c>
      <c r="B395" s="44">
        <f t="shared" si="18"/>
        <v>1</v>
      </c>
      <c r="C395" s="44">
        <f t="shared" si="20"/>
        <v>0</v>
      </c>
    </row>
    <row r="396" spans="1:3" x14ac:dyDescent="0.25">
      <c r="A396" s="44" t="str">
        <f t="shared" si="19"/>
        <v>No Activity</v>
      </c>
      <c r="B396" s="44">
        <f t="shared" si="18"/>
        <v>1</v>
      </c>
      <c r="C396" s="44">
        <f t="shared" si="20"/>
        <v>0</v>
      </c>
    </row>
    <row r="397" spans="1:3" x14ac:dyDescent="0.25">
      <c r="A397" s="44" t="str">
        <f t="shared" si="19"/>
        <v>No Activity</v>
      </c>
      <c r="B397" s="44">
        <f t="shared" si="18"/>
        <v>1</v>
      </c>
      <c r="C397" s="44">
        <f t="shared" si="20"/>
        <v>0</v>
      </c>
    </row>
    <row r="398" spans="1:3" x14ac:dyDescent="0.25">
      <c r="A398" s="44" t="str">
        <f t="shared" si="19"/>
        <v>No Activity</v>
      </c>
      <c r="B398" s="44">
        <f t="shared" si="18"/>
        <v>1</v>
      </c>
      <c r="C398" s="44">
        <f t="shared" si="20"/>
        <v>0</v>
      </c>
    </row>
    <row r="399" spans="1:3" x14ac:dyDescent="0.25">
      <c r="A399" s="44" t="str">
        <f t="shared" si="19"/>
        <v>No Activity</v>
      </c>
      <c r="B399" s="44">
        <f t="shared" si="18"/>
        <v>1</v>
      </c>
      <c r="C399" s="44">
        <f t="shared" si="20"/>
        <v>0</v>
      </c>
    </row>
    <row r="400" spans="1:3" x14ac:dyDescent="0.25">
      <c r="A400" s="44" t="str">
        <f t="shared" si="19"/>
        <v>No Activity</v>
      </c>
      <c r="B400" s="44">
        <f t="shared" ref="B400:B463" si="21">(YEAR(Q400)-YEAR(P400))*12+MONTH(Q400)-MONTH(P400)+1</f>
        <v>1</v>
      </c>
      <c r="C400" s="44">
        <f t="shared" si="20"/>
        <v>0</v>
      </c>
    </row>
    <row r="401" spans="1:3" x14ac:dyDescent="0.25">
      <c r="A401" s="44" t="str">
        <f t="shared" si="19"/>
        <v>No Activity</v>
      </c>
      <c r="B401" s="44">
        <f t="shared" si="21"/>
        <v>1</v>
      </c>
      <c r="C401" s="44">
        <f t="shared" si="20"/>
        <v>0</v>
      </c>
    </row>
    <row r="402" spans="1:3" x14ac:dyDescent="0.25">
      <c r="A402" s="44" t="str">
        <f t="shared" si="19"/>
        <v>No Activity</v>
      </c>
      <c r="B402" s="44">
        <f t="shared" si="21"/>
        <v>1</v>
      </c>
      <c r="C402" s="44">
        <f t="shared" si="20"/>
        <v>0</v>
      </c>
    </row>
    <row r="403" spans="1:3" x14ac:dyDescent="0.25">
      <c r="A403" s="44" t="str">
        <f t="shared" si="19"/>
        <v>No Activity</v>
      </c>
      <c r="B403" s="44">
        <f t="shared" si="21"/>
        <v>1</v>
      </c>
      <c r="C403" s="44">
        <f t="shared" si="20"/>
        <v>0</v>
      </c>
    </row>
    <row r="404" spans="1:3" x14ac:dyDescent="0.25">
      <c r="A404" s="44" t="str">
        <f t="shared" si="19"/>
        <v>No Activity</v>
      </c>
      <c r="B404" s="44">
        <f t="shared" si="21"/>
        <v>1</v>
      </c>
      <c r="C404" s="44">
        <f t="shared" si="20"/>
        <v>0</v>
      </c>
    </row>
    <row r="405" spans="1:3" x14ac:dyDescent="0.25">
      <c r="A405" s="44" t="str">
        <f t="shared" si="19"/>
        <v>No Activity</v>
      </c>
      <c r="B405" s="44">
        <f t="shared" si="21"/>
        <v>1</v>
      </c>
      <c r="C405" s="44">
        <f t="shared" si="20"/>
        <v>0</v>
      </c>
    </row>
    <row r="406" spans="1:3" x14ac:dyDescent="0.25">
      <c r="A406" s="44" t="str">
        <f t="shared" si="19"/>
        <v>No Activity</v>
      </c>
      <c r="B406" s="44">
        <f t="shared" si="21"/>
        <v>1</v>
      </c>
      <c r="C406" s="44">
        <f t="shared" si="20"/>
        <v>0</v>
      </c>
    </row>
    <row r="407" spans="1:3" x14ac:dyDescent="0.25">
      <c r="A407" s="44" t="str">
        <f t="shared" si="19"/>
        <v>No Activity</v>
      </c>
      <c r="B407" s="44">
        <f t="shared" si="21"/>
        <v>1</v>
      </c>
      <c r="C407" s="44">
        <f t="shared" si="20"/>
        <v>0</v>
      </c>
    </row>
    <row r="408" spans="1:3" x14ac:dyDescent="0.25">
      <c r="A408" s="44" t="str">
        <f t="shared" si="19"/>
        <v>No Activity</v>
      </c>
      <c r="B408" s="44">
        <f t="shared" si="21"/>
        <v>1</v>
      </c>
      <c r="C408" s="44">
        <f t="shared" si="20"/>
        <v>0</v>
      </c>
    </row>
    <row r="409" spans="1:3" x14ac:dyDescent="0.25">
      <c r="A409" s="44" t="str">
        <f t="shared" si="19"/>
        <v>No Activity</v>
      </c>
      <c r="B409" s="44">
        <f t="shared" si="21"/>
        <v>1</v>
      </c>
      <c r="C409" s="44">
        <f t="shared" si="20"/>
        <v>0</v>
      </c>
    </row>
    <row r="410" spans="1:3" x14ac:dyDescent="0.25">
      <c r="A410" s="44" t="str">
        <f t="shared" si="19"/>
        <v>No Activity</v>
      </c>
      <c r="B410" s="44">
        <f t="shared" si="21"/>
        <v>1</v>
      </c>
      <c r="C410" s="44">
        <f t="shared" si="20"/>
        <v>0</v>
      </c>
    </row>
    <row r="411" spans="1:3" x14ac:dyDescent="0.25">
      <c r="A411" s="44" t="str">
        <f t="shared" si="19"/>
        <v>No Activity</v>
      </c>
      <c r="B411" s="44">
        <f t="shared" si="21"/>
        <v>1</v>
      </c>
      <c r="C411" s="44">
        <f t="shared" si="20"/>
        <v>0</v>
      </c>
    </row>
    <row r="412" spans="1:3" x14ac:dyDescent="0.25">
      <c r="A412" s="44" t="str">
        <f t="shared" si="19"/>
        <v>No Activity</v>
      </c>
      <c r="B412" s="44">
        <f t="shared" si="21"/>
        <v>1</v>
      </c>
      <c r="C412" s="44">
        <f t="shared" si="20"/>
        <v>0</v>
      </c>
    </row>
    <row r="413" spans="1:3" x14ac:dyDescent="0.25">
      <c r="A413" s="44" t="str">
        <f t="shared" si="19"/>
        <v>No Activity</v>
      </c>
      <c r="B413" s="44">
        <f t="shared" si="21"/>
        <v>1</v>
      </c>
      <c r="C413" s="44">
        <f t="shared" si="20"/>
        <v>0</v>
      </c>
    </row>
    <row r="414" spans="1:3" x14ac:dyDescent="0.25">
      <c r="A414" s="44" t="str">
        <f t="shared" si="19"/>
        <v>No Activity</v>
      </c>
      <c r="B414" s="44">
        <f t="shared" si="21"/>
        <v>1</v>
      </c>
      <c r="C414" s="44">
        <f t="shared" si="20"/>
        <v>0</v>
      </c>
    </row>
    <row r="415" spans="1:3" x14ac:dyDescent="0.25">
      <c r="A415" s="44" t="str">
        <f t="shared" si="19"/>
        <v>No Activity</v>
      </c>
      <c r="B415" s="44">
        <f t="shared" si="21"/>
        <v>1</v>
      </c>
      <c r="C415" s="44">
        <f t="shared" si="20"/>
        <v>0</v>
      </c>
    </row>
    <row r="416" spans="1:3" x14ac:dyDescent="0.25">
      <c r="A416" s="44" t="str">
        <f t="shared" si="19"/>
        <v>No Activity</v>
      </c>
      <c r="B416" s="44">
        <f t="shared" si="21"/>
        <v>1</v>
      </c>
      <c r="C416" s="44">
        <f t="shared" si="20"/>
        <v>0</v>
      </c>
    </row>
    <row r="417" spans="1:3" x14ac:dyDescent="0.25">
      <c r="A417" s="44" t="str">
        <f t="shared" si="19"/>
        <v>No Activity</v>
      </c>
      <c r="B417" s="44">
        <f t="shared" si="21"/>
        <v>1</v>
      </c>
      <c r="C417" s="44">
        <f t="shared" si="20"/>
        <v>0</v>
      </c>
    </row>
    <row r="418" spans="1:3" x14ac:dyDescent="0.25">
      <c r="A418" s="44" t="str">
        <f t="shared" si="19"/>
        <v>No Activity</v>
      </c>
      <c r="B418" s="44">
        <f t="shared" si="21"/>
        <v>1</v>
      </c>
      <c r="C418" s="44">
        <f t="shared" si="20"/>
        <v>0</v>
      </c>
    </row>
    <row r="419" spans="1:3" x14ac:dyDescent="0.25">
      <c r="A419" s="44" t="str">
        <f t="shared" si="19"/>
        <v>No Activity</v>
      </c>
      <c r="B419" s="44">
        <f t="shared" si="21"/>
        <v>1</v>
      </c>
      <c r="C419" s="44">
        <f t="shared" si="20"/>
        <v>0</v>
      </c>
    </row>
    <row r="420" spans="1:3" x14ac:dyDescent="0.25">
      <c r="A420" s="44" t="str">
        <f t="shared" si="19"/>
        <v>No Activity</v>
      </c>
      <c r="B420" s="44">
        <f t="shared" si="21"/>
        <v>1</v>
      </c>
      <c r="C420" s="44">
        <f t="shared" si="20"/>
        <v>0</v>
      </c>
    </row>
    <row r="421" spans="1:3" x14ac:dyDescent="0.25">
      <c r="A421" s="44" t="str">
        <f t="shared" si="19"/>
        <v>No Activity</v>
      </c>
      <c r="B421" s="44">
        <f t="shared" si="21"/>
        <v>1</v>
      </c>
      <c r="C421" s="44">
        <f t="shared" si="20"/>
        <v>0</v>
      </c>
    </row>
    <row r="422" spans="1:3" x14ac:dyDescent="0.25">
      <c r="A422" s="44" t="str">
        <f t="shared" si="19"/>
        <v>No Activity</v>
      </c>
      <c r="B422" s="44">
        <f t="shared" si="21"/>
        <v>1</v>
      </c>
      <c r="C422" s="44">
        <f t="shared" si="20"/>
        <v>0</v>
      </c>
    </row>
    <row r="423" spans="1:3" x14ac:dyDescent="0.25">
      <c r="A423" s="44" t="str">
        <f t="shared" si="19"/>
        <v>No Activity</v>
      </c>
      <c r="B423" s="44">
        <f t="shared" si="21"/>
        <v>1</v>
      </c>
      <c r="C423" s="44">
        <f t="shared" si="20"/>
        <v>0</v>
      </c>
    </row>
    <row r="424" spans="1:3" x14ac:dyDescent="0.25">
      <c r="A424" s="44" t="str">
        <f t="shared" si="19"/>
        <v>No Activity</v>
      </c>
      <c r="B424" s="44">
        <f t="shared" si="21"/>
        <v>1</v>
      </c>
      <c r="C424" s="44">
        <f t="shared" si="20"/>
        <v>0</v>
      </c>
    </row>
    <row r="425" spans="1:3" x14ac:dyDescent="0.25">
      <c r="A425" s="44" t="str">
        <f t="shared" si="19"/>
        <v>No Activity</v>
      </c>
      <c r="B425" s="44">
        <f t="shared" si="21"/>
        <v>1</v>
      </c>
      <c r="C425" s="44">
        <f t="shared" si="20"/>
        <v>0</v>
      </c>
    </row>
    <row r="426" spans="1:3" x14ac:dyDescent="0.25">
      <c r="A426" s="44" t="str">
        <f t="shared" si="19"/>
        <v>No Activity</v>
      </c>
      <c r="B426" s="44">
        <f t="shared" si="21"/>
        <v>1</v>
      </c>
      <c r="C426" s="44">
        <f t="shared" si="20"/>
        <v>0</v>
      </c>
    </row>
    <row r="427" spans="1:3" x14ac:dyDescent="0.25">
      <c r="A427" s="44" t="str">
        <f t="shared" si="19"/>
        <v>No Activity</v>
      </c>
      <c r="B427" s="44">
        <f t="shared" si="21"/>
        <v>1</v>
      </c>
      <c r="C427" s="44">
        <f t="shared" si="20"/>
        <v>0</v>
      </c>
    </row>
    <row r="428" spans="1:3" x14ac:dyDescent="0.25">
      <c r="A428" s="44" t="str">
        <f t="shared" si="19"/>
        <v>No Activity</v>
      </c>
      <c r="B428" s="44">
        <f t="shared" si="21"/>
        <v>1</v>
      </c>
      <c r="C428" s="44">
        <f t="shared" si="20"/>
        <v>0</v>
      </c>
    </row>
    <row r="429" spans="1:3" x14ac:dyDescent="0.25">
      <c r="A429" s="44" t="str">
        <f t="shared" si="19"/>
        <v>No Activity</v>
      </c>
      <c r="B429" s="44">
        <f t="shared" si="21"/>
        <v>1</v>
      </c>
      <c r="C429" s="44">
        <f t="shared" si="20"/>
        <v>0</v>
      </c>
    </row>
    <row r="430" spans="1:3" x14ac:dyDescent="0.25">
      <c r="A430" s="44" t="str">
        <f t="shared" si="19"/>
        <v>No Activity</v>
      </c>
      <c r="B430" s="44">
        <f t="shared" si="21"/>
        <v>1</v>
      </c>
      <c r="C430" s="44">
        <f t="shared" si="20"/>
        <v>0</v>
      </c>
    </row>
    <row r="431" spans="1:3" x14ac:dyDescent="0.25">
      <c r="A431" s="44" t="str">
        <f t="shared" si="19"/>
        <v>No Activity</v>
      </c>
      <c r="B431" s="44">
        <f t="shared" si="21"/>
        <v>1</v>
      </c>
      <c r="C431" s="44">
        <f t="shared" si="20"/>
        <v>0</v>
      </c>
    </row>
    <row r="432" spans="1:3" x14ac:dyDescent="0.25">
      <c r="A432" s="44" t="str">
        <f t="shared" si="19"/>
        <v>No Activity</v>
      </c>
      <c r="B432" s="44">
        <f t="shared" si="21"/>
        <v>1</v>
      </c>
      <c r="C432" s="44">
        <f t="shared" si="20"/>
        <v>0</v>
      </c>
    </row>
    <row r="433" spans="1:3" x14ac:dyDescent="0.25">
      <c r="A433" s="44" t="str">
        <f t="shared" si="19"/>
        <v>No Activity</v>
      </c>
      <c r="B433" s="44">
        <f t="shared" si="21"/>
        <v>1</v>
      </c>
      <c r="C433" s="44">
        <f t="shared" si="20"/>
        <v>0</v>
      </c>
    </row>
    <row r="434" spans="1:3" x14ac:dyDescent="0.25">
      <c r="A434" s="44" t="str">
        <f t="shared" si="19"/>
        <v>No Activity</v>
      </c>
      <c r="B434" s="44">
        <f t="shared" si="21"/>
        <v>1</v>
      </c>
      <c r="C434" s="44">
        <f t="shared" si="20"/>
        <v>0</v>
      </c>
    </row>
    <row r="435" spans="1:3" x14ac:dyDescent="0.25">
      <c r="A435" s="44" t="str">
        <f t="shared" si="19"/>
        <v>No Activity</v>
      </c>
      <c r="B435" s="44">
        <f t="shared" si="21"/>
        <v>1</v>
      </c>
      <c r="C435" s="44">
        <f t="shared" si="20"/>
        <v>0</v>
      </c>
    </row>
    <row r="436" spans="1:3" x14ac:dyDescent="0.25">
      <c r="A436" s="44" t="str">
        <f t="shared" si="19"/>
        <v>No Activity</v>
      </c>
      <c r="B436" s="44">
        <f t="shared" si="21"/>
        <v>1</v>
      </c>
      <c r="C436" s="44">
        <f t="shared" si="20"/>
        <v>0</v>
      </c>
    </row>
    <row r="437" spans="1:3" x14ac:dyDescent="0.25">
      <c r="A437" s="44" t="str">
        <f t="shared" si="19"/>
        <v>No Activity</v>
      </c>
      <c r="B437" s="44">
        <f t="shared" si="21"/>
        <v>1</v>
      </c>
      <c r="C437" s="44">
        <f t="shared" si="20"/>
        <v>0</v>
      </c>
    </row>
    <row r="438" spans="1:3" x14ac:dyDescent="0.25">
      <c r="A438" s="44" t="str">
        <f t="shared" si="19"/>
        <v>No Activity</v>
      </c>
      <c r="B438" s="44">
        <f t="shared" si="21"/>
        <v>1</v>
      </c>
      <c r="C438" s="44">
        <f t="shared" si="20"/>
        <v>0</v>
      </c>
    </row>
    <row r="439" spans="1:3" x14ac:dyDescent="0.25">
      <c r="A439" s="44" t="str">
        <f t="shared" si="19"/>
        <v>No Activity</v>
      </c>
      <c r="B439" s="44">
        <f t="shared" si="21"/>
        <v>1</v>
      </c>
      <c r="C439" s="44">
        <f t="shared" si="20"/>
        <v>0</v>
      </c>
    </row>
    <row r="440" spans="1:3" x14ac:dyDescent="0.25">
      <c r="A440" s="44" t="str">
        <f t="shared" si="19"/>
        <v>No Activity</v>
      </c>
      <c r="B440" s="44">
        <f t="shared" si="21"/>
        <v>1</v>
      </c>
      <c r="C440" s="44">
        <f t="shared" si="20"/>
        <v>0</v>
      </c>
    </row>
    <row r="441" spans="1:3" x14ac:dyDescent="0.25">
      <c r="A441" s="44" t="str">
        <f t="shared" si="19"/>
        <v>No Activity</v>
      </c>
      <c r="B441" s="44">
        <f t="shared" si="21"/>
        <v>1</v>
      </c>
      <c r="C441" s="44">
        <f t="shared" si="20"/>
        <v>0</v>
      </c>
    </row>
    <row r="442" spans="1:3" x14ac:dyDescent="0.25">
      <c r="A442" s="44" t="str">
        <f t="shared" si="19"/>
        <v>No Activity</v>
      </c>
      <c r="B442" s="44">
        <f t="shared" si="21"/>
        <v>1</v>
      </c>
      <c r="C442" s="44">
        <f t="shared" si="20"/>
        <v>0</v>
      </c>
    </row>
    <row r="443" spans="1:3" x14ac:dyDescent="0.25">
      <c r="A443" s="44" t="str">
        <f t="shared" si="19"/>
        <v>No Activity</v>
      </c>
      <c r="B443" s="44">
        <f t="shared" si="21"/>
        <v>1</v>
      </c>
      <c r="C443" s="44">
        <f t="shared" si="20"/>
        <v>0</v>
      </c>
    </row>
    <row r="444" spans="1:3" x14ac:dyDescent="0.25">
      <c r="A444" s="44" t="str">
        <f t="shared" si="19"/>
        <v>No Activity</v>
      </c>
      <c r="B444" s="44">
        <f t="shared" si="21"/>
        <v>1</v>
      </c>
      <c r="C444" s="44">
        <f t="shared" si="20"/>
        <v>0</v>
      </c>
    </row>
    <row r="445" spans="1:3" x14ac:dyDescent="0.25">
      <c r="A445" s="44" t="str">
        <f t="shared" si="19"/>
        <v>No Activity</v>
      </c>
      <c r="B445" s="44">
        <f t="shared" si="21"/>
        <v>1</v>
      </c>
      <c r="C445" s="44">
        <f t="shared" si="20"/>
        <v>0</v>
      </c>
    </row>
    <row r="446" spans="1:3" x14ac:dyDescent="0.25">
      <c r="A446" s="44" t="str">
        <f t="shared" si="19"/>
        <v>No Activity</v>
      </c>
      <c r="B446" s="44">
        <f t="shared" si="21"/>
        <v>1</v>
      </c>
      <c r="C446" s="44">
        <f t="shared" si="20"/>
        <v>0</v>
      </c>
    </row>
    <row r="447" spans="1:3" x14ac:dyDescent="0.25">
      <c r="A447" s="44" t="str">
        <f t="shared" si="19"/>
        <v>No Activity</v>
      </c>
      <c r="B447" s="44">
        <f t="shared" si="21"/>
        <v>1</v>
      </c>
      <c r="C447" s="44">
        <f t="shared" si="20"/>
        <v>0</v>
      </c>
    </row>
    <row r="448" spans="1:3" x14ac:dyDescent="0.25">
      <c r="A448" s="44" t="str">
        <f t="shared" si="19"/>
        <v>No Activity</v>
      </c>
      <c r="B448" s="44">
        <f t="shared" si="21"/>
        <v>1</v>
      </c>
      <c r="C448" s="44">
        <f t="shared" si="20"/>
        <v>0</v>
      </c>
    </row>
    <row r="449" spans="1:3" x14ac:dyDescent="0.25">
      <c r="A449" s="44" t="str">
        <f t="shared" si="19"/>
        <v>No Activity</v>
      </c>
      <c r="B449" s="44">
        <f t="shared" si="21"/>
        <v>1</v>
      </c>
      <c r="C449" s="44">
        <f t="shared" si="20"/>
        <v>0</v>
      </c>
    </row>
    <row r="450" spans="1:3" x14ac:dyDescent="0.25">
      <c r="A450" s="44" t="str">
        <f t="shared" si="19"/>
        <v>No Activity</v>
      </c>
      <c r="B450" s="44">
        <f t="shared" si="21"/>
        <v>1</v>
      </c>
      <c r="C450" s="44">
        <f t="shared" si="20"/>
        <v>0</v>
      </c>
    </row>
    <row r="451" spans="1:3" x14ac:dyDescent="0.25">
      <c r="A451" s="44" t="str">
        <f t="shared" si="19"/>
        <v>No Activity</v>
      </c>
      <c r="B451" s="44">
        <f t="shared" si="21"/>
        <v>1</v>
      </c>
      <c r="C451" s="44">
        <f t="shared" si="20"/>
        <v>0</v>
      </c>
    </row>
    <row r="452" spans="1:3" x14ac:dyDescent="0.25">
      <c r="A452" s="44" t="str">
        <f t="shared" si="19"/>
        <v>No Activity</v>
      </c>
      <c r="B452" s="44">
        <f t="shared" si="21"/>
        <v>1</v>
      </c>
      <c r="C452" s="44">
        <f t="shared" si="20"/>
        <v>0</v>
      </c>
    </row>
    <row r="453" spans="1:3" x14ac:dyDescent="0.25">
      <c r="A453" s="44" t="str">
        <f t="shared" si="19"/>
        <v>No Activity</v>
      </c>
      <c r="B453" s="44">
        <f t="shared" si="21"/>
        <v>1</v>
      </c>
      <c r="C453" s="44">
        <f t="shared" si="20"/>
        <v>0</v>
      </c>
    </row>
    <row r="454" spans="1:3" x14ac:dyDescent="0.25">
      <c r="A454" s="44" t="str">
        <f t="shared" ref="A454:A504" si="22">VLOOKUP(G454,DDEGL_USERS,2,FALSE)</f>
        <v>No Activity</v>
      </c>
      <c r="B454" s="44">
        <f t="shared" si="21"/>
        <v>1</v>
      </c>
      <c r="C454" s="44">
        <f t="shared" ref="C454:C504" si="23">B454*W454</f>
        <v>0</v>
      </c>
    </row>
    <row r="455" spans="1:3" x14ac:dyDescent="0.25">
      <c r="A455" s="44" t="str">
        <f t="shared" si="22"/>
        <v>No Activity</v>
      </c>
      <c r="B455" s="44">
        <f t="shared" si="21"/>
        <v>1</v>
      </c>
      <c r="C455" s="44">
        <f t="shared" si="23"/>
        <v>0</v>
      </c>
    </row>
    <row r="456" spans="1:3" x14ac:dyDescent="0.25">
      <c r="A456" s="44" t="str">
        <f t="shared" si="22"/>
        <v>No Activity</v>
      </c>
      <c r="B456" s="44">
        <f t="shared" si="21"/>
        <v>1</v>
      </c>
      <c r="C456" s="44">
        <f t="shared" si="23"/>
        <v>0</v>
      </c>
    </row>
    <row r="457" spans="1:3" x14ac:dyDescent="0.25">
      <c r="A457" s="44" t="str">
        <f t="shared" si="22"/>
        <v>No Activity</v>
      </c>
      <c r="B457" s="44">
        <f t="shared" si="21"/>
        <v>1</v>
      </c>
      <c r="C457" s="44">
        <f t="shared" si="23"/>
        <v>0</v>
      </c>
    </row>
    <row r="458" spans="1:3" x14ac:dyDescent="0.25">
      <c r="A458" s="44" t="str">
        <f t="shared" si="22"/>
        <v>No Activity</v>
      </c>
      <c r="B458" s="44">
        <f t="shared" si="21"/>
        <v>1</v>
      </c>
      <c r="C458" s="44">
        <f t="shared" si="23"/>
        <v>0</v>
      </c>
    </row>
    <row r="459" spans="1:3" x14ac:dyDescent="0.25">
      <c r="A459" s="44" t="str">
        <f t="shared" si="22"/>
        <v>No Activity</v>
      </c>
      <c r="B459" s="44">
        <f t="shared" si="21"/>
        <v>1</v>
      </c>
      <c r="C459" s="44">
        <f t="shared" si="23"/>
        <v>0</v>
      </c>
    </row>
    <row r="460" spans="1:3" x14ac:dyDescent="0.25">
      <c r="A460" s="44" t="str">
        <f t="shared" si="22"/>
        <v>No Activity</v>
      </c>
      <c r="B460" s="44">
        <f t="shared" si="21"/>
        <v>1</v>
      </c>
      <c r="C460" s="44">
        <f t="shared" si="23"/>
        <v>0</v>
      </c>
    </row>
    <row r="461" spans="1:3" x14ac:dyDescent="0.25">
      <c r="A461" s="44" t="str">
        <f t="shared" si="22"/>
        <v>No Activity</v>
      </c>
      <c r="B461" s="44">
        <f t="shared" si="21"/>
        <v>1</v>
      </c>
      <c r="C461" s="44">
        <f t="shared" si="23"/>
        <v>0</v>
      </c>
    </row>
    <row r="462" spans="1:3" x14ac:dyDescent="0.25">
      <c r="A462" s="44" t="str">
        <f t="shared" si="22"/>
        <v>No Activity</v>
      </c>
      <c r="B462" s="44">
        <f t="shared" si="21"/>
        <v>1</v>
      </c>
      <c r="C462" s="44">
        <f t="shared" si="23"/>
        <v>0</v>
      </c>
    </row>
    <row r="463" spans="1:3" x14ac:dyDescent="0.25">
      <c r="A463" s="44" t="str">
        <f t="shared" si="22"/>
        <v>No Activity</v>
      </c>
      <c r="B463" s="44">
        <f t="shared" si="21"/>
        <v>1</v>
      </c>
      <c r="C463" s="44">
        <f t="shared" si="23"/>
        <v>0</v>
      </c>
    </row>
    <row r="464" spans="1:3" x14ac:dyDescent="0.25">
      <c r="A464" s="44" t="str">
        <f t="shared" si="22"/>
        <v>No Activity</v>
      </c>
      <c r="B464" s="44">
        <f t="shared" ref="B464:B504" si="24">(YEAR(Q464)-YEAR(P464))*12+MONTH(Q464)-MONTH(P464)+1</f>
        <v>1</v>
      </c>
      <c r="C464" s="44">
        <f t="shared" si="23"/>
        <v>0</v>
      </c>
    </row>
    <row r="465" spans="1:3" x14ac:dyDescent="0.25">
      <c r="A465" s="44" t="str">
        <f t="shared" si="22"/>
        <v>No Activity</v>
      </c>
      <c r="B465" s="44">
        <f t="shared" si="24"/>
        <v>1</v>
      </c>
      <c r="C465" s="44">
        <f t="shared" si="23"/>
        <v>0</v>
      </c>
    </row>
    <row r="466" spans="1:3" x14ac:dyDescent="0.25">
      <c r="A466" s="44" t="str">
        <f t="shared" si="22"/>
        <v>No Activity</v>
      </c>
      <c r="B466" s="44">
        <f t="shared" si="24"/>
        <v>1</v>
      </c>
      <c r="C466" s="44">
        <f t="shared" si="23"/>
        <v>0</v>
      </c>
    </row>
    <row r="467" spans="1:3" x14ac:dyDescent="0.25">
      <c r="A467" s="44" t="str">
        <f t="shared" si="22"/>
        <v>No Activity</v>
      </c>
      <c r="B467" s="44">
        <f t="shared" si="24"/>
        <v>1</v>
      </c>
      <c r="C467" s="44">
        <f t="shared" si="23"/>
        <v>0</v>
      </c>
    </row>
    <row r="468" spans="1:3" x14ac:dyDescent="0.25">
      <c r="A468" s="44" t="str">
        <f t="shared" si="22"/>
        <v>No Activity</v>
      </c>
      <c r="B468" s="44">
        <f t="shared" si="24"/>
        <v>1</v>
      </c>
      <c r="C468" s="44">
        <f t="shared" si="23"/>
        <v>0</v>
      </c>
    </row>
    <row r="469" spans="1:3" x14ac:dyDescent="0.25">
      <c r="A469" s="44" t="str">
        <f t="shared" si="22"/>
        <v>No Activity</v>
      </c>
      <c r="B469" s="44">
        <f t="shared" si="24"/>
        <v>1</v>
      </c>
      <c r="C469" s="44">
        <f t="shared" si="23"/>
        <v>0</v>
      </c>
    </row>
    <row r="470" spans="1:3" x14ac:dyDescent="0.25">
      <c r="A470" s="44" t="str">
        <f t="shared" si="22"/>
        <v>No Activity</v>
      </c>
      <c r="B470" s="44">
        <f t="shared" si="24"/>
        <v>1</v>
      </c>
      <c r="C470" s="44">
        <f t="shared" si="23"/>
        <v>0</v>
      </c>
    </row>
    <row r="471" spans="1:3" x14ac:dyDescent="0.25">
      <c r="A471" s="44" t="str">
        <f t="shared" si="22"/>
        <v>No Activity</v>
      </c>
      <c r="B471" s="44">
        <f t="shared" si="24"/>
        <v>1</v>
      </c>
      <c r="C471" s="44">
        <f t="shared" si="23"/>
        <v>0</v>
      </c>
    </row>
    <row r="472" spans="1:3" x14ac:dyDescent="0.25">
      <c r="A472" s="44" t="str">
        <f t="shared" si="22"/>
        <v>No Activity</v>
      </c>
      <c r="B472" s="44">
        <f t="shared" si="24"/>
        <v>1</v>
      </c>
      <c r="C472" s="44">
        <f t="shared" si="23"/>
        <v>0</v>
      </c>
    </row>
    <row r="473" spans="1:3" x14ac:dyDescent="0.25">
      <c r="A473" s="44" t="str">
        <f t="shared" si="22"/>
        <v>No Activity</v>
      </c>
      <c r="B473" s="44">
        <f t="shared" si="24"/>
        <v>1</v>
      </c>
      <c r="C473" s="44">
        <f t="shared" si="23"/>
        <v>0</v>
      </c>
    </row>
    <row r="474" spans="1:3" x14ac:dyDescent="0.25">
      <c r="A474" s="44" t="str">
        <f t="shared" si="22"/>
        <v>No Activity</v>
      </c>
      <c r="B474" s="44">
        <f t="shared" si="24"/>
        <v>1</v>
      </c>
      <c r="C474" s="44">
        <f t="shared" si="23"/>
        <v>0</v>
      </c>
    </row>
    <row r="475" spans="1:3" x14ac:dyDescent="0.25">
      <c r="A475" s="44" t="str">
        <f t="shared" si="22"/>
        <v>No Activity</v>
      </c>
      <c r="B475" s="44">
        <f t="shared" si="24"/>
        <v>1</v>
      </c>
      <c r="C475" s="44">
        <f t="shared" si="23"/>
        <v>0</v>
      </c>
    </row>
    <row r="476" spans="1:3" x14ac:dyDescent="0.25">
      <c r="A476" s="44" t="str">
        <f t="shared" si="22"/>
        <v>No Activity</v>
      </c>
      <c r="B476" s="44">
        <f t="shared" si="24"/>
        <v>1</v>
      </c>
      <c r="C476" s="44">
        <f t="shared" si="23"/>
        <v>0</v>
      </c>
    </row>
    <row r="477" spans="1:3" x14ac:dyDescent="0.25">
      <c r="A477" s="44" t="str">
        <f t="shared" si="22"/>
        <v>No Activity</v>
      </c>
      <c r="B477" s="44">
        <f t="shared" si="24"/>
        <v>1</v>
      </c>
      <c r="C477" s="44">
        <f t="shared" si="23"/>
        <v>0</v>
      </c>
    </row>
    <row r="478" spans="1:3" x14ac:dyDescent="0.25">
      <c r="A478" s="44" t="str">
        <f t="shared" si="22"/>
        <v>No Activity</v>
      </c>
      <c r="B478" s="44">
        <f t="shared" si="24"/>
        <v>1</v>
      </c>
      <c r="C478" s="44">
        <f t="shared" si="23"/>
        <v>0</v>
      </c>
    </row>
    <row r="479" spans="1:3" x14ac:dyDescent="0.25">
      <c r="A479" s="44" t="str">
        <f t="shared" si="22"/>
        <v>No Activity</v>
      </c>
      <c r="B479" s="44">
        <f t="shared" si="24"/>
        <v>1</v>
      </c>
      <c r="C479" s="44">
        <f t="shared" si="23"/>
        <v>0</v>
      </c>
    </row>
    <row r="480" spans="1:3" x14ac:dyDescent="0.25">
      <c r="A480" s="44" t="str">
        <f t="shared" si="22"/>
        <v>No Activity</v>
      </c>
      <c r="B480" s="44">
        <f t="shared" si="24"/>
        <v>1</v>
      </c>
      <c r="C480" s="44">
        <f t="shared" si="23"/>
        <v>0</v>
      </c>
    </row>
    <row r="481" spans="1:3" x14ac:dyDescent="0.25">
      <c r="A481" s="44" t="str">
        <f t="shared" si="22"/>
        <v>No Activity</v>
      </c>
      <c r="B481" s="44">
        <f t="shared" si="24"/>
        <v>1</v>
      </c>
      <c r="C481" s="44">
        <f t="shared" si="23"/>
        <v>0</v>
      </c>
    </row>
    <row r="482" spans="1:3" x14ac:dyDescent="0.25">
      <c r="A482" s="44" t="str">
        <f t="shared" si="22"/>
        <v>No Activity</v>
      </c>
      <c r="B482" s="44">
        <f t="shared" si="24"/>
        <v>1</v>
      </c>
      <c r="C482" s="44">
        <f t="shared" si="23"/>
        <v>0</v>
      </c>
    </row>
    <row r="483" spans="1:3" x14ac:dyDescent="0.25">
      <c r="A483" s="44" t="str">
        <f t="shared" si="22"/>
        <v>No Activity</v>
      </c>
      <c r="B483" s="44">
        <f t="shared" si="24"/>
        <v>1</v>
      </c>
      <c r="C483" s="44">
        <f t="shared" si="23"/>
        <v>0</v>
      </c>
    </row>
    <row r="484" spans="1:3" x14ac:dyDescent="0.25">
      <c r="A484" s="44" t="str">
        <f t="shared" si="22"/>
        <v>No Activity</v>
      </c>
      <c r="B484" s="44">
        <f t="shared" si="24"/>
        <v>1</v>
      </c>
      <c r="C484" s="44">
        <f t="shared" si="23"/>
        <v>0</v>
      </c>
    </row>
    <row r="485" spans="1:3" x14ac:dyDescent="0.25">
      <c r="A485" s="44" t="str">
        <f t="shared" si="22"/>
        <v>No Activity</v>
      </c>
      <c r="B485" s="44">
        <f t="shared" si="24"/>
        <v>1</v>
      </c>
      <c r="C485" s="44">
        <f t="shared" si="23"/>
        <v>0</v>
      </c>
    </row>
    <row r="486" spans="1:3" x14ac:dyDescent="0.25">
      <c r="A486" s="44" t="str">
        <f t="shared" si="22"/>
        <v>No Activity</v>
      </c>
      <c r="B486" s="44">
        <f t="shared" si="24"/>
        <v>1</v>
      </c>
      <c r="C486" s="44">
        <f t="shared" si="23"/>
        <v>0</v>
      </c>
    </row>
    <row r="487" spans="1:3" x14ac:dyDescent="0.25">
      <c r="A487" s="44" t="str">
        <f t="shared" si="22"/>
        <v>No Activity</v>
      </c>
      <c r="B487" s="44">
        <f t="shared" si="24"/>
        <v>1</v>
      </c>
      <c r="C487" s="44">
        <f t="shared" si="23"/>
        <v>0</v>
      </c>
    </row>
    <row r="488" spans="1:3" x14ac:dyDescent="0.25">
      <c r="A488" s="44" t="str">
        <f t="shared" si="22"/>
        <v>No Activity</v>
      </c>
      <c r="B488" s="44">
        <f t="shared" si="24"/>
        <v>1</v>
      </c>
      <c r="C488" s="44">
        <f t="shared" si="23"/>
        <v>0</v>
      </c>
    </row>
    <row r="489" spans="1:3" x14ac:dyDescent="0.25">
      <c r="A489" s="44" t="str">
        <f t="shared" si="22"/>
        <v>No Activity</v>
      </c>
      <c r="B489" s="44">
        <f t="shared" si="24"/>
        <v>1</v>
      </c>
      <c r="C489" s="44">
        <f t="shared" si="23"/>
        <v>0</v>
      </c>
    </row>
    <row r="490" spans="1:3" x14ac:dyDescent="0.25">
      <c r="A490" s="44" t="str">
        <f t="shared" si="22"/>
        <v>No Activity</v>
      </c>
      <c r="B490" s="44">
        <f t="shared" si="24"/>
        <v>1</v>
      </c>
      <c r="C490" s="44">
        <f t="shared" si="23"/>
        <v>0</v>
      </c>
    </row>
    <row r="491" spans="1:3" x14ac:dyDescent="0.25">
      <c r="A491" s="44" t="str">
        <f t="shared" si="22"/>
        <v>No Activity</v>
      </c>
      <c r="B491" s="44">
        <f t="shared" si="24"/>
        <v>1</v>
      </c>
      <c r="C491" s="44">
        <f t="shared" si="23"/>
        <v>0</v>
      </c>
    </row>
    <row r="492" spans="1:3" x14ac:dyDescent="0.25">
      <c r="A492" s="44" t="str">
        <f t="shared" si="22"/>
        <v>No Activity</v>
      </c>
      <c r="B492" s="44">
        <f t="shared" si="24"/>
        <v>1</v>
      </c>
      <c r="C492" s="44">
        <f t="shared" si="23"/>
        <v>0</v>
      </c>
    </row>
    <row r="493" spans="1:3" x14ac:dyDescent="0.25">
      <c r="A493" s="44" t="str">
        <f t="shared" si="22"/>
        <v>No Activity</v>
      </c>
      <c r="B493" s="44">
        <f t="shared" si="24"/>
        <v>1</v>
      </c>
      <c r="C493" s="44">
        <f t="shared" si="23"/>
        <v>0</v>
      </c>
    </row>
    <row r="494" spans="1:3" x14ac:dyDescent="0.25">
      <c r="A494" s="44" t="str">
        <f t="shared" si="22"/>
        <v>No Activity</v>
      </c>
      <c r="B494" s="44">
        <f t="shared" si="24"/>
        <v>1</v>
      </c>
      <c r="C494" s="44">
        <f t="shared" si="23"/>
        <v>0</v>
      </c>
    </row>
    <row r="495" spans="1:3" x14ac:dyDescent="0.25">
      <c r="A495" s="44" t="str">
        <f t="shared" si="22"/>
        <v>No Activity</v>
      </c>
      <c r="B495" s="44">
        <f t="shared" si="24"/>
        <v>1</v>
      </c>
      <c r="C495" s="44">
        <f t="shared" si="23"/>
        <v>0</v>
      </c>
    </row>
    <row r="496" spans="1:3" x14ac:dyDescent="0.25">
      <c r="A496" s="44" t="str">
        <f t="shared" si="22"/>
        <v>No Activity</v>
      </c>
      <c r="B496" s="44">
        <f t="shared" si="24"/>
        <v>1</v>
      </c>
      <c r="C496" s="44">
        <f t="shared" si="23"/>
        <v>0</v>
      </c>
    </row>
    <row r="497" spans="1:3" x14ac:dyDescent="0.25">
      <c r="A497" s="44" t="str">
        <f t="shared" si="22"/>
        <v>No Activity</v>
      </c>
      <c r="B497" s="44">
        <f t="shared" si="24"/>
        <v>1</v>
      </c>
      <c r="C497" s="44">
        <f t="shared" si="23"/>
        <v>0</v>
      </c>
    </row>
    <row r="498" spans="1:3" x14ac:dyDescent="0.25">
      <c r="A498" s="44" t="str">
        <f t="shared" si="22"/>
        <v>No Activity</v>
      </c>
      <c r="B498" s="44">
        <f t="shared" si="24"/>
        <v>1</v>
      </c>
      <c r="C498" s="44">
        <f t="shared" si="23"/>
        <v>0</v>
      </c>
    </row>
    <row r="499" spans="1:3" x14ac:dyDescent="0.25">
      <c r="A499" s="44" t="str">
        <f t="shared" si="22"/>
        <v>No Activity</v>
      </c>
      <c r="B499" s="44">
        <f t="shared" si="24"/>
        <v>1</v>
      </c>
      <c r="C499" s="44">
        <f t="shared" si="23"/>
        <v>0</v>
      </c>
    </row>
    <row r="500" spans="1:3" x14ac:dyDescent="0.25">
      <c r="A500" s="44" t="str">
        <f t="shared" si="22"/>
        <v>No Activity</v>
      </c>
      <c r="B500" s="44">
        <f t="shared" si="24"/>
        <v>1</v>
      </c>
      <c r="C500" s="44">
        <f t="shared" si="23"/>
        <v>0</v>
      </c>
    </row>
    <row r="501" spans="1:3" x14ac:dyDescent="0.25">
      <c r="A501" s="44" t="str">
        <f t="shared" si="22"/>
        <v>No Activity</v>
      </c>
      <c r="B501" s="44">
        <f t="shared" si="24"/>
        <v>1</v>
      </c>
      <c r="C501" s="44">
        <f t="shared" si="23"/>
        <v>0</v>
      </c>
    </row>
    <row r="502" spans="1:3" x14ac:dyDescent="0.25">
      <c r="A502" s="44" t="str">
        <f t="shared" si="22"/>
        <v>No Activity</v>
      </c>
      <c r="B502" s="44">
        <f t="shared" si="24"/>
        <v>1</v>
      </c>
      <c r="C502" s="44">
        <f t="shared" si="23"/>
        <v>0</v>
      </c>
    </row>
    <row r="503" spans="1:3" x14ac:dyDescent="0.25">
      <c r="A503" s="44" t="str">
        <f t="shared" si="22"/>
        <v>No Activity</v>
      </c>
      <c r="B503" s="44">
        <f t="shared" si="24"/>
        <v>1</v>
      </c>
      <c r="C503" s="44">
        <f t="shared" si="23"/>
        <v>0</v>
      </c>
    </row>
    <row r="504" spans="1:3" x14ac:dyDescent="0.25">
      <c r="A504" s="44" t="str">
        <f t="shared" si="22"/>
        <v>No Activity</v>
      </c>
      <c r="B504" s="44">
        <f t="shared" si="24"/>
        <v>1</v>
      </c>
      <c r="C504" s="44">
        <f t="shared" si="23"/>
        <v>0</v>
      </c>
    </row>
  </sheetData>
  <phoneticPr fontId="0" type="noConversion"/>
  <conditionalFormatting sqref="D8">
    <cfRule type="cellIs" dxfId="0" priority="1" stopIfTrue="1" operator="equal">
      <formula>"No Activity"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zoomScale="85" workbookViewId="0"/>
  </sheetViews>
  <sheetFormatPr defaultRowHeight="13.2" x14ac:dyDescent="0.25"/>
  <cols>
    <col min="1" max="1" width="23" bestFit="1" customWidth="1"/>
    <col min="2" max="2" width="27.5546875" customWidth="1"/>
    <col min="3" max="3" width="1.6640625" style="47" customWidth="1"/>
    <col min="4" max="4" width="17.6640625" customWidth="1"/>
    <col min="5" max="5" width="38" customWidth="1"/>
    <col min="6" max="6" width="1.6640625" style="47" customWidth="1"/>
    <col min="7" max="7" width="17.6640625" bestFit="1" customWidth="1"/>
    <col min="8" max="8" width="23.109375" customWidth="1"/>
  </cols>
  <sheetData>
    <row r="1" spans="1:8" ht="17.399999999999999" x14ac:dyDescent="0.3">
      <c r="A1" s="49" t="s">
        <v>226</v>
      </c>
    </row>
    <row r="2" spans="1:8" ht="15.6" x14ac:dyDescent="0.3">
      <c r="A2" s="48" t="s">
        <v>227</v>
      </c>
    </row>
    <row r="4" spans="1:8" ht="15.6" x14ac:dyDescent="0.3">
      <c r="A4" s="17" t="s">
        <v>80</v>
      </c>
      <c r="D4" s="17" t="s">
        <v>81</v>
      </c>
      <c r="G4" s="17" t="s">
        <v>82</v>
      </c>
    </row>
    <row r="5" spans="1:8" x14ac:dyDescent="0.25">
      <c r="A5" s="22" t="s">
        <v>56</v>
      </c>
      <c r="B5" s="21" t="s">
        <v>83</v>
      </c>
      <c r="D5" s="22" t="s">
        <v>56</v>
      </c>
      <c r="E5" s="21" t="s">
        <v>83</v>
      </c>
      <c r="G5" s="22" t="s">
        <v>56</v>
      </c>
      <c r="H5" s="21" t="s">
        <v>83</v>
      </c>
    </row>
    <row r="6" spans="1:8" x14ac:dyDescent="0.25">
      <c r="A6" s="26" t="s">
        <v>84</v>
      </c>
      <c r="B6" s="25" t="s">
        <v>85</v>
      </c>
      <c r="D6" s="26" t="s">
        <v>70</v>
      </c>
      <c r="E6" s="25" t="s">
        <v>97</v>
      </c>
      <c r="G6" s="26" t="s">
        <v>74</v>
      </c>
      <c r="H6" s="25" t="s">
        <v>89</v>
      </c>
    </row>
    <row r="7" spans="1:8" x14ac:dyDescent="0.25">
      <c r="A7" s="32" t="s">
        <v>86</v>
      </c>
      <c r="B7" s="31" t="s">
        <v>87</v>
      </c>
      <c r="D7" s="32" t="s">
        <v>207</v>
      </c>
      <c r="E7" s="31" t="s">
        <v>101</v>
      </c>
      <c r="G7" s="32" t="s">
        <v>225</v>
      </c>
      <c r="H7" s="31" t="s">
        <v>137</v>
      </c>
    </row>
    <row r="8" spans="1:8" x14ac:dyDescent="0.25">
      <c r="A8" s="26" t="s">
        <v>88</v>
      </c>
      <c r="B8" s="25" t="s">
        <v>89</v>
      </c>
      <c r="D8" s="26" t="s">
        <v>208</v>
      </c>
      <c r="E8" s="25" t="s">
        <v>108</v>
      </c>
      <c r="G8" s="26" t="s">
        <v>75</v>
      </c>
      <c r="H8" s="25" t="s">
        <v>170</v>
      </c>
    </row>
    <row r="9" spans="1:8" x14ac:dyDescent="0.25">
      <c r="A9" s="32" t="s">
        <v>90</v>
      </c>
      <c r="B9" s="31" t="s">
        <v>91</v>
      </c>
      <c r="D9" s="32" t="s">
        <v>209</v>
      </c>
      <c r="E9" s="31" t="s">
        <v>210</v>
      </c>
      <c r="G9" s="32" t="s">
        <v>76</v>
      </c>
      <c r="H9" s="31" t="s">
        <v>206</v>
      </c>
    </row>
    <row r="10" spans="1:8" x14ac:dyDescent="0.25">
      <c r="A10" s="26" t="s">
        <v>92</v>
      </c>
      <c r="B10" s="25" t="s">
        <v>93</v>
      </c>
      <c r="D10" s="26" t="s">
        <v>211</v>
      </c>
      <c r="E10" s="25" t="s">
        <v>212</v>
      </c>
      <c r="G10" s="10">
        <v>0</v>
      </c>
      <c r="H10" s="46" t="s">
        <v>53</v>
      </c>
    </row>
    <row r="11" spans="1:8" x14ac:dyDescent="0.25">
      <c r="A11" s="32" t="s">
        <v>94</v>
      </c>
      <c r="B11" s="31" t="s">
        <v>95</v>
      </c>
      <c r="D11" s="32" t="s">
        <v>213</v>
      </c>
      <c r="E11" s="31" t="s">
        <v>131</v>
      </c>
    </row>
    <row r="12" spans="1:8" x14ac:dyDescent="0.25">
      <c r="A12" s="26" t="s">
        <v>96</v>
      </c>
      <c r="B12" s="25" t="s">
        <v>97</v>
      </c>
      <c r="D12" s="26" t="s">
        <v>214</v>
      </c>
      <c r="E12" s="25" t="s">
        <v>123</v>
      </c>
    </row>
    <row r="13" spans="1:8" x14ac:dyDescent="0.25">
      <c r="A13" s="32" t="s">
        <v>98</v>
      </c>
      <c r="B13" s="31" t="s">
        <v>99</v>
      </c>
      <c r="D13" s="32" t="s">
        <v>215</v>
      </c>
      <c r="E13" s="31" t="s">
        <v>137</v>
      </c>
    </row>
    <row r="14" spans="1:8" x14ac:dyDescent="0.25">
      <c r="A14" s="26" t="s">
        <v>100</v>
      </c>
      <c r="B14" s="25" t="s">
        <v>101</v>
      </c>
      <c r="D14" s="26" t="s">
        <v>216</v>
      </c>
      <c r="E14" s="25" t="s">
        <v>142</v>
      </c>
    </row>
    <row r="15" spans="1:8" x14ac:dyDescent="0.25">
      <c r="A15" s="32" t="s">
        <v>102</v>
      </c>
      <c r="B15" s="31" t="s">
        <v>101</v>
      </c>
      <c r="D15" s="32" t="s">
        <v>217</v>
      </c>
      <c r="E15" s="31" t="s">
        <v>144</v>
      </c>
    </row>
    <row r="16" spans="1:8" x14ac:dyDescent="0.25">
      <c r="A16" s="26" t="s">
        <v>103</v>
      </c>
      <c r="B16" s="25" t="s">
        <v>104</v>
      </c>
      <c r="D16" s="26" t="s">
        <v>71</v>
      </c>
      <c r="E16" s="25" t="s">
        <v>153</v>
      </c>
    </row>
    <row r="17" spans="1:5" x14ac:dyDescent="0.25">
      <c r="A17" s="32" t="s">
        <v>105</v>
      </c>
      <c r="B17" s="31" t="s">
        <v>106</v>
      </c>
      <c r="D17" s="32" t="s">
        <v>218</v>
      </c>
      <c r="E17" s="31" t="s">
        <v>160</v>
      </c>
    </row>
    <row r="18" spans="1:5" x14ac:dyDescent="0.25">
      <c r="A18" s="26" t="s">
        <v>107</v>
      </c>
      <c r="B18" s="25" t="s">
        <v>108</v>
      </c>
      <c r="D18" s="26" t="s">
        <v>219</v>
      </c>
      <c r="E18" s="25" t="s">
        <v>166</v>
      </c>
    </row>
    <row r="19" spans="1:5" x14ac:dyDescent="0.25">
      <c r="A19" s="32" t="s">
        <v>61</v>
      </c>
      <c r="B19" s="31" t="s">
        <v>109</v>
      </c>
      <c r="D19" s="32" t="s">
        <v>72</v>
      </c>
      <c r="E19" s="31" t="s">
        <v>176</v>
      </c>
    </row>
    <row r="20" spans="1:5" x14ac:dyDescent="0.25">
      <c r="A20" s="26" t="s">
        <v>110</v>
      </c>
      <c r="B20" s="25" t="s">
        <v>111</v>
      </c>
      <c r="D20" s="26" t="s">
        <v>220</v>
      </c>
      <c r="E20" s="25" t="s">
        <v>179</v>
      </c>
    </row>
    <row r="21" spans="1:5" x14ac:dyDescent="0.25">
      <c r="A21" s="32" t="s">
        <v>112</v>
      </c>
      <c r="B21" s="31" t="s">
        <v>113</v>
      </c>
      <c r="D21" s="32" t="s">
        <v>221</v>
      </c>
      <c r="E21" s="31" t="s">
        <v>181</v>
      </c>
    </row>
    <row r="22" spans="1:5" x14ac:dyDescent="0.25">
      <c r="A22" s="26" t="s">
        <v>114</v>
      </c>
      <c r="B22" s="25" t="s">
        <v>115</v>
      </c>
      <c r="D22" s="26" t="s">
        <v>222</v>
      </c>
      <c r="E22" s="25" t="s">
        <v>188</v>
      </c>
    </row>
    <row r="23" spans="1:5" x14ac:dyDescent="0.25">
      <c r="A23" s="32" t="s">
        <v>62</v>
      </c>
      <c r="B23" s="31" t="s">
        <v>116</v>
      </c>
      <c r="D23" s="32" t="s">
        <v>223</v>
      </c>
      <c r="E23" s="31" t="s">
        <v>192</v>
      </c>
    </row>
    <row r="24" spans="1:5" x14ac:dyDescent="0.25">
      <c r="A24" s="26" t="s">
        <v>63</v>
      </c>
      <c r="B24" s="25" t="s">
        <v>117</v>
      </c>
      <c r="D24" s="26" t="s">
        <v>224</v>
      </c>
      <c r="E24" s="25" t="s">
        <v>202</v>
      </c>
    </row>
    <row r="25" spans="1:5" x14ac:dyDescent="0.25">
      <c r="A25" s="32" t="s">
        <v>118</v>
      </c>
      <c r="B25" s="31" t="s">
        <v>119</v>
      </c>
    </row>
    <row r="26" spans="1:5" x14ac:dyDescent="0.25">
      <c r="A26" s="26" t="s">
        <v>120</v>
      </c>
      <c r="B26" s="25" t="s">
        <v>121</v>
      </c>
    </row>
    <row r="27" spans="1:5" x14ac:dyDescent="0.25">
      <c r="A27" s="32" t="s">
        <v>122</v>
      </c>
      <c r="B27" s="31" t="s">
        <v>123</v>
      </c>
    </row>
    <row r="28" spans="1:5" x14ac:dyDescent="0.25">
      <c r="A28" s="26" t="s">
        <v>124</v>
      </c>
      <c r="B28" s="25" t="s">
        <v>125</v>
      </c>
    </row>
    <row r="29" spans="1:5" x14ac:dyDescent="0.25">
      <c r="A29" s="32" t="s">
        <v>64</v>
      </c>
      <c r="B29" s="31" t="s">
        <v>126</v>
      </c>
    </row>
    <row r="30" spans="1:5" x14ac:dyDescent="0.25">
      <c r="A30" s="26" t="s">
        <v>127</v>
      </c>
      <c r="B30" s="25" t="s">
        <v>128</v>
      </c>
    </row>
    <row r="31" spans="1:5" x14ac:dyDescent="0.25">
      <c r="A31" s="32" t="s">
        <v>65</v>
      </c>
      <c r="B31" s="31" t="s">
        <v>129</v>
      </c>
    </row>
    <row r="32" spans="1:5" x14ac:dyDescent="0.25">
      <c r="A32" s="26" t="s">
        <v>130</v>
      </c>
      <c r="B32" s="25" t="s">
        <v>131</v>
      </c>
    </row>
    <row r="33" spans="1:2" x14ac:dyDescent="0.25">
      <c r="A33" s="32" t="s">
        <v>132</v>
      </c>
      <c r="B33" s="31" t="s">
        <v>133</v>
      </c>
    </row>
    <row r="34" spans="1:2" x14ac:dyDescent="0.25">
      <c r="A34" s="26" t="s">
        <v>134</v>
      </c>
      <c r="B34" s="25" t="s">
        <v>135</v>
      </c>
    </row>
    <row r="35" spans="1:2" x14ac:dyDescent="0.25">
      <c r="A35" s="32" t="s">
        <v>136</v>
      </c>
      <c r="B35" s="31" t="s">
        <v>137</v>
      </c>
    </row>
    <row r="36" spans="1:2" x14ac:dyDescent="0.25">
      <c r="A36" s="26" t="s">
        <v>66</v>
      </c>
      <c r="B36" s="25" t="s">
        <v>138</v>
      </c>
    </row>
    <row r="37" spans="1:2" x14ac:dyDescent="0.25">
      <c r="A37" s="32" t="s">
        <v>67</v>
      </c>
      <c r="B37" s="31" t="s">
        <v>139</v>
      </c>
    </row>
    <row r="38" spans="1:2" x14ac:dyDescent="0.25">
      <c r="A38" s="26" t="s">
        <v>68</v>
      </c>
      <c r="B38" s="25" t="s">
        <v>140</v>
      </c>
    </row>
    <row r="39" spans="1:2" x14ac:dyDescent="0.25">
      <c r="A39" s="32" t="s">
        <v>141</v>
      </c>
      <c r="B39" s="31" t="s">
        <v>142</v>
      </c>
    </row>
    <row r="40" spans="1:2" x14ac:dyDescent="0.25">
      <c r="A40" s="26" t="s">
        <v>143</v>
      </c>
      <c r="B40" s="25" t="s">
        <v>144</v>
      </c>
    </row>
    <row r="41" spans="1:2" x14ac:dyDescent="0.25">
      <c r="A41" s="32" t="s">
        <v>145</v>
      </c>
      <c r="B41" s="31" t="s">
        <v>146</v>
      </c>
    </row>
    <row r="42" spans="1:2" x14ac:dyDescent="0.25">
      <c r="A42" s="26" t="s">
        <v>147</v>
      </c>
      <c r="B42" s="25" t="s">
        <v>117</v>
      </c>
    </row>
    <row r="43" spans="1:2" x14ac:dyDescent="0.25">
      <c r="A43" s="32" t="s">
        <v>148</v>
      </c>
      <c r="B43" s="31" t="s">
        <v>149</v>
      </c>
    </row>
    <row r="44" spans="1:2" x14ac:dyDescent="0.25">
      <c r="A44" s="26" t="s">
        <v>150</v>
      </c>
      <c r="B44" s="25" t="s">
        <v>151</v>
      </c>
    </row>
    <row r="45" spans="1:2" x14ac:dyDescent="0.25">
      <c r="A45" s="32" t="s">
        <v>152</v>
      </c>
      <c r="B45" s="31" t="s">
        <v>153</v>
      </c>
    </row>
    <row r="46" spans="1:2" x14ac:dyDescent="0.25">
      <c r="A46" s="26" t="s">
        <v>154</v>
      </c>
      <c r="B46" s="25" t="s">
        <v>121</v>
      </c>
    </row>
    <row r="47" spans="1:2" x14ac:dyDescent="0.25">
      <c r="A47" s="32" t="s">
        <v>155</v>
      </c>
      <c r="B47" s="31" t="s">
        <v>156</v>
      </c>
    </row>
    <row r="48" spans="1:2" x14ac:dyDescent="0.25">
      <c r="A48" s="26" t="s">
        <v>157</v>
      </c>
      <c r="B48" s="25" t="s">
        <v>156</v>
      </c>
    </row>
    <row r="49" spans="1:2" x14ac:dyDescent="0.25">
      <c r="A49" s="32" t="s">
        <v>158</v>
      </c>
      <c r="B49" s="31" t="s">
        <v>123</v>
      </c>
    </row>
    <row r="50" spans="1:2" x14ac:dyDescent="0.25">
      <c r="A50" s="26" t="s">
        <v>159</v>
      </c>
      <c r="B50" s="25" t="s">
        <v>160</v>
      </c>
    </row>
    <row r="51" spans="1:2" x14ac:dyDescent="0.25">
      <c r="A51" s="32" t="s">
        <v>161</v>
      </c>
      <c r="B51" s="31" t="s">
        <v>162</v>
      </c>
    </row>
    <row r="52" spans="1:2" x14ac:dyDescent="0.25">
      <c r="A52" s="26" t="s">
        <v>163</v>
      </c>
      <c r="B52" s="25" t="s">
        <v>164</v>
      </c>
    </row>
    <row r="53" spans="1:2" x14ac:dyDescent="0.25">
      <c r="A53" s="32" t="s">
        <v>165</v>
      </c>
      <c r="B53" s="31" t="s">
        <v>166</v>
      </c>
    </row>
    <row r="54" spans="1:2" x14ac:dyDescent="0.25">
      <c r="A54" s="26" t="s">
        <v>167</v>
      </c>
      <c r="B54" s="25" t="s">
        <v>168</v>
      </c>
    </row>
    <row r="55" spans="1:2" x14ac:dyDescent="0.25">
      <c r="A55" s="32" t="s">
        <v>169</v>
      </c>
      <c r="B55" s="31" t="s">
        <v>170</v>
      </c>
    </row>
    <row r="56" spans="1:2" x14ac:dyDescent="0.25">
      <c r="A56" s="26" t="s">
        <v>171</v>
      </c>
      <c r="B56" s="25" t="s">
        <v>172</v>
      </c>
    </row>
    <row r="57" spans="1:2" x14ac:dyDescent="0.25">
      <c r="A57" s="32" t="s">
        <v>173</v>
      </c>
      <c r="B57" s="31" t="s">
        <v>174</v>
      </c>
    </row>
    <row r="58" spans="1:2" x14ac:dyDescent="0.25">
      <c r="A58" s="26" t="s">
        <v>175</v>
      </c>
      <c r="B58" s="25" t="s">
        <v>176</v>
      </c>
    </row>
    <row r="59" spans="1:2" x14ac:dyDescent="0.25">
      <c r="A59" s="32" t="s">
        <v>177</v>
      </c>
      <c r="B59" s="31" t="s">
        <v>178</v>
      </c>
    </row>
    <row r="60" spans="1:2" x14ac:dyDescent="0.25">
      <c r="A60" s="26" t="s">
        <v>59</v>
      </c>
      <c r="B60" s="25" t="s">
        <v>179</v>
      </c>
    </row>
    <row r="61" spans="1:2" x14ac:dyDescent="0.25">
      <c r="A61" s="32" t="s">
        <v>180</v>
      </c>
      <c r="B61" s="31" t="s">
        <v>181</v>
      </c>
    </row>
    <row r="62" spans="1:2" x14ac:dyDescent="0.25">
      <c r="A62" s="26" t="s">
        <v>182</v>
      </c>
      <c r="B62" s="25" t="s">
        <v>183</v>
      </c>
    </row>
    <row r="63" spans="1:2" x14ac:dyDescent="0.25">
      <c r="A63" s="32" t="s">
        <v>184</v>
      </c>
      <c r="B63" s="31" t="s">
        <v>131</v>
      </c>
    </row>
    <row r="64" spans="1:2" x14ac:dyDescent="0.25">
      <c r="A64" s="26" t="s">
        <v>185</v>
      </c>
      <c r="B64" s="25" t="s">
        <v>186</v>
      </c>
    </row>
    <row r="65" spans="1:2" x14ac:dyDescent="0.25">
      <c r="A65" s="32" t="s">
        <v>187</v>
      </c>
      <c r="B65" s="31" t="s">
        <v>188</v>
      </c>
    </row>
    <row r="66" spans="1:2" x14ac:dyDescent="0.25">
      <c r="A66" s="26" t="s">
        <v>189</v>
      </c>
      <c r="B66" s="25" t="s">
        <v>190</v>
      </c>
    </row>
    <row r="67" spans="1:2" x14ac:dyDescent="0.25">
      <c r="A67" s="32" t="s">
        <v>191</v>
      </c>
      <c r="B67" s="31" t="s">
        <v>192</v>
      </c>
    </row>
    <row r="68" spans="1:2" x14ac:dyDescent="0.25">
      <c r="A68" s="26" t="s">
        <v>193</v>
      </c>
      <c r="B68" s="25" t="s">
        <v>194</v>
      </c>
    </row>
    <row r="69" spans="1:2" x14ac:dyDescent="0.25">
      <c r="A69" s="32" t="s">
        <v>195</v>
      </c>
      <c r="B69" s="31" t="s">
        <v>196</v>
      </c>
    </row>
    <row r="70" spans="1:2" x14ac:dyDescent="0.25">
      <c r="A70" s="26" t="s">
        <v>197</v>
      </c>
      <c r="B70" s="25" t="s">
        <v>198</v>
      </c>
    </row>
    <row r="71" spans="1:2" x14ac:dyDescent="0.25">
      <c r="A71" s="32" t="s">
        <v>199</v>
      </c>
      <c r="B71" s="31" t="s">
        <v>200</v>
      </c>
    </row>
    <row r="72" spans="1:2" x14ac:dyDescent="0.25">
      <c r="A72" s="26" t="s">
        <v>201</v>
      </c>
      <c r="B72" s="25" t="s">
        <v>202</v>
      </c>
    </row>
    <row r="73" spans="1:2" x14ac:dyDescent="0.25">
      <c r="A73" s="32" t="s">
        <v>203</v>
      </c>
      <c r="B73" s="31" t="s">
        <v>204</v>
      </c>
    </row>
    <row r="74" spans="1:2" x14ac:dyDescent="0.25">
      <c r="A74" s="26" t="s">
        <v>205</v>
      </c>
      <c r="B74" s="25" t="s">
        <v>206</v>
      </c>
    </row>
    <row r="75" spans="1:2" x14ac:dyDescent="0.25">
      <c r="A75" s="77" t="s">
        <v>291</v>
      </c>
      <c r="B75" s="77" t="s">
        <v>292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"/>
  <sheetViews>
    <sheetView topLeftCell="A4" zoomScale="85" workbookViewId="0"/>
  </sheetViews>
  <sheetFormatPr defaultRowHeight="13.2" x14ac:dyDescent="0.25"/>
  <cols>
    <col min="1" max="1" width="38.88671875" bestFit="1" customWidth="1"/>
    <col min="2" max="2" width="25.5546875" bestFit="1" customWidth="1"/>
    <col min="3" max="3" width="10.6640625" customWidth="1"/>
    <col min="4" max="4" width="11.6640625" bestFit="1" customWidth="1"/>
    <col min="5" max="5" width="9.33203125" customWidth="1"/>
    <col min="6" max="6" width="3.5546875" customWidth="1"/>
    <col min="7" max="7" width="21.88671875" customWidth="1"/>
    <col min="8" max="8" width="11.88671875" customWidth="1"/>
    <col min="9" max="9" width="10.6640625" customWidth="1"/>
    <col min="10" max="10" width="11.6640625" customWidth="1"/>
    <col min="11" max="11" width="7.6640625" customWidth="1"/>
    <col min="12" max="12" width="3.109375" customWidth="1"/>
    <col min="13" max="13" width="21.109375" customWidth="1"/>
    <col min="14" max="14" width="10.88671875" customWidth="1"/>
    <col min="15" max="16" width="11.33203125" customWidth="1"/>
  </cols>
  <sheetData>
    <row r="1" spans="1:19" ht="17.399999999999999" x14ac:dyDescent="0.3">
      <c r="A1" s="49" t="s">
        <v>236</v>
      </c>
    </row>
    <row r="2" spans="1:19" x14ac:dyDescent="0.25">
      <c r="A2" s="16" t="s">
        <v>268</v>
      </c>
      <c r="B2">
        <f>SUMIF($C$11:$C$35,"MMBtus",$E$11:$E$35)</f>
        <v>1530000</v>
      </c>
    </row>
    <row r="3" spans="1:19" x14ac:dyDescent="0.25">
      <c r="A3" s="16" t="s">
        <v>269</v>
      </c>
    </row>
    <row r="4" spans="1:19" x14ac:dyDescent="0.25">
      <c r="A4" s="98">
        <f>'E-Mail'!B2</f>
        <v>37011</v>
      </c>
      <c r="D4" s="118"/>
      <c r="E4" s="190"/>
      <c r="J4" s="118"/>
    </row>
    <row r="5" spans="1:19" ht="13.8" thickBot="1" x14ac:dyDescent="0.3">
      <c r="A5" s="16"/>
    </row>
    <row r="6" spans="1:19" ht="16.2" thickBot="1" x14ac:dyDescent="0.35">
      <c r="A6" s="94" t="s">
        <v>77</v>
      </c>
      <c r="B6" s="95"/>
      <c r="C6" s="153"/>
      <c r="D6" s="153"/>
      <c r="E6" s="96"/>
      <c r="F6" s="156"/>
      <c r="G6" s="155" t="s">
        <v>78</v>
      </c>
      <c r="H6" s="95"/>
      <c r="I6" s="95"/>
      <c r="J6" s="95"/>
      <c r="K6" s="96"/>
      <c r="M6" s="94" t="s">
        <v>79</v>
      </c>
      <c r="N6" s="95"/>
      <c r="O6" s="95"/>
      <c r="P6" s="95"/>
      <c r="Q6" s="96"/>
      <c r="S6" s="17"/>
    </row>
    <row r="7" spans="1:19" ht="16.2" thickBot="1" x14ac:dyDescent="0.35">
      <c r="A7" s="101" t="s">
        <v>270</v>
      </c>
      <c r="B7" s="151">
        <f>'E-Mail'!C7</f>
        <v>91940000</v>
      </c>
      <c r="C7" s="199" t="s">
        <v>285</v>
      </c>
      <c r="D7" s="200"/>
      <c r="E7" s="103">
        <f>SUMIF($C$11:$C$35,"MMBtus",$E$11:$E$35)/B7</f>
        <v>1.6641287796388949E-2</v>
      </c>
      <c r="F7" s="156"/>
      <c r="G7" s="152" t="s">
        <v>271</v>
      </c>
      <c r="H7" s="102">
        <f>'E-Mail'!C6</f>
        <v>3824800</v>
      </c>
      <c r="I7" s="34"/>
      <c r="J7" s="5" t="s">
        <v>285</v>
      </c>
      <c r="K7" s="103">
        <f>VLOOKUP("Grand Total",$G$10:$K$24,5,FALSE)/H7</f>
        <v>5.75193474168584E-2</v>
      </c>
      <c r="M7" s="101"/>
      <c r="N7" s="102"/>
      <c r="O7" s="34"/>
      <c r="P7" s="5"/>
      <c r="Q7" s="103"/>
      <c r="S7" s="17"/>
    </row>
    <row r="8" spans="1:19" ht="13.8" thickBot="1" x14ac:dyDescent="0.3">
      <c r="A8" s="101" t="s">
        <v>797</v>
      </c>
      <c r="B8" s="151">
        <f>'E-Mail'!C10</f>
        <v>7156000</v>
      </c>
      <c r="C8" s="199" t="s">
        <v>285</v>
      </c>
      <c r="D8" s="200"/>
      <c r="E8" s="103">
        <f>SUMIF($C$11:$C$35,"bbl",$E$11:$E$35)/B8</f>
        <v>1.6769144773616546E-2</v>
      </c>
      <c r="F8" s="157"/>
    </row>
    <row r="9" spans="1:19" x14ac:dyDescent="0.25">
      <c r="A9" s="9"/>
      <c r="B9" s="108"/>
      <c r="C9" s="108"/>
      <c r="D9" s="81" t="s">
        <v>45</v>
      </c>
      <c r="E9" s="104"/>
      <c r="F9" s="154"/>
      <c r="G9" s="9"/>
      <c r="H9" s="108"/>
      <c r="I9" s="108"/>
      <c r="J9" s="81" t="s">
        <v>45</v>
      </c>
      <c r="K9" s="104"/>
      <c r="M9" s="18" t="s">
        <v>53</v>
      </c>
    </row>
    <row r="10" spans="1:19" x14ac:dyDescent="0.25">
      <c r="A10" s="81" t="s">
        <v>41</v>
      </c>
      <c r="B10" s="81" t="s">
        <v>29</v>
      </c>
      <c r="C10" s="81" t="s">
        <v>40</v>
      </c>
      <c r="D10" s="12" t="s">
        <v>46</v>
      </c>
      <c r="E10" s="14" t="s">
        <v>8</v>
      </c>
      <c r="F10" s="147"/>
      <c r="G10" s="81" t="s">
        <v>41</v>
      </c>
      <c r="H10" s="81" t="s">
        <v>29</v>
      </c>
      <c r="I10" s="81" t="s">
        <v>40</v>
      </c>
      <c r="J10" s="12" t="s">
        <v>46</v>
      </c>
      <c r="K10" s="14" t="s">
        <v>8</v>
      </c>
    </row>
    <row r="11" spans="1:19" x14ac:dyDescent="0.25">
      <c r="A11" s="9" t="s">
        <v>680</v>
      </c>
      <c r="B11" s="9" t="s">
        <v>327</v>
      </c>
      <c r="C11" s="9" t="s">
        <v>16</v>
      </c>
      <c r="D11" s="12">
        <v>1</v>
      </c>
      <c r="E11" s="14">
        <v>1510000</v>
      </c>
      <c r="F11" s="147"/>
      <c r="G11" s="9" t="s">
        <v>365</v>
      </c>
      <c r="H11" s="9" t="s">
        <v>10</v>
      </c>
      <c r="I11" s="9" t="s">
        <v>13</v>
      </c>
      <c r="J11" s="12">
        <v>7</v>
      </c>
      <c r="K11" s="14">
        <v>12000</v>
      </c>
    </row>
    <row r="12" spans="1:19" x14ac:dyDescent="0.25">
      <c r="A12" s="9" t="s">
        <v>399</v>
      </c>
      <c r="B12" s="9" t="s">
        <v>325</v>
      </c>
      <c r="C12" s="9" t="s">
        <v>16</v>
      </c>
      <c r="D12" s="12">
        <v>3</v>
      </c>
      <c r="E12" s="14">
        <v>20000</v>
      </c>
      <c r="F12" s="147"/>
      <c r="G12" s="9" t="s">
        <v>335</v>
      </c>
      <c r="H12" s="9" t="s">
        <v>10</v>
      </c>
      <c r="I12" s="9" t="s">
        <v>13</v>
      </c>
      <c r="J12" s="12">
        <v>7</v>
      </c>
      <c r="K12" s="14">
        <v>39200</v>
      </c>
    </row>
    <row r="13" spans="1:19" x14ac:dyDescent="0.25">
      <c r="A13" s="9" t="s">
        <v>688</v>
      </c>
      <c r="B13" s="9" t="s">
        <v>683</v>
      </c>
      <c r="C13" s="9" t="s">
        <v>43</v>
      </c>
      <c r="D13" s="12">
        <v>1</v>
      </c>
      <c r="E13" s="14">
        <v>120000</v>
      </c>
      <c r="F13" s="147"/>
      <c r="G13" s="9" t="s">
        <v>383</v>
      </c>
      <c r="H13" s="9" t="s">
        <v>10</v>
      </c>
      <c r="I13" s="9" t="s">
        <v>13</v>
      </c>
      <c r="J13" s="12">
        <v>6</v>
      </c>
      <c r="K13" s="14">
        <v>168800</v>
      </c>
    </row>
    <row r="14" spans="1:19" x14ac:dyDescent="0.25">
      <c r="A14" s="10" t="s">
        <v>44</v>
      </c>
      <c r="B14" s="11"/>
      <c r="C14" s="11"/>
      <c r="D14" s="13">
        <v>5</v>
      </c>
      <c r="E14" s="15">
        <v>1650000</v>
      </c>
      <c r="F14" s="147"/>
      <c r="G14" s="10" t="s">
        <v>44</v>
      </c>
      <c r="H14" s="11"/>
      <c r="I14" s="11"/>
      <c r="J14" s="13">
        <v>20</v>
      </c>
      <c r="K14" s="15">
        <v>220000</v>
      </c>
    </row>
    <row r="15" spans="1:19" x14ac:dyDescent="0.25">
      <c r="F15" s="147"/>
    </row>
  </sheetData>
  <mergeCells count="2">
    <mergeCell ref="C8:D8"/>
    <mergeCell ref="C7:D7"/>
  </mergeCells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topLeftCell="A4" zoomScale="85" workbookViewId="0"/>
  </sheetViews>
  <sheetFormatPr defaultRowHeight="13.2" x14ac:dyDescent="0.25"/>
  <cols>
    <col min="1" max="2" width="15.5546875" customWidth="1"/>
    <col min="3" max="3" width="13.44140625" customWidth="1"/>
    <col min="4" max="4" width="16.44140625" customWidth="1"/>
    <col min="5" max="5" width="2.33203125" customWidth="1"/>
    <col min="6" max="6" width="21.5546875" customWidth="1"/>
    <col min="7" max="7" width="15.5546875" customWidth="1"/>
    <col min="8" max="8" width="13.44140625" customWidth="1"/>
    <col min="9" max="9" width="16.44140625" customWidth="1"/>
    <col min="10" max="10" width="2.33203125" style="89" customWidth="1"/>
    <col min="11" max="11" width="19.6640625" customWidth="1"/>
    <col min="12" max="12" width="15.5546875" customWidth="1"/>
    <col min="13" max="13" width="13.44140625" customWidth="1"/>
    <col min="14" max="14" width="16.44140625" customWidth="1"/>
  </cols>
  <sheetData>
    <row r="1" spans="1:14" ht="17.399999999999999" x14ac:dyDescent="0.3">
      <c r="A1" s="49" t="s">
        <v>237</v>
      </c>
    </row>
    <row r="2" spans="1:14" x14ac:dyDescent="0.25">
      <c r="A2" s="16" t="s">
        <v>268</v>
      </c>
    </row>
    <row r="3" spans="1:14" x14ac:dyDescent="0.25">
      <c r="A3" s="16" t="s">
        <v>269</v>
      </c>
    </row>
    <row r="4" spans="1:14" x14ac:dyDescent="0.25">
      <c r="A4" s="98">
        <f>'E-Mail'!B2</f>
        <v>37011</v>
      </c>
    </row>
    <row r="5" spans="1:14" x14ac:dyDescent="0.25">
      <c r="A5" s="16"/>
    </row>
    <row r="6" spans="1:14" ht="13.8" x14ac:dyDescent="0.25">
      <c r="A6" s="100" t="s">
        <v>272</v>
      </c>
    </row>
    <row r="7" spans="1:14" ht="13.8" thickBot="1" x14ac:dyDescent="0.3">
      <c r="A7" s="16"/>
    </row>
    <row r="8" spans="1:14" ht="16.2" thickBot="1" x14ac:dyDescent="0.35">
      <c r="A8" s="97" t="s">
        <v>234</v>
      </c>
      <c r="B8" s="95"/>
      <c r="C8" s="95"/>
      <c r="D8" s="96"/>
      <c r="F8" s="97" t="s">
        <v>235</v>
      </c>
      <c r="G8" s="95"/>
      <c r="H8" s="95"/>
      <c r="I8" s="96"/>
      <c r="K8" s="97" t="s">
        <v>267</v>
      </c>
      <c r="L8" s="95"/>
      <c r="M8" s="95"/>
      <c r="N8" s="96"/>
    </row>
    <row r="9" spans="1:14" x14ac:dyDescent="0.25">
      <c r="A9" s="9"/>
      <c r="B9" s="108"/>
      <c r="C9" s="81" t="s">
        <v>45</v>
      </c>
      <c r="D9" s="104"/>
      <c r="F9" s="9"/>
      <c r="G9" s="108"/>
      <c r="H9" s="81" t="s">
        <v>45</v>
      </c>
      <c r="I9" s="104"/>
      <c r="J9" s="91"/>
      <c r="K9" s="9"/>
      <c r="L9" s="108"/>
      <c r="M9" s="81" t="s">
        <v>45</v>
      </c>
      <c r="N9" s="104"/>
    </row>
    <row r="10" spans="1:14" x14ac:dyDescent="0.25">
      <c r="A10" s="81" t="s">
        <v>242</v>
      </c>
      <c r="B10" s="105" t="s">
        <v>228</v>
      </c>
      <c r="C10" s="106" t="s">
        <v>46</v>
      </c>
      <c r="D10" s="107" t="s">
        <v>233</v>
      </c>
      <c r="F10" s="105" t="s">
        <v>242</v>
      </c>
      <c r="G10" s="105" t="s">
        <v>228</v>
      </c>
      <c r="H10" s="111" t="s">
        <v>46</v>
      </c>
      <c r="I10" s="107" t="s">
        <v>233</v>
      </c>
      <c r="J10" s="92"/>
      <c r="K10" s="105" t="s">
        <v>242</v>
      </c>
      <c r="L10" s="105" t="s">
        <v>228</v>
      </c>
      <c r="M10" s="111" t="s">
        <v>46</v>
      </c>
      <c r="N10" s="112" t="s">
        <v>233</v>
      </c>
    </row>
    <row r="11" spans="1:14" x14ac:dyDescent="0.25">
      <c r="A11" s="9" t="s">
        <v>60</v>
      </c>
      <c r="B11" s="9" t="s">
        <v>109</v>
      </c>
      <c r="C11" s="12">
        <v>2</v>
      </c>
      <c r="D11" s="14">
        <v>15000</v>
      </c>
      <c r="F11" s="146" t="s">
        <v>58</v>
      </c>
      <c r="G11" s="9" t="s">
        <v>97</v>
      </c>
      <c r="H11" s="51">
        <v>2</v>
      </c>
      <c r="I11" s="14">
        <v>120800</v>
      </c>
      <c r="J11" s="92"/>
      <c r="K11" s="9" t="s">
        <v>388</v>
      </c>
      <c r="L11" s="9" t="s">
        <v>53</v>
      </c>
      <c r="M11" s="12">
        <v>1</v>
      </c>
      <c r="N11" s="14">
        <v>0</v>
      </c>
    </row>
    <row r="12" spans="1:14" x14ac:dyDescent="0.25">
      <c r="A12" s="150"/>
      <c r="B12" s="158" t="s">
        <v>126</v>
      </c>
      <c r="C12" s="159">
        <v>3</v>
      </c>
      <c r="D12" s="160">
        <v>20000</v>
      </c>
      <c r="F12" s="162"/>
      <c r="G12" s="158" t="s">
        <v>153</v>
      </c>
      <c r="H12" s="161">
        <v>2</v>
      </c>
      <c r="I12" s="160">
        <v>24800</v>
      </c>
      <c r="J12" s="92"/>
      <c r="K12" s="9" t="s">
        <v>722</v>
      </c>
      <c r="L12" s="108"/>
      <c r="M12" s="82">
        <v>1</v>
      </c>
      <c r="N12" s="83">
        <v>0</v>
      </c>
    </row>
    <row r="13" spans="1:14" x14ac:dyDescent="0.25">
      <c r="A13" s="144" t="s">
        <v>345</v>
      </c>
      <c r="B13" s="145"/>
      <c r="C13" s="82">
        <v>5</v>
      </c>
      <c r="D13" s="83">
        <v>35000</v>
      </c>
      <c r="F13" s="162"/>
      <c r="G13" s="158" t="s">
        <v>176</v>
      </c>
      <c r="H13" s="161">
        <v>5</v>
      </c>
      <c r="I13" s="160">
        <v>52000</v>
      </c>
      <c r="J13" s="92"/>
      <c r="K13" s="85" t="s">
        <v>44</v>
      </c>
      <c r="L13" s="86"/>
      <c r="M13" s="93">
        <v>1</v>
      </c>
      <c r="N13" s="88">
        <v>0</v>
      </c>
    </row>
    <row r="14" spans="1:14" x14ac:dyDescent="0.25">
      <c r="A14" s="10" t="s">
        <v>44</v>
      </c>
      <c r="B14" s="11"/>
      <c r="C14" s="13">
        <v>5</v>
      </c>
      <c r="D14" s="15">
        <v>35000</v>
      </c>
      <c r="F14" s="144" t="s">
        <v>346</v>
      </c>
      <c r="G14" s="145"/>
      <c r="H14" s="84">
        <v>9</v>
      </c>
      <c r="I14" s="83">
        <v>197600</v>
      </c>
      <c r="J14" s="90"/>
    </row>
    <row r="15" spans="1:14" x14ac:dyDescent="0.25">
      <c r="F15" s="85" t="s">
        <v>44</v>
      </c>
      <c r="G15" s="86"/>
      <c r="H15" s="87">
        <v>9</v>
      </c>
      <c r="I15" s="88">
        <v>197600</v>
      </c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5"/>
  <sheetViews>
    <sheetView zoomScale="85" workbookViewId="0"/>
  </sheetViews>
  <sheetFormatPr defaultRowHeight="13.2" x14ac:dyDescent="0.25"/>
  <cols>
    <col min="1" max="1" width="44" bestFit="1" customWidth="1"/>
    <col min="7" max="7" width="16.6640625" bestFit="1" customWidth="1"/>
    <col min="8" max="8" width="16" customWidth="1"/>
  </cols>
  <sheetData>
    <row r="1" spans="1:9" ht="18" thickBot="1" x14ac:dyDescent="0.35">
      <c r="A1" s="116" t="s">
        <v>239</v>
      </c>
      <c r="B1" s="2"/>
      <c r="F1" s="3"/>
      <c r="G1" s="176" t="s">
        <v>723</v>
      </c>
      <c r="H1" s="177">
        <f>SUMIF(I11:I65500,"bbl",H11:H65500)</f>
        <v>4724000</v>
      </c>
      <c r="I1" s="179"/>
    </row>
    <row r="2" spans="1:9" ht="16.2" thickBot="1" x14ac:dyDescent="0.35">
      <c r="A2" s="17" t="s">
        <v>18</v>
      </c>
      <c r="B2" s="2"/>
      <c r="F2" s="3"/>
      <c r="G2" s="176" t="s">
        <v>724</v>
      </c>
      <c r="H2" s="177">
        <f>(SUMIF(I11:I65501,"mt",H11:H65501))*8</f>
        <v>2432000</v>
      </c>
      <c r="I2" s="180"/>
    </row>
    <row r="3" spans="1:9" ht="13.8" thickBot="1" x14ac:dyDescent="0.3">
      <c r="A3" s="98">
        <f>'E-Mail'!$B$2</f>
        <v>37011</v>
      </c>
      <c r="B3" s="2"/>
      <c r="F3" s="3"/>
      <c r="G3" s="176" t="s">
        <v>725</v>
      </c>
      <c r="H3" s="178">
        <f>SUM(H1:H2)</f>
        <v>7156000</v>
      </c>
      <c r="I3" s="180"/>
    </row>
    <row r="5" spans="1:9" x14ac:dyDescent="0.25">
      <c r="A5" s="53" t="s">
        <v>726</v>
      </c>
    </row>
    <row r="6" spans="1:9" x14ac:dyDescent="0.25">
      <c r="A6" s="53" t="s">
        <v>238</v>
      </c>
    </row>
    <row r="7" spans="1:9" x14ac:dyDescent="0.25">
      <c r="A7" s="53" t="s">
        <v>436</v>
      </c>
    </row>
    <row r="8" spans="1:9" ht="13.8" thickBot="1" x14ac:dyDescent="0.3"/>
    <row r="9" spans="1:9" ht="13.8" thickTop="1" x14ac:dyDescent="0.25">
      <c r="A9" s="206" t="s">
        <v>0</v>
      </c>
      <c r="B9" s="206" t="s">
        <v>1</v>
      </c>
      <c r="C9" s="204" t="s">
        <v>2</v>
      </c>
      <c r="D9" s="204" t="s">
        <v>3</v>
      </c>
      <c r="E9" s="54" t="s">
        <v>4</v>
      </c>
      <c r="F9" s="204" t="s">
        <v>6</v>
      </c>
      <c r="G9" s="204" t="s">
        <v>7</v>
      </c>
      <c r="H9" s="204" t="s">
        <v>8</v>
      </c>
      <c r="I9" s="206" t="s">
        <v>9</v>
      </c>
    </row>
    <row r="10" spans="1:9" ht="21" thickBot="1" x14ac:dyDescent="0.3">
      <c r="A10" s="207"/>
      <c r="B10" s="207"/>
      <c r="C10" s="205"/>
      <c r="D10" s="205"/>
      <c r="E10" s="55" t="s">
        <v>5</v>
      </c>
      <c r="F10" s="205"/>
      <c r="G10" s="205"/>
      <c r="H10" s="205"/>
      <c r="I10" s="207"/>
    </row>
    <row r="11" spans="1:9" ht="14.4" thickTop="1" thickBot="1" x14ac:dyDescent="0.3">
      <c r="A11" s="201" t="s">
        <v>683</v>
      </c>
      <c r="B11" s="202"/>
      <c r="C11" s="202"/>
      <c r="D11" s="202"/>
      <c r="E11" s="202"/>
      <c r="F11" s="202"/>
      <c r="G11" s="202"/>
      <c r="H11" s="202"/>
      <c r="I11" s="203"/>
    </row>
    <row r="12" spans="1:9" ht="21.6" thickTop="1" thickBot="1" x14ac:dyDescent="0.3">
      <c r="A12" s="56" t="s">
        <v>727</v>
      </c>
      <c r="B12" s="56" t="s">
        <v>294</v>
      </c>
      <c r="C12" s="58">
        <v>26.2</v>
      </c>
      <c r="D12" s="58">
        <v>26.2</v>
      </c>
      <c r="E12" s="58">
        <v>26.2</v>
      </c>
      <c r="F12" s="58">
        <v>26.2</v>
      </c>
      <c r="G12" s="58" t="s">
        <v>561</v>
      </c>
      <c r="H12" s="59">
        <v>198000</v>
      </c>
      <c r="I12" s="56" t="s">
        <v>43</v>
      </c>
    </row>
    <row r="13" spans="1:9" ht="21.6" thickTop="1" thickBot="1" x14ac:dyDescent="0.3">
      <c r="A13" s="56" t="s">
        <v>728</v>
      </c>
      <c r="B13" s="56" t="s">
        <v>729</v>
      </c>
      <c r="C13" s="58">
        <v>25.28</v>
      </c>
      <c r="D13" s="58">
        <v>25.28</v>
      </c>
      <c r="E13" s="58">
        <v>25.28</v>
      </c>
      <c r="F13" s="58">
        <v>25.28</v>
      </c>
      <c r="G13" s="58" t="s">
        <v>561</v>
      </c>
      <c r="H13" s="59">
        <v>81000</v>
      </c>
      <c r="I13" s="56" t="s">
        <v>43</v>
      </c>
    </row>
    <row r="14" spans="1:9" ht="21.6" thickTop="1" thickBot="1" x14ac:dyDescent="0.3">
      <c r="A14" s="56" t="s">
        <v>730</v>
      </c>
      <c r="B14" s="56" t="s">
        <v>294</v>
      </c>
      <c r="C14" s="58">
        <v>27.73</v>
      </c>
      <c r="D14" s="58">
        <v>27.73</v>
      </c>
      <c r="E14" s="58">
        <v>27.73</v>
      </c>
      <c r="F14" s="58">
        <v>27.73</v>
      </c>
      <c r="G14" s="58" t="s">
        <v>561</v>
      </c>
      <c r="H14" s="59">
        <v>75000</v>
      </c>
      <c r="I14" s="56" t="s">
        <v>43</v>
      </c>
    </row>
    <row r="15" spans="1:9" ht="21.6" thickTop="1" thickBot="1" x14ac:dyDescent="0.3">
      <c r="A15" s="56" t="s">
        <v>731</v>
      </c>
      <c r="B15" s="56" t="s">
        <v>333</v>
      </c>
      <c r="C15" s="58">
        <v>25.66</v>
      </c>
      <c r="D15" s="58">
        <v>25.66</v>
      </c>
      <c r="E15" s="58">
        <v>25.66</v>
      </c>
      <c r="F15" s="58">
        <v>25.66</v>
      </c>
      <c r="G15" s="58" t="s">
        <v>732</v>
      </c>
      <c r="H15" s="59">
        <v>120000</v>
      </c>
      <c r="I15" s="56" t="s">
        <v>43</v>
      </c>
    </row>
    <row r="16" spans="1:9" ht="14.4" thickTop="1" thickBot="1" x14ac:dyDescent="0.3">
      <c r="A16" s="201" t="s">
        <v>733</v>
      </c>
      <c r="B16" s="202"/>
      <c r="C16" s="202"/>
      <c r="D16" s="202"/>
      <c r="E16" s="202"/>
      <c r="F16" s="202"/>
      <c r="G16" s="202"/>
      <c r="H16" s="202"/>
      <c r="I16" s="203"/>
    </row>
    <row r="17" spans="1:9" ht="21.6" thickTop="1" thickBot="1" x14ac:dyDescent="0.3">
      <c r="A17" s="56" t="s">
        <v>734</v>
      </c>
      <c r="B17" s="57">
        <v>37012</v>
      </c>
      <c r="C17" s="58">
        <v>-0.4</v>
      </c>
      <c r="D17" s="58">
        <v>-0.28000000000000003</v>
      </c>
      <c r="E17" s="58">
        <v>-0.34699999999999998</v>
      </c>
      <c r="F17" s="58">
        <v>-0.4</v>
      </c>
      <c r="G17" s="58" t="s">
        <v>735</v>
      </c>
      <c r="H17" s="59">
        <v>1200000</v>
      </c>
      <c r="I17" s="56" t="s">
        <v>43</v>
      </c>
    </row>
    <row r="18" spans="1:9" ht="21.6" thickTop="1" thickBot="1" x14ac:dyDescent="0.3">
      <c r="A18" s="56" t="s">
        <v>736</v>
      </c>
      <c r="B18" s="57">
        <v>37043</v>
      </c>
      <c r="C18" s="58">
        <v>0.01</v>
      </c>
      <c r="D18" s="58">
        <v>0.05</v>
      </c>
      <c r="E18" s="58">
        <v>2.5999999999999999E-2</v>
      </c>
      <c r="F18" s="58">
        <v>0.01</v>
      </c>
      <c r="G18" s="58" t="s">
        <v>545</v>
      </c>
      <c r="H18" s="59">
        <v>450000</v>
      </c>
      <c r="I18" s="56" t="s">
        <v>43</v>
      </c>
    </row>
    <row r="19" spans="1:9" ht="21.6" thickTop="1" thickBot="1" x14ac:dyDescent="0.3">
      <c r="A19" s="56" t="s">
        <v>737</v>
      </c>
      <c r="B19" s="57">
        <v>37073</v>
      </c>
      <c r="C19" s="58">
        <v>0</v>
      </c>
      <c r="D19" s="58">
        <v>0.02</v>
      </c>
      <c r="E19" s="58">
        <v>4.0000000000000001E-3</v>
      </c>
      <c r="F19" s="58">
        <v>0</v>
      </c>
      <c r="G19" s="58" t="s">
        <v>738</v>
      </c>
      <c r="H19" s="59">
        <v>125000</v>
      </c>
      <c r="I19" s="56" t="s">
        <v>43</v>
      </c>
    </row>
    <row r="20" spans="1:9" ht="21.6" thickTop="1" thickBot="1" x14ac:dyDescent="0.3">
      <c r="A20" s="56" t="s">
        <v>739</v>
      </c>
      <c r="B20" s="56" t="s">
        <v>740</v>
      </c>
      <c r="C20" s="58">
        <v>0</v>
      </c>
      <c r="D20" s="58">
        <v>0</v>
      </c>
      <c r="E20" s="58">
        <v>0</v>
      </c>
      <c r="F20" s="58">
        <v>0</v>
      </c>
      <c r="G20" s="58" t="s">
        <v>741</v>
      </c>
      <c r="H20" s="59">
        <v>300000</v>
      </c>
      <c r="I20" s="56" t="s">
        <v>43</v>
      </c>
    </row>
    <row r="21" spans="1:9" ht="21.6" thickTop="1" thickBot="1" x14ac:dyDescent="0.3">
      <c r="A21" s="56" t="s">
        <v>742</v>
      </c>
      <c r="B21" s="57">
        <v>37043</v>
      </c>
      <c r="C21" s="58">
        <v>1.38</v>
      </c>
      <c r="D21" s="58">
        <v>1.38</v>
      </c>
      <c r="E21" s="58">
        <v>1.38</v>
      </c>
      <c r="F21" s="58">
        <v>1.38</v>
      </c>
      <c r="G21" s="58" t="s">
        <v>507</v>
      </c>
      <c r="H21" s="59">
        <v>100000</v>
      </c>
      <c r="I21" s="56" t="s">
        <v>43</v>
      </c>
    </row>
    <row r="22" spans="1:9" ht="21.6" thickTop="1" thickBot="1" x14ac:dyDescent="0.3">
      <c r="A22" s="56" t="s">
        <v>743</v>
      </c>
      <c r="B22" s="57">
        <v>37073</v>
      </c>
      <c r="C22" s="58">
        <v>1.62</v>
      </c>
      <c r="D22" s="58">
        <v>1.62</v>
      </c>
      <c r="E22" s="58">
        <v>1.62</v>
      </c>
      <c r="F22" s="58">
        <v>1.62</v>
      </c>
      <c r="G22" s="58" t="s">
        <v>744</v>
      </c>
      <c r="H22" s="59">
        <v>100000</v>
      </c>
      <c r="I22" s="56" t="s">
        <v>43</v>
      </c>
    </row>
    <row r="23" spans="1:9" ht="21.6" thickTop="1" thickBot="1" x14ac:dyDescent="0.3">
      <c r="A23" s="56" t="s">
        <v>745</v>
      </c>
      <c r="B23" s="57">
        <v>37104</v>
      </c>
      <c r="C23" s="58">
        <v>1.67</v>
      </c>
      <c r="D23" s="58">
        <v>1.67</v>
      </c>
      <c r="E23" s="58">
        <v>1.67</v>
      </c>
      <c r="F23" s="58">
        <v>1.67</v>
      </c>
      <c r="G23" s="58" t="s">
        <v>562</v>
      </c>
      <c r="H23" s="59">
        <v>100000</v>
      </c>
      <c r="I23" s="56" t="s">
        <v>43</v>
      </c>
    </row>
    <row r="24" spans="1:9" ht="21.6" thickTop="1" thickBot="1" x14ac:dyDescent="0.3">
      <c r="A24" s="56" t="s">
        <v>746</v>
      </c>
      <c r="B24" s="56" t="s">
        <v>397</v>
      </c>
      <c r="C24" s="58">
        <v>1.65</v>
      </c>
      <c r="D24" s="58">
        <v>1.67</v>
      </c>
      <c r="E24" s="58">
        <v>1.663</v>
      </c>
      <c r="F24" s="58">
        <v>1.67</v>
      </c>
      <c r="G24" s="58" t="s">
        <v>747</v>
      </c>
      <c r="H24" s="59">
        <v>450000</v>
      </c>
      <c r="I24" s="56" t="s">
        <v>43</v>
      </c>
    </row>
    <row r="25" spans="1:9" ht="21.6" thickTop="1" thickBot="1" x14ac:dyDescent="0.3">
      <c r="A25" s="56" t="s">
        <v>748</v>
      </c>
      <c r="B25" s="56" t="s">
        <v>294</v>
      </c>
      <c r="C25" s="58">
        <v>1.5</v>
      </c>
      <c r="D25" s="58">
        <v>1.5</v>
      </c>
      <c r="E25" s="58">
        <v>1.5</v>
      </c>
      <c r="F25" s="58">
        <v>1.5</v>
      </c>
      <c r="G25" s="58" t="s">
        <v>747</v>
      </c>
      <c r="H25" s="59">
        <v>75000</v>
      </c>
      <c r="I25" s="56" t="s">
        <v>43</v>
      </c>
    </row>
    <row r="26" spans="1:9" ht="21.6" thickTop="1" thickBot="1" x14ac:dyDescent="0.3">
      <c r="A26" s="56" t="s">
        <v>749</v>
      </c>
      <c r="B26" s="56" t="s">
        <v>333</v>
      </c>
      <c r="C26" s="58">
        <v>1.34</v>
      </c>
      <c r="D26" s="58">
        <v>1.36</v>
      </c>
      <c r="E26" s="58">
        <v>1.35</v>
      </c>
      <c r="F26" s="58">
        <v>1.36</v>
      </c>
      <c r="G26" s="58" t="s">
        <v>750</v>
      </c>
      <c r="H26" s="59">
        <v>1200000</v>
      </c>
      <c r="I26" s="56" t="s">
        <v>43</v>
      </c>
    </row>
    <row r="27" spans="1:9" ht="14.4" thickTop="1" thickBot="1" x14ac:dyDescent="0.3">
      <c r="A27" s="201" t="s">
        <v>751</v>
      </c>
      <c r="B27" s="202"/>
      <c r="C27" s="202"/>
      <c r="D27" s="202"/>
      <c r="E27" s="202"/>
      <c r="F27" s="202"/>
      <c r="G27" s="202"/>
      <c r="H27" s="202"/>
      <c r="I27" s="203"/>
    </row>
    <row r="28" spans="1:9" ht="21.6" thickTop="1" thickBot="1" x14ac:dyDescent="0.3">
      <c r="A28" s="56" t="s">
        <v>752</v>
      </c>
      <c r="B28" s="57">
        <v>37012</v>
      </c>
      <c r="C28" s="58">
        <v>120.5</v>
      </c>
      <c r="D28" s="58">
        <v>120.5</v>
      </c>
      <c r="E28" s="58">
        <v>120.5</v>
      </c>
      <c r="F28" s="58">
        <v>120.5</v>
      </c>
      <c r="G28" s="58" t="s">
        <v>753</v>
      </c>
      <c r="H28" s="59">
        <v>10000</v>
      </c>
      <c r="I28" s="56" t="s">
        <v>754</v>
      </c>
    </row>
    <row r="29" spans="1:9" ht="14.4" thickTop="1" thickBot="1" x14ac:dyDescent="0.3">
      <c r="A29" s="201" t="s">
        <v>755</v>
      </c>
      <c r="B29" s="202"/>
      <c r="C29" s="202"/>
      <c r="D29" s="202"/>
      <c r="E29" s="202"/>
      <c r="F29" s="202"/>
      <c r="G29" s="202"/>
      <c r="H29" s="202"/>
      <c r="I29" s="203"/>
    </row>
    <row r="30" spans="1:9" ht="21.6" thickTop="1" thickBot="1" x14ac:dyDescent="0.3">
      <c r="A30" s="56" t="s">
        <v>756</v>
      </c>
      <c r="B30" s="56" t="s">
        <v>294</v>
      </c>
      <c r="C30" s="58">
        <v>4.8499999999999996</v>
      </c>
      <c r="D30" s="58">
        <v>4.8499999999999996</v>
      </c>
      <c r="E30" s="58">
        <v>4.8499999999999996</v>
      </c>
      <c r="F30" s="58">
        <v>4.8499999999999996</v>
      </c>
      <c r="G30" s="58" t="s">
        <v>662</v>
      </c>
      <c r="H30" s="59">
        <v>15000</v>
      </c>
      <c r="I30" s="56" t="s">
        <v>754</v>
      </c>
    </row>
    <row r="31" spans="1:9" ht="21.6" thickTop="1" thickBot="1" x14ac:dyDescent="0.3">
      <c r="A31" s="56" t="s">
        <v>757</v>
      </c>
      <c r="B31" s="56" t="s">
        <v>729</v>
      </c>
      <c r="C31" s="58">
        <v>4.6399999999999997</v>
      </c>
      <c r="D31" s="58">
        <v>4.6399999999999997</v>
      </c>
      <c r="E31" s="58">
        <v>4.6399999999999997</v>
      </c>
      <c r="F31" s="58">
        <v>4.6399999999999997</v>
      </c>
      <c r="G31" s="58" t="s">
        <v>758</v>
      </c>
      <c r="H31" s="59">
        <v>15000</v>
      </c>
      <c r="I31" s="56" t="s">
        <v>754</v>
      </c>
    </row>
    <row r="32" spans="1:9" ht="14.4" thickTop="1" thickBot="1" x14ac:dyDescent="0.3">
      <c r="A32" s="201" t="s">
        <v>759</v>
      </c>
      <c r="B32" s="202"/>
      <c r="C32" s="202"/>
      <c r="D32" s="202"/>
      <c r="E32" s="202"/>
      <c r="F32" s="202"/>
      <c r="G32" s="202"/>
      <c r="H32" s="202"/>
      <c r="I32" s="203"/>
    </row>
    <row r="33" spans="1:9" ht="21.6" thickTop="1" thickBot="1" x14ac:dyDescent="0.3">
      <c r="A33" s="56" t="s">
        <v>760</v>
      </c>
      <c r="B33" s="57">
        <v>37012</v>
      </c>
      <c r="C33" s="58">
        <v>-16.5</v>
      </c>
      <c r="D33" s="58">
        <v>-16.25</v>
      </c>
      <c r="E33" s="58">
        <v>-16.375</v>
      </c>
      <c r="F33" s="58">
        <v>-16.5</v>
      </c>
      <c r="G33" s="58" t="s">
        <v>761</v>
      </c>
      <c r="H33" s="59">
        <v>10000</v>
      </c>
      <c r="I33" s="56" t="s">
        <v>754</v>
      </c>
    </row>
    <row r="34" spans="1:9" ht="21.6" thickTop="1" thickBot="1" x14ac:dyDescent="0.3">
      <c r="A34" s="56" t="s">
        <v>762</v>
      </c>
      <c r="B34" s="57">
        <v>37043</v>
      </c>
      <c r="C34" s="58">
        <v>-15</v>
      </c>
      <c r="D34" s="58">
        <v>-14.75</v>
      </c>
      <c r="E34" s="58">
        <v>-14.833</v>
      </c>
      <c r="F34" s="58">
        <v>-15</v>
      </c>
      <c r="G34" s="58" t="s">
        <v>761</v>
      </c>
      <c r="H34" s="59">
        <v>15000</v>
      </c>
      <c r="I34" s="56" t="s">
        <v>754</v>
      </c>
    </row>
    <row r="35" spans="1:9" ht="21.6" thickTop="1" thickBot="1" x14ac:dyDescent="0.3">
      <c r="A35" s="56" t="s">
        <v>763</v>
      </c>
      <c r="B35" s="57">
        <v>37012</v>
      </c>
      <c r="C35" s="58">
        <v>21</v>
      </c>
      <c r="D35" s="58">
        <v>22.5</v>
      </c>
      <c r="E35" s="58">
        <v>21.808</v>
      </c>
      <c r="F35" s="58">
        <v>21</v>
      </c>
      <c r="G35" s="58" t="s">
        <v>764</v>
      </c>
      <c r="H35" s="59">
        <v>65000</v>
      </c>
      <c r="I35" s="56" t="s">
        <v>754</v>
      </c>
    </row>
    <row r="36" spans="1:9" ht="21.6" thickTop="1" thickBot="1" x14ac:dyDescent="0.3">
      <c r="A36" s="56" t="s">
        <v>765</v>
      </c>
      <c r="B36" s="57">
        <v>37043</v>
      </c>
      <c r="C36" s="58">
        <v>20</v>
      </c>
      <c r="D36" s="58">
        <v>20.5</v>
      </c>
      <c r="E36" s="58">
        <v>20.25</v>
      </c>
      <c r="F36" s="58">
        <v>20</v>
      </c>
      <c r="G36" s="58" t="s">
        <v>766</v>
      </c>
      <c r="H36" s="59">
        <v>20000</v>
      </c>
      <c r="I36" s="56" t="s">
        <v>754</v>
      </c>
    </row>
    <row r="37" spans="1:9" ht="21.6" thickTop="1" thickBot="1" x14ac:dyDescent="0.3">
      <c r="A37" s="56" t="s">
        <v>767</v>
      </c>
      <c r="B37" s="57">
        <v>37135</v>
      </c>
      <c r="C37" s="58">
        <v>21</v>
      </c>
      <c r="D37" s="58">
        <v>21</v>
      </c>
      <c r="E37" s="58">
        <v>21</v>
      </c>
      <c r="F37" s="58">
        <v>21</v>
      </c>
      <c r="G37" s="58" t="s">
        <v>768</v>
      </c>
      <c r="H37" s="59">
        <v>5000</v>
      </c>
      <c r="I37" s="56" t="s">
        <v>754</v>
      </c>
    </row>
    <row r="38" spans="1:9" ht="14.4" thickTop="1" thickBot="1" x14ac:dyDescent="0.3">
      <c r="A38" s="201" t="s">
        <v>769</v>
      </c>
      <c r="B38" s="202"/>
      <c r="C38" s="202"/>
      <c r="D38" s="202"/>
      <c r="E38" s="202"/>
      <c r="F38" s="202"/>
      <c r="G38" s="202"/>
      <c r="H38" s="202"/>
      <c r="I38" s="203"/>
    </row>
    <row r="39" spans="1:9" ht="21.6" thickTop="1" thickBot="1" x14ac:dyDescent="0.3">
      <c r="A39" s="56" t="s">
        <v>770</v>
      </c>
      <c r="B39" s="57">
        <v>37043</v>
      </c>
      <c r="C39" s="58">
        <v>321.5</v>
      </c>
      <c r="D39" s="58">
        <v>322</v>
      </c>
      <c r="E39" s="58">
        <v>321.66699999999997</v>
      </c>
      <c r="F39" s="58">
        <v>322</v>
      </c>
      <c r="G39" s="58" t="s">
        <v>771</v>
      </c>
      <c r="H39" s="59">
        <v>15000</v>
      </c>
      <c r="I39" s="56" t="s">
        <v>754</v>
      </c>
    </row>
    <row r="40" spans="1:9" ht="21.6" thickTop="1" thickBot="1" x14ac:dyDescent="0.3">
      <c r="A40" s="56" t="s">
        <v>772</v>
      </c>
      <c r="B40" s="57">
        <v>37073</v>
      </c>
      <c r="C40" s="58">
        <v>304.5</v>
      </c>
      <c r="D40" s="58">
        <v>305</v>
      </c>
      <c r="E40" s="58">
        <v>304.72699999999998</v>
      </c>
      <c r="F40" s="58">
        <v>304.5</v>
      </c>
      <c r="G40" s="58" t="s">
        <v>773</v>
      </c>
      <c r="H40" s="59">
        <v>22000</v>
      </c>
      <c r="I40" s="56" t="s">
        <v>754</v>
      </c>
    </row>
    <row r="41" spans="1:9" ht="21.6" thickTop="1" thickBot="1" x14ac:dyDescent="0.3">
      <c r="A41" s="56" t="s">
        <v>774</v>
      </c>
      <c r="B41" s="57">
        <v>37104</v>
      </c>
      <c r="C41" s="58">
        <v>288.75</v>
      </c>
      <c r="D41" s="58">
        <v>289</v>
      </c>
      <c r="E41" s="58">
        <v>288.85399999999998</v>
      </c>
      <c r="F41" s="58">
        <v>288.75</v>
      </c>
      <c r="G41" s="58" t="s">
        <v>773</v>
      </c>
      <c r="H41" s="59">
        <v>12000</v>
      </c>
      <c r="I41" s="56" t="s">
        <v>754</v>
      </c>
    </row>
    <row r="42" spans="1:9" ht="14.4" thickTop="1" thickBot="1" x14ac:dyDescent="0.3">
      <c r="A42" s="201" t="s">
        <v>775</v>
      </c>
      <c r="B42" s="202"/>
      <c r="C42" s="202"/>
      <c r="D42" s="202"/>
      <c r="E42" s="202"/>
      <c r="F42" s="202"/>
      <c r="G42" s="202"/>
      <c r="H42" s="202"/>
      <c r="I42" s="203"/>
    </row>
    <row r="43" spans="1:9" ht="21.6" thickTop="1" thickBot="1" x14ac:dyDescent="0.3">
      <c r="A43" s="56" t="s">
        <v>776</v>
      </c>
      <c r="B43" s="57">
        <v>37043</v>
      </c>
      <c r="C43" s="58">
        <v>11</v>
      </c>
      <c r="D43" s="58">
        <v>11</v>
      </c>
      <c r="E43" s="58">
        <v>11</v>
      </c>
      <c r="F43" s="58">
        <v>11</v>
      </c>
      <c r="G43" s="58" t="s">
        <v>777</v>
      </c>
      <c r="H43" s="59">
        <v>5000</v>
      </c>
      <c r="I43" s="56" t="s">
        <v>754</v>
      </c>
    </row>
    <row r="44" spans="1:9" ht="21.6" thickTop="1" thickBot="1" x14ac:dyDescent="0.3">
      <c r="A44" s="56" t="s">
        <v>778</v>
      </c>
      <c r="B44" s="56" t="s">
        <v>294</v>
      </c>
      <c r="C44" s="58">
        <v>4.75</v>
      </c>
      <c r="D44" s="58">
        <v>4.95</v>
      </c>
      <c r="E44" s="58">
        <v>4.8680000000000003</v>
      </c>
      <c r="F44" s="58">
        <v>4.75</v>
      </c>
      <c r="G44" s="58" t="s">
        <v>779</v>
      </c>
      <c r="H44" s="59">
        <v>60000</v>
      </c>
      <c r="I44" s="56" t="s">
        <v>754</v>
      </c>
    </row>
    <row r="45" spans="1:9" ht="14.4" thickTop="1" thickBot="1" x14ac:dyDescent="0.3">
      <c r="A45" s="201" t="s">
        <v>780</v>
      </c>
      <c r="B45" s="202"/>
      <c r="C45" s="202"/>
      <c r="D45" s="202"/>
      <c r="E45" s="202"/>
      <c r="F45" s="202"/>
      <c r="G45" s="202"/>
      <c r="H45" s="202"/>
      <c r="I45" s="203"/>
    </row>
    <row r="46" spans="1:9" ht="21.6" thickTop="1" thickBot="1" x14ac:dyDescent="0.3">
      <c r="A46" s="56" t="s">
        <v>781</v>
      </c>
      <c r="B46" s="57">
        <v>37012</v>
      </c>
      <c r="C46" s="58">
        <v>-0.10100000000000001</v>
      </c>
      <c r="D46" s="58">
        <v>-9.9000000000000005E-2</v>
      </c>
      <c r="E46" s="58">
        <v>-0.1</v>
      </c>
      <c r="F46" s="58">
        <v>-9.9000000000000005E-2</v>
      </c>
      <c r="G46" s="58" t="s">
        <v>782</v>
      </c>
      <c r="H46" s="59">
        <v>100000</v>
      </c>
      <c r="I46" s="56" t="s">
        <v>43</v>
      </c>
    </row>
    <row r="47" spans="1:9" ht="14.4" thickTop="1" thickBot="1" x14ac:dyDescent="0.3">
      <c r="A47" s="201" t="s">
        <v>783</v>
      </c>
      <c r="B47" s="202"/>
      <c r="C47" s="202"/>
      <c r="D47" s="202"/>
      <c r="E47" s="202"/>
      <c r="F47" s="202"/>
      <c r="G47" s="202"/>
      <c r="H47" s="202"/>
      <c r="I47" s="203"/>
    </row>
    <row r="48" spans="1:9" ht="21.6" thickTop="1" thickBot="1" x14ac:dyDescent="0.3">
      <c r="A48" s="56" t="s">
        <v>784</v>
      </c>
      <c r="B48" s="57">
        <v>37043</v>
      </c>
      <c r="C48" s="58">
        <v>35.75</v>
      </c>
      <c r="D48" s="58">
        <v>36</v>
      </c>
      <c r="E48" s="58">
        <v>35.875</v>
      </c>
      <c r="F48" s="58">
        <v>35.75</v>
      </c>
      <c r="G48" s="58" t="s">
        <v>785</v>
      </c>
      <c r="H48" s="59">
        <v>10000</v>
      </c>
      <c r="I48" s="56" t="s">
        <v>754</v>
      </c>
    </row>
    <row r="49" spans="1:9" ht="21.6" thickTop="1" thickBot="1" x14ac:dyDescent="0.3">
      <c r="A49" s="56" t="s">
        <v>786</v>
      </c>
      <c r="B49" s="56" t="s">
        <v>397</v>
      </c>
      <c r="C49" s="58">
        <v>39</v>
      </c>
      <c r="D49" s="58">
        <v>39</v>
      </c>
      <c r="E49" s="58">
        <v>39</v>
      </c>
      <c r="F49" s="58">
        <v>39</v>
      </c>
      <c r="G49" s="58" t="s">
        <v>787</v>
      </c>
      <c r="H49" s="59">
        <v>15000</v>
      </c>
      <c r="I49" s="56" t="s">
        <v>754</v>
      </c>
    </row>
    <row r="50" spans="1:9" ht="21.6" thickTop="1" thickBot="1" x14ac:dyDescent="0.3">
      <c r="A50" s="56" t="s">
        <v>788</v>
      </c>
      <c r="B50" s="57">
        <v>37012</v>
      </c>
      <c r="C50" s="58">
        <v>0.55000000000000004</v>
      </c>
      <c r="D50" s="58">
        <v>0.55000000000000004</v>
      </c>
      <c r="E50" s="58">
        <v>0.55000000000000004</v>
      </c>
      <c r="F50" s="58">
        <v>0.55000000000000004</v>
      </c>
      <c r="G50" s="58" t="s">
        <v>789</v>
      </c>
      <c r="H50" s="59">
        <v>50000</v>
      </c>
      <c r="I50" s="56" t="s">
        <v>43</v>
      </c>
    </row>
    <row r="51" spans="1:9" ht="14.4" thickTop="1" thickBot="1" x14ac:dyDescent="0.3">
      <c r="A51" s="201" t="s">
        <v>790</v>
      </c>
      <c r="B51" s="202"/>
      <c r="C51" s="202"/>
      <c r="D51" s="202"/>
      <c r="E51" s="202"/>
      <c r="F51" s="202"/>
      <c r="G51" s="202"/>
      <c r="H51" s="202"/>
      <c r="I51" s="203"/>
    </row>
    <row r="52" spans="1:9" ht="21.6" thickTop="1" thickBot="1" x14ac:dyDescent="0.3">
      <c r="A52" s="56" t="s">
        <v>791</v>
      </c>
      <c r="B52" s="57">
        <v>37043</v>
      </c>
      <c r="C52" s="58">
        <v>262.25</v>
      </c>
      <c r="D52" s="58">
        <v>262.25</v>
      </c>
      <c r="E52" s="58">
        <v>262.25</v>
      </c>
      <c r="F52" s="58">
        <v>262.25</v>
      </c>
      <c r="G52" s="58" t="s">
        <v>792</v>
      </c>
      <c r="H52" s="59">
        <v>5000</v>
      </c>
      <c r="I52" s="56" t="s">
        <v>754</v>
      </c>
    </row>
    <row r="53" spans="1:9" ht="14.4" thickTop="1" thickBot="1" x14ac:dyDescent="0.3">
      <c r="A53" s="201" t="s">
        <v>793</v>
      </c>
      <c r="B53" s="202"/>
      <c r="C53" s="202"/>
      <c r="D53" s="202"/>
      <c r="E53" s="202"/>
      <c r="F53" s="202"/>
      <c r="G53" s="202"/>
      <c r="H53" s="202"/>
      <c r="I53" s="203"/>
    </row>
    <row r="54" spans="1:9" ht="21.6" thickTop="1" thickBot="1" x14ac:dyDescent="0.3">
      <c r="A54" s="56" t="s">
        <v>794</v>
      </c>
      <c r="B54" s="57">
        <v>37073</v>
      </c>
      <c r="C54" s="58">
        <v>1.58</v>
      </c>
      <c r="D54" s="58">
        <v>1.58</v>
      </c>
      <c r="E54" s="58">
        <v>1.58</v>
      </c>
      <c r="F54" s="58">
        <v>1.58</v>
      </c>
      <c r="G54" s="58" t="s">
        <v>795</v>
      </c>
      <c r="H54" s="59">
        <v>5000</v>
      </c>
      <c r="I54" s="56" t="s">
        <v>754</v>
      </c>
    </row>
    <row r="55" spans="1:9" ht="13.8" thickTop="1" x14ac:dyDescent="0.25"/>
  </sheetData>
  <mergeCells count="19">
    <mergeCell ref="C9:C10"/>
    <mergeCell ref="D9:D10"/>
    <mergeCell ref="A11:I11"/>
    <mergeCell ref="A16:I16"/>
    <mergeCell ref="A27:I27"/>
    <mergeCell ref="A29:I29"/>
    <mergeCell ref="F9:F10"/>
    <mergeCell ref="G9:G10"/>
    <mergeCell ref="H9:H10"/>
    <mergeCell ref="I9:I10"/>
    <mergeCell ref="A9:A10"/>
    <mergeCell ref="B9:B10"/>
    <mergeCell ref="A47:I47"/>
    <mergeCell ref="A51:I51"/>
    <mergeCell ref="A53:I53"/>
    <mergeCell ref="A32:I32"/>
    <mergeCell ref="A38:I38"/>
    <mergeCell ref="A42:I42"/>
    <mergeCell ref="A45:I45"/>
  </mergeCells>
  <phoneticPr fontId="0" type="noConversion"/>
  <hyperlinks>
    <hyperlink ref="A1" r:id="rId1"/>
  </hyperlinks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5"/>
  <sheetViews>
    <sheetView zoomScale="85" workbookViewId="0"/>
  </sheetViews>
  <sheetFormatPr defaultRowHeight="13.2" x14ac:dyDescent="0.25"/>
  <cols>
    <col min="1" max="1" width="34.44140625" customWidth="1"/>
    <col min="2" max="2" width="8.33203125" bestFit="1" customWidth="1"/>
    <col min="3" max="3" width="11.109375" bestFit="1" customWidth="1"/>
    <col min="4" max="4" width="11.6640625" bestFit="1" customWidth="1"/>
    <col min="5" max="5" width="10.44140625" bestFit="1" customWidth="1"/>
    <col min="6" max="6" width="11.5546875" bestFit="1" customWidth="1"/>
    <col min="7" max="7" width="18.44140625" bestFit="1" customWidth="1"/>
    <col min="8" max="8" width="12.33203125" bestFit="1" customWidth="1"/>
    <col min="9" max="9" width="6.44140625" bestFit="1" customWidth="1"/>
  </cols>
  <sheetData>
    <row r="1" spans="1:9" ht="18" thickBot="1" x14ac:dyDescent="0.35">
      <c r="A1" s="116" t="s">
        <v>239</v>
      </c>
      <c r="B1" s="2"/>
      <c r="F1" s="3"/>
      <c r="G1" s="4" t="s">
        <v>17</v>
      </c>
      <c r="H1" s="1">
        <f>SUM(H11:H984)</f>
        <v>3824800</v>
      </c>
    </row>
    <row r="2" spans="1:9" ht="15.6" x14ac:dyDescent="0.3">
      <c r="A2" s="17" t="s">
        <v>18</v>
      </c>
      <c r="B2" s="2"/>
      <c r="F2" s="3"/>
      <c r="G2" s="60"/>
      <c r="H2" s="62"/>
    </row>
    <row r="3" spans="1:9" x14ac:dyDescent="0.25">
      <c r="A3" s="98">
        <f>'E-Mail'!$B$2</f>
        <v>37011</v>
      </c>
      <c r="B3" s="2"/>
      <c r="F3" s="3"/>
      <c r="G3" s="60"/>
      <c r="H3" s="62"/>
    </row>
    <row r="5" spans="1:9" s="52" customFormat="1" ht="9.75" customHeight="1" x14ac:dyDescent="0.25">
      <c r="A5" s="53" t="s">
        <v>408</v>
      </c>
      <c r="B5"/>
      <c r="C5"/>
      <c r="D5"/>
      <c r="E5"/>
      <c r="F5"/>
      <c r="G5"/>
      <c r="H5"/>
      <c r="I5"/>
    </row>
    <row r="6" spans="1:9" s="52" customFormat="1" ht="9.75" customHeight="1" x14ac:dyDescent="0.25">
      <c r="A6" s="53" t="s">
        <v>238</v>
      </c>
      <c r="B6"/>
      <c r="C6"/>
      <c r="D6"/>
      <c r="E6"/>
      <c r="F6"/>
      <c r="G6"/>
      <c r="H6"/>
      <c r="I6"/>
    </row>
    <row r="7" spans="1:9" s="52" customFormat="1" ht="9.75" customHeight="1" x14ac:dyDescent="0.25">
      <c r="A7" s="53" t="s">
        <v>436</v>
      </c>
      <c r="B7"/>
      <c r="C7"/>
      <c r="D7"/>
      <c r="E7"/>
      <c r="F7"/>
      <c r="G7"/>
      <c r="H7"/>
      <c r="I7"/>
    </row>
    <row r="8" spans="1:9" s="52" customFormat="1" ht="13.5" customHeight="1" thickBot="1" x14ac:dyDescent="0.3">
      <c r="A8"/>
      <c r="B8"/>
      <c r="C8"/>
      <c r="D8"/>
      <c r="E8"/>
      <c r="F8"/>
      <c r="G8"/>
      <c r="H8"/>
      <c r="I8"/>
    </row>
    <row r="9" spans="1:9" s="52" customFormat="1" ht="13.5" customHeight="1" thickTop="1" x14ac:dyDescent="0.25">
      <c r="A9" s="206" t="s">
        <v>0</v>
      </c>
      <c r="B9" s="206" t="s">
        <v>1</v>
      </c>
      <c r="C9" s="204" t="s">
        <v>2</v>
      </c>
      <c r="D9" s="204" t="s">
        <v>3</v>
      </c>
      <c r="E9" s="54" t="s">
        <v>4</v>
      </c>
      <c r="F9" s="204" t="s">
        <v>6</v>
      </c>
      <c r="G9" s="204" t="s">
        <v>7</v>
      </c>
      <c r="H9" s="204" t="s">
        <v>8</v>
      </c>
      <c r="I9" s="206" t="s">
        <v>9</v>
      </c>
    </row>
    <row r="10" spans="1:9" s="52" customFormat="1" ht="25.5" customHeight="1" thickBot="1" x14ac:dyDescent="0.3">
      <c r="A10" s="207"/>
      <c r="B10" s="207"/>
      <c r="C10" s="205"/>
      <c r="D10" s="205"/>
      <c r="E10" s="55" t="s">
        <v>5</v>
      </c>
      <c r="F10" s="205"/>
      <c r="G10" s="205"/>
      <c r="H10" s="205"/>
      <c r="I10" s="207"/>
    </row>
    <row r="11" spans="1:9" s="52" customFormat="1" ht="10.5" customHeight="1" thickTop="1" thickBot="1" x14ac:dyDescent="0.3">
      <c r="A11" s="201" t="s">
        <v>295</v>
      </c>
      <c r="B11" s="202"/>
      <c r="C11" s="202"/>
      <c r="D11" s="202"/>
      <c r="E11" s="202"/>
      <c r="F11" s="202"/>
      <c r="G11" s="202"/>
      <c r="H11" s="202"/>
      <c r="I11" s="203"/>
    </row>
    <row r="12" spans="1:9" s="52" customFormat="1" ht="14.4" thickTop="1" thickBot="1" x14ac:dyDescent="0.3">
      <c r="A12" s="56" t="s">
        <v>437</v>
      </c>
      <c r="B12" s="56" t="s">
        <v>356</v>
      </c>
      <c r="C12" s="58">
        <v>92</v>
      </c>
      <c r="D12" s="58">
        <v>95</v>
      </c>
      <c r="E12" s="58">
        <v>93.5</v>
      </c>
      <c r="F12" s="58">
        <v>92</v>
      </c>
      <c r="G12" s="58" t="s">
        <v>438</v>
      </c>
      <c r="H12" s="59">
        <v>4800</v>
      </c>
      <c r="I12" s="56" t="s">
        <v>13</v>
      </c>
    </row>
    <row r="13" spans="1:9" s="52" customFormat="1" ht="21.6" thickTop="1" thickBot="1" x14ac:dyDescent="0.3">
      <c r="A13" s="56" t="s">
        <v>439</v>
      </c>
      <c r="B13" s="56" t="s">
        <v>14</v>
      </c>
      <c r="C13" s="58">
        <v>134.5</v>
      </c>
      <c r="D13" s="58">
        <v>134.5</v>
      </c>
      <c r="E13" s="58">
        <v>134.5</v>
      </c>
      <c r="F13" s="58">
        <v>134.5</v>
      </c>
      <c r="G13" s="58" t="s">
        <v>440</v>
      </c>
      <c r="H13" s="59">
        <v>35200</v>
      </c>
      <c r="I13" s="56" t="s">
        <v>13</v>
      </c>
    </row>
    <row r="14" spans="1:9" s="52" customFormat="1" ht="14.4" thickTop="1" thickBot="1" x14ac:dyDescent="0.3">
      <c r="A14" s="56" t="s">
        <v>441</v>
      </c>
      <c r="B14" s="56" t="s">
        <v>294</v>
      </c>
      <c r="C14" s="58">
        <v>62</v>
      </c>
      <c r="D14" s="58">
        <v>62.25</v>
      </c>
      <c r="E14" s="58">
        <v>62.125</v>
      </c>
      <c r="F14" s="58">
        <v>62.25</v>
      </c>
      <c r="G14" s="58" t="s">
        <v>442</v>
      </c>
      <c r="H14" s="59">
        <v>102400</v>
      </c>
      <c r="I14" s="56" t="s">
        <v>13</v>
      </c>
    </row>
    <row r="15" spans="1:9" s="52" customFormat="1" ht="14.4" thickTop="1" thickBot="1" x14ac:dyDescent="0.3">
      <c r="A15" s="56" t="s">
        <v>443</v>
      </c>
      <c r="B15" s="57">
        <v>37043</v>
      </c>
      <c r="C15" s="58">
        <v>82.25</v>
      </c>
      <c r="D15" s="58">
        <v>82.25</v>
      </c>
      <c r="E15" s="58">
        <v>82.25</v>
      </c>
      <c r="F15" s="58">
        <v>82.25</v>
      </c>
      <c r="G15" s="58" t="s">
        <v>444</v>
      </c>
      <c r="H15" s="59">
        <v>16800</v>
      </c>
      <c r="I15" s="56" t="s">
        <v>13</v>
      </c>
    </row>
    <row r="16" spans="1:9" s="52" customFormat="1" ht="14.4" thickTop="1" thickBot="1" x14ac:dyDescent="0.3">
      <c r="A16" s="201" t="s">
        <v>10</v>
      </c>
      <c r="B16" s="202"/>
      <c r="C16" s="202"/>
      <c r="D16" s="202"/>
      <c r="E16" s="202"/>
      <c r="F16" s="202"/>
      <c r="G16" s="202"/>
      <c r="H16" s="202"/>
      <c r="I16" s="203"/>
    </row>
    <row r="17" spans="1:9" s="52" customFormat="1" ht="14.4" thickTop="1" thickBot="1" x14ac:dyDescent="0.3">
      <c r="A17" s="56" t="s">
        <v>385</v>
      </c>
      <c r="B17" s="56" t="s">
        <v>356</v>
      </c>
      <c r="C17" s="58">
        <v>53</v>
      </c>
      <c r="D17" s="58">
        <v>53</v>
      </c>
      <c r="E17" s="58">
        <v>53</v>
      </c>
      <c r="F17" s="58">
        <v>53</v>
      </c>
      <c r="G17" s="58" t="s">
        <v>445</v>
      </c>
      <c r="H17" s="59">
        <v>14400</v>
      </c>
      <c r="I17" s="56" t="s">
        <v>13</v>
      </c>
    </row>
    <row r="18" spans="1:9" s="52" customFormat="1" ht="14.4" thickTop="1" thickBot="1" x14ac:dyDescent="0.3">
      <c r="A18" s="56" t="s">
        <v>11</v>
      </c>
      <c r="B18" s="56" t="s">
        <v>12</v>
      </c>
      <c r="C18" s="58">
        <v>51</v>
      </c>
      <c r="D18" s="58">
        <v>63</v>
      </c>
      <c r="E18" s="58">
        <v>59.185000000000002</v>
      </c>
      <c r="F18" s="58">
        <v>62</v>
      </c>
      <c r="G18" s="58" t="s">
        <v>446</v>
      </c>
      <c r="H18" s="59">
        <v>21600</v>
      </c>
      <c r="I18" s="56" t="s">
        <v>13</v>
      </c>
    </row>
    <row r="19" spans="1:9" s="52" customFormat="1" ht="14.4" thickTop="1" thickBot="1" x14ac:dyDescent="0.3">
      <c r="A19" s="56" t="s">
        <v>410</v>
      </c>
      <c r="B19" s="56" t="s">
        <v>409</v>
      </c>
      <c r="C19" s="58">
        <v>56</v>
      </c>
      <c r="D19" s="58">
        <v>63.5</v>
      </c>
      <c r="E19" s="58">
        <v>59.491</v>
      </c>
      <c r="F19" s="58">
        <v>59</v>
      </c>
      <c r="G19" s="58" t="s">
        <v>447</v>
      </c>
      <c r="H19" s="59">
        <v>64800</v>
      </c>
      <c r="I19" s="56" t="s">
        <v>13</v>
      </c>
    </row>
    <row r="20" spans="1:9" s="52" customFormat="1" ht="21.6" thickTop="1" thickBot="1" x14ac:dyDescent="0.3">
      <c r="A20" s="56" t="s">
        <v>373</v>
      </c>
      <c r="B20" s="56" t="s">
        <v>296</v>
      </c>
      <c r="C20" s="58">
        <v>46</v>
      </c>
      <c r="D20" s="58">
        <v>48</v>
      </c>
      <c r="E20" s="58">
        <v>47</v>
      </c>
      <c r="F20" s="58">
        <v>46</v>
      </c>
      <c r="G20" s="58" t="s">
        <v>448</v>
      </c>
      <c r="H20" s="59">
        <v>8000</v>
      </c>
      <c r="I20" s="56" t="s">
        <v>13</v>
      </c>
    </row>
    <row r="21" spans="1:9" s="52" customFormat="1" ht="14.4" thickTop="1" thickBot="1" x14ac:dyDescent="0.3">
      <c r="A21" s="56" t="s">
        <v>449</v>
      </c>
      <c r="B21" s="56" t="s">
        <v>450</v>
      </c>
      <c r="C21" s="58">
        <v>50</v>
      </c>
      <c r="D21" s="58">
        <v>55.5</v>
      </c>
      <c r="E21" s="58">
        <v>51.944000000000003</v>
      </c>
      <c r="F21" s="58">
        <v>50</v>
      </c>
      <c r="G21" s="58" t="s">
        <v>451</v>
      </c>
      <c r="H21" s="59">
        <v>151200</v>
      </c>
      <c r="I21" s="56" t="s">
        <v>13</v>
      </c>
    </row>
    <row r="22" spans="1:9" s="52" customFormat="1" ht="14.4" thickTop="1" thickBot="1" x14ac:dyDescent="0.3">
      <c r="A22" s="56" t="s">
        <v>23</v>
      </c>
      <c r="B22" s="57">
        <v>37043</v>
      </c>
      <c r="C22" s="58">
        <v>71.5</v>
      </c>
      <c r="D22" s="58">
        <v>76</v>
      </c>
      <c r="E22" s="58">
        <v>73.400000000000006</v>
      </c>
      <c r="F22" s="58">
        <v>72</v>
      </c>
      <c r="G22" s="58" t="s">
        <v>452</v>
      </c>
      <c r="H22" s="59">
        <v>420000</v>
      </c>
      <c r="I22" s="56" t="s">
        <v>13</v>
      </c>
    </row>
    <row r="23" spans="1:9" s="52" customFormat="1" ht="21.6" thickTop="1" thickBot="1" x14ac:dyDescent="0.3">
      <c r="A23" s="56" t="s">
        <v>367</v>
      </c>
      <c r="B23" s="56" t="s">
        <v>14</v>
      </c>
      <c r="C23" s="58">
        <v>115</v>
      </c>
      <c r="D23" s="58">
        <v>119.5</v>
      </c>
      <c r="E23" s="58">
        <v>117.10299999999999</v>
      </c>
      <c r="F23" s="58">
        <v>118</v>
      </c>
      <c r="G23" s="58" t="s">
        <v>453</v>
      </c>
      <c r="H23" s="59">
        <v>387200</v>
      </c>
      <c r="I23" s="56" t="s">
        <v>13</v>
      </c>
    </row>
    <row r="24" spans="1:9" s="52" customFormat="1" ht="14.4" thickTop="1" thickBot="1" x14ac:dyDescent="0.3">
      <c r="A24" s="56" t="s">
        <v>368</v>
      </c>
      <c r="B24" s="57">
        <v>37135</v>
      </c>
      <c r="C24" s="58">
        <v>43.15</v>
      </c>
      <c r="D24" s="58">
        <v>44.3</v>
      </c>
      <c r="E24" s="58">
        <v>43.783000000000001</v>
      </c>
      <c r="F24" s="58">
        <v>43.5</v>
      </c>
      <c r="G24" s="58" t="s">
        <v>454</v>
      </c>
      <c r="H24" s="59">
        <v>182400</v>
      </c>
      <c r="I24" s="56" t="s">
        <v>13</v>
      </c>
    </row>
    <row r="25" spans="1:9" s="52" customFormat="1" ht="14.4" thickTop="1" thickBot="1" x14ac:dyDescent="0.3">
      <c r="A25" s="56" t="s">
        <v>455</v>
      </c>
      <c r="B25" s="57">
        <v>37165</v>
      </c>
      <c r="C25" s="58">
        <v>42</v>
      </c>
      <c r="D25" s="58">
        <v>42</v>
      </c>
      <c r="E25" s="58">
        <v>42</v>
      </c>
      <c r="F25" s="58">
        <v>42</v>
      </c>
      <c r="G25" s="58" t="s">
        <v>456</v>
      </c>
      <c r="H25" s="59">
        <v>18400</v>
      </c>
      <c r="I25" s="56" t="s">
        <v>13</v>
      </c>
    </row>
    <row r="26" spans="1:9" s="52" customFormat="1" ht="14.4" thickTop="1" thickBot="1" x14ac:dyDescent="0.3">
      <c r="A26" s="56" t="s">
        <v>457</v>
      </c>
      <c r="B26" s="57">
        <v>37226</v>
      </c>
      <c r="C26" s="58">
        <v>43</v>
      </c>
      <c r="D26" s="58">
        <v>43</v>
      </c>
      <c r="E26" s="58">
        <v>43</v>
      </c>
      <c r="F26" s="58">
        <v>43</v>
      </c>
      <c r="G26" s="58" t="s">
        <v>456</v>
      </c>
      <c r="H26" s="59">
        <v>32000</v>
      </c>
      <c r="I26" s="56" t="s">
        <v>13</v>
      </c>
    </row>
    <row r="27" spans="1:9" s="52" customFormat="1" ht="14.4" thickTop="1" thickBot="1" x14ac:dyDescent="0.3">
      <c r="A27" s="56" t="s">
        <v>374</v>
      </c>
      <c r="B27" s="56" t="s">
        <v>294</v>
      </c>
      <c r="C27" s="58">
        <v>41.5</v>
      </c>
      <c r="D27" s="58">
        <v>42.25</v>
      </c>
      <c r="E27" s="58">
        <v>41.917000000000002</v>
      </c>
      <c r="F27" s="58">
        <v>41.5</v>
      </c>
      <c r="G27" s="58" t="s">
        <v>458</v>
      </c>
      <c r="H27" s="59">
        <v>153600</v>
      </c>
      <c r="I27" s="56" t="s">
        <v>13</v>
      </c>
    </row>
    <row r="28" spans="1:9" s="52" customFormat="1" ht="21.6" thickTop="1" thickBot="1" x14ac:dyDescent="0.3">
      <c r="A28" s="56" t="s">
        <v>459</v>
      </c>
      <c r="B28" s="56" t="s">
        <v>460</v>
      </c>
      <c r="C28" s="58">
        <v>45.75</v>
      </c>
      <c r="D28" s="58">
        <v>45.75</v>
      </c>
      <c r="E28" s="58">
        <v>45.75</v>
      </c>
      <c r="F28" s="58">
        <v>45.75</v>
      </c>
      <c r="G28" s="58" t="s">
        <v>461</v>
      </c>
      <c r="H28" s="59">
        <v>33600</v>
      </c>
      <c r="I28" s="56" t="s">
        <v>13</v>
      </c>
    </row>
    <row r="29" spans="1:9" s="52" customFormat="1" ht="14.4" thickTop="1" thickBot="1" x14ac:dyDescent="0.3">
      <c r="A29" s="56" t="s">
        <v>389</v>
      </c>
      <c r="B29" s="57">
        <v>37013</v>
      </c>
      <c r="C29" s="58">
        <v>43.9</v>
      </c>
      <c r="D29" s="58">
        <v>44.15</v>
      </c>
      <c r="E29" s="58">
        <v>44.024999999999999</v>
      </c>
      <c r="F29" s="58">
        <v>43.9</v>
      </c>
      <c r="G29" s="58" t="s">
        <v>462</v>
      </c>
      <c r="H29" s="59">
        <v>35200</v>
      </c>
      <c r="I29" s="56" t="s">
        <v>13</v>
      </c>
    </row>
    <row r="30" spans="1:9" s="52" customFormat="1" ht="14.4" thickTop="1" thickBot="1" x14ac:dyDescent="0.3">
      <c r="A30" s="56" t="s">
        <v>463</v>
      </c>
      <c r="B30" s="57">
        <v>37044</v>
      </c>
      <c r="C30" s="58">
        <v>60.5</v>
      </c>
      <c r="D30" s="58">
        <v>60.5</v>
      </c>
      <c r="E30" s="58">
        <v>60.5</v>
      </c>
      <c r="F30" s="58">
        <v>60.5</v>
      </c>
      <c r="G30" s="58" t="s">
        <v>464</v>
      </c>
      <c r="H30" s="59">
        <v>32000</v>
      </c>
      <c r="I30" s="56" t="s">
        <v>13</v>
      </c>
    </row>
    <row r="31" spans="1:9" s="52" customFormat="1" ht="14.4" thickTop="1" thickBot="1" x14ac:dyDescent="0.3">
      <c r="A31" s="56" t="s">
        <v>465</v>
      </c>
      <c r="B31" s="56" t="s">
        <v>333</v>
      </c>
      <c r="C31" s="58">
        <v>49</v>
      </c>
      <c r="D31" s="58">
        <v>49</v>
      </c>
      <c r="E31" s="58">
        <v>49</v>
      </c>
      <c r="F31" s="58">
        <v>49</v>
      </c>
      <c r="G31" s="58" t="s">
        <v>442</v>
      </c>
      <c r="H31" s="59">
        <v>204000</v>
      </c>
      <c r="I31" s="56" t="s">
        <v>13</v>
      </c>
    </row>
    <row r="32" spans="1:9" s="52" customFormat="1" ht="21.6" thickTop="1" thickBot="1" x14ac:dyDescent="0.3">
      <c r="A32" s="56" t="s">
        <v>466</v>
      </c>
      <c r="B32" s="56" t="s">
        <v>467</v>
      </c>
      <c r="C32" s="58">
        <v>37.5</v>
      </c>
      <c r="D32" s="58">
        <v>37.5</v>
      </c>
      <c r="E32" s="58">
        <v>37.5</v>
      </c>
      <c r="F32" s="58">
        <v>37.5</v>
      </c>
      <c r="G32" s="58" t="s">
        <v>468</v>
      </c>
      <c r="H32" s="59">
        <v>32800</v>
      </c>
      <c r="I32" s="56" t="s">
        <v>13</v>
      </c>
    </row>
    <row r="33" spans="1:9" s="52" customFormat="1" ht="14.4" thickTop="1" thickBot="1" x14ac:dyDescent="0.3">
      <c r="A33" s="56" t="s">
        <v>469</v>
      </c>
      <c r="B33" s="56" t="s">
        <v>12</v>
      </c>
      <c r="C33" s="58">
        <v>45</v>
      </c>
      <c r="D33" s="58">
        <v>55</v>
      </c>
      <c r="E33" s="58">
        <v>48.75</v>
      </c>
      <c r="F33" s="58">
        <v>45</v>
      </c>
      <c r="G33" s="58" t="s">
        <v>470</v>
      </c>
      <c r="H33" s="59">
        <v>3200</v>
      </c>
      <c r="I33" s="56" t="s">
        <v>13</v>
      </c>
    </row>
    <row r="34" spans="1:9" s="52" customFormat="1" ht="14.4" thickTop="1" thickBot="1" x14ac:dyDescent="0.3">
      <c r="A34" s="56" t="s">
        <v>411</v>
      </c>
      <c r="B34" s="56" t="s">
        <v>409</v>
      </c>
      <c r="C34" s="58">
        <v>52</v>
      </c>
      <c r="D34" s="58">
        <v>52</v>
      </c>
      <c r="E34" s="58">
        <v>52</v>
      </c>
      <c r="F34" s="58">
        <v>52</v>
      </c>
      <c r="G34" s="58" t="s">
        <v>447</v>
      </c>
      <c r="H34" s="59">
        <v>2400</v>
      </c>
      <c r="I34" s="56" t="s">
        <v>13</v>
      </c>
    </row>
    <row r="35" spans="1:9" s="52" customFormat="1" ht="14.4" thickTop="1" thickBot="1" x14ac:dyDescent="0.3">
      <c r="A35" s="56" t="s">
        <v>471</v>
      </c>
      <c r="B35" s="57">
        <v>37043</v>
      </c>
      <c r="C35" s="58">
        <v>70</v>
      </c>
      <c r="D35" s="58">
        <v>70</v>
      </c>
      <c r="E35" s="58">
        <v>70</v>
      </c>
      <c r="F35" s="58">
        <v>70</v>
      </c>
      <c r="G35" s="58" t="s">
        <v>472</v>
      </c>
      <c r="H35" s="59">
        <v>16800</v>
      </c>
      <c r="I35" s="56" t="s">
        <v>13</v>
      </c>
    </row>
    <row r="36" spans="1:9" s="52" customFormat="1" ht="21.6" thickTop="1" thickBot="1" x14ac:dyDescent="0.3">
      <c r="A36" s="56" t="s">
        <v>473</v>
      </c>
      <c r="B36" s="56" t="s">
        <v>14</v>
      </c>
      <c r="C36" s="58">
        <v>112.5</v>
      </c>
      <c r="D36" s="58">
        <v>112.5</v>
      </c>
      <c r="E36" s="58">
        <v>112.5</v>
      </c>
      <c r="F36" s="58">
        <v>112.5</v>
      </c>
      <c r="G36" s="58" t="s">
        <v>474</v>
      </c>
      <c r="H36" s="59">
        <v>35200</v>
      </c>
      <c r="I36" s="56" t="s">
        <v>13</v>
      </c>
    </row>
    <row r="37" spans="1:9" s="52" customFormat="1" ht="14.4" thickTop="1" thickBot="1" x14ac:dyDescent="0.3">
      <c r="A37" s="56" t="s">
        <v>475</v>
      </c>
      <c r="B37" s="57">
        <v>37226</v>
      </c>
      <c r="C37" s="58">
        <v>40.25</v>
      </c>
      <c r="D37" s="58">
        <v>40.25</v>
      </c>
      <c r="E37" s="58">
        <v>40.25</v>
      </c>
      <c r="F37" s="58">
        <v>40.25</v>
      </c>
      <c r="G37" s="58" t="s">
        <v>476</v>
      </c>
      <c r="H37" s="59">
        <v>16000</v>
      </c>
      <c r="I37" s="56" t="s">
        <v>13</v>
      </c>
    </row>
    <row r="38" spans="1:9" s="52" customFormat="1" ht="14.4" thickTop="1" thickBot="1" x14ac:dyDescent="0.3">
      <c r="A38" s="56" t="s">
        <v>477</v>
      </c>
      <c r="B38" s="56" t="s">
        <v>294</v>
      </c>
      <c r="C38" s="58">
        <v>39</v>
      </c>
      <c r="D38" s="58">
        <v>39</v>
      </c>
      <c r="E38" s="58">
        <v>39</v>
      </c>
      <c r="F38" s="58">
        <v>39</v>
      </c>
      <c r="G38" s="58" t="s">
        <v>478</v>
      </c>
      <c r="H38" s="59">
        <v>51200</v>
      </c>
      <c r="I38" s="56" t="s">
        <v>13</v>
      </c>
    </row>
    <row r="39" spans="1:9" s="52" customFormat="1" ht="14.4" thickTop="1" thickBot="1" x14ac:dyDescent="0.3">
      <c r="A39" s="56" t="s">
        <v>479</v>
      </c>
      <c r="B39" s="57">
        <v>36924</v>
      </c>
      <c r="C39" s="58">
        <v>40.25</v>
      </c>
      <c r="D39" s="58">
        <v>40.25</v>
      </c>
      <c r="E39" s="58">
        <v>40.25</v>
      </c>
      <c r="F39" s="58">
        <v>40.25</v>
      </c>
      <c r="G39" s="58" t="s">
        <v>480</v>
      </c>
      <c r="H39" s="59">
        <v>16000</v>
      </c>
      <c r="I39" s="56" t="s">
        <v>13</v>
      </c>
    </row>
    <row r="40" spans="1:9" s="52" customFormat="1" ht="21.6" thickTop="1" thickBot="1" x14ac:dyDescent="0.3">
      <c r="A40" s="56" t="s">
        <v>481</v>
      </c>
      <c r="B40" s="56" t="s">
        <v>460</v>
      </c>
      <c r="C40" s="58">
        <v>43.75</v>
      </c>
      <c r="D40" s="58">
        <v>43.75</v>
      </c>
      <c r="E40" s="58">
        <v>43.75</v>
      </c>
      <c r="F40" s="58">
        <v>43.75</v>
      </c>
      <c r="G40" s="58" t="s">
        <v>482</v>
      </c>
      <c r="H40" s="59">
        <v>33600</v>
      </c>
      <c r="I40" s="56" t="s">
        <v>13</v>
      </c>
    </row>
    <row r="41" spans="1:9" s="52" customFormat="1" ht="14.4" thickTop="1" thickBot="1" x14ac:dyDescent="0.3">
      <c r="A41" s="56" t="s">
        <v>483</v>
      </c>
      <c r="B41" s="57">
        <v>37044</v>
      </c>
      <c r="C41" s="58">
        <v>57.5</v>
      </c>
      <c r="D41" s="58">
        <v>57.5</v>
      </c>
      <c r="E41" s="58">
        <v>57.5</v>
      </c>
      <c r="F41" s="58">
        <v>57.5</v>
      </c>
      <c r="G41" s="58" t="s">
        <v>464</v>
      </c>
      <c r="H41" s="59">
        <v>16000</v>
      </c>
      <c r="I41" s="56" t="s">
        <v>13</v>
      </c>
    </row>
    <row r="42" spans="1:9" s="52" customFormat="1" ht="14.4" thickTop="1" thickBot="1" x14ac:dyDescent="0.3">
      <c r="A42" s="56" t="s">
        <v>297</v>
      </c>
      <c r="B42" s="56" t="s">
        <v>12</v>
      </c>
      <c r="C42" s="58">
        <v>55</v>
      </c>
      <c r="D42" s="58">
        <v>67</v>
      </c>
      <c r="E42" s="58">
        <v>62.341000000000001</v>
      </c>
      <c r="F42" s="58">
        <v>55</v>
      </c>
      <c r="G42" s="58" t="s">
        <v>484</v>
      </c>
      <c r="H42" s="59">
        <v>8800</v>
      </c>
      <c r="I42" s="56" t="s">
        <v>13</v>
      </c>
    </row>
    <row r="43" spans="1:9" s="52" customFormat="1" ht="14.4" thickTop="1" thickBot="1" x14ac:dyDescent="0.3">
      <c r="A43" s="56" t="s">
        <v>485</v>
      </c>
      <c r="B43" s="56" t="s">
        <v>409</v>
      </c>
      <c r="C43" s="58">
        <v>59</v>
      </c>
      <c r="D43" s="58">
        <v>62</v>
      </c>
      <c r="E43" s="58">
        <v>60.667000000000002</v>
      </c>
      <c r="F43" s="58">
        <v>59</v>
      </c>
      <c r="G43" s="58" t="s">
        <v>486</v>
      </c>
      <c r="H43" s="59">
        <v>7200</v>
      </c>
      <c r="I43" s="56" t="s">
        <v>13</v>
      </c>
    </row>
    <row r="44" spans="1:9" s="52" customFormat="1" ht="14.4" thickTop="1" thickBot="1" x14ac:dyDescent="0.3">
      <c r="A44" s="56" t="s">
        <v>487</v>
      </c>
      <c r="B44" s="56" t="s">
        <v>450</v>
      </c>
      <c r="C44" s="58">
        <v>54</v>
      </c>
      <c r="D44" s="58">
        <v>54</v>
      </c>
      <c r="E44" s="58">
        <v>54</v>
      </c>
      <c r="F44" s="58">
        <v>54</v>
      </c>
      <c r="G44" s="58" t="s">
        <v>488</v>
      </c>
      <c r="H44" s="59">
        <v>16800</v>
      </c>
      <c r="I44" s="56" t="s">
        <v>13</v>
      </c>
    </row>
    <row r="45" spans="1:9" s="52" customFormat="1" ht="14.4" thickTop="1" thickBot="1" x14ac:dyDescent="0.3">
      <c r="A45" s="56" t="s">
        <v>489</v>
      </c>
      <c r="B45" s="57">
        <v>37043</v>
      </c>
      <c r="C45" s="58">
        <v>83.5</v>
      </c>
      <c r="D45" s="58">
        <v>83.5</v>
      </c>
      <c r="E45" s="58">
        <v>83.5</v>
      </c>
      <c r="F45" s="58">
        <v>83.5</v>
      </c>
      <c r="G45" s="58" t="s">
        <v>490</v>
      </c>
      <c r="H45" s="59">
        <v>16800</v>
      </c>
      <c r="I45" s="56" t="s">
        <v>13</v>
      </c>
    </row>
    <row r="46" spans="1:9" s="52" customFormat="1" ht="21.6" thickTop="1" thickBot="1" x14ac:dyDescent="0.3">
      <c r="A46" s="56" t="s">
        <v>390</v>
      </c>
      <c r="B46" s="56" t="s">
        <v>14</v>
      </c>
      <c r="C46" s="58">
        <v>124.5</v>
      </c>
      <c r="D46" s="58">
        <v>126.88</v>
      </c>
      <c r="E46" s="58">
        <v>125.69</v>
      </c>
      <c r="F46" s="58">
        <v>124.5</v>
      </c>
      <c r="G46" s="58" t="s">
        <v>491</v>
      </c>
      <c r="H46" s="59">
        <v>70400</v>
      </c>
      <c r="I46" s="56" t="s">
        <v>13</v>
      </c>
    </row>
    <row r="47" spans="1:9" s="52" customFormat="1" ht="14.4" thickTop="1" thickBot="1" x14ac:dyDescent="0.3">
      <c r="A47" s="56" t="s">
        <v>412</v>
      </c>
      <c r="B47" s="57">
        <v>37135</v>
      </c>
      <c r="C47" s="58">
        <v>49.75</v>
      </c>
      <c r="D47" s="58">
        <v>50.75</v>
      </c>
      <c r="E47" s="58">
        <v>50.082999999999998</v>
      </c>
      <c r="F47" s="58">
        <v>49.75</v>
      </c>
      <c r="G47" s="58" t="s">
        <v>492</v>
      </c>
      <c r="H47" s="59">
        <v>45600</v>
      </c>
      <c r="I47" s="56" t="s">
        <v>13</v>
      </c>
    </row>
    <row r="48" spans="1:9" s="52" customFormat="1" ht="14.4" thickTop="1" thickBot="1" x14ac:dyDescent="0.3">
      <c r="A48" s="56" t="s">
        <v>493</v>
      </c>
      <c r="B48" s="56" t="s">
        <v>294</v>
      </c>
      <c r="C48" s="58">
        <v>44.75</v>
      </c>
      <c r="D48" s="58">
        <v>44.75</v>
      </c>
      <c r="E48" s="58">
        <v>44.75</v>
      </c>
      <c r="F48" s="58">
        <v>44.75</v>
      </c>
      <c r="G48" s="58" t="s">
        <v>494</v>
      </c>
      <c r="H48" s="59">
        <v>51200</v>
      </c>
      <c r="I48" s="56" t="s">
        <v>13</v>
      </c>
    </row>
    <row r="49" spans="1:9" s="52" customFormat="1" ht="21.6" thickTop="1" thickBot="1" x14ac:dyDescent="0.3">
      <c r="A49" s="56" t="s">
        <v>495</v>
      </c>
      <c r="B49" s="56" t="s">
        <v>460</v>
      </c>
      <c r="C49" s="58">
        <v>46.25</v>
      </c>
      <c r="D49" s="58">
        <v>47.25</v>
      </c>
      <c r="E49" s="58">
        <v>46.75</v>
      </c>
      <c r="F49" s="58">
        <v>46.25</v>
      </c>
      <c r="G49" s="58" t="s">
        <v>496</v>
      </c>
      <c r="H49" s="59">
        <v>67200</v>
      </c>
      <c r="I49" s="56" t="s">
        <v>13</v>
      </c>
    </row>
    <row r="50" spans="1:9" s="52" customFormat="1" ht="14.4" thickTop="1" thickBot="1" x14ac:dyDescent="0.3">
      <c r="A50" s="56" t="s">
        <v>497</v>
      </c>
      <c r="B50" s="57">
        <v>37074</v>
      </c>
      <c r="C50" s="58">
        <v>101.25</v>
      </c>
      <c r="D50" s="58">
        <v>101.25</v>
      </c>
      <c r="E50" s="58">
        <v>101.25</v>
      </c>
      <c r="F50" s="58">
        <v>101.25</v>
      </c>
      <c r="G50" s="58" t="s">
        <v>498</v>
      </c>
      <c r="H50" s="59">
        <v>17600</v>
      </c>
      <c r="I50" s="56" t="s">
        <v>13</v>
      </c>
    </row>
    <row r="51" spans="1:9" s="52" customFormat="1" ht="14.4" thickTop="1" thickBot="1" x14ac:dyDescent="0.3">
      <c r="A51" s="56" t="s">
        <v>499</v>
      </c>
      <c r="B51" s="57">
        <v>37136</v>
      </c>
      <c r="C51" s="58">
        <v>40</v>
      </c>
      <c r="D51" s="58">
        <v>40</v>
      </c>
      <c r="E51" s="58">
        <v>40</v>
      </c>
      <c r="F51" s="58">
        <v>40</v>
      </c>
      <c r="G51" s="58" t="s">
        <v>500</v>
      </c>
      <c r="H51" s="59">
        <v>16000</v>
      </c>
      <c r="I51" s="56" t="s">
        <v>13</v>
      </c>
    </row>
    <row r="52" spans="1:9" s="52" customFormat="1" ht="14.4" thickTop="1" thickBot="1" x14ac:dyDescent="0.3">
      <c r="A52" s="56" t="s">
        <v>501</v>
      </c>
      <c r="B52" s="56" t="s">
        <v>333</v>
      </c>
      <c r="C52" s="58">
        <v>51.5</v>
      </c>
      <c r="D52" s="58">
        <v>51.5</v>
      </c>
      <c r="E52" s="58">
        <v>51.5</v>
      </c>
      <c r="F52" s="58">
        <v>51.5</v>
      </c>
      <c r="G52" s="58" t="s">
        <v>442</v>
      </c>
      <c r="H52" s="59">
        <v>204000</v>
      </c>
      <c r="I52" s="56" t="s">
        <v>13</v>
      </c>
    </row>
    <row r="53" spans="1:9" s="52" customFormat="1" ht="14.4" thickTop="1" thickBot="1" x14ac:dyDescent="0.3">
      <c r="A53" s="56" t="s">
        <v>363</v>
      </c>
      <c r="B53" s="57">
        <v>37043</v>
      </c>
      <c r="C53" s="58">
        <v>74</v>
      </c>
      <c r="D53" s="58">
        <v>76.5</v>
      </c>
      <c r="E53" s="58">
        <v>75.55</v>
      </c>
      <c r="F53" s="58">
        <v>74</v>
      </c>
      <c r="G53" s="58" t="s">
        <v>502</v>
      </c>
      <c r="H53" s="59">
        <v>84000</v>
      </c>
      <c r="I53" s="56" t="s">
        <v>13</v>
      </c>
    </row>
    <row r="54" spans="1:9" s="52" customFormat="1" ht="21.6" thickTop="1" thickBot="1" x14ac:dyDescent="0.3">
      <c r="A54" s="56" t="s">
        <v>503</v>
      </c>
      <c r="B54" s="56" t="s">
        <v>14</v>
      </c>
      <c r="C54" s="58">
        <v>97.5</v>
      </c>
      <c r="D54" s="58">
        <v>97.5</v>
      </c>
      <c r="E54" s="58">
        <v>97.5</v>
      </c>
      <c r="F54" s="58">
        <v>97.5</v>
      </c>
      <c r="G54" s="58" t="s">
        <v>504</v>
      </c>
      <c r="H54" s="59">
        <v>35200</v>
      </c>
      <c r="I54" s="56" t="s">
        <v>13</v>
      </c>
    </row>
    <row r="55" spans="1:9" s="52" customFormat="1" ht="14.4" thickTop="1" thickBot="1" x14ac:dyDescent="0.3">
      <c r="A55" s="56" t="s">
        <v>375</v>
      </c>
      <c r="B55" s="57">
        <v>37135</v>
      </c>
      <c r="C55" s="58">
        <v>57.75</v>
      </c>
      <c r="D55" s="58">
        <v>58</v>
      </c>
      <c r="E55" s="58">
        <v>57.875</v>
      </c>
      <c r="F55" s="58">
        <v>57.75</v>
      </c>
      <c r="G55" s="58" t="s">
        <v>505</v>
      </c>
      <c r="H55" s="59">
        <v>30400</v>
      </c>
      <c r="I55" s="56" t="s">
        <v>13</v>
      </c>
    </row>
    <row r="56" spans="1:9" s="52" customFormat="1" ht="14.4" thickTop="1" thickBot="1" x14ac:dyDescent="0.3">
      <c r="A56" s="56" t="s">
        <v>506</v>
      </c>
      <c r="B56" s="56" t="s">
        <v>294</v>
      </c>
      <c r="C56" s="58">
        <v>56.75</v>
      </c>
      <c r="D56" s="58">
        <v>56.75</v>
      </c>
      <c r="E56" s="58">
        <v>56.75</v>
      </c>
      <c r="F56" s="58">
        <v>56.75</v>
      </c>
      <c r="G56" s="58" t="s">
        <v>507</v>
      </c>
      <c r="H56" s="59">
        <v>51200</v>
      </c>
      <c r="I56" s="56" t="s">
        <v>13</v>
      </c>
    </row>
    <row r="57" spans="1:9" ht="21.6" thickTop="1" thickBot="1" x14ac:dyDescent="0.3">
      <c r="A57" s="56" t="s">
        <v>508</v>
      </c>
      <c r="B57" s="56" t="s">
        <v>460</v>
      </c>
      <c r="C57" s="58">
        <v>66.25</v>
      </c>
      <c r="D57" s="58">
        <v>66.25</v>
      </c>
      <c r="E57" s="58">
        <v>66.25</v>
      </c>
      <c r="F57" s="58">
        <v>66.25</v>
      </c>
      <c r="G57" s="58" t="s">
        <v>509</v>
      </c>
      <c r="H57" s="59">
        <v>33600</v>
      </c>
      <c r="I57" s="56" t="s">
        <v>13</v>
      </c>
    </row>
    <row r="58" spans="1:9" ht="14.4" thickTop="1" thickBot="1" x14ac:dyDescent="0.3">
      <c r="A58" s="56" t="s">
        <v>510</v>
      </c>
      <c r="B58" s="56" t="s">
        <v>356</v>
      </c>
      <c r="C58" s="58">
        <v>47</v>
      </c>
      <c r="D58" s="58">
        <v>73.75</v>
      </c>
      <c r="E58" s="58">
        <v>54.043999999999997</v>
      </c>
      <c r="F58" s="58">
        <v>47</v>
      </c>
      <c r="G58" s="58" t="s">
        <v>511</v>
      </c>
      <c r="H58" s="59">
        <v>40800</v>
      </c>
      <c r="I58" s="56" t="s">
        <v>13</v>
      </c>
    </row>
    <row r="59" spans="1:9" ht="14.4" thickTop="1" thickBot="1" x14ac:dyDescent="0.3">
      <c r="A59" s="56" t="s">
        <v>15</v>
      </c>
      <c r="B59" s="56" t="s">
        <v>12</v>
      </c>
      <c r="C59" s="58">
        <v>52.75</v>
      </c>
      <c r="D59" s="58">
        <v>60</v>
      </c>
      <c r="E59" s="58">
        <v>54.552999999999997</v>
      </c>
      <c r="F59" s="58">
        <v>53</v>
      </c>
      <c r="G59" s="58" t="s">
        <v>512</v>
      </c>
      <c r="H59" s="59">
        <v>13600</v>
      </c>
      <c r="I59" s="56" t="s">
        <v>13</v>
      </c>
    </row>
    <row r="60" spans="1:9" ht="14.4" thickTop="1" thickBot="1" x14ac:dyDescent="0.3">
      <c r="A60" s="56" t="s">
        <v>413</v>
      </c>
      <c r="B60" s="56" t="s">
        <v>409</v>
      </c>
      <c r="C60" s="58">
        <v>64.75</v>
      </c>
      <c r="D60" s="58">
        <v>67.5</v>
      </c>
      <c r="E60" s="58">
        <v>66.320999999999998</v>
      </c>
      <c r="F60" s="58">
        <v>67.25</v>
      </c>
      <c r="G60" s="58" t="s">
        <v>513</v>
      </c>
      <c r="H60" s="59">
        <v>16800</v>
      </c>
      <c r="I60" s="56" t="s">
        <v>13</v>
      </c>
    </row>
    <row r="61" spans="1:9" ht="21.6" thickTop="1" thickBot="1" x14ac:dyDescent="0.3">
      <c r="A61" s="56" t="s">
        <v>381</v>
      </c>
      <c r="B61" s="56" t="s">
        <v>296</v>
      </c>
      <c r="C61" s="58">
        <v>49</v>
      </c>
      <c r="D61" s="58">
        <v>57.5</v>
      </c>
      <c r="E61" s="58">
        <v>53.25</v>
      </c>
      <c r="F61" s="58">
        <v>49</v>
      </c>
      <c r="G61" s="58" t="s">
        <v>514</v>
      </c>
      <c r="H61" s="59">
        <v>8000</v>
      </c>
      <c r="I61" s="56" t="s">
        <v>13</v>
      </c>
    </row>
    <row r="62" spans="1:9" ht="14.4" thickTop="1" thickBot="1" x14ac:dyDescent="0.3">
      <c r="A62" s="56" t="s">
        <v>515</v>
      </c>
      <c r="B62" s="56" t="s">
        <v>450</v>
      </c>
      <c r="C62" s="58">
        <v>54.5</v>
      </c>
      <c r="D62" s="58">
        <v>54.5</v>
      </c>
      <c r="E62" s="58">
        <v>54.5</v>
      </c>
      <c r="F62" s="58">
        <v>54.5</v>
      </c>
      <c r="G62" s="58" t="s">
        <v>516</v>
      </c>
      <c r="H62" s="59">
        <v>17600</v>
      </c>
      <c r="I62" s="56" t="s">
        <v>13</v>
      </c>
    </row>
    <row r="63" spans="1:9" ht="14.4" thickTop="1" thickBot="1" x14ac:dyDescent="0.3">
      <c r="A63" s="56" t="s">
        <v>298</v>
      </c>
      <c r="B63" s="57">
        <v>37043</v>
      </c>
      <c r="C63" s="58">
        <v>70.75</v>
      </c>
      <c r="D63" s="58">
        <v>74.05</v>
      </c>
      <c r="E63" s="58">
        <v>72.811999999999998</v>
      </c>
      <c r="F63" s="58">
        <v>71.25</v>
      </c>
      <c r="G63" s="58" t="s">
        <v>517</v>
      </c>
      <c r="H63" s="59">
        <v>352800</v>
      </c>
      <c r="I63" s="56" t="s">
        <v>13</v>
      </c>
    </row>
    <row r="64" spans="1:9" ht="21.6" thickTop="1" thickBot="1" x14ac:dyDescent="0.3">
      <c r="A64" s="56" t="s">
        <v>391</v>
      </c>
      <c r="B64" s="56" t="s">
        <v>14</v>
      </c>
      <c r="C64" s="58">
        <v>108.5</v>
      </c>
      <c r="D64" s="58">
        <v>110</v>
      </c>
      <c r="E64" s="58">
        <v>109.2</v>
      </c>
      <c r="F64" s="58">
        <v>108.5</v>
      </c>
      <c r="G64" s="58" t="s">
        <v>518</v>
      </c>
      <c r="H64" s="59">
        <v>176000</v>
      </c>
      <c r="I64" s="56" t="s">
        <v>13</v>
      </c>
    </row>
    <row r="65" spans="1:9" ht="14.4" thickTop="1" thickBot="1" x14ac:dyDescent="0.3">
      <c r="A65" s="56" t="s">
        <v>414</v>
      </c>
      <c r="B65" s="57">
        <v>37135</v>
      </c>
      <c r="C65" s="58">
        <v>45.6</v>
      </c>
      <c r="D65" s="58">
        <v>46.5</v>
      </c>
      <c r="E65" s="58">
        <v>46.033000000000001</v>
      </c>
      <c r="F65" s="58">
        <v>45.6</v>
      </c>
      <c r="G65" s="58" t="s">
        <v>519</v>
      </c>
      <c r="H65" s="59">
        <v>45600</v>
      </c>
      <c r="I65" s="56" t="s">
        <v>13</v>
      </c>
    </row>
    <row r="66" spans="1:9" ht="14.4" thickTop="1" thickBot="1" x14ac:dyDescent="0.3">
      <c r="A66" s="56" t="s">
        <v>376</v>
      </c>
      <c r="B66" s="56" t="s">
        <v>294</v>
      </c>
      <c r="C66" s="58">
        <v>41.5</v>
      </c>
      <c r="D66" s="58">
        <v>41.9</v>
      </c>
      <c r="E66" s="58">
        <v>41.7</v>
      </c>
      <c r="F66" s="58">
        <v>41.5</v>
      </c>
      <c r="G66" s="58" t="s">
        <v>520</v>
      </c>
      <c r="H66" s="59">
        <v>102400</v>
      </c>
      <c r="I66" s="56" t="s">
        <v>13</v>
      </c>
    </row>
    <row r="67" spans="1:9" ht="14.4" thickTop="1" thickBot="1" x14ac:dyDescent="0.3">
      <c r="A67" s="56" t="s">
        <v>521</v>
      </c>
      <c r="B67" s="56" t="s">
        <v>12</v>
      </c>
      <c r="C67" s="58">
        <v>295</v>
      </c>
      <c r="D67" s="58">
        <v>310</v>
      </c>
      <c r="E67" s="58">
        <v>302.5</v>
      </c>
      <c r="F67" s="58">
        <v>295</v>
      </c>
      <c r="G67" s="58" t="s">
        <v>522</v>
      </c>
      <c r="H67" s="58">
        <v>800</v>
      </c>
      <c r="I67" s="56" t="s">
        <v>13</v>
      </c>
    </row>
    <row r="68" spans="1:9" ht="14.4" thickTop="1" thickBot="1" x14ac:dyDescent="0.3">
      <c r="A68" s="56" t="s">
        <v>523</v>
      </c>
      <c r="B68" s="57">
        <v>37043</v>
      </c>
      <c r="C68" s="58">
        <v>380</v>
      </c>
      <c r="D68" s="58">
        <v>380</v>
      </c>
      <c r="E68" s="58">
        <v>380</v>
      </c>
      <c r="F68" s="58">
        <v>380</v>
      </c>
      <c r="G68" s="58" t="s">
        <v>470</v>
      </c>
      <c r="H68" s="59">
        <v>10400</v>
      </c>
      <c r="I68" s="56" t="s">
        <v>13</v>
      </c>
    </row>
    <row r="69" spans="1:9" ht="14.4" thickTop="1" thickBot="1" x14ac:dyDescent="0.3">
      <c r="A69" s="56" t="s">
        <v>364</v>
      </c>
      <c r="B69" s="56" t="s">
        <v>12</v>
      </c>
      <c r="C69" s="58">
        <v>265</v>
      </c>
      <c r="D69" s="58">
        <v>275</v>
      </c>
      <c r="E69" s="58">
        <v>270</v>
      </c>
      <c r="F69" s="58">
        <v>265</v>
      </c>
      <c r="G69" s="58" t="s">
        <v>524</v>
      </c>
      <c r="H69" s="58">
        <v>800</v>
      </c>
      <c r="I69" s="56" t="s">
        <v>13</v>
      </c>
    </row>
    <row r="70" spans="1:9" ht="14.4" thickTop="1" thickBot="1" x14ac:dyDescent="0.3">
      <c r="A70" s="56" t="s">
        <v>299</v>
      </c>
      <c r="B70" s="56" t="s">
        <v>12</v>
      </c>
      <c r="C70" s="58">
        <v>60</v>
      </c>
      <c r="D70" s="58">
        <v>64</v>
      </c>
      <c r="E70" s="58">
        <v>61.8</v>
      </c>
      <c r="F70" s="58">
        <v>61</v>
      </c>
      <c r="G70" s="58" t="s">
        <v>525</v>
      </c>
      <c r="H70" s="59">
        <v>4000</v>
      </c>
      <c r="I70" s="56" t="s">
        <v>13</v>
      </c>
    </row>
    <row r="71" spans="1:9" ht="14.4" thickTop="1" thickBot="1" x14ac:dyDescent="0.3">
      <c r="A71" s="56" t="s">
        <v>526</v>
      </c>
      <c r="B71" s="56" t="s">
        <v>409</v>
      </c>
      <c r="C71" s="58">
        <v>56.5</v>
      </c>
      <c r="D71" s="58">
        <v>56.5</v>
      </c>
      <c r="E71" s="58">
        <v>56.5</v>
      </c>
      <c r="F71" s="58">
        <v>56.5</v>
      </c>
      <c r="G71" s="58" t="s">
        <v>527</v>
      </c>
      <c r="H71" s="59">
        <v>2400</v>
      </c>
      <c r="I71" s="56" t="s">
        <v>13</v>
      </c>
    </row>
    <row r="72" spans="1:9" ht="14.4" thickTop="1" thickBot="1" x14ac:dyDescent="0.3">
      <c r="A72" s="56" t="s">
        <v>528</v>
      </c>
      <c r="B72" s="57">
        <v>37043</v>
      </c>
      <c r="C72" s="58">
        <v>80.25</v>
      </c>
      <c r="D72" s="58">
        <v>81</v>
      </c>
      <c r="E72" s="58">
        <v>80.667000000000002</v>
      </c>
      <c r="F72" s="58">
        <v>80.25</v>
      </c>
      <c r="G72" s="58" t="s">
        <v>529</v>
      </c>
      <c r="H72" s="59">
        <v>50400</v>
      </c>
      <c r="I72" s="56" t="s">
        <v>13</v>
      </c>
    </row>
    <row r="73" spans="1:9" ht="21.6" thickTop="1" thickBot="1" x14ac:dyDescent="0.3">
      <c r="A73" s="56" t="s">
        <v>530</v>
      </c>
      <c r="B73" s="56" t="s">
        <v>14</v>
      </c>
      <c r="C73" s="58">
        <v>122.5</v>
      </c>
      <c r="D73" s="58">
        <v>122.5</v>
      </c>
      <c r="E73" s="58">
        <v>122.5</v>
      </c>
      <c r="F73" s="58">
        <v>122.5</v>
      </c>
      <c r="G73" s="58" t="s">
        <v>531</v>
      </c>
      <c r="H73" s="59">
        <v>70400</v>
      </c>
      <c r="I73" s="56" t="s">
        <v>13</v>
      </c>
    </row>
    <row r="74" spans="1:9" ht="14.4" thickTop="1" thickBot="1" x14ac:dyDescent="0.3">
      <c r="A74" s="56" t="s">
        <v>532</v>
      </c>
      <c r="B74" s="57">
        <v>37135</v>
      </c>
      <c r="C74" s="58">
        <v>46.5</v>
      </c>
      <c r="D74" s="58">
        <v>46.5</v>
      </c>
      <c r="E74" s="58">
        <v>46.5</v>
      </c>
      <c r="F74" s="58">
        <v>46.5</v>
      </c>
      <c r="G74" s="58" t="s">
        <v>533</v>
      </c>
      <c r="H74" s="59">
        <v>15200</v>
      </c>
      <c r="I74" s="56" t="s">
        <v>13</v>
      </c>
    </row>
    <row r="75" spans="1:9" ht="13.8" thickTop="1" x14ac:dyDescent="0.25"/>
  </sheetData>
  <mergeCells count="10">
    <mergeCell ref="C9:C10"/>
    <mergeCell ref="A16:I16"/>
    <mergeCell ref="D9:D10"/>
    <mergeCell ref="A11:I11"/>
    <mergeCell ref="G9:G10"/>
    <mergeCell ref="H9:H10"/>
    <mergeCell ref="I9:I10"/>
    <mergeCell ref="F9:F10"/>
    <mergeCell ref="A9:A10"/>
    <mergeCell ref="B9:B10"/>
  </mergeCells>
  <phoneticPr fontId="0" type="noConversion"/>
  <hyperlinks>
    <hyperlink ref="A1" r:id="rId1"/>
  </hyperlinks>
  <pageMargins left="0.75" right="0.75" top="1" bottom="1" header="0.5" footer="0.5"/>
  <pageSetup orientation="portrait" r:id="rId2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1"/>
  <sheetViews>
    <sheetView zoomScale="85" workbookViewId="0">
      <selection activeCell="A5" sqref="A5"/>
    </sheetView>
  </sheetViews>
  <sheetFormatPr defaultRowHeight="13.2" x14ac:dyDescent="0.25"/>
  <cols>
    <col min="1" max="1" width="55.88671875" bestFit="1" customWidth="1"/>
    <col min="2" max="2" width="12.6640625" bestFit="1" customWidth="1"/>
    <col min="3" max="3" width="11.109375" bestFit="1" customWidth="1"/>
    <col min="4" max="4" width="11.6640625" bestFit="1" customWidth="1"/>
    <col min="5" max="5" width="10.44140625" bestFit="1" customWidth="1"/>
    <col min="6" max="6" width="11.5546875" bestFit="1" customWidth="1"/>
    <col min="7" max="7" width="19" bestFit="1" customWidth="1"/>
    <col min="8" max="8" width="12" bestFit="1" customWidth="1"/>
    <col min="9" max="9" width="8.5546875" bestFit="1" customWidth="1"/>
    <col min="10" max="10" width="7.33203125" customWidth="1"/>
    <col min="11" max="11" width="15" customWidth="1"/>
    <col min="12" max="12" width="2.6640625" customWidth="1"/>
  </cols>
  <sheetData>
    <row r="1" spans="1:12" ht="21.6" thickBot="1" x14ac:dyDescent="0.45">
      <c r="A1" s="61" t="s">
        <v>239</v>
      </c>
      <c r="F1" s="4"/>
      <c r="G1" s="5" t="s">
        <v>21</v>
      </c>
      <c r="H1" s="1">
        <f>SUM(H11:H990)</f>
        <v>18080000</v>
      </c>
    </row>
    <row r="2" spans="1:12" ht="15.6" x14ac:dyDescent="0.3">
      <c r="A2" s="17" t="s">
        <v>19</v>
      </c>
      <c r="F2" s="60"/>
      <c r="G2" s="64"/>
      <c r="H2" s="62"/>
    </row>
    <row r="3" spans="1:12" x14ac:dyDescent="0.25">
      <c r="A3" s="98">
        <f>'E-Mail'!$B$2</f>
        <v>37011</v>
      </c>
      <c r="F3" s="60"/>
      <c r="G3" s="64"/>
      <c r="H3" s="62"/>
    </row>
    <row r="5" spans="1:12" ht="9.75" customHeight="1" x14ac:dyDescent="0.25">
      <c r="A5" s="53" t="s">
        <v>534</v>
      </c>
      <c r="J5" s="52"/>
      <c r="K5" s="52"/>
      <c r="L5" s="52"/>
    </row>
    <row r="6" spans="1:12" ht="9.75" customHeight="1" x14ac:dyDescent="0.25">
      <c r="A6" s="53" t="s">
        <v>238</v>
      </c>
      <c r="J6" s="52"/>
      <c r="K6" s="52"/>
      <c r="L6" s="52"/>
    </row>
    <row r="7" spans="1:12" ht="9.75" customHeight="1" x14ac:dyDescent="0.25">
      <c r="A7" s="53" t="s">
        <v>436</v>
      </c>
      <c r="J7" s="52"/>
      <c r="K7" s="52"/>
      <c r="L7" s="52"/>
    </row>
    <row r="8" spans="1:12" ht="9.75" customHeight="1" thickBot="1" x14ac:dyDescent="0.3">
      <c r="J8" s="52"/>
      <c r="K8" s="52"/>
      <c r="L8" s="52"/>
    </row>
    <row r="9" spans="1:12" ht="13.8" thickTop="1" x14ac:dyDescent="0.25">
      <c r="A9" s="206" t="s">
        <v>0</v>
      </c>
      <c r="B9" s="206" t="s">
        <v>1</v>
      </c>
      <c r="C9" s="204" t="s">
        <v>2</v>
      </c>
      <c r="D9" s="204" t="s">
        <v>3</v>
      </c>
      <c r="E9" s="54" t="s">
        <v>4</v>
      </c>
      <c r="F9" s="204" t="s">
        <v>6</v>
      </c>
      <c r="G9" s="204" t="s">
        <v>7</v>
      </c>
      <c r="H9" s="204" t="s">
        <v>8</v>
      </c>
      <c r="I9" s="206" t="s">
        <v>9</v>
      </c>
      <c r="J9" s="52"/>
      <c r="K9" s="52"/>
      <c r="L9" s="52"/>
    </row>
    <row r="10" spans="1:12" ht="25.5" customHeight="1" thickBot="1" x14ac:dyDescent="0.3">
      <c r="A10" s="207"/>
      <c r="B10" s="207"/>
      <c r="C10" s="205"/>
      <c r="D10" s="205"/>
      <c r="E10" s="55" t="s">
        <v>5</v>
      </c>
      <c r="F10" s="205"/>
      <c r="G10" s="205"/>
      <c r="H10" s="205"/>
      <c r="I10" s="207"/>
      <c r="J10" s="52"/>
      <c r="K10" s="52"/>
      <c r="L10" s="52"/>
    </row>
    <row r="11" spans="1:12" ht="10.5" customHeight="1" thickTop="1" thickBot="1" x14ac:dyDescent="0.3">
      <c r="A11" s="201" t="s">
        <v>300</v>
      </c>
      <c r="B11" s="202"/>
      <c r="C11" s="202"/>
      <c r="D11" s="202"/>
      <c r="E11" s="202"/>
      <c r="F11" s="202"/>
      <c r="G11" s="202"/>
      <c r="H11" s="202"/>
      <c r="I11" s="203"/>
      <c r="J11" s="52"/>
      <c r="K11" s="52"/>
      <c r="L11" s="52"/>
    </row>
    <row r="12" spans="1:12" ht="14.25" customHeight="1" thickTop="1" thickBot="1" x14ac:dyDescent="0.3">
      <c r="A12" s="56" t="s">
        <v>535</v>
      </c>
      <c r="B12" s="56" t="s">
        <v>302</v>
      </c>
      <c r="C12" s="58">
        <v>4.6449999999999996</v>
      </c>
      <c r="D12" s="58">
        <v>4.6500000000000004</v>
      </c>
      <c r="E12" s="58">
        <v>4.6479999999999997</v>
      </c>
      <c r="F12" s="58">
        <v>4.6449999999999996</v>
      </c>
      <c r="G12" s="58" t="s">
        <v>536</v>
      </c>
      <c r="H12" s="59">
        <v>10000</v>
      </c>
      <c r="I12" s="56" t="s">
        <v>16</v>
      </c>
      <c r="J12" s="52"/>
      <c r="K12" s="52"/>
      <c r="L12" s="52"/>
    </row>
    <row r="13" spans="1:12" ht="10.5" customHeight="1" thickTop="1" thickBot="1" x14ac:dyDescent="0.3">
      <c r="A13" s="56" t="s">
        <v>301</v>
      </c>
      <c r="B13" s="56" t="s">
        <v>302</v>
      </c>
      <c r="C13" s="58">
        <v>4.67</v>
      </c>
      <c r="D13" s="58">
        <v>4.68</v>
      </c>
      <c r="E13" s="58">
        <v>4.6769999999999996</v>
      </c>
      <c r="F13" s="58">
        <v>4.67</v>
      </c>
      <c r="G13" s="58" t="s">
        <v>537</v>
      </c>
      <c r="H13" s="59">
        <v>15000</v>
      </c>
      <c r="I13" s="56" t="s">
        <v>16</v>
      </c>
      <c r="J13" s="52"/>
      <c r="K13" s="52"/>
      <c r="L13" s="52"/>
    </row>
    <row r="14" spans="1:12" ht="14.25" customHeight="1" thickTop="1" thickBot="1" x14ac:dyDescent="0.3">
      <c r="A14" s="56" t="s">
        <v>538</v>
      </c>
      <c r="B14" s="56" t="s">
        <v>302</v>
      </c>
      <c r="C14" s="58">
        <v>7.3</v>
      </c>
      <c r="D14" s="58">
        <v>7.3</v>
      </c>
      <c r="E14" s="58">
        <v>7.3</v>
      </c>
      <c r="F14" s="58">
        <v>7.3</v>
      </c>
      <c r="G14" s="58" t="s">
        <v>539</v>
      </c>
      <c r="H14" s="59">
        <v>5000</v>
      </c>
      <c r="I14" s="56" t="s">
        <v>16</v>
      </c>
      <c r="J14" s="52"/>
      <c r="K14" s="52"/>
      <c r="L14" s="52"/>
    </row>
    <row r="15" spans="1:12" ht="14.25" customHeight="1" thickTop="1" thickBot="1" x14ac:dyDescent="0.3">
      <c r="A15" s="56" t="s">
        <v>303</v>
      </c>
      <c r="B15" s="56" t="s">
        <v>302</v>
      </c>
      <c r="C15" s="58">
        <v>4.95</v>
      </c>
      <c r="D15" s="58">
        <v>5.03</v>
      </c>
      <c r="E15" s="58">
        <v>4.9980000000000002</v>
      </c>
      <c r="F15" s="58">
        <v>4.95</v>
      </c>
      <c r="G15" s="58" t="s">
        <v>540</v>
      </c>
      <c r="H15" s="59">
        <v>405000</v>
      </c>
      <c r="I15" s="56" t="s">
        <v>16</v>
      </c>
      <c r="J15" s="52"/>
      <c r="K15" s="52"/>
      <c r="L15" s="52"/>
    </row>
    <row r="16" spans="1:12" ht="14.25" customHeight="1" thickTop="1" thickBot="1" x14ac:dyDescent="0.3">
      <c r="A16" s="56" t="s">
        <v>304</v>
      </c>
      <c r="B16" s="56" t="s">
        <v>302</v>
      </c>
      <c r="C16" s="58">
        <v>4.6900000000000004</v>
      </c>
      <c r="D16" s="58">
        <v>4.71</v>
      </c>
      <c r="E16" s="58">
        <v>4.6959999999999997</v>
      </c>
      <c r="F16" s="58">
        <v>4.6950000000000003</v>
      </c>
      <c r="G16" s="58" t="s">
        <v>541</v>
      </c>
      <c r="H16" s="59">
        <v>45000</v>
      </c>
      <c r="I16" s="56" t="s">
        <v>16</v>
      </c>
      <c r="J16" s="52"/>
      <c r="K16" s="52"/>
      <c r="L16" s="52"/>
    </row>
    <row r="17" spans="1:12" ht="14.25" customHeight="1" thickTop="1" thickBot="1" x14ac:dyDescent="0.3">
      <c r="A17" s="56" t="s">
        <v>305</v>
      </c>
      <c r="B17" s="56" t="s">
        <v>302</v>
      </c>
      <c r="C17" s="58">
        <v>4.9000000000000004</v>
      </c>
      <c r="D17" s="58">
        <v>5.05</v>
      </c>
      <c r="E17" s="58">
        <v>4.9669999999999996</v>
      </c>
      <c r="F17" s="58">
        <v>4.93</v>
      </c>
      <c r="G17" s="58" t="s">
        <v>542</v>
      </c>
      <c r="H17" s="59">
        <v>132500</v>
      </c>
      <c r="I17" s="56" t="s">
        <v>16</v>
      </c>
      <c r="J17" s="52"/>
      <c r="K17" s="52"/>
      <c r="L17" s="52"/>
    </row>
    <row r="18" spans="1:12" ht="14.25" customHeight="1" thickTop="1" thickBot="1" x14ac:dyDescent="0.3">
      <c r="A18" s="56" t="s">
        <v>306</v>
      </c>
      <c r="B18" s="56" t="s">
        <v>302</v>
      </c>
      <c r="C18" s="58">
        <v>4.96</v>
      </c>
      <c r="D18" s="58">
        <v>4.9749999999999996</v>
      </c>
      <c r="E18" s="58">
        <v>4.9690000000000003</v>
      </c>
      <c r="F18" s="58">
        <v>4.96</v>
      </c>
      <c r="G18" s="58" t="s">
        <v>543</v>
      </c>
      <c r="H18" s="59">
        <v>20000</v>
      </c>
      <c r="I18" s="56" t="s">
        <v>16</v>
      </c>
      <c r="J18" s="52"/>
      <c r="K18" s="52"/>
      <c r="L18" s="52"/>
    </row>
    <row r="19" spans="1:12" ht="14.25" customHeight="1" thickTop="1" thickBot="1" x14ac:dyDescent="0.3">
      <c r="A19" s="56" t="s">
        <v>307</v>
      </c>
      <c r="B19" s="56" t="s">
        <v>302</v>
      </c>
      <c r="C19" s="58">
        <v>4.5599999999999996</v>
      </c>
      <c r="D19" s="58">
        <v>4.7</v>
      </c>
      <c r="E19" s="58">
        <v>4.6559999999999997</v>
      </c>
      <c r="F19" s="58">
        <v>4.58</v>
      </c>
      <c r="G19" s="58" t="s">
        <v>544</v>
      </c>
      <c r="H19" s="59">
        <v>120000</v>
      </c>
      <c r="I19" s="56" t="s">
        <v>16</v>
      </c>
      <c r="J19" s="52"/>
      <c r="K19" s="52"/>
      <c r="L19" s="52"/>
    </row>
    <row r="20" spans="1:12" ht="14.25" customHeight="1" thickTop="1" thickBot="1" x14ac:dyDescent="0.3">
      <c r="A20" s="56" t="s">
        <v>308</v>
      </c>
      <c r="B20" s="56" t="s">
        <v>302</v>
      </c>
      <c r="C20" s="58">
        <v>4.58</v>
      </c>
      <c r="D20" s="58">
        <v>4.58</v>
      </c>
      <c r="E20" s="58">
        <v>4.58</v>
      </c>
      <c r="F20" s="58">
        <v>4.58</v>
      </c>
      <c r="G20" s="58" t="s">
        <v>524</v>
      </c>
      <c r="H20" s="59">
        <v>5000</v>
      </c>
      <c r="I20" s="56" t="s">
        <v>16</v>
      </c>
      <c r="J20" s="52"/>
      <c r="K20" s="52"/>
      <c r="L20" s="52"/>
    </row>
    <row r="21" spans="1:12" ht="14.25" customHeight="1" thickTop="1" thickBot="1" x14ac:dyDescent="0.3">
      <c r="A21" s="56" t="s">
        <v>309</v>
      </c>
      <c r="B21" s="56" t="s">
        <v>302</v>
      </c>
      <c r="C21" s="58">
        <v>4.7149999999999999</v>
      </c>
      <c r="D21" s="58">
        <v>4.76</v>
      </c>
      <c r="E21" s="58">
        <v>4.7350000000000003</v>
      </c>
      <c r="F21" s="58">
        <v>4.75</v>
      </c>
      <c r="G21" s="58" t="s">
        <v>545</v>
      </c>
      <c r="H21" s="59">
        <v>115000</v>
      </c>
      <c r="I21" s="56" t="s">
        <v>16</v>
      </c>
      <c r="J21" s="52"/>
      <c r="K21" s="52"/>
      <c r="L21" s="52"/>
    </row>
    <row r="22" spans="1:12" ht="14.25" customHeight="1" thickTop="1" thickBot="1" x14ac:dyDescent="0.3">
      <c r="A22" s="56" t="s">
        <v>546</v>
      </c>
      <c r="B22" s="56" t="s">
        <v>547</v>
      </c>
      <c r="C22" s="58">
        <v>4.76</v>
      </c>
      <c r="D22" s="58">
        <v>4.76</v>
      </c>
      <c r="E22" s="58">
        <v>4.76</v>
      </c>
      <c r="F22" s="58">
        <v>4.76</v>
      </c>
      <c r="G22" s="58" t="s">
        <v>490</v>
      </c>
      <c r="H22" s="59">
        <v>155000</v>
      </c>
      <c r="I22" s="56" t="s">
        <v>16</v>
      </c>
      <c r="J22" s="52"/>
      <c r="K22" s="52"/>
      <c r="L22" s="52"/>
    </row>
    <row r="23" spans="1:12" ht="14.25" customHeight="1" thickTop="1" thickBot="1" x14ac:dyDescent="0.3">
      <c r="A23" s="56" t="s">
        <v>310</v>
      </c>
      <c r="B23" s="56" t="s">
        <v>302</v>
      </c>
      <c r="C23" s="58">
        <v>4.24</v>
      </c>
      <c r="D23" s="58">
        <v>4.25</v>
      </c>
      <c r="E23" s="58">
        <v>4.2450000000000001</v>
      </c>
      <c r="F23" s="58">
        <v>4.25</v>
      </c>
      <c r="G23" s="58" t="s">
        <v>548</v>
      </c>
      <c r="H23" s="59">
        <v>10000</v>
      </c>
      <c r="I23" s="56" t="s">
        <v>16</v>
      </c>
      <c r="J23" s="52"/>
      <c r="K23" s="52"/>
      <c r="L23" s="52"/>
    </row>
    <row r="24" spans="1:12" ht="14.25" customHeight="1" thickTop="1" thickBot="1" x14ac:dyDescent="0.3">
      <c r="A24" s="56" t="s">
        <v>311</v>
      </c>
      <c r="B24" s="56" t="s">
        <v>302</v>
      </c>
      <c r="C24" s="58">
        <v>4.96</v>
      </c>
      <c r="D24" s="58">
        <v>4.99</v>
      </c>
      <c r="E24" s="58">
        <v>4.976</v>
      </c>
      <c r="F24" s="58">
        <v>4.9749999999999996</v>
      </c>
      <c r="G24" s="58" t="s">
        <v>549</v>
      </c>
      <c r="H24" s="59">
        <v>30000</v>
      </c>
      <c r="I24" s="56" t="s">
        <v>16</v>
      </c>
      <c r="J24" s="52"/>
      <c r="K24" s="52"/>
      <c r="L24" s="52"/>
    </row>
    <row r="25" spans="1:12" ht="14.25" customHeight="1" thickTop="1" thickBot="1" x14ac:dyDescent="0.3">
      <c r="A25" s="56" t="s">
        <v>550</v>
      </c>
      <c r="B25" s="56" t="s">
        <v>302</v>
      </c>
      <c r="C25" s="58">
        <v>4.6500000000000004</v>
      </c>
      <c r="D25" s="58">
        <v>4.6500000000000004</v>
      </c>
      <c r="E25" s="58">
        <v>4.6500000000000004</v>
      </c>
      <c r="F25" s="58">
        <v>4.6500000000000004</v>
      </c>
      <c r="G25" s="58" t="s">
        <v>551</v>
      </c>
      <c r="H25" s="59">
        <v>2500</v>
      </c>
      <c r="I25" s="56" t="s">
        <v>16</v>
      </c>
      <c r="J25" s="52"/>
      <c r="K25" s="52"/>
      <c r="L25" s="52"/>
    </row>
    <row r="26" spans="1:12" ht="14.25" customHeight="1" thickTop="1" thickBot="1" x14ac:dyDescent="0.3">
      <c r="A26" s="56" t="s">
        <v>312</v>
      </c>
      <c r="B26" s="56" t="s">
        <v>302</v>
      </c>
      <c r="C26" s="58">
        <v>4.66</v>
      </c>
      <c r="D26" s="58">
        <v>4.74</v>
      </c>
      <c r="E26" s="58">
        <v>4.6849999999999996</v>
      </c>
      <c r="F26" s="58">
        <v>4.7</v>
      </c>
      <c r="G26" s="58" t="s">
        <v>444</v>
      </c>
      <c r="H26" s="59">
        <v>87500</v>
      </c>
      <c r="I26" s="56" t="s">
        <v>16</v>
      </c>
      <c r="J26" s="52"/>
      <c r="K26" s="52"/>
      <c r="L26" s="52"/>
    </row>
    <row r="27" spans="1:12" ht="14.25" customHeight="1" thickTop="1" thickBot="1" x14ac:dyDescent="0.3">
      <c r="A27" s="56" t="s">
        <v>313</v>
      </c>
      <c r="B27" s="56" t="s">
        <v>302</v>
      </c>
      <c r="C27" s="58">
        <v>4.59</v>
      </c>
      <c r="D27" s="58">
        <v>4.6500000000000004</v>
      </c>
      <c r="E27" s="58">
        <v>4.6180000000000003</v>
      </c>
      <c r="F27" s="58">
        <v>4.6399999999999997</v>
      </c>
      <c r="G27" s="58" t="s">
        <v>552</v>
      </c>
      <c r="H27" s="59">
        <v>57500</v>
      </c>
      <c r="I27" s="56" t="s">
        <v>16</v>
      </c>
      <c r="J27" s="52"/>
      <c r="K27" s="52"/>
      <c r="L27" s="52"/>
    </row>
    <row r="28" spans="1:12" ht="14.25" customHeight="1" thickTop="1" thickBot="1" x14ac:dyDescent="0.3">
      <c r="A28" s="56" t="s">
        <v>314</v>
      </c>
      <c r="B28" s="56" t="s">
        <v>302</v>
      </c>
      <c r="C28" s="58">
        <v>4.8150000000000004</v>
      </c>
      <c r="D28" s="58">
        <v>4.8550000000000004</v>
      </c>
      <c r="E28" s="58">
        <v>4.8360000000000003</v>
      </c>
      <c r="F28" s="58">
        <v>4.8529999999999998</v>
      </c>
      <c r="G28" s="58" t="s">
        <v>553</v>
      </c>
      <c r="H28" s="59">
        <v>135000</v>
      </c>
      <c r="I28" s="56" t="s">
        <v>16</v>
      </c>
      <c r="J28" s="52"/>
      <c r="K28" s="52"/>
      <c r="L28" s="52"/>
    </row>
    <row r="29" spans="1:12" ht="14.25" customHeight="1" thickTop="1" thickBot="1" x14ac:dyDescent="0.3">
      <c r="A29" s="56" t="s">
        <v>347</v>
      </c>
      <c r="B29" s="56" t="s">
        <v>302</v>
      </c>
      <c r="C29" s="58">
        <v>4.83</v>
      </c>
      <c r="D29" s="58">
        <v>4.835</v>
      </c>
      <c r="E29" s="58">
        <v>4.8330000000000002</v>
      </c>
      <c r="F29" s="58">
        <v>4.835</v>
      </c>
      <c r="G29" s="58" t="s">
        <v>543</v>
      </c>
      <c r="H29" s="59">
        <v>20000</v>
      </c>
      <c r="I29" s="56" t="s">
        <v>16</v>
      </c>
      <c r="J29" s="52"/>
      <c r="K29" s="52"/>
      <c r="L29" s="52"/>
    </row>
    <row r="30" spans="1:12" ht="14.25" customHeight="1" thickTop="1" thickBot="1" x14ac:dyDescent="0.3">
      <c r="A30" s="56" t="s">
        <v>392</v>
      </c>
      <c r="B30" s="56" t="s">
        <v>302</v>
      </c>
      <c r="C30" s="58">
        <v>4.67</v>
      </c>
      <c r="D30" s="58">
        <v>4.68</v>
      </c>
      <c r="E30" s="58">
        <v>4.6779999999999999</v>
      </c>
      <c r="F30" s="58">
        <v>4.67</v>
      </c>
      <c r="G30" s="58" t="s">
        <v>554</v>
      </c>
      <c r="H30" s="59">
        <v>12500</v>
      </c>
      <c r="I30" s="56" t="s">
        <v>16</v>
      </c>
      <c r="J30" s="52"/>
      <c r="K30" s="52"/>
      <c r="L30" s="52"/>
    </row>
    <row r="31" spans="1:12" ht="14.25" customHeight="1" thickTop="1" thickBot="1" x14ac:dyDescent="0.3">
      <c r="A31" s="56" t="s">
        <v>315</v>
      </c>
      <c r="B31" s="56" t="s">
        <v>302</v>
      </c>
      <c r="C31" s="58">
        <v>4.62</v>
      </c>
      <c r="D31" s="58">
        <v>4.66</v>
      </c>
      <c r="E31" s="58">
        <v>4.6390000000000002</v>
      </c>
      <c r="F31" s="58">
        <v>4.66</v>
      </c>
      <c r="G31" s="58" t="s">
        <v>440</v>
      </c>
      <c r="H31" s="59">
        <v>30000</v>
      </c>
      <c r="I31" s="56" t="s">
        <v>16</v>
      </c>
      <c r="J31" s="52"/>
      <c r="K31" s="52"/>
      <c r="L31" s="52"/>
    </row>
    <row r="32" spans="1:12" ht="14.25" customHeight="1" thickTop="1" thickBot="1" x14ac:dyDescent="0.3">
      <c r="A32" s="56" t="s">
        <v>316</v>
      </c>
      <c r="B32" s="56" t="s">
        <v>302</v>
      </c>
      <c r="C32" s="58">
        <v>11.9</v>
      </c>
      <c r="D32" s="58">
        <v>12.303000000000001</v>
      </c>
      <c r="E32" s="58">
        <v>12.065</v>
      </c>
      <c r="F32" s="58">
        <v>11.903</v>
      </c>
      <c r="G32" s="58" t="s">
        <v>555</v>
      </c>
      <c r="H32" s="59">
        <v>35000</v>
      </c>
      <c r="I32" s="56" t="s">
        <v>16</v>
      </c>
      <c r="J32" s="52"/>
      <c r="K32" s="52"/>
      <c r="L32" s="52"/>
    </row>
    <row r="33" spans="1:12" ht="14.25" customHeight="1" thickTop="1" thickBot="1" x14ac:dyDescent="0.3">
      <c r="A33" s="56" t="s">
        <v>415</v>
      </c>
      <c r="B33" s="56" t="s">
        <v>302</v>
      </c>
      <c r="C33" s="58">
        <v>11.65</v>
      </c>
      <c r="D33" s="58">
        <v>11.9</v>
      </c>
      <c r="E33" s="58">
        <v>11.775</v>
      </c>
      <c r="F33" s="58">
        <v>11.9</v>
      </c>
      <c r="G33" s="58" t="s">
        <v>556</v>
      </c>
      <c r="H33" s="59">
        <v>10000</v>
      </c>
      <c r="I33" s="56" t="s">
        <v>16</v>
      </c>
      <c r="J33" s="52"/>
      <c r="K33" s="52"/>
      <c r="L33" s="52"/>
    </row>
    <row r="34" spans="1:12" ht="14.25" customHeight="1" thickTop="1" thickBot="1" x14ac:dyDescent="0.3">
      <c r="A34" s="56" t="s">
        <v>557</v>
      </c>
      <c r="B34" s="56" t="s">
        <v>302</v>
      </c>
      <c r="C34" s="58">
        <v>4.63</v>
      </c>
      <c r="D34" s="58">
        <v>4.6449999999999996</v>
      </c>
      <c r="E34" s="58">
        <v>4.6369999999999996</v>
      </c>
      <c r="F34" s="58">
        <v>4.6399999999999997</v>
      </c>
      <c r="G34" s="58" t="s">
        <v>451</v>
      </c>
      <c r="H34" s="59">
        <v>17500</v>
      </c>
      <c r="I34" s="56" t="s">
        <v>16</v>
      </c>
      <c r="J34" s="52"/>
      <c r="K34" s="52"/>
      <c r="L34" s="52"/>
    </row>
    <row r="35" spans="1:12" ht="14.25" customHeight="1" thickTop="1" thickBot="1" x14ac:dyDescent="0.3">
      <c r="A35" s="56" t="s">
        <v>558</v>
      </c>
      <c r="B35" s="56" t="s">
        <v>302</v>
      </c>
      <c r="C35" s="58">
        <v>4.8529999999999998</v>
      </c>
      <c r="D35" s="58">
        <v>4.8529999999999998</v>
      </c>
      <c r="E35" s="58">
        <v>4.8529999999999998</v>
      </c>
      <c r="F35" s="58">
        <v>4.8529999999999998</v>
      </c>
      <c r="G35" s="58" t="s">
        <v>531</v>
      </c>
      <c r="H35" s="59">
        <v>5000</v>
      </c>
      <c r="I35" s="56" t="s">
        <v>16</v>
      </c>
      <c r="J35" s="52"/>
      <c r="K35" s="52"/>
      <c r="L35" s="52"/>
    </row>
    <row r="36" spans="1:12" ht="14.25" customHeight="1" thickTop="1" thickBot="1" x14ac:dyDescent="0.3">
      <c r="A36" s="56" t="s">
        <v>317</v>
      </c>
      <c r="B36" s="56" t="s">
        <v>302</v>
      </c>
      <c r="C36" s="58">
        <v>14.5</v>
      </c>
      <c r="D36" s="58">
        <v>14.5</v>
      </c>
      <c r="E36" s="58">
        <v>14.5</v>
      </c>
      <c r="F36" s="58">
        <v>14.5</v>
      </c>
      <c r="G36" s="58" t="s">
        <v>559</v>
      </c>
      <c r="H36" s="59">
        <v>10000</v>
      </c>
      <c r="I36" s="56" t="s">
        <v>16</v>
      </c>
      <c r="J36" s="52"/>
      <c r="K36" s="52"/>
      <c r="L36" s="52"/>
    </row>
    <row r="37" spans="1:12" ht="14.25" customHeight="1" thickTop="1" thickBot="1" x14ac:dyDescent="0.3">
      <c r="A37" s="56" t="s">
        <v>416</v>
      </c>
      <c r="B37" s="56" t="s">
        <v>302</v>
      </c>
      <c r="C37" s="58">
        <v>4.57</v>
      </c>
      <c r="D37" s="58">
        <v>4.57</v>
      </c>
      <c r="E37" s="58">
        <v>4.57</v>
      </c>
      <c r="F37" s="58">
        <v>4.57</v>
      </c>
      <c r="G37" s="58" t="s">
        <v>560</v>
      </c>
      <c r="H37" s="59">
        <v>5000</v>
      </c>
      <c r="I37" s="56" t="s">
        <v>16</v>
      </c>
      <c r="J37" s="52"/>
      <c r="K37" s="52"/>
      <c r="L37" s="52"/>
    </row>
    <row r="38" spans="1:12" ht="14.25" customHeight="1" thickTop="1" thickBot="1" x14ac:dyDescent="0.3">
      <c r="A38" s="56" t="s">
        <v>318</v>
      </c>
      <c r="B38" s="56" t="s">
        <v>302</v>
      </c>
      <c r="C38" s="58">
        <v>4.63</v>
      </c>
      <c r="D38" s="58">
        <v>4.6399999999999997</v>
      </c>
      <c r="E38" s="58">
        <v>4.633</v>
      </c>
      <c r="F38" s="58">
        <v>4.63</v>
      </c>
      <c r="G38" s="58" t="s">
        <v>549</v>
      </c>
      <c r="H38" s="59">
        <v>15000</v>
      </c>
      <c r="I38" s="56" t="s">
        <v>16</v>
      </c>
      <c r="J38" s="52"/>
      <c r="K38" s="52"/>
      <c r="L38" s="52"/>
    </row>
    <row r="39" spans="1:12" ht="14.25" customHeight="1" thickTop="1" thickBot="1" x14ac:dyDescent="0.3">
      <c r="A39" s="56" t="s">
        <v>393</v>
      </c>
      <c r="B39" s="56" t="s">
        <v>302</v>
      </c>
      <c r="C39" s="58">
        <v>4.5999999999999996</v>
      </c>
      <c r="D39" s="58">
        <v>4.6349999999999998</v>
      </c>
      <c r="E39" s="58">
        <v>4.6230000000000002</v>
      </c>
      <c r="F39" s="58">
        <v>4.5999999999999996</v>
      </c>
      <c r="G39" s="58" t="s">
        <v>561</v>
      </c>
      <c r="H39" s="59">
        <v>27500</v>
      </c>
      <c r="I39" s="56" t="s">
        <v>16</v>
      </c>
      <c r="J39" s="52"/>
      <c r="K39" s="52"/>
      <c r="L39" s="52"/>
    </row>
    <row r="40" spans="1:12" ht="9.75" customHeight="1" thickTop="1" thickBot="1" x14ac:dyDescent="0.3">
      <c r="A40" s="56" t="s">
        <v>319</v>
      </c>
      <c r="B40" s="56" t="s">
        <v>302</v>
      </c>
      <c r="C40" s="58">
        <v>4.63</v>
      </c>
      <c r="D40" s="58">
        <v>4.66</v>
      </c>
      <c r="E40" s="58">
        <v>4.6390000000000002</v>
      </c>
      <c r="F40" s="58">
        <v>4.63</v>
      </c>
      <c r="G40" s="58" t="s">
        <v>562</v>
      </c>
      <c r="H40" s="59">
        <v>55000</v>
      </c>
      <c r="I40" s="56" t="s">
        <v>16</v>
      </c>
      <c r="J40" s="52"/>
      <c r="K40" s="52"/>
      <c r="L40" s="52"/>
    </row>
    <row r="41" spans="1:12" ht="14.25" customHeight="1" thickTop="1" thickBot="1" x14ac:dyDescent="0.3">
      <c r="A41" s="56" t="s">
        <v>377</v>
      </c>
      <c r="B41" s="56" t="s">
        <v>302</v>
      </c>
      <c r="C41" s="58">
        <v>5.05</v>
      </c>
      <c r="D41" s="58">
        <v>5.12</v>
      </c>
      <c r="E41" s="58">
        <v>5.0730000000000004</v>
      </c>
      <c r="F41" s="58">
        <v>5.0599999999999996</v>
      </c>
      <c r="G41" s="58" t="s">
        <v>554</v>
      </c>
      <c r="H41" s="59">
        <v>20000</v>
      </c>
      <c r="I41" s="56" t="s">
        <v>16</v>
      </c>
      <c r="J41" s="52"/>
      <c r="K41" s="52"/>
      <c r="L41" s="52"/>
    </row>
    <row r="42" spans="1:12" ht="14.25" customHeight="1" thickTop="1" thickBot="1" x14ac:dyDescent="0.3">
      <c r="A42" s="56" t="s">
        <v>320</v>
      </c>
      <c r="B42" s="56" t="s">
        <v>302</v>
      </c>
      <c r="C42" s="58">
        <v>4.54</v>
      </c>
      <c r="D42" s="58">
        <v>4.54</v>
      </c>
      <c r="E42" s="58">
        <v>4.54</v>
      </c>
      <c r="F42" s="58">
        <v>4.54</v>
      </c>
      <c r="G42" s="58" t="s">
        <v>563</v>
      </c>
      <c r="H42" s="59">
        <v>2500</v>
      </c>
      <c r="I42" s="56" t="s">
        <v>16</v>
      </c>
      <c r="J42" s="52"/>
      <c r="K42" s="52"/>
      <c r="L42" s="52"/>
    </row>
    <row r="43" spans="1:12" ht="10.5" customHeight="1" thickTop="1" thickBot="1" x14ac:dyDescent="0.3">
      <c r="A43" s="56" t="s">
        <v>321</v>
      </c>
      <c r="B43" s="56" t="s">
        <v>302</v>
      </c>
      <c r="C43" s="58">
        <v>4.55</v>
      </c>
      <c r="D43" s="58">
        <v>4.5999999999999996</v>
      </c>
      <c r="E43" s="58">
        <v>4.57</v>
      </c>
      <c r="F43" s="58">
        <v>4.5999999999999996</v>
      </c>
      <c r="G43" s="58" t="s">
        <v>564</v>
      </c>
      <c r="H43" s="59">
        <v>15000</v>
      </c>
      <c r="I43" s="56" t="s">
        <v>16</v>
      </c>
      <c r="J43" s="52"/>
      <c r="K43" s="52"/>
      <c r="L43" s="52"/>
    </row>
    <row r="44" spans="1:12" ht="14.25" customHeight="1" thickTop="1" thickBot="1" x14ac:dyDescent="0.3">
      <c r="A44" s="56" t="s">
        <v>322</v>
      </c>
      <c r="B44" s="56" t="s">
        <v>302</v>
      </c>
      <c r="C44" s="58">
        <v>4.6900000000000004</v>
      </c>
      <c r="D44" s="58">
        <v>4.7300000000000004</v>
      </c>
      <c r="E44" s="58">
        <v>4.7050000000000001</v>
      </c>
      <c r="F44" s="58">
        <v>4.6900000000000004</v>
      </c>
      <c r="G44" s="58" t="s">
        <v>541</v>
      </c>
      <c r="H44" s="59">
        <v>30000</v>
      </c>
      <c r="I44" s="56" t="s">
        <v>16</v>
      </c>
      <c r="J44" s="52"/>
      <c r="K44" s="52"/>
      <c r="L44" s="52"/>
    </row>
    <row r="45" spans="1:12" ht="10.5" customHeight="1" thickTop="1" thickBot="1" x14ac:dyDescent="0.3">
      <c r="A45" s="56" t="s">
        <v>323</v>
      </c>
      <c r="B45" s="56" t="s">
        <v>302</v>
      </c>
      <c r="C45" s="58">
        <v>4.76</v>
      </c>
      <c r="D45" s="58">
        <v>4.78</v>
      </c>
      <c r="E45" s="58">
        <v>4.7699999999999996</v>
      </c>
      <c r="F45" s="58">
        <v>4.76</v>
      </c>
      <c r="G45" s="58" t="s">
        <v>565</v>
      </c>
      <c r="H45" s="59">
        <v>20000</v>
      </c>
      <c r="I45" s="56" t="s">
        <v>16</v>
      </c>
      <c r="J45" s="52"/>
      <c r="K45" s="52"/>
      <c r="L45" s="52"/>
    </row>
    <row r="46" spans="1:12" ht="14.25" customHeight="1" thickTop="1" thickBot="1" x14ac:dyDescent="0.3">
      <c r="A46" s="56" t="s">
        <v>566</v>
      </c>
      <c r="B46" s="56" t="s">
        <v>302</v>
      </c>
      <c r="C46" s="58">
        <v>5.1749999999999998</v>
      </c>
      <c r="D46" s="58">
        <v>5.1749999999999998</v>
      </c>
      <c r="E46" s="58">
        <v>5.1749999999999998</v>
      </c>
      <c r="F46" s="58">
        <v>5.1749999999999998</v>
      </c>
      <c r="G46" s="58" t="s">
        <v>563</v>
      </c>
      <c r="H46" s="59">
        <v>5000</v>
      </c>
      <c r="I46" s="56" t="s">
        <v>16</v>
      </c>
      <c r="J46" s="52"/>
      <c r="K46" s="52"/>
      <c r="L46" s="52"/>
    </row>
    <row r="47" spans="1:12" ht="14.25" customHeight="1" thickTop="1" thickBot="1" x14ac:dyDescent="0.3">
      <c r="A47" s="56" t="s">
        <v>324</v>
      </c>
      <c r="B47" s="56" t="s">
        <v>302</v>
      </c>
      <c r="C47" s="58">
        <v>4.54</v>
      </c>
      <c r="D47" s="58">
        <v>4.58</v>
      </c>
      <c r="E47" s="58">
        <v>4.5599999999999996</v>
      </c>
      <c r="F47" s="58">
        <v>4.5599999999999996</v>
      </c>
      <c r="G47" s="58" t="s">
        <v>567</v>
      </c>
      <c r="H47" s="59">
        <v>25000</v>
      </c>
      <c r="I47" s="56" t="s">
        <v>16</v>
      </c>
      <c r="J47" s="52"/>
      <c r="K47" s="52"/>
      <c r="L47" s="52"/>
    </row>
    <row r="48" spans="1:12" ht="14.25" customHeight="1" thickTop="1" thickBot="1" x14ac:dyDescent="0.3">
      <c r="A48" s="201" t="s">
        <v>325</v>
      </c>
      <c r="B48" s="202"/>
      <c r="C48" s="202"/>
      <c r="D48" s="202"/>
      <c r="E48" s="202"/>
      <c r="F48" s="202"/>
      <c r="G48" s="202"/>
      <c r="H48" s="202"/>
      <c r="I48" s="203"/>
      <c r="J48" s="52"/>
      <c r="K48" s="52"/>
      <c r="L48" s="52"/>
    </row>
    <row r="49" spans="1:12" ht="14.25" customHeight="1" thickTop="1" thickBot="1" x14ac:dyDescent="0.3">
      <c r="A49" s="56" t="s">
        <v>568</v>
      </c>
      <c r="B49" s="56" t="s">
        <v>302</v>
      </c>
      <c r="C49" s="58">
        <v>0</v>
      </c>
      <c r="D49" s="58">
        <v>0</v>
      </c>
      <c r="E49" s="58">
        <v>0</v>
      </c>
      <c r="F49" s="58">
        <v>0</v>
      </c>
      <c r="G49" s="58" t="s">
        <v>560</v>
      </c>
      <c r="H49" s="59">
        <v>20000</v>
      </c>
      <c r="I49" s="56" t="s">
        <v>16</v>
      </c>
      <c r="J49" s="52"/>
      <c r="K49" s="52"/>
      <c r="L49" s="52"/>
    </row>
    <row r="50" spans="1:12" ht="14.25" customHeight="1" thickTop="1" thickBot="1" x14ac:dyDescent="0.3">
      <c r="A50" s="56" t="s">
        <v>569</v>
      </c>
      <c r="B50" s="57">
        <v>37012</v>
      </c>
      <c r="C50" s="58">
        <v>0</v>
      </c>
      <c r="D50" s="58">
        <v>0</v>
      </c>
      <c r="E50" s="58">
        <v>0</v>
      </c>
      <c r="F50" s="58">
        <v>0</v>
      </c>
      <c r="G50" s="58" t="s">
        <v>570</v>
      </c>
      <c r="H50" s="59">
        <v>310000</v>
      </c>
      <c r="I50" s="56" t="s">
        <v>16</v>
      </c>
      <c r="J50" s="52"/>
      <c r="K50" s="52"/>
      <c r="L50" s="52"/>
    </row>
    <row r="51" spans="1:12" ht="10.5" customHeight="1" thickTop="1" thickBot="1" x14ac:dyDescent="0.3">
      <c r="A51" s="56" t="s">
        <v>357</v>
      </c>
      <c r="B51" s="56" t="s">
        <v>302</v>
      </c>
      <c r="C51" s="58">
        <v>-3.0000000000000001E-3</v>
      </c>
      <c r="D51" s="58">
        <v>0</v>
      </c>
      <c r="E51" s="58">
        <v>0</v>
      </c>
      <c r="F51" s="58">
        <v>-3.0000000000000001E-3</v>
      </c>
      <c r="G51" s="58" t="s">
        <v>571</v>
      </c>
      <c r="H51" s="59">
        <v>235000</v>
      </c>
      <c r="I51" s="56" t="s">
        <v>16</v>
      </c>
      <c r="J51" s="52"/>
      <c r="K51" s="52"/>
      <c r="L51" s="52"/>
    </row>
    <row r="52" spans="1:12" ht="14.25" customHeight="1" thickTop="1" thickBot="1" x14ac:dyDescent="0.3">
      <c r="A52" s="56" t="s">
        <v>572</v>
      </c>
      <c r="B52" s="56" t="s">
        <v>547</v>
      </c>
      <c r="C52" s="58">
        <v>0</v>
      </c>
      <c r="D52" s="58">
        <v>0</v>
      </c>
      <c r="E52" s="58">
        <v>0</v>
      </c>
      <c r="F52" s="58">
        <v>0</v>
      </c>
      <c r="G52" s="58" t="s">
        <v>573</v>
      </c>
      <c r="H52" s="59">
        <v>1550000</v>
      </c>
      <c r="I52" s="56" t="s">
        <v>16</v>
      </c>
      <c r="J52" s="52"/>
      <c r="K52" s="52"/>
      <c r="L52" s="52"/>
    </row>
    <row r="53" spans="1:12" ht="9.75" customHeight="1" thickTop="1" thickBot="1" x14ac:dyDescent="0.3">
      <c r="A53" s="56" t="s">
        <v>378</v>
      </c>
      <c r="B53" s="56" t="s">
        <v>302</v>
      </c>
      <c r="C53" s="58">
        <v>-3.0000000000000001E-3</v>
      </c>
      <c r="D53" s="58">
        <v>-3.0000000000000001E-3</v>
      </c>
      <c r="E53" s="58">
        <v>-3.0000000000000001E-3</v>
      </c>
      <c r="F53" s="58">
        <v>-3.0000000000000001E-3</v>
      </c>
      <c r="G53" s="58" t="s">
        <v>574</v>
      </c>
      <c r="H53" s="59">
        <v>10000</v>
      </c>
      <c r="I53" s="56" t="s">
        <v>16</v>
      </c>
      <c r="J53" s="52"/>
      <c r="K53" s="52"/>
      <c r="L53" s="52"/>
    </row>
    <row r="54" spans="1:12" ht="9.75" customHeight="1" thickTop="1" thickBot="1" x14ac:dyDescent="0.3">
      <c r="A54" s="56" t="s">
        <v>369</v>
      </c>
      <c r="B54" s="56" t="s">
        <v>302</v>
      </c>
      <c r="C54" s="58">
        <v>-0.01</v>
      </c>
      <c r="D54" s="58">
        <v>0</v>
      </c>
      <c r="E54" s="58">
        <v>0</v>
      </c>
      <c r="F54" s="58">
        <v>-0.01</v>
      </c>
      <c r="G54" s="58" t="s">
        <v>575</v>
      </c>
      <c r="H54" s="59">
        <v>220000</v>
      </c>
      <c r="I54" s="56" t="s">
        <v>16</v>
      </c>
      <c r="J54" s="52"/>
      <c r="K54" s="52"/>
      <c r="L54" s="52"/>
    </row>
    <row r="55" spans="1:12" ht="9.75" customHeight="1" thickTop="1" thickBot="1" x14ac:dyDescent="0.3">
      <c r="A55" s="56" t="s">
        <v>576</v>
      </c>
      <c r="B55" s="56" t="s">
        <v>547</v>
      </c>
      <c r="C55" s="58">
        <v>0</v>
      </c>
      <c r="D55" s="58">
        <v>0</v>
      </c>
      <c r="E55" s="58">
        <v>0</v>
      </c>
      <c r="F55" s="58">
        <v>0</v>
      </c>
      <c r="G55" s="58" t="s">
        <v>573</v>
      </c>
      <c r="H55" s="59">
        <v>1550000</v>
      </c>
      <c r="I55" s="56" t="s">
        <v>16</v>
      </c>
      <c r="J55" s="52"/>
      <c r="K55" s="52"/>
      <c r="L55" s="52"/>
    </row>
    <row r="56" spans="1:12" ht="14.25" customHeight="1" thickTop="1" thickBot="1" x14ac:dyDescent="0.3">
      <c r="A56" s="56" t="s">
        <v>577</v>
      </c>
      <c r="B56" s="56" t="s">
        <v>356</v>
      </c>
      <c r="C56" s="58">
        <v>0</v>
      </c>
      <c r="D56" s="58">
        <v>0</v>
      </c>
      <c r="E56" s="58">
        <v>0</v>
      </c>
      <c r="F56" s="58">
        <v>0</v>
      </c>
      <c r="G56" s="58" t="s">
        <v>578</v>
      </c>
      <c r="H56" s="59">
        <v>600000</v>
      </c>
      <c r="I56" s="56" t="s">
        <v>16</v>
      </c>
      <c r="J56" s="52"/>
      <c r="K56" s="52"/>
      <c r="L56" s="52"/>
    </row>
    <row r="57" spans="1:12" ht="14.25" customHeight="1" thickTop="1" thickBot="1" x14ac:dyDescent="0.3">
      <c r="A57" s="56" t="s">
        <v>579</v>
      </c>
      <c r="B57" s="56" t="s">
        <v>302</v>
      </c>
      <c r="C57" s="58">
        <v>5.0000000000000001E-3</v>
      </c>
      <c r="D57" s="58">
        <v>5.0000000000000001E-3</v>
      </c>
      <c r="E57" s="58">
        <v>5.0000000000000001E-3</v>
      </c>
      <c r="F57" s="58">
        <v>5.0000000000000001E-3</v>
      </c>
      <c r="G57" s="58" t="s">
        <v>438</v>
      </c>
      <c r="H57" s="59">
        <v>20000</v>
      </c>
      <c r="I57" s="56" t="s">
        <v>16</v>
      </c>
      <c r="J57" s="52"/>
      <c r="K57" s="52"/>
      <c r="L57" s="52"/>
    </row>
    <row r="58" spans="1:12" ht="14.25" customHeight="1" thickTop="1" thickBot="1" x14ac:dyDescent="0.3">
      <c r="A58" s="56" t="s">
        <v>580</v>
      </c>
      <c r="B58" s="57">
        <v>37012</v>
      </c>
      <c r="C58" s="58">
        <v>0</v>
      </c>
      <c r="D58" s="58">
        <v>0</v>
      </c>
      <c r="E58" s="58">
        <v>0</v>
      </c>
      <c r="F58" s="58">
        <v>0</v>
      </c>
      <c r="G58" s="58" t="s">
        <v>581</v>
      </c>
      <c r="H58" s="59">
        <v>465000</v>
      </c>
      <c r="I58" s="56" t="s">
        <v>16</v>
      </c>
      <c r="J58" s="52"/>
      <c r="K58" s="52"/>
      <c r="L58" s="52"/>
    </row>
    <row r="59" spans="1:12" ht="10.5" customHeight="1" thickTop="1" thickBot="1" x14ac:dyDescent="0.3">
      <c r="A59" s="56" t="s">
        <v>358</v>
      </c>
      <c r="B59" s="56" t="s">
        <v>302</v>
      </c>
      <c r="C59" s="58">
        <v>0</v>
      </c>
      <c r="D59" s="58">
        <v>0</v>
      </c>
      <c r="E59" s="58">
        <v>0</v>
      </c>
      <c r="F59" s="58">
        <v>0</v>
      </c>
      <c r="G59" s="58" t="s">
        <v>582</v>
      </c>
      <c r="H59" s="59">
        <v>30000</v>
      </c>
      <c r="I59" s="56" t="s">
        <v>16</v>
      </c>
      <c r="J59" s="52"/>
      <c r="K59" s="52"/>
      <c r="L59" s="52"/>
    </row>
    <row r="60" spans="1:12" ht="14.25" customHeight="1" thickTop="1" thickBot="1" x14ac:dyDescent="0.3">
      <c r="A60" s="56" t="s">
        <v>417</v>
      </c>
      <c r="B60" s="56" t="s">
        <v>302</v>
      </c>
      <c r="C60" s="58">
        <v>0</v>
      </c>
      <c r="D60" s="58">
        <v>0</v>
      </c>
      <c r="E60" s="58">
        <v>0</v>
      </c>
      <c r="F60" s="58">
        <v>0</v>
      </c>
      <c r="G60" s="58" t="s">
        <v>484</v>
      </c>
      <c r="H60" s="59">
        <v>20000</v>
      </c>
      <c r="I60" s="56" t="s">
        <v>16</v>
      </c>
      <c r="J60" s="52"/>
      <c r="K60" s="52"/>
      <c r="L60" s="52"/>
    </row>
    <row r="61" spans="1:12" ht="14.25" customHeight="1" thickTop="1" thickBot="1" x14ac:dyDescent="0.3">
      <c r="A61" s="56" t="s">
        <v>348</v>
      </c>
      <c r="B61" s="56" t="s">
        <v>302</v>
      </c>
      <c r="C61" s="58">
        <v>0</v>
      </c>
      <c r="D61" s="58">
        <v>0</v>
      </c>
      <c r="E61" s="58">
        <v>0</v>
      </c>
      <c r="F61" s="58">
        <v>0</v>
      </c>
      <c r="G61" s="58" t="s">
        <v>583</v>
      </c>
      <c r="H61" s="59">
        <v>10000</v>
      </c>
      <c r="I61" s="56" t="s">
        <v>16</v>
      </c>
      <c r="J61" s="52"/>
      <c r="K61" s="52"/>
      <c r="L61" s="52"/>
    </row>
    <row r="62" spans="1:12" ht="14.25" customHeight="1" thickTop="1" thickBot="1" x14ac:dyDescent="0.3">
      <c r="A62" s="56" t="s">
        <v>382</v>
      </c>
      <c r="B62" s="56" t="s">
        <v>302</v>
      </c>
      <c r="C62" s="58">
        <v>0</v>
      </c>
      <c r="D62" s="58">
        <v>0</v>
      </c>
      <c r="E62" s="58">
        <v>0</v>
      </c>
      <c r="F62" s="58">
        <v>0</v>
      </c>
      <c r="G62" s="58" t="s">
        <v>584</v>
      </c>
      <c r="H62" s="59">
        <v>40000</v>
      </c>
      <c r="I62" s="56" t="s">
        <v>16</v>
      </c>
      <c r="J62" s="52"/>
      <c r="K62" s="52"/>
      <c r="L62" s="52"/>
    </row>
    <row r="63" spans="1:12" ht="14.25" customHeight="1" thickTop="1" thickBot="1" x14ac:dyDescent="0.3">
      <c r="A63" s="56" t="s">
        <v>585</v>
      </c>
      <c r="B63" s="56" t="s">
        <v>302</v>
      </c>
      <c r="C63" s="58">
        <v>0</v>
      </c>
      <c r="D63" s="58">
        <v>0</v>
      </c>
      <c r="E63" s="58">
        <v>0</v>
      </c>
      <c r="F63" s="58">
        <v>0</v>
      </c>
      <c r="G63" s="58" t="s">
        <v>586</v>
      </c>
      <c r="H63" s="59">
        <v>5000</v>
      </c>
      <c r="I63" s="56" t="s">
        <v>16</v>
      </c>
      <c r="J63" s="52"/>
      <c r="K63" s="52"/>
      <c r="L63" s="52"/>
    </row>
    <row r="64" spans="1:12" ht="13.5" customHeight="1" thickTop="1" thickBot="1" x14ac:dyDescent="0.3">
      <c r="A64" s="56" t="s">
        <v>418</v>
      </c>
      <c r="B64" s="56" t="s">
        <v>302</v>
      </c>
      <c r="C64" s="58">
        <v>0</v>
      </c>
      <c r="D64" s="58">
        <v>3.0000000000000001E-3</v>
      </c>
      <c r="E64" s="58">
        <v>1E-3</v>
      </c>
      <c r="F64" s="58">
        <v>0</v>
      </c>
      <c r="G64" s="58" t="s">
        <v>548</v>
      </c>
      <c r="H64" s="59">
        <v>50000</v>
      </c>
      <c r="I64" s="56" t="s">
        <v>16</v>
      </c>
      <c r="J64" s="52"/>
      <c r="K64" s="52"/>
      <c r="L64" s="52"/>
    </row>
    <row r="65" spans="1:12" ht="14.25" customHeight="1" thickTop="1" thickBot="1" x14ac:dyDescent="0.3">
      <c r="A65" s="56" t="s">
        <v>394</v>
      </c>
      <c r="B65" s="56" t="s">
        <v>302</v>
      </c>
      <c r="C65" s="58">
        <v>0</v>
      </c>
      <c r="D65" s="58">
        <v>0</v>
      </c>
      <c r="E65" s="58">
        <v>0</v>
      </c>
      <c r="F65" s="58">
        <v>0</v>
      </c>
      <c r="G65" s="58" t="s">
        <v>587</v>
      </c>
      <c r="H65" s="59">
        <v>20000</v>
      </c>
      <c r="I65" s="56" t="s">
        <v>16</v>
      </c>
    </row>
    <row r="66" spans="1:12" ht="14.25" customHeight="1" thickTop="1" thickBot="1" x14ac:dyDescent="0.3">
      <c r="A66" s="56" t="s">
        <v>588</v>
      </c>
      <c r="B66" s="56" t="s">
        <v>302</v>
      </c>
      <c r="C66" s="58">
        <v>0</v>
      </c>
      <c r="D66" s="58">
        <v>0</v>
      </c>
      <c r="E66" s="58">
        <v>0</v>
      </c>
      <c r="F66" s="58">
        <v>0</v>
      </c>
      <c r="G66" s="58" t="s">
        <v>559</v>
      </c>
      <c r="H66" s="59">
        <v>15000</v>
      </c>
      <c r="I66" s="56" t="s">
        <v>16</v>
      </c>
    </row>
    <row r="67" spans="1:12" ht="14.25" customHeight="1" thickTop="1" thickBot="1" x14ac:dyDescent="0.3">
      <c r="A67" s="201" t="s">
        <v>589</v>
      </c>
      <c r="B67" s="202"/>
      <c r="C67" s="202"/>
      <c r="D67" s="202"/>
      <c r="E67" s="202"/>
      <c r="F67" s="202"/>
      <c r="G67" s="202"/>
      <c r="H67" s="202"/>
      <c r="I67" s="203"/>
    </row>
    <row r="68" spans="1:12" ht="14.25" customHeight="1" thickTop="1" thickBot="1" x14ac:dyDescent="0.3">
      <c r="A68" s="56" t="s">
        <v>590</v>
      </c>
      <c r="B68" s="56" t="s">
        <v>326</v>
      </c>
      <c r="C68" s="58">
        <v>5.0000000000000001E-3</v>
      </c>
      <c r="D68" s="58">
        <v>5.0000000000000001E-3</v>
      </c>
      <c r="E68" s="58">
        <v>5.0000000000000001E-3</v>
      </c>
      <c r="F68" s="58">
        <v>5.0000000000000001E-3</v>
      </c>
      <c r="G68" s="58" t="s">
        <v>452</v>
      </c>
      <c r="H68" s="59">
        <v>1510000</v>
      </c>
      <c r="I68" s="56" t="s">
        <v>16</v>
      </c>
    </row>
    <row r="69" spans="1:12" ht="14.25" customHeight="1" thickTop="1" thickBot="1" x14ac:dyDescent="0.3">
      <c r="A69" s="56" t="s">
        <v>591</v>
      </c>
      <c r="B69" s="57">
        <v>37043</v>
      </c>
      <c r="C69" s="58">
        <v>0</v>
      </c>
      <c r="D69" s="58">
        <v>0</v>
      </c>
      <c r="E69" s="58">
        <v>0</v>
      </c>
      <c r="F69" s="58">
        <v>0</v>
      </c>
      <c r="G69" s="58" t="s">
        <v>592</v>
      </c>
      <c r="H69" s="59">
        <v>300000</v>
      </c>
      <c r="I69" s="56" t="s">
        <v>16</v>
      </c>
    </row>
    <row r="70" spans="1:12" ht="14.25" customHeight="1" thickTop="1" thickBot="1" x14ac:dyDescent="0.3">
      <c r="A70" s="56" t="s">
        <v>593</v>
      </c>
      <c r="B70" s="56" t="s">
        <v>326</v>
      </c>
      <c r="C70" s="58">
        <v>5.0000000000000001E-3</v>
      </c>
      <c r="D70" s="58">
        <v>5.0000000000000001E-3</v>
      </c>
      <c r="E70" s="58">
        <v>5.0000000000000001E-3</v>
      </c>
      <c r="F70" s="58">
        <v>5.0000000000000001E-3</v>
      </c>
      <c r="G70" s="58" t="s">
        <v>594</v>
      </c>
      <c r="H70" s="59">
        <v>1510000</v>
      </c>
      <c r="I70" s="56" t="s">
        <v>16</v>
      </c>
    </row>
    <row r="71" spans="1:12" ht="14.25" customHeight="1" thickTop="1" thickBot="1" x14ac:dyDescent="0.3">
      <c r="A71" s="56" t="s">
        <v>595</v>
      </c>
      <c r="B71" s="56" t="s">
        <v>326</v>
      </c>
      <c r="C71" s="58">
        <v>5.0000000000000001E-3</v>
      </c>
      <c r="D71" s="58">
        <v>5.0000000000000001E-3</v>
      </c>
      <c r="E71" s="58">
        <v>5.0000000000000001E-3</v>
      </c>
      <c r="F71" s="58">
        <v>5.0000000000000001E-3</v>
      </c>
      <c r="G71" s="58" t="s">
        <v>596</v>
      </c>
      <c r="H71" s="59">
        <v>1510000</v>
      </c>
      <c r="I71" s="56" t="s">
        <v>16</v>
      </c>
    </row>
    <row r="72" spans="1:12" ht="14.25" customHeight="1" thickTop="1" thickBot="1" x14ac:dyDescent="0.3">
      <c r="A72" s="56" t="s">
        <v>597</v>
      </c>
      <c r="B72" s="56" t="s">
        <v>326</v>
      </c>
      <c r="C72" s="58">
        <v>5.0000000000000001E-3</v>
      </c>
      <c r="D72" s="58">
        <v>5.0000000000000001E-3</v>
      </c>
      <c r="E72" s="58">
        <v>5.0000000000000001E-3</v>
      </c>
      <c r="F72" s="58">
        <v>5.0000000000000001E-3</v>
      </c>
      <c r="G72" s="58" t="s">
        <v>594</v>
      </c>
      <c r="H72" s="59">
        <v>1510000</v>
      </c>
      <c r="I72" s="56" t="s">
        <v>16</v>
      </c>
    </row>
    <row r="73" spans="1:12" ht="14.25" customHeight="1" thickTop="1" thickBot="1" x14ac:dyDescent="0.3">
      <c r="A73" s="56" t="s">
        <v>598</v>
      </c>
      <c r="B73" s="56" t="s">
        <v>326</v>
      </c>
      <c r="C73" s="58">
        <v>5.0000000000000001E-3</v>
      </c>
      <c r="D73" s="58">
        <v>5.0000000000000001E-3</v>
      </c>
      <c r="E73" s="58">
        <v>5.0000000000000001E-3</v>
      </c>
      <c r="F73" s="58">
        <v>5.0000000000000001E-3</v>
      </c>
      <c r="G73" s="58" t="s">
        <v>599</v>
      </c>
      <c r="H73" s="59">
        <v>3020000</v>
      </c>
      <c r="I73" s="56" t="s">
        <v>16</v>
      </c>
    </row>
    <row r="74" spans="1:12" ht="14.25" customHeight="1" thickTop="1" thickBot="1" x14ac:dyDescent="0.3">
      <c r="A74" s="56" t="s">
        <v>600</v>
      </c>
      <c r="B74" s="56" t="s">
        <v>328</v>
      </c>
      <c r="C74" s="58">
        <v>3.0000000000000001E-3</v>
      </c>
      <c r="D74" s="58">
        <v>3.0000000000000001E-3</v>
      </c>
      <c r="E74" s="58">
        <v>3.0000000000000001E-3</v>
      </c>
      <c r="F74" s="58">
        <v>3.0000000000000001E-3</v>
      </c>
      <c r="G74" s="58" t="s">
        <v>601</v>
      </c>
      <c r="H74" s="59">
        <v>1840000</v>
      </c>
      <c r="I74" s="56" t="s">
        <v>16</v>
      </c>
      <c r="J74" s="52"/>
      <c r="K74" s="52"/>
      <c r="L74" s="52"/>
    </row>
    <row r="75" spans="1:12" ht="14.25" customHeight="1" thickTop="1" thickBot="1" x14ac:dyDescent="0.3">
      <c r="A75" s="56"/>
      <c r="B75" s="57"/>
      <c r="C75" s="58"/>
      <c r="D75" s="58"/>
      <c r="E75" s="58"/>
      <c r="F75" s="58"/>
      <c r="G75" s="58"/>
      <c r="H75" s="59"/>
      <c r="I75" s="56"/>
    </row>
    <row r="76" spans="1:12" ht="14.4" thickTop="1" thickBot="1" x14ac:dyDescent="0.3">
      <c r="A76" s="56"/>
      <c r="B76" s="57"/>
      <c r="C76" s="58"/>
      <c r="D76" s="58"/>
      <c r="E76" s="58"/>
      <c r="F76" s="58"/>
      <c r="G76" s="58"/>
      <c r="H76" s="59"/>
      <c r="I76" s="56"/>
    </row>
    <row r="77" spans="1:12" ht="14.25" customHeight="1" thickTop="1" thickBot="1" x14ac:dyDescent="0.3">
      <c r="A77" s="201"/>
      <c r="B77" s="202"/>
      <c r="C77" s="202"/>
      <c r="D77" s="202"/>
      <c r="E77" s="202"/>
      <c r="F77" s="202"/>
      <c r="G77" s="202"/>
      <c r="H77" s="202"/>
      <c r="I77" s="203"/>
    </row>
    <row r="78" spans="1:12" ht="14.25" customHeight="1" thickTop="1" thickBot="1" x14ac:dyDescent="0.3">
      <c r="A78" s="56"/>
      <c r="B78" s="57"/>
      <c r="C78" s="58"/>
      <c r="D78" s="58"/>
      <c r="E78" s="58"/>
      <c r="F78" s="58"/>
      <c r="G78" s="58"/>
      <c r="H78" s="59"/>
      <c r="I78" s="56"/>
    </row>
    <row r="79" spans="1:12" ht="14.25" customHeight="1" thickTop="1" thickBot="1" x14ac:dyDescent="0.3">
      <c r="A79" s="56"/>
      <c r="B79" s="57"/>
      <c r="C79" s="58"/>
      <c r="D79" s="58"/>
      <c r="E79" s="58"/>
      <c r="F79" s="58"/>
      <c r="G79" s="58"/>
      <c r="H79" s="59"/>
      <c r="I79" s="56"/>
    </row>
    <row r="80" spans="1:12" ht="14.25" customHeight="1" thickTop="1" thickBot="1" x14ac:dyDescent="0.3">
      <c r="A80" s="56"/>
      <c r="B80" s="57"/>
      <c r="C80" s="58"/>
      <c r="D80" s="58"/>
      <c r="E80" s="58"/>
      <c r="F80" s="58"/>
      <c r="G80" s="58"/>
      <c r="H80" s="59"/>
      <c r="I80" s="56"/>
    </row>
    <row r="81" spans="1:9" ht="14.4" thickTop="1" thickBot="1" x14ac:dyDescent="0.3">
      <c r="A81" s="56"/>
      <c r="B81" s="57"/>
      <c r="C81" s="58"/>
      <c r="D81" s="58"/>
      <c r="E81" s="58"/>
      <c r="F81" s="58"/>
      <c r="G81" s="58"/>
      <c r="H81" s="59"/>
      <c r="I81" s="56"/>
    </row>
    <row r="82" spans="1:9" ht="14.4" thickTop="1" thickBot="1" x14ac:dyDescent="0.3">
      <c r="A82" s="56"/>
      <c r="B82" s="57"/>
      <c r="C82" s="58"/>
      <c r="D82" s="58"/>
      <c r="E82" s="58"/>
      <c r="F82" s="58"/>
      <c r="G82" s="58"/>
      <c r="H82" s="59"/>
      <c r="I82" s="56"/>
    </row>
    <row r="83" spans="1:9" ht="14.4" thickTop="1" thickBot="1" x14ac:dyDescent="0.3">
      <c r="A83" s="56"/>
      <c r="B83" s="56"/>
      <c r="C83" s="58"/>
      <c r="D83" s="58"/>
      <c r="E83" s="58"/>
      <c r="F83" s="58"/>
      <c r="G83" s="58"/>
      <c r="H83" s="59"/>
      <c r="I83" s="56"/>
    </row>
    <row r="84" spans="1:9" ht="14.4" thickTop="1" thickBot="1" x14ac:dyDescent="0.3">
      <c r="A84" s="56"/>
      <c r="B84" s="57"/>
      <c r="C84" s="58"/>
      <c r="D84" s="58"/>
      <c r="E84" s="58"/>
      <c r="F84" s="58"/>
      <c r="G84" s="58"/>
      <c r="H84" s="59"/>
      <c r="I84" s="56"/>
    </row>
    <row r="85" spans="1:9" ht="14.4" thickTop="1" thickBot="1" x14ac:dyDescent="0.3">
      <c r="A85" s="56"/>
      <c r="B85" s="56"/>
      <c r="C85" s="58"/>
      <c r="D85" s="58"/>
      <c r="E85" s="58"/>
      <c r="F85" s="58"/>
      <c r="G85" s="58"/>
      <c r="H85" s="59"/>
      <c r="I85" s="56"/>
    </row>
    <row r="86" spans="1:9" ht="14.4" thickTop="1" thickBot="1" x14ac:dyDescent="0.3">
      <c r="A86" s="56"/>
      <c r="B86" s="57"/>
      <c r="C86" s="58"/>
      <c r="D86" s="58"/>
      <c r="E86" s="58"/>
      <c r="F86" s="58"/>
      <c r="G86" s="58"/>
      <c r="H86" s="59"/>
      <c r="I86" s="56"/>
    </row>
    <row r="87" spans="1:9" ht="14.4" thickTop="1" thickBot="1" x14ac:dyDescent="0.3">
      <c r="A87" s="56"/>
      <c r="B87" s="57"/>
      <c r="C87" s="58"/>
      <c r="D87" s="58"/>
      <c r="E87" s="58"/>
      <c r="F87" s="58"/>
      <c r="G87" s="58"/>
      <c r="H87" s="59"/>
      <c r="I87" s="56"/>
    </row>
    <row r="88" spans="1:9" ht="14.4" thickTop="1" thickBot="1" x14ac:dyDescent="0.3">
      <c r="A88" s="56"/>
      <c r="B88" s="57"/>
      <c r="C88" s="58"/>
      <c r="D88" s="58"/>
      <c r="E88" s="58"/>
      <c r="F88" s="58"/>
      <c r="G88" s="58"/>
      <c r="H88" s="59"/>
      <c r="I88" s="56"/>
    </row>
    <row r="89" spans="1:9" ht="14.4" thickTop="1" thickBot="1" x14ac:dyDescent="0.3">
      <c r="A89" s="201"/>
      <c r="B89" s="202"/>
      <c r="C89" s="202"/>
      <c r="D89" s="202"/>
      <c r="E89" s="202"/>
      <c r="F89" s="202"/>
      <c r="G89" s="202"/>
      <c r="H89" s="202"/>
      <c r="I89" s="203"/>
    </row>
    <row r="90" spans="1:9" ht="14.4" thickTop="1" thickBot="1" x14ac:dyDescent="0.3">
      <c r="A90" s="56"/>
      <c r="B90" s="57"/>
      <c r="C90" s="58"/>
      <c r="D90" s="58"/>
      <c r="E90" s="58"/>
      <c r="F90" s="58"/>
      <c r="G90" s="58"/>
      <c r="H90" s="59"/>
      <c r="I90" s="56"/>
    </row>
    <row r="91" spans="1:9" ht="13.8" thickTop="1" x14ac:dyDescent="0.25"/>
  </sheetData>
  <mergeCells count="13">
    <mergeCell ref="A11:I11"/>
    <mergeCell ref="A9:A10"/>
    <mergeCell ref="B9:B10"/>
    <mergeCell ref="A89:I89"/>
    <mergeCell ref="H9:H10"/>
    <mergeCell ref="I9:I10"/>
    <mergeCell ref="C9:C10"/>
    <mergeCell ref="D9:D10"/>
    <mergeCell ref="F9:F10"/>
    <mergeCell ref="G9:G10"/>
    <mergeCell ref="A48:I48"/>
    <mergeCell ref="A67:I67"/>
    <mergeCell ref="A77:I77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8"/>
  <sheetViews>
    <sheetView zoomScale="85" workbookViewId="0">
      <selection activeCell="A3" sqref="A3"/>
    </sheetView>
  </sheetViews>
  <sheetFormatPr defaultRowHeight="13.2" x14ac:dyDescent="0.25"/>
  <cols>
    <col min="1" max="1" width="55.6640625" bestFit="1" customWidth="1"/>
    <col min="2" max="2" width="11.6640625" bestFit="1" customWidth="1"/>
    <col min="3" max="3" width="11.109375" bestFit="1" customWidth="1"/>
    <col min="4" max="4" width="11.6640625" bestFit="1" customWidth="1"/>
    <col min="5" max="5" width="10.44140625" bestFit="1" customWidth="1"/>
    <col min="6" max="6" width="11.5546875" bestFit="1" customWidth="1"/>
    <col min="7" max="7" width="21.44140625" bestFit="1" customWidth="1"/>
    <col min="8" max="8" width="13.44140625" bestFit="1" customWidth="1"/>
    <col min="9" max="9" width="10" bestFit="1" customWidth="1"/>
    <col min="11" max="11" width="12.88671875" bestFit="1" customWidth="1"/>
    <col min="12" max="12" width="13.44140625" bestFit="1" customWidth="1"/>
  </cols>
  <sheetData>
    <row r="1" spans="1:11" ht="21.6" thickBot="1" x14ac:dyDescent="0.45">
      <c r="A1" s="61" t="s">
        <v>239</v>
      </c>
      <c r="F1" s="6"/>
      <c r="G1" s="5" t="s">
        <v>22</v>
      </c>
      <c r="H1" s="1">
        <f>SUM(H11:H995)</f>
        <v>73860000</v>
      </c>
    </row>
    <row r="2" spans="1:11" ht="15.6" x14ac:dyDescent="0.3">
      <c r="A2" s="17" t="s">
        <v>20</v>
      </c>
      <c r="F2" s="63"/>
      <c r="G2" s="64"/>
      <c r="H2" s="62"/>
    </row>
    <row r="3" spans="1:11" x14ac:dyDescent="0.25">
      <c r="A3" s="98">
        <f>'E-Mail'!$B$2</f>
        <v>37011</v>
      </c>
      <c r="F3" s="63"/>
      <c r="G3" s="64"/>
      <c r="H3" s="62"/>
    </row>
    <row r="5" spans="1:11" ht="9.75" customHeight="1" x14ac:dyDescent="0.25">
      <c r="A5" s="53" t="s">
        <v>602</v>
      </c>
      <c r="J5" s="52"/>
      <c r="K5" s="52"/>
    </row>
    <row r="6" spans="1:11" ht="9.75" customHeight="1" x14ac:dyDescent="0.25">
      <c r="A6" s="53" t="s">
        <v>238</v>
      </c>
      <c r="J6" s="52"/>
      <c r="K6" s="52"/>
    </row>
    <row r="7" spans="1:11" ht="9.75" customHeight="1" x14ac:dyDescent="0.25">
      <c r="A7" s="53" t="s">
        <v>436</v>
      </c>
      <c r="J7" s="52"/>
      <c r="K7" s="52"/>
    </row>
    <row r="8" spans="1:11" ht="9.75" customHeight="1" thickBot="1" x14ac:dyDescent="0.3">
      <c r="J8" s="52"/>
      <c r="K8" s="52"/>
    </row>
    <row r="9" spans="1:11" ht="13.8" thickTop="1" x14ac:dyDescent="0.25">
      <c r="A9" s="206" t="s">
        <v>0</v>
      </c>
      <c r="B9" s="206" t="s">
        <v>1</v>
      </c>
      <c r="C9" s="204" t="s">
        <v>2</v>
      </c>
      <c r="D9" s="204" t="s">
        <v>3</v>
      </c>
      <c r="E9" s="54" t="s">
        <v>4</v>
      </c>
      <c r="F9" s="204" t="s">
        <v>6</v>
      </c>
      <c r="G9" s="204" t="s">
        <v>7</v>
      </c>
      <c r="H9" s="204" t="s">
        <v>8</v>
      </c>
      <c r="I9" s="206" t="s">
        <v>9</v>
      </c>
      <c r="J9" s="52"/>
      <c r="K9" s="52"/>
    </row>
    <row r="10" spans="1:11" ht="21" thickBot="1" x14ac:dyDescent="0.3">
      <c r="A10" s="207"/>
      <c r="B10" s="207"/>
      <c r="C10" s="205"/>
      <c r="D10" s="205"/>
      <c r="E10" s="55" t="s">
        <v>5</v>
      </c>
      <c r="F10" s="205"/>
      <c r="G10" s="205"/>
      <c r="H10" s="205"/>
      <c r="I10" s="207"/>
      <c r="J10" s="52"/>
      <c r="K10" s="52"/>
    </row>
    <row r="11" spans="1:11" ht="10.5" customHeight="1" thickTop="1" thickBot="1" x14ac:dyDescent="0.3">
      <c r="A11" s="201" t="s">
        <v>603</v>
      </c>
      <c r="B11" s="202"/>
      <c r="C11" s="202"/>
      <c r="D11" s="202"/>
      <c r="E11" s="202"/>
      <c r="F11" s="202"/>
      <c r="G11" s="202"/>
      <c r="H11" s="202"/>
      <c r="I11" s="203"/>
      <c r="J11" s="52"/>
      <c r="K11" s="52"/>
    </row>
    <row r="12" spans="1:11" ht="14.25" customHeight="1" thickTop="1" thickBot="1" x14ac:dyDescent="0.3">
      <c r="A12" s="56" t="s">
        <v>604</v>
      </c>
      <c r="B12" s="57">
        <v>37043</v>
      </c>
      <c r="C12" s="58">
        <v>-0.3</v>
      </c>
      <c r="D12" s="58">
        <v>-0.3</v>
      </c>
      <c r="E12" s="58">
        <v>-0.3</v>
      </c>
      <c r="F12" s="58">
        <v>-0.3</v>
      </c>
      <c r="G12" s="58" t="s">
        <v>512</v>
      </c>
      <c r="H12" s="59">
        <v>300000</v>
      </c>
      <c r="I12" s="56" t="s">
        <v>16</v>
      </c>
      <c r="J12" s="52"/>
      <c r="K12" s="52"/>
    </row>
    <row r="13" spans="1:11" ht="14.25" customHeight="1" thickTop="1" thickBot="1" x14ac:dyDescent="0.3">
      <c r="A13" s="56" t="s">
        <v>605</v>
      </c>
      <c r="B13" s="56" t="s">
        <v>326</v>
      </c>
      <c r="C13" s="58">
        <v>-0.215</v>
      </c>
      <c r="D13" s="58">
        <v>-0.215</v>
      </c>
      <c r="E13" s="58">
        <v>-0.215</v>
      </c>
      <c r="F13" s="58">
        <v>-0.215</v>
      </c>
      <c r="G13" s="58" t="s">
        <v>533</v>
      </c>
      <c r="H13" s="59">
        <v>755000</v>
      </c>
      <c r="I13" s="56" t="s">
        <v>16</v>
      </c>
      <c r="J13" s="52"/>
      <c r="K13" s="52"/>
    </row>
    <row r="14" spans="1:11" ht="14.25" customHeight="1" thickTop="1" thickBot="1" x14ac:dyDescent="0.3">
      <c r="A14" s="201" t="s">
        <v>349</v>
      </c>
      <c r="B14" s="202"/>
      <c r="C14" s="202"/>
      <c r="D14" s="202"/>
      <c r="E14" s="202"/>
      <c r="F14" s="202"/>
      <c r="G14" s="202"/>
      <c r="H14" s="202"/>
      <c r="I14" s="203"/>
      <c r="J14" s="52"/>
      <c r="K14" s="52"/>
    </row>
    <row r="15" spans="1:11" ht="14.25" customHeight="1" thickTop="1" thickBot="1" x14ac:dyDescent="0.3">
      <c r="A15" s="56" t="s">
        <v>606</v>
      </c>
      <c r="B15" s="57">
        <v>37043</v>
      </c>
      <c r="C15" s="58">
        <v>0.218</v>
      </c>
      <c r="D15" s="58">
        <v>0.218</v>
      </c>
      <c r="E15" s="58">
        <v>0.218</v>
      </c>
      <c r="F15" s="58">
        <v>0.218</v>
      </c>
      <c r="G15" s="58" t="s">
        <v>607</v>
      </c>
      <c r="H15" s="59">
        <v>300000</v>
      </c>
      <c r="I15" s="56" t="s">
        <v>16</v>
      </c>
      <c r="J15" s="52"/>
      <c r="K15" s="52"/>
    </row>
    <row r="16" spans="1:11" ht="14.25" customHeight="1" thickTop="1" thickBot="1" x14ac:dyDescent="0.3">
      <c r="A16" s="201" t="s">
        <v>327</v>
      </c>
      <c r="B16" s="202"/>
      <c r="C16" s="202"/>
      <c r="D16" s="202"/>
      <c r="E16" s="202"/>
      <c r="F16" s="202"/>
      <c r="G16" s="202"/>
      <c r="H16" s="202"/>
      <c r="I16" s="203"/>
      <c r="J16" s="52"/>
      <c r="K16" s="52"/>
    </row>
    <row r="17" spans="1:11" ht="14.25" customHeight="1" thickTop="1" thickBot="1" x14ac:dyDescent="0.3">
      <c r="A17" s="56" t="s">
        <v>608</v>
      </c>
      <c r="B17" s="57">
        <v>37043</v>
      </c>
      <c r="C17" s="58">
        <v>-1.7999999999999999E-2</v>
      </c>
      <c r="D17" s="58">
        <v>-1.7999999999999999E-2</v>
      </c>
      <c r="E17" s="58">
        <v>-1.7999999999999999E-2</v>
      </c>
      <c r="F17" s="58">
        <v>-1.7999999999999999E-2</v>
      </c>
      <c r="G17" s="58" t="s">
        <v>609</v>
      </c>
      <c r="H17" s="59">
        <v>600000</v>
      </c>
      <c r="I17" s="56" t="s">
        <v>16</v>
      </c>
      <c r="J17" s="52"/>
      <c r="K17" s="52"/>
    </row>
    <row r="18" spans="1:11" ht="14.25" customHeight="1" thickTop="1" thickBot="1" x14ac:dyDescent="0.3">
      <c r="A18" s="56" t="s">
        <v>419</v>
      </c>
      <c r="B18" s="57">
        <v>37043</v>
      </c>
      <c r="C18" s="58">
        <v>0.28999999999999998</v>
      </c>
      <c r="D18" s="58">
        <v>0.28999999999999998</v>
      </c>
      <c r="E18" s="58">
        <v>0.28999999999999998</v>
      </c>
      <c r="F18" s="58">
        <v>0.28999999999999998</v>
      </c>
      <c r="G18" s="58" t="s">
        <v>610</v>
      </c>
      <c r="H18" s="59">
        <v>150000</v>
      </c>
      <c r="I18" s="56" t="s">
        <v>16</v>
      </c>
      <c r="J18" s="52"/>
      <c r="K18" s="52"/>
    </row>
    <row r="19" spans="1:11" ht="14.25" customHeight="1" thickTop="1" thickBot="1" x14ac:dyDescent="0.3">
      <c r="A19" s="56" t="s">
        <v>420</v>
      </c>
      <c r="B19" s="56" t="s">
        <v>370</v>
      </c>
      <c r="C19" s="58">
        <v>0.29299999999999998</v>
      </c>
      <c r="D19" s="58">
        <v>0.30299999999999999</v>
      </c>
      <c r="E19" s="58">
        <v>0.29799999999999999</v>
      </c>
      <c r="F19" s="58">
        <v>0.29299999999999998</v>
      </c>
      <c r="G19" s="58" t="s">
        <v>610</v>
      </c>
      <c r="H19" s="59">
        <v>2295000</v>
      </c>
      <c r="I19" s="56" t="s">
        <v>16</v>
      </c>
      <c r="J19" s="52"/>
      <c r="K19" s="52"/>
    </row>
    <row r="20" spans="1:11" ht="14.25" customHeight="1" thickTop="1" thickBot="1" x14ac:dyDescent="0.3">
      <c r="A20" s="56" t="s">
        <v>421</v>
      </c>
      <c r="B20" s="56" t="s">
        <v>326</v>
      </c>
      <c r="C20" s="58">
        <v>0.48</v>
      </c>
      <c r="D20" s="58">
        <v>0.48499999999999999</v>
      </c>
      <c r="E20" s="58">
        <v>0.48299999999999998</v>
      </c>
      <c r="F20" s="58">
        <v>0.48</v>
      </c>
      <c r="G20" s="58" t="s">
        <v>611</v>
      </c>
      <c r="H20" s="59">
        <v>2265000</v>
      </c>
      <c r="I20" s="56" t="s">
        <v>16</v>
      </c>
      <c r="J20" s="52"/>
      <c r="K20" s="52"/>
    </row>
    <row r="21" spans="1:11" ht="14.25" customHeight="1" thickTop="1" thickBot="1" x14ac:dyDescent="0.3">
      <c r="A21" s="56" t="s">
        <v>612</v>
      </c>
      <c r="B21" s="56" t="s">
        <v>613</v>
      </c>
      <c r="C21" s="58">
        <v>0.255</v>
      </c>
      <c r="D21" s="58">
        <v>0.255</v>
      </c>
      <c r="E21" s="58">
        <v>0.255</v>
      </c>
      <c r="F21" s="58">
        <v>0.255</v>
      </c>
      <c r="G21" s="58" t="s">
        <v>614</v>
      </c>
      <c r="H21" s="59">
        <v>2140000</v>
      </c>
      <c r="I21" s="56" t="s">
        <v>16</v>
      </c>
      <c r="J21" s="52"/>
      <c r="K21" s="52"/>
    </row>
    <row r="22" spans="1:11" ht="14.25" customHeight="1" thickTop="1" thickBot="1" x14ac:dyDescent="0.3">
      <c r="A22" s="56" t="s">
        <v>615</v>
      </c>
      <c r="B22" s="57">
        <v>37043</v>
      </c>
      <c r="C22" s="58">
        <v>-3.0000000000000001E-3</v>
      </c>
      <c r="D22" s="58">
        <v>-3.0000000000000001E-3</v>
      </c>
      <c r="E22" s="58">
        <v>-3.0000000000000001E-3</v>
      </c>
      <c r="F22" s="58">
        <v>-3.0000000000000001E-3</v>
      </c>
      <c r="G22" s="58" t="s">
        <v>616</v>
      </c>
      <c r="H22" s="59">
        <v>300000</v>
      </c>
      <c r="I22" s="56" t="s">
        <v>16</v>
      </c>
      <c r="J22" s="52"/>
      <c r="K22" s="52"/>
    </row>
    <row r="23" spans="1:11" ht="14.25" customHeight="1" thickTop="1" thickBot="1" x14ac:dyDescent="0.3">
      <c r="A23" s="56" t="s">
        <v>617</v>
      </c>
      <c r="B23" s="56" t="s">
        <v>370</v>
      </c>
      <c r="C23" s="58">
        <v>-3.0000000000000001E-3</v>
      </c>
      <c r="D23" s="58">
        <v>-3.0000000000000001E-3</v>
      </c>
      <c r="E23" s="58">
        <v>-3.0000000000000001E-3</v>
      </c>
      <c r="F23" s="58">
        <v>-3.0000000000000001E-3</v>
      </c>
      <c r="G23" s="58" t="s">
        <v>618</v>
      </c>
      <c r="H23" s="59">
        <v>3060000</v>
      </c>
      <c r="I23" s="56" t="s">
        <v>16</v>
      </c>
      <c r="J23" s="52"/>
      <c r="K23" s="52"/>
    </row>
    <row r="24" spans="1:11" ht="14.25" customHeight="1" thickTop="1" thickBot="1" x14ac:dyDescent="0.3">
      <c r="A24" s="56" t="s">
        <v>619</v>
      </c>
      <c r="B24" s="57">
        <v>37043</v>
      </c>
      <c r="C24" s="58">
        <v>2.3E-2</v>
      </c>
      <c r="D24" s="58">
        <v>2.3E-2</v>
      </c>
      <c r="E24" s="58">
        <v>2.3E-2</v>
      </c>
      <c r="F24" s="58">
        <v>2.3E-2</v>
      </c>
      <c r="G24" s="58" t="s">
        <v>620</v>
      </c>
      <c r="H24" s="59">
        <v>450000</v>
      </c>
      <c r="I24" s="56" t="s">
        <v>16</v>
      </c>
      <c r="J24" s="52"/>
      <c r="K24" s="52"/>
    </row>
    <row r="25" spans="1:11" ht="14.25" customHeight="1" thickTop="1" thickBot="1" x14ac:dyDescent="0.3">
      <c r="A25" s="56" t="s">
        <v>621</v>
      </c>
      <c r="B25" s="57">
        <v>37073</v>
      </c>
      <c r="C25" s="58">
        <v>3.5000000000000003E-2</v>
      </c>
      <c r="D25" s="58">
        <v>3.5000000000000003E-2</v>
      </c>
      <c r="E25" s="58">
        <v>3.5000000000000003E-2</v>
      </c>
      <c r="F25" s="58">
        <v>3.5000000000000003E-2</v>
      </c>
      <c r="G25" s="58" t="s">
        <v>622</v>
      </c>
      <c r="H25" s="59">
        <v>620000</v>
      </c>
      <c r="I25" s="56" t="s">
        <v>16</v>
      </c>
      <c r="J25" s="52"/>
      <c r="K25" s="52"/>
    </row>
    <row r="26" spans="1:11" ht="14.25" customHeight="1" thickTop="1" thickBot="1" x14ac:dyDescent="0.3">
      <c r="A26" s="56" t="s">
        <v>623</v>
      </c>
      <c r="B26" s="56" t="s">
        <v>326</v>
      </c>
      <c r="C26" s="58">
        <v>-2.5000000000000001E-2</v>
      </c>
      <c r="D26" s="58">
        <v>-2.5000000000000001E-2</v>
      </c>
      <c r="E26" s="58">
        <v>-2.5000000000000001E-2</v>
      </c>
      <c r="F26" s="58">
        <v>-2.5000000000000001E-2</v>
      </c>
      <c r="G26" s="58" t="s">
        <v>448</v>
      </c>
      <c r="H26" s="59">
        <v>1510000</v>
      </c>
      <c r="I26" s="56" t="s">
        <v>16</v>
      </c>
      <c r="J26" s="52"/>
      <c r="K26" s="52"/>
    </row>
    <row r="27" spans="1:11" ht="14.25" customHeight="1" thickTop="1" thickBot="1" x14ac:dyDescent="0.3">
      <c r="A27" s="56" t="s">
        <v>624</v>
      </c>
      <c r="B27" s="57">
        <v>37043</v>
      </c>
      <c r="C27" s="58">
        <v>-6.3E-2</v>
      </c>
      <c r="D27" s="58">
        <v>-6.3E-2</v>
      </c>
      <c r="E27" s="58">
        <v>-6.3E-2</v>
      </c>
      <c r="F27" s="58">
        <v>-6.3E-2</v>
      </c>
      <c r="G27" s="58" t="s">
        <v>440</v>
      </c>
      <c r="H27" s="59">
        <v>600000</v>
      </c>
      <c r="I27" s="56" t="s">
        <v>16</v>
      </c>
      <c r="J27" s="52"/>
      <c r="K27" s="52"/>
    </row>
    <row r="28" spans="1:11" ht="14.25" customHeight="1" thickTop="1" thickBot="1" x14ac:dyDescent="0.3">
      <c r="A28" s="56" t="s">
        <v>625</v>
      </c>
      <c r="B28" s="56" t="s">
        <v>370</v>
      </c>
      <c r="C28" s="58">
        <v>-6.3E-2</v>
      </c>
      <c r="D28" s="58">
        <v>-6.3E-2</v>
      </c>
      <c r="E28" s="58">
        <v>-6.3E-2</v>
      </c>
      <c r="F28" s="58">
        <v>-6.3E-2</v>
      </c>
      <c r="G28" s="58" t="s">
        <v>626</v>
      </c>
      <c r="H28" s="59">
        <v>3060000</v>
      </c>
      <c r="I28" s="56" t="s">
        <v>16</v>
      </c>
      <c r="J28" s="52"/>
      <c r="K28" s="52"/>
    </row>
    <row r="29" spans="1:11" ht="14.25" customHeight="1" thickTop="1" thickBot="1" x14ac:dyDescent="0.3">
      <c r="A29" s="56" t="s">
        <v>627</v>
      </c>
      <c r="B29" s="57">
        <v>37043</v>
      </c>
      <c r="C29" s="58">
        <v>-0.04</v>
      </c>
      <c r="D29" s="58">
        <v>-0.04</v>
      </c>
      <c r="E29" s="58">
        <v>-0.04</v>
      </c>
      <c r="F29" s="58">
        <v>-0.04</v>
      </c>
      <c r="G29" s="58" t="s">
        <v>512</v>
      </c>
      <c r="H29" s="59">
        <v>750000</v>
      </c>
      <c r="I29" s="56" t="s">
        <v>16</v>
      </c>
      <c r="J29" s="52"/>
      <c r="K29" s="52"/>
    </row>
    <row r="30" spans="1:11" ht="14.25" customHeight="1" thickTop="1" thickBot="1" x14ac:dyDescent="0.3">
      <c r="A30" s="56" t="s">
        <v>628</v>
      </c>
      <c r="B30" s="57">
        <v>37043</v>
      </c>
      <c r="C30" s="58">
        <v>-0.75</v>
      </c>
      <c r="D30" s="58">
        <v>-0.75</v>
      </c>
      <c r="E30" s="58">
        <v>-0.75</v>
      </c>
      <c r="F30" s="58">
        <v>-0.75</v>
      </c>
      <c r="G30" s="58" t="s">
        <v>629</v>
      </c>
      <c r="H30" s="59">
        <v>150000</v>
      </c>
      <c r="I30" s="56" t="s">
        <v>16</v>
      </c>
      <c r="J30" s="52"/>
      <c r="K30" s="52"/>
    </row>
    <row r="31" spans="1:11" ht="14.25" customHeight="1" thickTop="1" thickBot="1" x14ac:dyDescent="0.3">
      <c r="A31" s="56" t="s">
        <v>630</v>
      </c>
      <c r="B31" s="57">
        <v>37043</v>
      </c>
      <c r="C31" s="58">
        <v>-0.10299999999999999</v>
      </c>
      <c r="D31" s="58">
        <v>-0.1</v>
      </c>
      <c r="E31" s="58">
        <v>-0.10199999999999999</v>
      </c>
      <c r="F31" s="58">
        <v>-0.1</v>
      </c>
      <c r="G31" s="58" t="s">
        <v>631</v>
      </c>
      <c r="H31" s="59">
        <v>600000</v>
      </c>
      <c r="I31" s="56" t="s">
        <v>16</v>
      </c>
      <c r="J31" s="52"/>
      <c r="K31" s="52"/>
    </row>
    <row r="32" spans="1:11" ht="14.25" customHeight="1" thickTop="1" thickBot="1" x14ac:dyDescent="0.3">
      <c r="A32" s="56" t="s">
        <v>632</v>
      </c>
      <c r="B32" s="56" t="s">
        <v>370</v>
      </c>
      <c r="C32" s="58">
        <v>-0.1</v>
      </c>
      <c r="D32" s="58">
        <v>-0.1</v>
      </c>
      <c r="E32" s="58">
        <v>-0.1</v>
      </c>
      <c r="F32" s="58">
        <v>-0.1</v>
      </c>
      <c r="G32" s="58" t="s">
        <v>633</v>
      </c>
      <c r="H32" s="59">
        <v>2295000</v>
      </c>
      <c r="I32" s="56" t="s">
        <v>16</v>
      </c>
      <c r="J32" s="52"/>
      <c r="K32" s="52"/>
    </row>
    <row r="33" spans="1:11" ht="10.5" customHeight="1" thickTop="1" thickBot="1" x14ac:dyDescent="0.3">
      <c r="A33" s="56" t="s">
        <v>422</v>
      </c>
      <c r="B33" s="56" t="s">
        <v>397</v>
      </c>
      <c r="C33" s="58">
        <v>0.14000000000000001</v>
      </c>
      <c r="D33" s="58">
        <v>0.14299999999999999</v>
      </c>
      <c r="E33" s="58">
        <v>0.14099999999999999</v>
      </c>
      <c r="F33" s="58">
        <v>0.14299999999999999</v>
      </c>
      <c r="G33" s="58" t="s">
        <v>634</v>
      </c>
      <c r="H33" s="59">
        <v>3220000</v>
      </c>
      <c r="I33" s="56" t="s">
        <v>16</v>
      </c>
      <c r="J33" s="52"/>
      <c r="K33" s="52"/>
    </row>
    <row r="34" spans="1:11" ht="14.25" customHeight="1" thickTop="1" thickBot="1" x14ac:dyDescent="0.3">
      <c r="A34" s="56" t="s">
        <v>635</v>
      </c>
      <c r="B34" s="56" t="s">
        <v>370</v>
      </c>
      <c r="C34" s="58">
        <v>-8.3000000000000004E-2</v>
      </c>
      <c r="D34" s="58">
        <v>-8.3000000000000004E-2</v>
      </c>
      <c r="E34" s="58">
        <v>-8.3000000000000004E-2</v>
      </c>
      <c r="F34" s="58">
        <v>-8.3000000000000004E-2</v>
      </c>
      <c r="G34" s="58" t="s">
        <v>636</v>
      </c>
      <c r="H34" s="59">
        <v>1530000</v>
      </c>
      <c r="I34" s="56" t="s">
        <v>16</v>
      </c>
      <c r="J34" s="52"/>
      <c r="K34" s="52"/>
    </row>
    <row r="35" spans="1:11" ht="10.5" customHeight="1" thickTop="1" thickBot="1" x14ac:dyDescent="0.3">
      <c r="A35" s="56" t="s">
        <v>637</v>
      </c>
      <c r="B35" s="57">
        <v>37043</v>
      </c>
      <c r="C35" s="58">
        <v>-0.08</v>
      </c>
      <c r="D35" s="58">
        <v>-0.08</v>
      </c>
      <c r="E35" s="58">
        <v>-0.08</v>
      </c>
      <c r="F35" s="58">
        <v>-0.08</v>
      </c>
      <c r="G35" s="58" t="s">
        <v>638</v>
      </c>
      <c r="H35" s="59">
        <v>450000</v>
      </c>
      <c r="I35" s="56" t="s">
        <v>16</v>
      </c>
      <c r="J35" s="52"/>
      <c r="K35" s="52"/>
    </row>
    <row r="36" spans="1:11" ht="14.25" customHeight="1" thickTop="1" thickBot="1" x14ac:dyDescent="0.3">
      <c r="A36" s="56" t="s">
        <v>639</v>
      </c>
      <c r="B36" s="56" t="s">
        <v>370</v>
      </c>
      <c r="C36" s="58">
        <v>-7.8E-2</v>
      </c>
      <c r="D36" s="58">
        <v>-7.8E-2</v>
      </c>
      <c r="E36" s="58">
        <v>-7.8E-2</v>
      </c>
      <c r="F36" s="58">
        <v>-7.8E-2</v>
      </c>
      <c r="G36" s="58" t="s">
        <v>640</v>
      </c>
      <c r="H36" s="59">
        <v>1530000</v>
      </c>
      <c r="I36" s="56" t="s">
        <v>16</v>
      </c>
      <c r="J36" s="52"/>
      <c r="K36" s="52"/>
    </row>
    <row r="37" spans="1:11" ht="10.5" customHeight="1" thickTop="1" thickBot="1" x14ac:dyDescent="0.3">
      <c r="A37" s="56" t="s">
        <v>395</v>
      </c>
      <c r="B37" s="56" t="s">
        <v>326</v>
      </c>
      <c r="C37" s="58">
        <v>1.0349999999999999</v>
      </c>
      <c r="D37" s="58">
        <v>1.0349999999999999</v>
      </c>
      <c r="E37" s="58">
        <v>1.0349999999999999</v>
      </c>
      <c r="F37" s="58">
        <v>1.0349999999999999</v>
      </c>
      <c r="G37" s="58" t="s">
        <v>476</v>
      </c>
      <c r="H37" s="59">
        <v>755000</v>
      </c>
      <c r="I37" s="56" t="s">
        <v>16</v>
      </c>
      <c r="J37" s="52"/>
      <c r="K37" s="52"/>
    </row>
    <row r="38" spans="1:11" ht="14.25" customHeight="1" thickTop="1" thickBot="1" x14ac:dyDescent="0.3">
      <c r="A38" s="56" t="s">
        <v>641</v>
      </c>
      <c r="B38" s="56" t="s">
        <v>370</v>
      </c>
      <c r="C38" s="58">
        <v>-0.02</v>
      </c>
      <c r="D38" s="58">
        <v>-0.02</v>
      </c>
      <c r="E38" s="58">
        <v>-0.02</v>
      </c>
      <c r="F38" s="58">
        <v>-0.02</v>
      </c>
      <c r="G38" s="58" t="s">
        <v>642</v>
      </c>
      <c r="H38" s="59">
        <v>1530000</v>
      </c>
      <c r="I38" s="56" t="s">
        <v>16</v>
      </c>
      <c r="J38" s="52"/>
      <c r="K38" s="52"/>
    </row>
    <row r="39" spans="1:11" ht="14.25" customHeight="1" thickTop="1" thickBot="1" x14ac:dyDescent="0.3">
      <c r="A39" s="56" t="s">
        <v>643</v>
      </c>
      <c r="B39" s="57">
        <v>37043</v>
      </c>
      <c r="C39" s="58">
        <v>0.02</v>
      </c>
      <c r="D39" s="58">
        <v>2.3E-2</v>
      </c>
      <c r="E39" s="58">
        <v>2.1000000000000001E-2</v>
      </c>
      <c r="F39" s="58">
        <v>0.02</v>
      </c>
      <c r="G39" s="58" t="s">
        <v>644</v>
      </c>
      <c r="H39" s="59">
        <v>1500000</v>
      </c>
      <c r="I39" s="56" t="s">
        <v>16</v>
      </c>
      <c r="J39" s="52"/>
      <c r="K39" s="52"/>
    </row>
    <row r="40" spans="1:11" ht="14.25" customHeight="1" thickTop="1" thickBot="1" x14ac:dyDescent="0.3">
      <c r="A40" s="56" t="s">
        <v>423</v>
      </c>
      <c r="B40" s="56" t="s">
        <v>370</v>
      </c>
      <c r="C40" s="58">
        <v>2.3E-2</v>
      </c>
      <c r="D40" s="58">
        <v>2.3E-2</v>
      </c>
      <c r="E40" s="58">
        <v>2.3E-2</v>
      </c>
      <c r="F40" s="58">
        <v>2.3E-2</v>
      </c>
      <c r="G40" s="58" t="s">
        <v>645</v>
      </c>
      <c r="H40" s="59">
        <v>1530000</v>
      </c>
      <c r="I40" s="56" t="s">
        <v>16</v>
      </c>
      <c r="J40" s="52"/>
      <c r="K40" s="52"/>
    </row>
    <row r="41" spans="1:11" ht="10.5" customHeight="1" thickTop="1" thickBot="1" x14ac:dyDescent="0.3">
      <c r="A41" s="56" t="s">
        <v>646</v>
      </c>
      <c r="B41" s="57">
        <v>37043</v>
      </c>
      <c r="C41" s="58">
        <v>0.433</v>
      </c>
      <c r="D41" s="58">
        <v>0.44</v>
      </c>
      <c r="E41" s="58">
        <v>0.436</v>
      </c>
      <c r="F41" s="58">
        <v>0.433</v>
      </c>
      <c r="G41" s="58" t="s">
        <v>509</v>
      </c>
      <c r="H41" s="59">
        <v>600000</v>
      </c>
      <c r="I41" s="56" t="s">
        <v>16</v>
      </c>
      <c r="J41" s="52"/>
      <c r="K41" s="52"/>
    </row>
    <row r="42" spans="1:11" ht="14.25" customHeight="1" thickTop="1" thickBot="1" x14ac:dyDescent="0.3">
      <c r="A42" s="56" t="s">
        <v>647</v>
      </c>
      <c r="B42" s="56" t="s">
        <v>370</v>
      </c>
      <c r="C42" s="58">
        <v>0.48499999999999999</v>
      </c>
      <c r="D42" s="58">
        <v>0.48499999999999999</v>
      </c>
      <c r="E42" s="58">
        <v>0.48499999999999999</v>
      </c>
      <c r="F42" s="58">
        <v>0.48499999999999999</v>
      </c>
      <c r="G42" s="58" t="s">
        <v>648</v>
      </c>
      <c r="H42" s="59">
        <v>765000</v>
      </c>
      <c r="I42" s="56" t="s">
        <v>16</v>
      </c>
      <c r="J42" s="52"/>
      <c r="K42" s="52"/>
    </row>
    <row r="43" spans="1:11" ht="14.4" thickTop="1" thickBot="1" x14ac:dyDescent="0.3">
      <c r="A43" s="56" t="s">
        <v>649</v>
      </c>
      <c r="B43" s="56" t="s">
        <v>326</v>
      </c>
      <c r="C43" s="58">
        <v>1.56</v>
      </c>
      <c r="D43" s="58">
        <v>1.56</v>
      </c>
      <c r="E43" s="58">
        <v>1.56</v>
      </c>
      <c r="F43" s="58">
        <v>1.56</v>
      </c>
      <c r="G43" s="58" t="s">
        <v>518</v>
      </c>
      <c r="H43" s="59">
        <v>755000</v>
      </c>
      <c r="I43" s="56" t="s">
        <v>16</v>
      </c>
      <c r="J43" s="52"/>
      <c r="K43" s="52"/>
    </row>
    <row r="44" spans="1:11" ht="14.25" customHeight="1" thickTop="1" thickBot="1" x14ac:dyDescent="0.3">
      <c r="A44" s="56" t="s">
        <v>650</v>
      </c>
      <c r="B44" s="57">
        <v>37043</v>
      </c>
      <c r="C44" s="58">
        <v>-0.13500000000000001</v>
      </c>
      <c r="D44" s="58">
        <v>-0.13500000000000001</v>
      </c>
      <c r="E44" s="58">
        <v>-0.13500000000000001</v>
      </c>
      <c r="F44" s="58">
        <v>-0.13500000000000001</v>
      </c>
      <c r="G44" s="58" t="s">
        <v>651</v>
      </c>
      <c r="H44" s="59">
        <v>300000</v>
      </c>
      <c r="I44" s="56" t="s">
        <v>16</v>
      </c>
      <c r="J44" s="52"/>
      <c r="K44" s="52"/>
    </row>
    <row r="45" spans="1:11" ht="14.25" customHeight="1" thickTop="1" thickBot="1" x14ac:dyDescent="0.3">
      <c r="A45" s="56" t="s">
        <v>652</v>
      </c>
      <c r="B45" s="56" t="s">
        <v>370</v>
      </c>
      <c r="C45" s="58">
        <v>-0.13300000000000001</v>
      </c>
      <c r="D45" s="58">
        <v>-0.13300000000000001</v>
      </c>
      <c r="E45" s="58">
        <v>-0.13300000000000001</v>
      </c>
      <c r="F45" s="58">
        <v>-0.13300000000000001</v>
      </c>
      <c r="G45" s="58" t="s">
        <v>653</v>
      </c>
      <c r="H45" s="59">
        <v>765000</v>
      </c>
      <c r="I45" s="56" t="s">
        <v>16</v>
      </c>
      <c r="J45" s="52"/>
      <c r="K45" s="52"/>
    </row>
    <row r="46" spans="1:11" ht="14.4" thickTop="1" thickBot="1" x14ac:dyDescent="0.3">
      <c r="A46" s="56" t="s">
        <v>654</v>
      </c>
      <c r="B46" s="56" t="s">
        <v>326</v>
      </c>
      <c r="C46" s="58">
        <v>-0.1</v>
      </c>
      <c r="D46" s="58">
        <v>-0.1</v>
      </c>
      <c r="E46" s="58">
        <v>-0.1</v>
      </c>
      <c r="F46" s="58">
        <v>-0.1</v>
      </c>
      <c r="G46" s="58" t="s">
        <v>655</v>
      </c>
      <c r="H46" s="59">
        <v>1510000</v>
      </c>
      <c r="I46" s="56" t="s">
        <v>16</v>
      </c>
      <c r="J46" s="52"/>
      <c r="K46" s="52"/>
    </row>
    <row r="47" spans="1:11" ht="14.25" customHeight="1" thickTop="1" thickBot="1" x14ac:dyDescent="0.3">
      <c r="A47" s="56" t="s">
        <v>424</v>
      </c>
      <c r="B47" s="57">
        <v>37043</v>
      </c>
      <c r="C47" s="58">
        <v>-3.5000000000000003E-2</v>
      </c>
      <c r="D47" s="58">
        <v>-3.5000000000000003E-2</v>
      </c>
      <c r="E47" s="58">
        <v>-3.5000000000000003E-2</v>
      </c>
      <c r="F47" s="58">
        <v>-3.5000000000000003E-2</v>
      </c>
      <c r="G47" s="58" t="s">
        <v>656</v>
      </c>
      <c r="H47" s="59">
        <v>600000</v>
      </c>
      <c r="I47" s="56" t="s">
        <v>16</v>
      </c>
      <c r="J47" s="52"/>
      <c r="K47" s="52"/>
    </row>
    <row r="48" spans="1:11" ht="14.4" thickTop="1" thickBot="1" x14ac:dyDescent="0.3">
      <c r="A48" s="56" t="s">
        <v>425</v>
      </c>
      <c r="B48" s="56" t="s">
        <v>370</v>
      </c>
      <c r="C48" s="58">
        <v>0.04</v>
      </c>
      <c r="D48" s="58">
        <v>0.04</v>
      </c>
      <c r="E48" s="58">
        <v>0.04</v>
      </c>
      <c r="F48" s="58">
        <v>0.04</v>
      </c>
      <c r="G48" s="58" t="s">
        <v>657</v>
      </c>
      <c r="H48" s="59">
        <v>1530000</v>
      </c>
      <c r="I48" s="56" t="s">
        <v>16</v>
      </c>
      <c r="J48" s="52"/>
      <c r="K48" s="52"/>
    </row>
    <row r="49" spans="1:11" ht="14.25" customHeight="1" thickTop="1" thickBot="1" x14ac:dyDescent="0.3">
      <c r="A49" s="56" t="s">
        <v>658</v>
      </c>
      <c r="B49" s="56" t="s">
        <v>326</v>
      </c>
      <c r="C49" s="58">
        <v>5.2999999999999999E-2</v>
      </c>
      <c r="D49" s="58">
        <v>5.2999999999999999E-2</v>
      </c>
      <c r="E49" s="58">
        <v>5.2999999999999999E-2</v>
      </c>
      <c r="F49" s="58">
        <v>5.2999999999999999E-2</v>
      </c>
      <c r="G49" s="58" t="s">
        <v>548</v>
      </c>
      <c r="H49" s="59">
        <v>1510000</v>
      </c>
      <c r="I49" s="56" t="s">
        <v>16</v>
      </c>
      <c r="J49" s="52"/>
      <c r="K49" s="52"/>
    </row>
    <row r="50" spans="1:11" ht="14.4" thickTop="1" thickBot="1" x14ac:dyDescent="0.3">
      <c r="A50" s="201" t="s">
        <v>350</v>
      </c>
      <c r="B50" s="202"/>
      <c r="C50" s="202"/>
      <c r="D50" s="202"/>
      <c r="E50" s="202"/>
      <c r="F50" s="202"/>
      <c r="G50" s="202"/>
      <c r="H50" s="202"/>
      <c r="I50" s="203"/>
      <c r="J50" s="52"/>
      <c r="K50" s="52"/>
    </row>
    <row r="51" spans="1:11" ht="14.25" customHeight="1" thickTop="1" thickBot="1" x14ac:dyDescent="0.3">
      <c r="A51" s="56" t="s">
        <v>659</v>
      </c>
      <c r="B51" s="57">
        <v>37043</v>
      </c>
      <c r="C51" s="58">
        <v>0.105</v>
      </c>
      <c r="D51" s="58">
        <v>0.105</v>
      </c>
      <c r="E51" s="58">
        <v>0.105</v>
      </c>
      <c r="F51" s="58">
        <v>0.105</v>
      </c>
      <c r="G51" s="58" t="s">
        <v>660</v>
      </c>
      <c r="H51" s="59">
        <v>300000</v>
      </c>
      <c r="I51" s="56" t="s">
        <v>16</v>
      </c>
      <c r="J51" s="52"/>
      <c r="K51" s="52"/>
    </row>
    <row r="52" spans="1:11" ht="14.4" thickTop="1" thickBot="1" x14ac:dyDescent="0.3">
      <c r="A52" s="56" t="s">
        <v>396</v>
      </c>
      <c r="B52" s="56" t="s">
        <v>370</v>
      </c>
      <c r="C52" s="58">
        <v>0.105</v>
      </c>
      <c r="D52" s="58">
        <v>0.108</v>
      </c>
      <c r="E52" s="58">
        <v>0.106</v>
      </c>
      <c r="F52" s="58">
        <v>0.105</v>
      </c>
      <c r="G52" s="58" t="s">
        <v>592</v>
      </c>
      <c r="H52" s="59">
        <v>3060000</v>
      </c>
      <c r="I52" s="56" t="s">
        <v>16</v>
      </c>
      <c r="J52" s="52"/>
      <c r="K52" s="52"/>
    </row>
    <row r="53" spans="1:11" ht="14.4" thickTop="1" thickBot="1" x14ac:dyDescent="0.3">
      <c r="A53" s="201" t="s">
        <v>329</v>
      </c>
      <c r="B53" s="202"/>
      <c r="C53" s="202"/>
      <c r="D53" s="202"/>
      <c r="E53" s="202"/>
      <c r="F53" s="202"/>
      <c r="G53" s="202"/>
      <c r="H53" s="202"/>
      <c r="I53" s="203"/>
      <c r="J53" s="52"/>
      <c r="K53" s="52"/>
    </row>
    <row r="54" spans="1:11" ht="14.4" thickTop="1" thickBot="1" x14ac:dyDescent="0.3">
      <c r="A54" s="56" t="s">
        <v>661</v>
      </c>
      <c r="B54" s="56" t="s">
        <v>547</v>
      </c>
      <c r="C54" s="58">
        <v>4.74</v>
      </c>
      <c r="D54" s="58">
        <v>4.75</v>
      </c>
      <c r="E54" s="58">
        <v>4.7469999999999999</v>
      </c>
      <c r="F54" s="58">
        <v>4.75</v>
      </c>
      <c r="G54" s="58" t="s">
        <v>662</v>
      </c>
      <c r="H54" s="59">
        <v>465000</v>
      </c>
      <c r="I54" s="56" t="s">
        <v>16</v>
      </c>
      <c r="J54" s="52"/>
      <c r="K54" s="52"/>
    </row>
    <row r="55" spans="1:11" ht="14.25" customHeight="1" thickTop="1" thickBot="1" x14ac:dyDescent="0.3">
      <c r="A55" s="56" t="s">
        <v>663</v>
      </c>
      <c r="B55" s="56" t="s">
        <v>547</v>
      </c>
      <c r="C55" s="58">
        <v>4.71</v>
      </c>
      <c r="D55" s="58">
        <v>4.71</v>
      </c>
      <c r="E55" s="58">
        <v>4.71</v>
      </c>
      <c r="F55" s="58">
        <v>4.71</v>
      </c>
      <c r="G55" s="58" t="s">
        <v>664</v>
      </c>
      <c r="H55" s="59">
        <v>600000</v>
      </c>
      <c r="I55" s="56" t="s">
        <v>16</v>
      </c>
      <c r="J55" s="52"/>
      <c r="K55" s="52"/>
    </row>
    <row r="56" spans="1:11" ht="14.4" thickTop="1" thickBot="1" x14ac:dyDescent="0.3">
      <c r="A56" s="56" t="s">
        <v>665</v>
      </c>
      <c r="B56" s="56" t="s">
        <v>547</v>
      </c>
      <c r="C56" s="58">
        <v>4.2679999999999998</v>
      </c>
      <c r="D56" s="58">
        <v>4.2679999999999998</v>
      </c>
      <c r="E56" s="58">
        <v>4.2679999999999998</v>
      </c>
      <c r="F56" s="58">
        <v>4.2679999999999998</v>
      </c>
      <c r="G56" s="58" t="s">
        <v>666</v>
      </c>
      <c r="H56" s="59">
        <v>155000</v>
      </c>
      <c r="I56" s="56" t="s">
        <v>16</v>
      </c>
      <c r="J56" s="52"/>
      <c r="K56" s="52"/>
    </row>
    <row r="57" spans="1:11" ht="14.4" thickTop="1" thickBot="1" x14ac:dyDescent="0.3">
      <c r="A57" s="56" t="s">
        <v>667</v>
      </c>
      <c r="B57" s="56" t="s">
        <v>547</v>
      </c>
      <c r="C57" s="58">
        <v>14.45</v>
      </c>
      <c r="D57" s="58">
        <v>14.55</v>
      </c>
      <c r="E57" s="58">
        <v>14.5</v>
      </c>
      <c r="F57" s="58">
        <v>14.45</v>
      </c>
      <c r="G57" s="58" t="s">
        <v>668</v>
      </c>
      <c r="H57" s="59">
        <v>300000</v>
      </c>
      <c r="I57" s="56" t="s">
        <v>16</v>
      </c>
    </row>
    <row r="58" spans="1:11" ht="14.4" thickTop="1" thickBot="1" x14ac:dyDescent="0.3">
      <c r="A58" s="201" t="s">
        <v>330</v>
      </c>
      <c r="B58" s="202"/>
      <c r="C58" s="202"/>
      <c r="D58" s="202"/>
      <c r="E58" s="202"/>
      <c r="F58" s="202"/>
      <c r="G58" s="202"/>
      <c r="H58" s="202"/>
      <c r="I58" s="203"/>
    </row>
    <row r="59" spans="1:11" ht="14.25" customHeight="1" thickTop="1" thickBot="1" x14ac:dyDescent="0.3">
      <c r="A59" s="56" t="s">
        <v>331</v>
      </c>
      <c r="B59" s="57">
        <v>37043</v>
      </c>
      <c r="C59" s="58">
        <v>4.6749999999999998</v>
      </c>
      <c r="D59" s="58">
        <v>4.7930000000000001</v>
      </c>
      <c r="E59" s="58">
        <v>4.7450000000000001</v>
      </c>
      <c r="F59" s="58">
        <v>4.6950000000000003</v>
      </c>
      <c r="G59" s="58" t="s">
        <v>622</v>
      </c>
      <c r="H59" s="59">
        <v>11775000</v>
      </c>
      <c r="I59" s="56" t="s">
        <v>16</v>
      </c>
    </row>
    <row r="60" spans="1:11" ht="14.4" thickTop="1" thickBot="1" x14ac:dyDescent="0.3">
      <c r="A60" s="56" t="s">
        <v>669</v>
      </c>
      <c r="B60" s="57">
        <v>37073</v>
      </c>
      <c r="C60" s="58">
        <v>4.7699999999999996</v>
      </c>
      <c r="D60" s="58">
        <v>4.78</v>
      </c>
      <c r="E60" s="58">
        <v>4.7729999999999997</v>
      </c>
      <c r="F60" s="58">
        <v>4.7699999999999996</v>
      </c>
      <c r="G60" s="58" t="s">
        <v>622</v>
      </c>
      <c r="H60" s="59">
        <v>542500</v>
      </c>
      <c r="I60" s="56" t="s">
        <v>16</v>
      </c>
    </row>
    <row r="61" spans="1:11" ht="14.4" thickTop="1" thickBot="1" x14ac:dyDescent="0.3">
      <c r="A61" s="56" t="s">
        <v>426</v>
      </c>
      <c r="B61" s="56" t="s">
        <v>370</v>
      </c>
      <c r="C61" s="58">
        <v>4.82</v>
      </c>
      <c r="D61" s="58">
        <v>4.8899999999999997</v>
      </c>
      <c r="E61" s="58">
        <v>4.8499999999999996</v>
      </c>
      <c r="F61" s="58">
        <v>4.82</v>
      </c>
      <c r="G61" s="58" t="s">
        <v>447</v>
      </c>
      <c r="H61" s="59">
        <v>7650000</v>
      </c>
      <c r="I61" s="56" t="s">
        <v>16</v>
      </c>
    </row>
    <row r="62" spans="1:11" ht="14.4" thickTop="1" thickBot="1" x14ac:dyDescent="0.3">
      <c r="A62" s="56" t="s">
        <v>670</v>
      </c>
      <c r="B62" s="57">
        <v>36893</v>
      </c>
      <c r="C62" s="58">
        <v>5.2949999999999999</v>
      </c>
      <c r="D62" s="58">
        <v>5.2949999999999999</v>
      </c>
      <c r="E62" s="58">
        <v>5.2949999999999999</v>
      </c>
      <c r="F62" s="58">
        <v>5.2949999999999999</v>
      </c>
      <c r="G62" s="58" t="s">
        <v>671</v>
      </c>
      <c r="H62" s="59">
        <v>77500</v>
      </c>
      <c r="I62" s="56" t="s">
        <v>16</v>
      </c>
    </row>
    <row r="63" spans="1:11" ht="14.4" thickTop="1" thickBot="1" x14ac:dyDescent="0.3">
      <c r="A63" s="56" t="s">
        <v>332</v>
      </c>
      <c r="B63" s="56" t="s">
        <v>326</v>
      </c>
      <c r="C63" s="58">
        <v>5.15</v>
      </c>
      <c r="D63" s="58">
        <v>5.2</v>
      </c>
      <c r="E63" s="58">
        <v>5.173</v>
      </c>
      <c r="F63" s="58">
        <v>5.15</v>
      </c>
      <c r="G63" s="58" t="s">
        <v>622</v>
      </c>
      <c r="H63" s="59">
        <v>5285000</v>
      </c>
      <c r="I63" s="56" t="s">
        <v>16</v>
      </c>
      <c r="J63" s="52"/>
      <c r="K63" s="52"/>
    </row>
    <row r="64" spans="1:11" ht="14.4" thickTop="1" thickBot="1" x14ac:dyDescent="0.3">
      <c r="A64" s="56" t="s">
        <v>672</v>
      </c>
      <c r="B64" s="56" t="s">
        <v>613</v>
      </c>
      <c r="C64" s="58">
        <v>4.54</v>
      </c>
      <c r="D64" s="58">
        <v>4.54</v>
      </c>
      <c r="E64" s="58">
        <v>4.54</v>
      </c>
      <c r="F64" s="58">
        <v>4.54</v>
      </c>
      <c r="G64" s="58" t="s">
        <v>673</v>
      </c>
      <c r="H64" s="59">
        <v>1070000</v>
      </c>
      <c r="I64" s="56" t="s">
        <v>16</v>
      </c>
      <c r="J64" s="52"/>
      <c r="K64" s="52"/>
    </row>
    <row r="65" spans="1:11" ht="13.8" thickTop="1" x14ac:dyDescent="0.25">
      <c r="A65" s="52"/>
      <c r="B65" s="52"/>
      <c r="C65" s="52"/>
      <c r="D65" s="52"/>
      <c r="E65" s="52"/>
      <c r="F65" s="52"/>
      <c r="G65" s="52"/>
      <c r="H65" s="52"/>
      <c r="I65" s="52"/>
      <c r="J65" s="52"/>
      <c r="K65" s="52"/>
    </row>
    <row r="66" spans="1:11" x14ac:dyDescent="0.25">
      <c r="A66" s="52"/>
      <c r="B66" s="52"/>
      <c r="C66" s="52"/>
      <c r="D66" s="52"/>
      <c r="E66" s="52"/>
      <c r="F66" s="52"/>
      <c r="G66" s="52"/>
      <c r="H66" s="52"/>
      <c r="I66" s="52"/>
      <c r="J66" s="52"/>
      <c r="K66" s="52"/>
    </row>
    <row r="67" spans="1:11" x14ac:dyDescent="0.25">
      <c r="A67" s="52"/>
      <c r="B67" s="52"/>
      <c r="C67" s="52"/>
      <c r="D67" s="52"/>
      <c r="E67" s="52"/>
      <c r="F67" s="52"/>
      <c r="G67" s="52"/>
      <c r="H67" s="52"/>
      <c r="I67" s="52"/>
      <c r="J67" s="52"/>
      <c r="K67" s="52"/>
    </row>
    <row r="68" spans="1:11" x14ac:dyDescent="0.25">
      <c r="A68" s="52"/>
      <c r="B68" s="52"/>
      <c r="C68" s="52"/>
      <c r="D68" s="52"/>
      <c r="E68" s="52"/>
      <c r="F68" s="52"/>
      <c r="G68" s="52"/>
      <c r="H68" s="52"/>
      <c r="I68" s="52"/>
      <c r="J68" s="52"/>
      <c r="K68" s="52"/>
    </row>
    <row r="69" spans="1:11" x14ac:dyDescent="0.25">
      <c r="A69" s="52"/>
      <c r="B69" s="52"/>
      <c r="C69" s="52"/>
      <c r="D69" s="52"/>
      <c r="E69" s="52"/>
      <c r="F69" s="52"/>
      <c r="G69" s="52"/>
      <c r="H69" s="52"/>
      <c r="I69" s="52"/>
      <c r="J69" s="52"/>
      <c r="K69" s="52"/>
    </row>
    <row r="70" spans="1:11" x14ac:dyDescent="0.25">
      <c r="A70" s="52"/>
      <c r="B70" s="52"/>
      <c r="C70" s="52"/>
      <c r="D70" s="52"/>
      <c r="E70" s="52"/>
      <c r="F70" s="52"/>
      <c r="G70" s="52"/>
      <c r="H70" s="52"/>
      <c r="I70" s="52"/>
      <c r="J70" s="52"/>
      <c r="K70" s="52"/>
    </row>
    <row r="71" spans="1:11" x14ac:dyDescent="0.25">
      <c r="A71" s="52"/>
      <c r="B71" s="52"/>
      <c r="C71" s="52"/>
      <c r="D71" s="52"/>
      <c r="E71" s="52"/>
      <c r="F71" s="52"/>
      <c r="G71" s="52"/>
      <c r="H71" s="52"/>
      <c r="I71" s="52"/>
      <c r="J71" s="52"/>
      <c r="K71" s="52"/>
    </row>
    <row r="72" spans="1:11" x14ac:dyDescent="0.25">
      <c r="A72" s="52"/>
      <c r="B72" s="52"/>
      <c r="C72" s="52"/>
      <c r="D72" s="52"/>
      <c r="E72" s="52"/>
      <c r="F72" s="52"/>
      <c r="G72" s="52"/>
      <c r="H72" s="52"/>
      <c r="I72" s="52"/>
      <c r="J72" s="52"/>
      <c r="K72" s="52"/>
    </row>
    <row r="73" spans="1:11" x14ac:dyDescent="0.25">
      <c r="A73" s="52"/>
      <c r="B73" s="52"/>
      <c r="C73" s="52"/>
      <c r="D73" s="52"/>
      <c r="E73" s="52"/>
      <c r="F73" s="52"/>
      <c r="G73" s="52"/>
      <c r="H73" s="52"/>
      <c r="I73" s="52"/>
      <c r="J73" s="52"/>
      <c r="K73" s="52"/>
    </row>
    <row r="74" spans="1:11" x14ac:dyDescent="0.25">
      <c r="A74" s="52"/>
      <c r="B74" s="52"/>
      <c r="C74" s="52"/>
      <c r="D74" s="52"/>
      <c r="E74" s="52"/>
      <c r="F74" s="52"/>
      <c r="G74" s="52"/>
      <c r="H74" s="52"/>
      <c r="I74" s="52"/>
      <c r="J74" s="52"/>
      <c r="K74" s="52"/>
    </row>
    <row r="75" spans="1:11" x14ac:dyDescent="0.25">
      <c r="A75" s="52"/>
      <c r="B75" s="52"/>
      <c r="C75" s="52"/>
      <c r="D75" s="52"/>
      <c r="E75" s="52"/>
      <c r="F75" s="52"/>
      <c r="G75" s="52"/>
      <c r="H75" s="52"/>
      <c r="I75" s="52"/>
      <c r="J75" s="52"/>
      <c r="K75" s="52"/>
    </row>
    <row r="76" spans="1:11" x14ac:dyDescent="0.25">
      <c r="A76" s="52"/>
      <c r="B76" s="52"/>
      <c r="C76" s="52"/>
      <c r="D76" s="52"/>
      <c r="E76" s="52"/>
      <c r="F76" s="52"/>
      <c r="G76" s="52"/>
      <c r="H76" s="52"/>
      <c r="I76" s="52"/>
      <c r="J76" s="52"/>
      <c r="K76" s="52"/>
    </row>
    <row r="77" spans="1:11" x14ac:dyDescent="0.25">
      <c r="A77" s="52"/>
      <c r="B77" s="52"/>
      <c r="C77" s="52"/>
      <c r="D77" s="52"/>
      <c r="E77" s="52"/>
      <c r="F77" s="52"/>
      <c r="G77" s="52"/>
      <c r="H77" s="52"/>
      <c r="I77" s="52"/>
      <c r="J77" s="52"/>
      <c r="K77" s="52"/>
    </row>
    <row r="78" spans="1:11" x14ac:dyDescent="0.25">
      <c r="A78" s="52"/>
      <c r="B78" s="52"/>
      <c r="C78" s="52"/>
      <c r="D78" s="52"/>
      <c r="E78" s="52"/>
      <c r="F78" s="52"/>
      <c r="G78" s="52"/>
      <c r="H78" s="52"/>
      <c r="I78" s="52"/>
      <c r="J78" s="52"/>
      <c r="K78" s="52"/>
    </row>
    <row r="79" spans="1:11" x14ac:dyDescent="0.25">
      <c r="A79" s="52"/>
      <c r="B79" s="52"/>
      <c r="C79" s="52"/>
      <c r="D79" s="52"/>
      <c r="E79" s="52"/>
      <c r="F79" s="52"/>
      <c r="G79" s="52"/>
      <c r="H79" s="52"/>
      <c r="I79" s="52"/>
      <c r="J79" s="52"/>
      <c r="K79" s="52"/>
    </row>
    <row r="80" spans="1:11" x14ac:dyDescent="0.25">
      <c r="A80" s="52"/>
      <c r="B80" s="52"/>
      <c r="C80" s="52"/>
      <c r="D80" s="52"/>
      <c r="E80" s="52"/>
      <c r="F80" s="52"/>
      <c r="G80" s="52"/>
      <c r="H80" s="52"/>
      <c r="I80" s="52"/>
      <c r="J80" s="52"/>
      <c r="K80" s="52"/>
    </row>
    <row r="81" spans="1:11" x14ac:dyDescent="0.25">
      <c r="A81" s="52"/>
      <c r="B81" s="52"/>
      <c r="C81" s="52"/>
      <c r="D81" s="52"/>
      <c r="E81" s="52"/>
      <c r="F81" s="52"/>
      <c r="G81" s="52"/>
      <c r="H81" s="52"/>
      <c r="I81" s="52"/>
      <c r="J81" s="52"/>
      <c r="K81" s="52"/>
    </row>
    <row r="82" spans="1:11" x14ac:dyDescent="0.25">
      <c r="A82" s="52"/>
      <c r="B82" s="52"/>
      <c r="C82" s="52"/>
      <c r="D82" s="52"/>
      <c r="E82" s="52"/>
      <c r="F82" s="52"/>
      <c r="G82" s="52"/>
      <c r="H82" s="52"/>
      <c r="I82" s="52"/>
      <c r="J82" s="52"/>
      <c r="K82" s="52"/>
    </row>
    <row r="83" spans="1:11" x14ac:dyDescent="0.25">
      <c r="A83" s="52"/>
      <c r="B83" s="52"/>
      <c r="C83" s="52"/>
      <c r="D83" s="52"/>
      <c r="E83" s="52"/>
      <c r="F83" s="52"/>
      <c r="G83" s="52"/>
      <c r="H83" s="52"/>
      <c r="I83" s="52"/>
      <c r="J83" s="52"/>
      <c r="K83" s="52"/>
    </row>
    <row r="84" spans="1:11" x14ac:dyDescent="0.25">
      <c r="A84" s="52"/>
      <c r="B84" s="52"/>
      <c r="C84" s="52"/>
      <c r="D84" s="52"/>
      <c r="E84" s="52"/>
      <c r="F84" s="52"/>
      <c r="G84" s="52"/>
      <c r="H84" s="52"/>
      <c r="I84" s="52"/>
      <c r="J84" s="52"/>
      <c r="K84" s="52"/>
    </row>
    <row r="85" spans="1:11" x14ac:dyDescent="0.25">
      <c r="A85" s="52"/>
      <c r="B85" s="52"/>
      <c r="C85" s="52"/>
      <c r="D85" s="52"/>
      <c r="E85" s="52"/>
      <c r="F85" s="52"/>
      <c r="G85" s="52"/>
      <c r="H85" s="52"/>
      <c r="I85" s="52"/>
      <c r="J85" s="52"/>
      <c r="K85" s="52"/>
    </row>
    <row r="86" spans="1:11" x14ac:dyDescent="0.25">
      <c r="A86" s="52"/>
      <c r="B86" s="52"/>
      <c r="C86" s="52"/>
      <c r="D86" s="52"/>
      <c r="E86" s="52"/>
      <c r="F86" s="52"/>
      <c r="G86" s="52"/>
      <c r="H86" s="52"/>
      <c r="I86" s="52"/>
      <c r="J86" s="52"/>
      <c r="K86" s="52"/>
    </row>
    <row r="87" spans="1:11" x14ac:dyDescent="0.25">
      <c r="A87" s="52"/>
      <c r="B87" s="52"/>
      <c r="C87" s="52"/>
      <c r="D87" s="52"/>
      <c r="E87" s="52"/>
      <c r="F87" s="52"/>
      <c r="G87" s="52"/>
      <c r="H87" s="52"/>
      <c r="I87" s="52"/>
      <c r="J87" s="52"/>
      <c r="K87" s="52"/>
    </row>
    <row r="88" spans="1:11" x14ac:dyDescent="0.25">
      <c r="A88" s="52"/>
      <c r="B88" s="52"/>
      <c r="C88" s="52"/>
      <c r="D88" s="52"/>
      <c r="E88" s="52"/>
      <c r="F88" s="52"/>
      <c r="G88" s="52"/>
      <c r="H88" s="52"/>
      <c r="I88" s="52"/>
      <c r="J88" s="52"/>
      <c r="K88" s="52"/>
    </row>
    <row r="89" spans="1:11" x14ac:dyDescent="0.25">
      <c r="A89" s="52"/>
      <c r="B89" s="52"/>
      <c r="C89" s="52"/>
      <c r="D89" s="52"/>
      <c r="E89" s="52"/>
      <c r="F89" s="52"/>
      <c r="G89" s="52"/>
      <c r="H89" s="52"/>
      <c r="I89" s="52"/>
      <c r="J89" s="52"/>
      <c r="K89" s="52"/>
    </row>
    <row r="90" spans="1:11" x14ac:dyDescent="0.25">
      <c r="A90" s="52"/>
      <c r="B90" s="52"/>
      <c r="C90" s="52"/>
      <c r="D90" s="52"/>
      <c r="E90" s="52"/>
      <c r="F90" s="52"/>
      <c r="G90" s="52"/>
      <c r="H90" s="52"/>
      <c r="I90" s="52"/>
      <c r="J90" s="52"/>
      <c r="K90" s="52"/>
    </row>
    <row r="91" spans="1:11" x14ac:dyDescent="0.25">
      <c r="A91" s="52"/>
      <c r="B91" s="52"/>
      <c r="C91" s="52"/>
      <c r="D91" s="52"/>
      <c r="E91" s="52"/>
      <c r="F91" s="52"/>
      <c r="G91" s="52"/>
      <c r="H91" s="52"/>
      <c r="I91" s="52"/>
      <c r="J91" s="52"/>
      <c r="K91" s="52"/>
    </row>
    <row r="92" spans="1:11" x14ac:dyDescent="0.25">
      <c r="A92" s="52"/>
      <c r="B92" s="52"/>
      <c r="C92" s="52"/>
      <c r="D92" s="52"/>
      <c r="E92" s="52"/>
      <c r="F92" s="52"/>
      <c r="G92" s="52"/>
      <c r="H92" s="52"/>
      <c r="I92" s="52"/>
      <c r="J92" s="52"/>
      <c r="K92" s="52"/>
    </row>
    <row r="93" spans="1:11" x14ac:dyDescent="0.25">
      <c r="A93" s="52"/>
      <c r="B93" s="52"/>
      <c r="C93" s="52"/>
      <c r="D93" s="52"/>
      <c r="E93" s="52"/>
      <c r="F93" s="52"/>
      <c r="G93" s="52"/>
      <c r="H93" s="52"/>
      <c r="I93" s="52"/>
      <c r="J93" s="52"/>
      <c r="K93" s="52"/>
    </row>
    <row r="94" spans="1:11" x14ac:dyDescent="0.25">
      <c r="A94" s="52"/>
      <c r="B94" s="52"/>
      <c r="C94" s="52"/>
      <c r="D94" s="52"/>
      <c r="E94" s="52"/>
      <c r="F94" s="52"/>
      <c r="G94" s="52"/>
      <c r="H94" s="52"/>
      <c r="I94" s="52"/>
      <c r="J94" s="52"/>
      <c r="K94" s="52"/>
    </row>
    <row r="95" spans="1:11" x14ac:dyDescent="0.25">
      <c r="A95" s="52"/>
      <c r="B95" s="52"/>
      <c r="C95" s="52"/>
      <c r="D95" s="52"/>
      <c r="E95" s="52"/>
      <c r="F95" s="52"/>
      <c r="G95" s="52"/>
      <c r="H95" s="52"/>
      <c r="I95" s="52"/>
      <c r="J95" s="52"/>
      <c r="K95" s="52"/>
    </row>
    <row r="96" spans="1:11" x14ac:dyDescent="0.25">
      <c r="A96" s="52"/>
      <c r="B96" s="52"/>
      <c r="C96" s="52"/>
      <c r="D96" s="52"/>
      <c r="E96" s="52"/>
      <c r="F96" s="52"/>
      <c r="G96" s="52"/>
      <c r="H96" s="52"/>
      <c r="I96" s="52"/>
      <c r="J96" s="52"/>
      <c r="K96" s="52"/>
    </row>
    <row r="97" spans="1:11" x14ac:dyDescent="0.25">
      <c r="A97" s="52"/>
      <c r="B97" s="52"/>
      <c r="C97" s="52"/>
      <c r="D97" s="52"/>
      <c r="E97" s="52"/>
      <c r="F97" s="52"/>
      <c r="G97" s="52"/>
      <c r="H97" s="52"/>
      <c r="I97" s="52"/>
      <c r="J97" s="52"/>
      <c r="K97" s="52"/>
    </row>
    <row r="98" spans="1:11" x14ac:dyDescent="0.25">
      <c r="A98" s="52"/>
      <c r="B98" s="52"/>
      <c r="C98" s="52"/>
      <c r="D98" s="52"/>
      <c r="E98" s="52"/>
      <c r="F98" s="52"/>
      <c r="G98" s="52"/>
      <c r="H98" s="52"/>
      <c r="I98" s="52"/>
      <c r="J98" s="52"/>
      <c r="K98" s="52"/>
    </row>
    <row r="99" spans="1:11" x14ac:dyDescent="0.25">
      <c r="A99" s="52"/>
      <c r="B99" s="52"/>
      <c r="C99" s="52"/>
      <c r="D99" s="52"/>
      <c r="E99" s="52"/>
      <c r="F99" s="52"/>
      <c r="G99" s="52"/>
      <c r="H99" s="52"/>
      <c r="I99" s="52"/>
      <c r="J99" s="52"/>
      <c r="K99" s="52"/>
    </row>
    <row r="100" spans="1:11" x14ac:dyDescent="0.25">
      <c r="A100" s="52"/>
      <c r="B100" s="52"/>
      <c r="C100" s="52"/>
      <c r="D100" s="52"/>
      <c r="E100" s="52"/>
      <c r="F100" s="52"/>
      <c r="G100" s="52"/>
      <c r="H100" s="52"/>
      <c r="I100" s="52"/>
      <c r="J100" s="52"/>
      <c r="K100" s="52"/>
    </row>
    <row r="101" spans="1:11" x14ac:dyDescent="0.25">
      <c r="A101" s="52"/>
      <c r="B101" s="52"/>
      <c r="C101" s="52"/>
      <c r="D101" s="52"/>
      <c r="E101" s="52"/>
      <c r="F101" s="52"/>
      <c r="G101" s="52"/>
      <c r="H101" s="52"/>
      <c r="I101" s="52"/>
      <c r="J101" s="52"/>
      <c r="K101" s="52"/>
    </row>
    <row r="102" spans="1:11" x14ac:dyDescent="0.25">
      <c r="A102" s="52"/>
      <c r="B102" s="52"/>
      <c r="C102" s="52"/>
      <c r="D102" s="52"/>
      <c r="E102" s="52"/>
      <c r="F102" s="52"/>
      <c r="G102" s="52"/>
      <c r="H102" s="52"/>
      <c r="I102" s="52"/>
      <c r="J102" s="52"/>
      <c r="K102" s="52"/>
    </row>
    <row r="103" spans="1:11" x14ac:dyDescent="0.25">
      <c r="A103" s="52"/>
      <c r="B103" s="52"/>
      <c r="C103" s="52"/>
      <c r="D103" s="52"/>
      <c r="E103" s="52"/>
      <c r="F103" s="52"/>
      <c r="G103" s="52"/>
      <c r="H103" s="52"/>
      <c r="I103" s="52"/>
      <c r="J103" s="52"/>
      <c r="K103" s="52"/>
    </row>
    <row r="104" spans="1:11" x14ac:dyDescent="0.25">
      <c r="A104" s="52"/>
      <c r="B104" s="52"/>
      <c r="C104" s="52"/>
      <c r="D104" s="52"/>
      <c r="E104" s="52"/>
      <c r="F104" s="52"/>
      <c r="G104" s="52"/>
      <c r="H104" s="52"/>
      <c r="I104" s="52"/>
      <c r="J104" s="52"/>
      <c r="K104" s="52"/>
    </row>
    <row r="105" spans="1:11" x14ac:dyDescent="0.25">
      <c r="A105" s="52"/>
      <c r="B105" s="52"/>
      <c r="C105" s="52"/>
      <c r="D105" s="52"/>
      <c r="E105" s="52"/>
      <c r="F105" s="52"/>
      <c r="G105" s="52"/>
      <c r="H105" s="52"/>
      <c r="I105" s="52"/>
      <c r="J105" s="52"/>
      <c r="K105" s="52"/>
    </row>
    <row r="106" spans="1:11" x14ac:dyDescent="0.25">
      <c r="A106" s="52"/>
      <c r="B106" s="52"/>
      <c r="C106" s="52"/>
      <c r="D106" s="52"/>
      <c r="E106" s="52"/>
      <c r="F106" s="52"/>
      <c r="G106" s="52"/>
      <c r="H106" s="52"/>
      <c r="I106" s="52"/>
      <c r="J106" s="52"/>
      <c r="K106" s="52"/>
    </row>
    <row r="107" spans="1:11" x14ac:dyDescent="0.25">
      <c r="A107" s="52"/>
      <c r="B107" s="52"/>
      <c r="C107" s="52"/>
      <c r="D107" s="52"/>
      <c r="E107" s="52"/>
      <c r="F107" s="52"/>
      <c r="G107" s="52"/>
      <c r="H107" s="52"/>
      <c r="I107" s="52"/>
      <c r="J107" s="52"/>
      <c r="K107" s="52"/>
    </row>
    <row r="108" spans="1:11" x14ac:dyDescent="0.25">
      <c r="A108" s="52"/>
      <c r="B108" s="52"/>
      <c r="C108" s="52"/>
      <c r="D108" s="52"/>
      <c r="E108" s="52"/>
      <c r="F108" s="52"/>
      <c r="G108" s="52"/>
      <c r="H108" s="52"/>
      <c r="I108" s="52"/>
      <c r="J108" s="52"/>
      <c r="K108" s="52"/>
    </row>
    <row r="109" spans="1:11" x14ac:dyDescent="0.25">
      <c r="A109" s="52"/>
      <c r="B109" s="52"/>
      <c r="C109" s="52"/>
      <c r="D109" s="52"/>
      <c r="E109" s="52"/>
      <c r="F109" s="52"/>
      <c r="G109" s="52"/>
      <c r="H109" s="52"/>
      <c r="I109" s="52"/>
      <c r="J109" s="52"/>
      <c r="K109" s="52"/>
    </row>
    <row r="110" spans="1:11" x14ac:dyDescent="0.25">
      <c r="A110" s="52"/>
      <c r="B110" s="52"/>
      <c r="C110" s="52"/>
      <c r="D110" s="52"/>
      <c r="E110" s="52"/>
      <c r="F110" s="52"/>
      <c r="G110" s="52"/>
      <c r="H110" s="52"/>
      <c r="I110" s="52"/>
      <c r="J110" s="52"/>
      <c r="K110" s="52"/>
    </row>
    <row r="111" spans="1:11" x14ac:dyDescent="0.25">
      <c r="A111" s="52"/>
      <c r="B111" s="52"/>
      <c r="C111" s="52"/>
      <c r="D111" s="52"/>
      <c r="E111" s="52"/>
      <c r="F111" s="52"/>
      <c r="G111" s="52"/>
      <c r="H111" s="52"/>
      <c r="I111" s="52"/>
      <c r="J111" s="52"/>
      <c r="K111" s="52"/>
    </row>
    <row r="112" spans="1:11" x14ac:dyDescent="0.25">
      <c r="A112" s="52"/>
      <c r="B112" s="52"/>
      <c r="C112" s="52"/>
      <c r="D112" s="52"/>
      <c r="E112" s="52"/>
      <c r="F112" s="52"/>
      <c r="G112" s="52"/>
      <c r="H112" s="52"/>
      <c r="I112" s="52"/>
      <c r="J112" s="52"/>
      <c r="K112" s="52"/>
    </row>
    <row r="113" spans="1:11" x14ac:dyDescent="0.25">
      <c r="A113" s="52"/>
      <c r="B113" s="52"/>
      <c r="C113" s="52"/>
      <c r="D113" s="52"/>
      <c r="E113" s="52"/>
      <c r="F113" s="52"/>
      <c r="G113" s="52"/>
      <c r="H113" s="52"/>
      <c r="I113" s="52"/>
      <c r="J113" s="52"/>
      <c r="K113" s="52"/>
    </row>
    <row r="114" spans="1:11" x14ac:dyDescent="0.25">
      <c r="A114" s="52"/>
      <c r="B114" s="52"/>
      <c r="C114" s="52"/>
      <c r="D114" s="52"/>
      <c r="E114" s="52"/>
      <c r="F114" s="52"/>
      <c r="G114" s="52"/>
      <c r="H114" s="52"/>
      <c r="I114" s="52"/>
      <c r="J114" s="52"/>
      <c r="K114" s="52"/>
    </row>
    <row r="115" spans="1:11" x14ac:dyDescent="0.25">
      <c r="A115" s="52"/>
      <c r="B115" s="52"/>
      <c r="C115" s="52"/>
      <c r="D115" s="52"/>
      <c r="E115" s="52"/>
      <c r="F115" s="52"/>
      <c r="G115" s="52"/>
      <c r="H115" s="52"/>
      <c r="I115" s="52"/>
      <c r="J115" s="52"/>
      <c r="K115" s="52"/>
    </row>
    <row r="116" spans="1:11" x14ac:dyDescent="0.25">
      <c r="A116" s="52"/>
      <c r="B116" s="52"/>
      <c r="C116" s="52"/>
      <c r="D116" s="52"/>
      <c r="E116" s="52"/>
      <c r="F116" s="52"/>
      <c r="G116" s="52"/>
      <c r="H116" s="52"/>
      <c r="I116" s="52"/>
      <c r="J116" s="52"/>
      <c r="K116" s="52"/>
    </row>
    <row r="117" spans="1:11" x14ac:dyDescent="0.25">
      <c r="A117" s="52"/>
      <c r="B117" s="52"/>
      <c r="C117" s="52"/>
      <c r="D117" s="52"/>
      <c r="E117" s="52"/>
      <c r="F117" s="52"/>
      <c r="G117" s="52"/>
      <c r="H117" s="52"/>
      <c r="I117" s="52"/>
      <c r="J117" s="52"/>
      <c r="K117" s="52"/>
    </row>
    <row r="118" spans="1:11" x14ac:dyDescent="0.25">
      <c r="A118" s="52"/>
      <c r="B118" s="52"/>
      <c r="C118" s="52"/>
      <c r="D118" s="52"/>
      <c r="E118" s="52"/>
      <c r="F118" s="52"/>
      <c r="G118" s="52"/>
      <c r="H118" s="52"/>
      <c r="I118" s="52"/>
      <c r="J118" s="52"/>
      <c r="K118" s="52"/>
    </row>
    <row r="119" spans="1:11" x14ac:dyDescent="0.25">
      <c r="A119" s="52"/>
      <c r="B119" s="52"/>
      <c r="C119" s="52"/>
      <c r="D119" s="52"/>
      <c r="E119" s="52"/>
      <c r="F119" s="52"/>
      <c r="G119" s="52"/>
      <c r="H119" s="52"/>
      <c r="I119" s="52"/>
      <c r="J119" s="52"/>
      <c r="K119" s="52"/>
    </row>
    <row r="120" spans="1:11" x14ac:dyDescent="0.25">
      <c r="A120" s="52"/>
      <c r="B120" s="52"/>
      <c r="C120" s="52"/>
      <c r="D120" s="52"/>
      <c r="E120" s="52"/>
      <c r="F120" s="52"/>
      <c r="G120" s="52"/>
      <c r="H120" s="52"/>
      <c r="I120" s="52"/>
      <c r="J120" s="52"/>
      <c r="K120" s="52"/>
    </row>
    <row r="121" spans="1:11" x14ac:dyDescent="0.25">
      <c r="A121" s="52"/>
      <c r="B121" s="52"/>
      <c r="C121" s="52"/>
      <c r="D121" s="52"/>
      <c r="E121" s="52"/>
      <c r="F121" s="52"/>
      <c r="G121" s="52"/>
      <c r="H121" s="52"/>
      <c r="I121" s="52"/>
      <c r="J121" s="52"/>
      <c r="K121" s="52"/>
    </row>
    <row r="122" spans="1:11" x14ac:dyDescent="0.25">
      <c r="A122" s="52"/>
      <c r="B122" s="52"/>
      <c r="C122" s="52"/>
      <c r="D122" s="52"/>
      <c r="E122" s="52"/>
      <c r="F122" s="52"/>
      <c r="G122" s="52"/>
      <c r="H122" s="52"/>
      <c r="I122" s="52"/>
      <c r="J122" s="52"/>
      <c r="K122" s="52"/>
    </row>
    <row r="123" spans="1:11" x14ac:dyDescent="0.25">
      <c r="A123" s="52"/>
      <c r="B123" s="52"/>
      <c r="C123" s="52"/>
      <c r="D123" s="52"/>
      <c r="E123" s="52"/>
      <c r="F123" s="52"/>
      <c r="G123" s="52"/>
      <c r="H123" s="52"/>
      <c r="I123" s="52"/>
      <c r="J123" s="52"/>
      <c r="K123" s="52"/>
    </row>
    <row r="124" spans="1:11" x14ac:dyDescent="0.25">
      <c r="A124" s="52"/>
      <c r="B124" s="52"/>
      <c r="C124" s="52"/>
      <c r="D124" s="52"/>
      <c r="E124" s="52"/>
      <c r="F124" s="52"/>
      <c r="G124" s="52"/>
      <c r="H124" s="52"/>
      <c r="I124" s="52"/>
      <c r="J124" s="52"/>
      <c r="K124" s="52"/>
    </row>
    <row r="125" spans="1:11" x14ac:dyDescent="0.25">
      <c r="A125" s="52"/>
      <c r="B125" s="52"/>
      <c r="C125" s="52"/>
      <c r="D125" s="52"/>
      <c r="E125" s="52"/>
      <c r="F125" s="52"/>
      <c r="G125" s="52"/>
      <c r="H125" s="52"/>
      <c r="I125" s="52"/>
      <c r="J125" s="52"/>
      <c r="K125" s="52"/>
    </row>
    <row r="126" spans="1:11" x14ac:dyDescent="0.25">
      <c r="A126" s="52"/>
      <c r="B126" s="52"/>
      <c r="C126" s="52"/>
      <c r="D126" s="52"/>
      <c r="E126" s="52"/>
      <c r="F126" s="52"/>
      <c r="G126" s="52"/>
      <c r="H126" s="52"/>
      <c r="I126" s="52"/>
      <c r="J126" s="52"/>
      <c r="K126" s="52"/>
    </row>
    <row r="127" spans="1:11" x14ac:dyDescent="0.25">
      <c r="A127" s="52"/>
      <c r="B127" s="52"/>
      <c r="C127" s="52"/>
      <c r="D127" s="52"/>
      <c r="E127" s="52"/>
      <c r="F127" s="52"/>
      <c r="G127" s="52"/>
      <c r="H127" s="52"/>
      <c r="I127" s="52"/>
      <c r="J127" s="52"/>
      <c r="K127" s="52"/>
    </row>
    <row r="128" spans="1:11" x14ac:dyDescent="0.25">
      <c r="A128" s="52"/>
      <c r="B128" s="52"/>
      <c r="C128" s="52"/>
      <c r="D128" s="52"/>
      <c r="E128" s="52"/>
      <c r="F128" s="52"/>
      <c r="G128" s="52"/>
      <c r="H128" s="52"/>
      <c r="I128" s="52"/>
      <c r="J128" s="52"/>
      <c r="K128" s="52"/>
    </row>
    <row r="129" spans="1:11" x14ac:dyDescent="0.25">
      <c r="A129" s="52"/>
      <c r="B129" s="52"/>
      <c r="C129" s="52"/>
      <c r="D129" s="52"/>
      <c r="E129" s="52"/>
      <c r="F129" s="52"/>
      <c r="G129" s="52"/>
      <c r="H129" s="52"/>
      <c r="I129" s="52"/>
      <c r="J129" s="52"/>
      <c r="K129" s="52"/>
    </row>
    <row r="130" spans="1:11" x14ac:dyDescent="0.25">
      <c r="A130" s="52"/>
      <c r="B130" s="52"/>
      <c r="C130" s="52"/>
      <c r="D130" s="52"/>
      <c r="E130" s="52"/>
      <c r="F130" s="52"/>
      <c r="G130" s="52"/>
      <c r="H130" s="52"/>
      <c r="I130" s="52"/>
      <c r="J130" s="52"/>
      <c r="K130" s="52"/>
    </row>
    <row r="131" spans="1:11" x14ac:dyDescent="0.25">
      <c r="A131" s="52"/>
      <c r="B131" s="52"/>
      <c r="C131" s="52"/>
      <c r="D131" s="52"/>
      <c r="E131" s="52"/>
      <c r="F131" s="52"/>
      <c r="G131" s="52"/>
      <c r="H131" s="52"/>
      <c r="I131" s="52"/>
      <c r="J131" s="52"/>
      <c r="K131" s="52"/>
    </row>
    <row r="132" spans="1:11" x14ac:dyDescent="0.25">
      <c r="A132" s="52"/>
      <c r="B132" s="52"/>
      <c r="C132" s="52"/>
      <c r="D132" s="52"/>
      <c r="E132" s="52"/>
      <c r="F132" s="52"/>
      <c r="G132" s="52"/>
      <c r="H132" s="52"/>
      <c r="I132" s="52"/>
      <c r="J132" s="52"/>
      <c r="K132" s="52"/>
    </row>
    <row r="133" spans="1:11" x14ac:dyDescent="0.25">
      <c r="A133" s="52"/>
      <c r="B133" s="52"/>
      <c r="C133" s="52"/>
      <c r="D133" s="52"/>
      <c r="E133" s="52"/>
      <c r="F133" s="52"/>
      <c r="G133" s="52"/>
      <c r="H133" s="52"/>
      <c r="I133" s="52"/>
      <c r="J133" s="52"/>
      <c r="K133" s="52"/>
    </row>
    <row r="134" spans="1:11" x14ac:dyDescent="0.25">
      <c r="A134" s="52"/>
      <c r="B134" s="52"/>
      <c r="C134" s="52"/>
      <c r="D134" s="52"/>
      <c r="E134" s="52"/>
      <c r="F134" s="52"/>
      <c r="G134" s="52"/>
      <c r="H134" s="52"/>
      <c r="I134" s="52"/>
      <c r="J134" s="52"/>
      <c r="K134" s="52"/>
    </row>
    <row r="135" spans="1:11" x14ac:dyDescent="0.25">
      <c r="A135" s="52"/>
      <c r="B135" s="52"/>
      <c r="C135" s="52"/>
      <c r="D135" s="52"/>
      <c r="E135" s="52"/>
      <c r="F135" s="52"/>
      <c r="G135" s="52"/>
      <c r="H135" s="52"/>
      <c r="I135" s="52"/>
      <c r="J135" s="52"/>
      <c r="K135" s="52"/>
    </row>
    <row r="136" spans="1:11" x14ac:dyDescent="0.25">
      <c r="A136" s="52"/>
      <c r="B136" s="52"/>
      <c r="C136" s="52"/>
      <c r="D136" s="52"/>
      <c r="E136" s="52"/>
      <c r="F136" s="52"/>
      <c r="G136" s="52"/>
      <c r="H136" s="52"/>
      <c r="I136" s="52"/>
      <c r="J136" s="52"/>
      <c r="K136" s="52"/>
    </row>
    <row r="137" spans="1:11" x14ac:dyDescent="0.25">
      <c r="A137" s="52"/>
      <c r="B137" s="52"/>
      <c r="C137" s="52"/>
      <c r="D137" s="52"/>
      <c r="E137" s="52"/>
      <c r="F137" s="52"/>
      <c r="G137" s="52"/>
      <c r="H137" s="52"/>
      <c r="I137" s="52"/>
      <c r="J137" s="52"/>
      <c r="K137" s="52"/>
    </row>
    <row r="138" spans="1:11" x14ac:dyDescent="0.25">
      <c r="A138" s="52"/>
      <c r="B138" s="52"/>
      <c r="C138" s="52"/>
      <c r="D138" s="52"/>
      <c r="E138" s="52"/>
      <c r="F138" s="52"/>
      <c r="G138" s="52"/>
      <c r="H138" s="52"/>
      <c r="I138" s="52"/>
      <c r="J138" s="52"/>
      <c r="K138" s="52"/>
    </row>
    <row r="139" spans="1:11" x14ac:dyDescent="0.25">
      <c r="A139" s="52"/>
      <c r="B139" s="52"/>
      <c r="C139" s="52"/>
      <c r="D139" s="52"/>
      <c r="E139" s="52"/>
      <c r="F139" s="52"/>
      <c r="G139" s="52"/>
      <c r="H139" s="52"/>
      <c r="I139" s="52"/>
      <c r="J139" s="52"/>
      <c r="K139" s="52"/>
    </row>
    <row r="140" spans="1:11" x14ac:dyDescent="0.25">
      <c r="A140" s="52"/>
      <c r="B140" s="52"/>
      <c r="C140" s="52"/>
      <c r="D140" s="52"/>
      <c r="E140" s="52"/>
      <c r="F140" s="52"/>
      <c r="G140" s="52"/>
      <c r="H140" s="52"/>
      <c r="I140" s="52"/>
      <c r="J140" s="52"/>
      <c r="K140" s="52"/>
    </row>
    <row r="141" spans="1:11" x14ac:dyDescent="0.25">
      <c r="A141" s="52"/>
      <c r="B141" s="52"/>
      <c r="C141" s="52"/>
      <c r="D141" s="52"/>
      <c r="E141" s="52"/>
      <c r="F141" s="52"/>
      <c r="G141" s="52"/>
      <c r="H141" s="52"/>
      <c r="I141" s="52"/>
      <c r="J141" s="52"/>
      <c r="K141" s="52"/>
    </row>
    <row r="142" spans="1:11" x14ac:dyDescent="0.25">
      <c r="A142" s="52"/>
      <c r="B142" s="52"/>
      <c r="C142" s="52"/>
      <c r="D142" s="52"/>
      <c r="E142" s="52"/>
      <c r="F142" s="52"/>
      <c r="G142" s="52"/>
      <c r="H142" s="52"/>
      <c r="I142" s="52"/>
      <c r="J142" s="52"/>
      <c r="K142" s="52"/>
    </row>
    <row r="143" spans="1:11" x14ac:dyDescent="0.25">
      <c r="A143" s="52"/>
      <c r="B143" s="52"/>
      <c r="C143" s="52"/>
      <c r="D143" s="52"/>
      <c r="E143" s="52"/>
      <c r="F143" s="52"/>
      <c r="G143" s="52"/>
      <c r="H143" s="52"/>
      <c r="I143" s="52"/>
      <c r="J143" s="52"/>
      <c r="K143" s="52"/>
    </row>
    <row r="144" spans="1:11" x14ac:dyDescent="0.25">
      <c r="A144" s="52"/>
      <c r="B144" s="52"/>
      <c r="C144" s="52"/>
      <c r="D144" s="52"/>
      <c r="E144" s="52"/>
      <c r="F144" s="52"/>
      <c r="G144" s="52"/>
      <c r="H144" s="52"/>
      <c r="I144" s="52"/>
      <c r="J144" s="52"/>
      <c r="K144" s="52"/>
    </row>
    <row r="145" spans="1:11" x14ac:dyDescent="0.25">
      <c r="A145" s="52"/>
      <c r="B145" s="52"/>
      <c r="C145" s="52"/>
      <c r="D145" s="52"/>
      <c r="E145" s="52"/>
      <c r="F145" s="52"/>
      <c r="G145" s="52"/>
      <c r="H145" s="52"/>
      <c r="I145" s="52"/>
      <c r="J145" s="52"/>
      <c r="K145" s="52"/>
    </row>
    <row r="146" spans="1:11" x14ac:dyDescent="0.25">
      <c r="A146" s="52"/>
      <c r="B146" s="52"/>
      <c r="C146" s="52"/>
      <c r="D146" s="52"/>
      <c r="E146" s="52"/>
      <c r="F146" s="52"/>
      <c r="G146" s="52"/>
      <c r="H146" s="52"/>
      <c r="I146" s="52"/>
      <c r="J146" s="52"/>
      <c r="K146" s="52"/>
    </row>
    <row r="147" spans="1:11" x14ac:dyDescent="0.25">
      <c r="A147" s="52"/>
      <c r="B147" s="52"/>
      <c r="C147" s="52"/>
      <c r="D147" s="52"/>
      <c r="E147" s="52"/>
      <c r="F147" s="52"/>
      <c r="G147" s="52"/>
      <c r="H147" s="52"/>
      <c r="I147" s="52"/>
      <c r="J147" s="52"/>
      <c r="K147" s="52"/>
    </row>
    <row r="148" spans="1:11" x14ac:dyDescent="0.25">
      <c r="A148" s="52"/>
      <c r="B148" s="52"/>
      <c r="C148" s="52"/>
      <c r="D148" s="52"/>
      <c r="E148" s="52"/>
      <c r="F148" s="52"/>
      <c r="G148" s="52"/>
      <c r="H148" s="52"/>
      <c r="I148" s="52"/>
      <c r="J148" s="52"/>
      <c r="K148" s="52"/>
    </row>
  </sheetData>
  <mergeCells count="14">
    <mergeCell ref="C9:C10"/>
    <mergeCell ref="H9:H10"/>
    <mergeCell ref="A14:I14"/>
    <mergeCell ref="A16:I16"/>
    <mergeCell ref="A50:I50"/>
    <mergeCell ref="A53:I53"/>
    <mergeCell ref="A58:I58"/>
    <mergeCell ref="I9:I10"/>
    <mergeCell ref="F9:F10"/>
    <mergeCell ref="A11:I11"/>
    <mergeCell ref="G9:G10"/>
    <mergeCell ref="A9:A10"/>
    <mergeCell ref="B9:B10"/>
    <mergeCell ref="D9:D10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7"/>
  <sheetViews>
    <sheetView zoomScale="85" workbookViewId="0"/>
  </sheetViews>
  <sheetFormatPr defaultRowHeight="13.2" x14ac:dyDescent="0.25"/>
  <cols>
    <col min="1" max="1" width="17.44140625" customWidth="1"/>
    <col min="2" max="2" width="12.5546875" bestFit="1" customWidth="1"/>
    <col min="3" max="3" width="14.33203125" bestFit="1" customWidth="1"/>
    <col min="4" max="4" width="6.44140625" bestFit="1" customWidth="1"/>
    <col min="5" max="5" width="14.44140625" bestFit="1" customWidth="1"/>
    <col min="6" max="6" width="16.109375" customWidth="1"/>
    <col min="7" max="7" width="5.6640625" bestFit="1" customWidth="1"/>
    <col min="8" max="9" width="8.5546875" bestFit="1" customWidth="1"/>
    <col min="10" max="10" width="7.109375" bestFit="1" customWidth="1"/>
    <col min="11" max="11" width="6.5546875" bestFit="1" customWidth="1"/>
    <col min="12" max="12" width="5.6640625" bestFit="1" customWidth="1"/>
    <col min="13" max="13" width="19.33203125" bestFit="1" customWidth="1"/>
    <col min="14" max="14" width="6.33203125" bestFit="1" customWidth="1"/>
    <col min="15" max="15" width="11" bestFit="1" customWidth="1"/>
    <col min="16" max="16" width="14.44140625" bestFit="1" customWidth="1"/>
    <col min="17" max="17" width="8.109375" bestFit="1" customWidth="1"/>
    <col min="18" max="18" width="13.6640625" bestFit="1" customWidth="1"/>
    <col min="19" max="19" width="9.33203125" bestFit="1" customWidth="1"/>
    <col min="20" max="20" width="7.44140625" bestFit="1" customWidth="1"/>
    <col min="21" max="21" width="8.6640625" bestFit="1" customWidth="1"/>
  </cols>
  <sheetData>
    <row r="1" spans="1:20" ht="15.6" x14ac:dyDescent="0.3">
      <c r="A1" s="17" t="s">
        <v>47</v>
      </c>
    </row>
    <row r="2" spans="1:20" ht="15.6" x14ac:dyDescent="0.3">
      <c r="A2" s="48" t="s">
        <v>273</v>
      </c>
    </row>
    <row r="3" spans="1:20" x14ac:dyDescent="0.25">
      <c r="A3" s="98">
        <f>'E-Mail'!$B$2</f>
        <v>37011</v>
      </c>
    </row>
    <row r="4" spans="1:20" ht="15.6" x14ac:dyDescent="0.3">
      <c r="A4" s="17"/>
    </row>
    <row r="5" spans="1:20" ht="13.8" thickBot="1" x14ac:dyDescent="0.3">
      <c r="A5" s="19" t="s">
        <v>55</v>
      </c>
      <c r="B5" s="19" t="s">
        <v>54</v>
      </c>
      <c r="C5" s="19" t="s">
        <v>8</v>
      </c>
    </row>
    <row r="6" spans="1:20" x14ac:dyDescent="0.25">
      <c r="A6" s="16" t="s">
        <v>16</v>
      </c>
      <c r="B6" s="20">
        <f>COUNTIF($S$15:$S$4989,A6)</f>
        <v>4</v>
      </c>
      <c r="C6" s="20">
        <f>SUMIF($S$15:$S$4990,A6,$R$15:$R$4990)</f>
        <v>1530000</v>
      </c>
    </row>
    <row r="7" spans="1:20" x14ac:dyDescent="0.25">
      <c r="A7" s="16" t="s">
        <v>43</v>
      </c>
      <c r="B7" s="20">
        <f>COUNTIF($S$15:$S$4989,A7)</f>
        <v>1</v>
      </c>
      <c r="C7" s="20">
        <f>SUMIF($S$15:$S$4990,A7,$R$15:$R$4990)</f>
        <v>120000</v>
      </c>
    </row>
    <row r="8" spans="1:20" ht="13.8" thickBot="1" x14ac:dyDescent="0.3"/>
    <row r="9" spans="1:20" ht="15" thickTop="1" thickBot="1" x14ac:dyDescent="0.3">
      <c r="A9" s="120" t="str">
        <f>IF(A16=0,"No Activity"," ")</f>
        <v xml:space="preserve"> </v>
      </c>
      <c r="H9" s="110" t="s">
        <v>274</v>
      </c>
      <c r="I9" s="110" t="s">
        <v>275</v>
      </c>
    </row>
    <row r="10" spans="1:20" ht="10.5" customHeight="1" thickTop="1" x14ac:dyDescent="0.25">
      <c r="A10" s="65" t="s">
        <v>289</v>
      </c>
    </row>
    <row r="11" spans="1:20" ht="10.5" customHeight="1" x14ac:dyDescent="0.25">
      <c r="A11" s="66" t="s">
        <v>427</v>
      </c>
    </row>
    <row r="12" spans="1:20" x14ac:dyDescent="0.25">
      <c r="A12" s="66" t="s">
        <v>24</v>
      </c>
    </row>
    <row r="13" spans="1:20" x14ac:dyDescent="0.25">
      <c r="A13" s="66" t="s">
        <v>674</v>
      </c>
    </row>
    <row r="14" spans="1:20" ht="10.5" customHeight="1" thickBot="1" x14ac:dyDescent="0.3"/>
    <row r="15" spans="1:20" ht="10.5" customHeight="1" thickTop="1" thickBot="1" x14ac:dyDescent="0.3">
      <c r="A15" s="67" t="s">
        <v>25</v>
      </c>
      <c r="B15" s="67" t="s">
        <v>26</v>
      </c>
      <c r="C15" s="67" t="s">
        <v>27</v>
      </c>
      <c r="D15" s="67" t="s">
        <v>28</v>
      </c>
      <c r="E15" s="67" t="s">
        <v>29</v>
      </c>
      <c r="F15" s="67" t="s">
        <v>30</v>
      </c>
      <c r="G15" s="67" t="s">
        <v>1</v>
      </c>
      <c r="H15" s="67" t="s">
        <v>274</v>
      </c>
      <c r="I15" s="67" t="s">
        <v>275</v>
      </c>
      <c r="J15" s="67" t="s">
        <v>31</v>
      </c>
      <c r="K15" s="67" t="s">
        <v>32</v>
      </c>
      <c r="L15" s="67" t="s">
        <v>33</v>
      </c>
      <c r="M15" s="67" t="s">
        <v>34</v>
      </c>
      <c r="N15" s="67" t="s">
        <v>35</v>
      </c>
      <c r="O15" s="67" t="s">
        <v>36</v>
      </c>
      <c r="P15" s="67" t="s">
        <v>37</v>
      </c>
      <c r="Q15" s="67" t="s">
        <v>38</v>
      </c>
      <c r="R15" s="67" t="s">
        <v>39</v>
      </c>
      <c r="S15" s="67" t="s">
        <v>40</v>
      </c>
      <c r="T15" s="67" t="s">
        <v>41</v>
      </c>
    </row>
    <row r="16" spans="1:20" ht="24" customHeight="1" thickTop="1" thickBot="1" x14ac:dyDescent="0.3">
      <c r="A16" s="68" t="s">
        <v>371</v>
      </c>
      <c r="B16" s="70">
        <v>35165802658</v>
      </c>
      <c r="C16" s="69"/>
      <c r="D16" s="69" t="s">
        <v>42</v>
      </c>
      <c r="E16" s="69" t="s">
        <v>325</v>
      </c>
      <c r="F16" s="69" t="s">
        <v>675</v>
      </c>
      <c r="G16" s="69" t="s">
        <v>302</v>
      </c>
      <c r="H16" s="68" t="s">
        <v>353</v>
      </c>
      <c r="I16" s="68" t="s">
        <v>353</v>
      </c>
      <c r="J16" s="69"/>
      <c r="K16" s="71"/>
      <c r="L16" s="69"/>
      <c r="M16" s="69" t="s">
        <v>398</v>
      </c>
      <c r="N16" s="71">
        <v>0</v>
      </c>
      <c r="O16" s="69" t="s">
        <v>351</v>
      </c>
      <c r="P16" s="73">
        <v>5000</v>
      </c>
      <c r="Q16" s="69" t="s">
        <v>352</v>
      </c>
      <c r="R16" s="73">
        <v>5000</v>
      </c>
      <c r="S16" s="69" t="s">
        <v>16</v>
      </c>
      <c r="T16" s="69" t="s">
        <v>399</v>
      </c>
    </row>
    <row r="17" spans="1:20" ht="21.6" thickTop="1" thickBot="1" x14ac:dyDescent="0.3">
      <c r="A17" s="68" t="s">
        <v>371</v>
      </c>
      <c r="B17" s="70">
        <v>211237881</v>
      </c>
      <c r="C17" s="69"/>
      <c r="D17" s="69" t="s">
        <v>355</v>
      </c>
      <c r="E17" s="69" t="s">
        <v>327</v>
      </c>
      <c r="F17" s="69" t="s">
        <v>676</v>
      </c>
      <c r="G17" s="69" t="s">
        <v>326</v>
      </c>
      <c r="H17" s="68" t="s">
        <v>677</v>
      </c>
      <c r="I17" s="68" t="s">
        <v>678</v>
      </c>
      <c r="J17" s="69"/>
      <c r="K17" s="71"/>
      <c r="L17" s="69"/>
      <c r="M17" s="69" t="s">
        <v>679</v>
      </c>
      <c r="N17" s="71">
        <v>0.48499999999999999</v>
      </c>
      <c r="O17" s="69" t="s">
        <v>351</v>
      </c>
      <c r="P17" s="73">
        <v>10000</v>
      </c>
      <c r="Q17" s="69" t="s">
        <v>352</v>
      </c>
      <c r="R17" s="73">
        <v>1510000</v>
      </c>
      <c r="S17" s="69" t="s">
        <v>16</v>
      </c>
      <c r="T17" s="69" t="s">
        <v>680</v>
      </c>
    </row>
    <row r="18" spans="1:20" ht="31.8" thickTop="1" thickBot="1" x14ac:dyDescent="0.3">
      <c r="A18" s="68" t="s">
        <v>371</v>
      </c>
      <c r="B18" s="70">
        <v>207613338</v>
      </c>
      <c r="C18" s="69"/>
      <c r="D18" s="69" t="s">
        <v>42</v>
      </c>
      <c r="E18" s="69" t="s">
        <v>325</v>
      </c>
      <c r="F18" s="69" t="s">
        <v>681</v>
      </c>
      <c r="G18" s="69" t="s">
        <v>302</v>
      </c>
      <c r="H18" s="68" t="s">
        <v>353</v>
      </c>
      <c r="I18" s="68" t="s">
        <v>353</v>
      </c>
      <c r="J18" s="69"/>
      <c r="K18" s="71"/>
      <c r="L18" s="69"/>
      <c r="M18" s="69" t="s">
        <v>398</v>
      </c>
      <c r="N18" s="71">
        <v>0</v>
      </c>
      <c r="O18" s="69" t="s">
        <v>351</v>
      </c>
      <c r="P18" s="73">
        <v>5000</v>
      </c>
      <c r="Q18" s="69" t="s">
        <v>352</v>
      </c>
      <c r="R18" s="73">
        <v>5000</v>
      </c>
      <c r="S18" s="69" t="s">
        <v>16</v>
      </c>
      <c r="T18" s="69" t="s">
        <v>399</v>
      </c>
    </row>
    <row r="19" spans="1:20" ht="31.8" thickTop="1" thickBot="1" x14ac:dyDescent="0.3">
      <c r="A19" s="68" t="s">
        <v>371</v>
      </c>
      <c r="B19" s="70">
        <v>189944776</v>
      </c>
      <c r="C19" s="69"/>
      <c r="D19" s="69" t="s">
        <v>42</v>
      </c>
      <c r="E19" s="69" t="s">
        <v>325</v>
      </c>
      <c r="F19" s="69" t="s">
        <v>675</v>
      </c>
      <c r="G19" s="69" t="s">
        <v>302</v>
      </c>
      <c r="H19" s="68" t="s">
        <v>353</v>
      </c>
      <c r="I19" s="68" t="s">
        <v>353</v>
      </c>
      <c r="J19" s="69"/>
      <c r="K19" s="71"/>
      <c r="L19" s="69"/>
      <c r="M19" s="69" t="s">
        <v>682</v>
      </c>
      <c r="N19" s="71">
        <v>0</v>
      </c>
      <c r="O19" s="69" t="s">
        <v>351</v>
      </c>
      <c r="P19" s="73">
        <v>10000</v>
      </c>
      <c r="Q19" s="69" t="s">
        <v>352</v>
      </c>
      <c r="R19" s="73">
        <v>10000</v>
      </c>
      <c r="S19" s="69" t="s">
        <v>16</v>
      </c>
      <c r="T19" s="69" t="s">
        <v>399</v>
      </c>
    </row>
    <row r="20" spans="1:20" ht="14.4" thickTop="1" thickBot="1" x14ac:dyDescent="0.3">
      <c r="A20" s="68" t="s">
        <v>371</v>
      </c>
      <c r="B20" s="70">
        <v>183007827</v>
      </c>
      <c r="C20" s="69"/>
      <c r="D20" s="69" t="s">
        <v>42</v>
      </c>
      <c r="E20" s="69" t="s">
        <v>683</v>
      </c>
      <c r="F20" s="69" t="s">
        <v>684</v>
      </c>
      <c r="G20" s="69" t="s">
        <v>333</v>
      </c>
      <c r="H20" s="68" t="s">
        <v>400</v>
      </c>
      <c r="I20" s="68" t="s">
        <v>401</v>
      </c>
      <c r="J20" s="69"/>
      <c r="K20" s="71"/>
      <c r="L20" s="69"/>
      <c r="M20" s="69" t="s">
        <v>685</v>
      </c>
      <c r="N20" s="71">
        <v>25.66</v>
      </c>
      <c r="O20" s="69" t="s">
        <v>686</v>
      </c>
      <c r="P20" s="73">
        <v>10000</v>
      </c>
      <c r="Q20" s="69" t="s">
        <v>687</v>
      </c>
      <c r="R20" s="73">
        <v>120000</v>
      </c>
      <c r="S20" s="69" t="s">
        <v>43</v>
      </c>
      <c r="T20" s="69" t="s">
        <v>688</v>
      </c>
    </row>
    <row r="21" spans="1:20" ht="14.4" thickTop="1" thickBot="1" x14ac:dyDescent="0.3">
      <c r="A21" s="208" t="s">
        <v>689</v>
      </c>
      <c r="B21" s="209"/>
      <c r="C21" s="209"/>
      <c r="D21" s="209"/>
      <c r="E21" s="209"/>
      <c r="F21" s="209"/>
      <c r="G21" s="209"/>
      <c r="H21" s="209"/>
      <c r="I21" s="209"/>
      <c r="J21" s="209"/>
      <c r="K21" s="209"/>
      <c r="L21" s="209"/>
      <c r="M21" s="209"/>
      <c r="N21" s="209"/>
      <c r="O21" s="209"/>
      <c r="P21" s="209"/>
      <c r="Q21" s="209"/>
      <c r="R21" s="209"/>
      <c r="S21" s="209"/>
      <c r="T21" s="210"/>
    </row>
    <row r="22" spans="1:20" ht="12.75" customHeight="1" thickTop="1" thickBot="1" x14ac:dyDescent="0.3">
      <c r="A22" s="208"/>
      <c r="B22" s="209"/>
      <c r="C22" s="209"/>
      <c r="D22" s="209"/>
      <c r="E22" s="209"/>
      <c r="F22" s="209"/>
      <c r="G22" s="209"/>
      <c r="H22" s="209"/>
      <c r="I22" s="209"/>
      <c r="J22" s="209"/>
      <c r="K22" s="209"/>
      <c r="L22" s="209"/>
      <c r="M22" s="209"/>
      <c r="N22" s="209"/>
      <c r="O22" s="209"/>
      <c r="P22" s="209"/>
      <c r="Q22" s="209"/>
      <c r="R22" s="209"/>
      <c r="S22" s="209"/>
      <c r="T22" s="210"/>
    </row>
    <row r="23" spans="1:20" ht="10.5" customHeight="1" thickTop="1" thickBot="1" x14ac:dyDescent="0.3">
      <c r="A23" s="208"/>
      <c r="B23" s="209"/>
      <c r="C23" s="209"/>
      <c r="D23" s="209"/>
      <c r="E23" s="209"/>
      <c r="F23" s="209"/>
      <c r="G23" s="209"/>
      <c r="H23" s="209"/>
      <c r="I23" s="209"/>
      <c r="J23" s="209"/>
      <c r="K23" s="209"/>
      <c r="L23" s="209"/>
      <c r="M23" s="209"/>
      <c r="N23" s="209"/>
      <c r="O23" s="209"/>
      <c r="P23" s="209"/>
      <c r="Q23" s="209"/>
      <c r="R23" s="209"/>
      <c r="S23" s="209"/>
      <c r="T23" s="210"/>
    </row>
    <row r="24" spans="1:20" ht="13.8" thickTop="1" x14ac:dyDescent="0.25"/>
    <row r="26" spans="1:20" ht="12.75" customHeight="1" x14ac:dyDescent="0.25"/>
    <row r="27" spans="1:20" ht="10.5" customHeight="1" x14ac:dyDescent="0.25"/>
  </sheetData>
  <mergeCells count="3">
    <mergeCell ref="A23:T23"/>
    <mergeCell ref="A22:T22"/>
    <mergeCell ref="A21:T21"/>
  </mergeCells>
  <phoneticPr fontId="0" type="noConversion"/>
  <conditionalFormatting sqref="A9">
    <cfRule type="cellIs" dxfId="4" priority="1" stopIfTrue="1" operator="equal">
      <formula>"No Activity"</formula>
    </cfRule>
  </conditionalFormatting>
  <hyperlinks>
    <hyperlink ref="B16" r:id="rId1" display="https://www.intcx.com/ReportServlet/any.class?operation=confirm&amp;dealID=35165802658&amp;dt=Apr-30-01"/>
    <hyperlink ref="B17" r:id="rId2" display="https://www.intcx.com/ReportServlet/any.class?operation=confirm&amp;dealID=211237881&amp;dt=Apr-30-01"/>
    <hyperlink ref="B18" r:id="rId3" display="https://www.intcx.com/ReportServlet/any.class?operation=confirm&amp;dealID=207613338&amp;dt=Apr-30-01"/>
    <hyperlink ref="B19" r:id="rId4" display="https://www.intcx.com/ReportServlet/any.class?operation=confirm&amp;dealID=189944776&amp;dt=Apr-30-01"/>
    <hyperlink ref="B20" r:id="rId5" display="https://www.intcx.com/ReportServlet/any.class?operation=confirm&amp;dealID=183007827&amp;dt=Apr-30-01"/>
  </hyperlinks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78"/>
  <sheetViews>
    <sheetView topLeftCell="K19" zoomScale="85" workbookViewId="0">
      <selection activeCell="H15" sqref="H15:I15"/>
    </sheetView>
  </sheetViews>
  <sheetFormatPr defaultRowHeight="13.2" x14ac:dyDescent="0.25"/>
  <cols>
    <col min="1" max="1" width="17.33203125" customWidth="1"/>
    <col min="2" max="2" width="14.88671875" customWidth="1"/>
    <col min="3" max="3" width="10.44140625" bestFit="1" customWidth="1"/>
    <col min="5" max="5" width="26.5546875" customWidth="1"/>
    <col min="6" max="6" width="23.6640625" customWidth="1"/>
    <col min="7" max="7" width="9.33203125" bestFit="1" customWidth="1"/>
    <col min="8" max="8" width="13.5546875" customWidth="1"/>
    <col min="13" max="13" width="30.6640625" customWidth="1"/>
    <col min="14" max="14" width="43.88671875" customWidth="1"/>
    <col min="16" max="16" width="19.33203125" customWidth="1"/>
    <col min="21" max="21" width="18.44140625" customWidth="1"/>
  </cols>
  <sheetData>
    <row r="1" spans="1:26" ht="15.6" x14ac:dyDescent="0.3">
      <c r="A1" s="17" t="s">
        <v>51</v>
      </c>
    </row>
    <row r="2" spans="1:26" ht="15.6" x14ac:dyDescent="0.3">
      <c r="A2" s="48" t="s">
        <v>273</v>
      </c>
    </row>
    <row r="3" spans="1:26" x14ac:dyDescent="0.25">
      <c r="A3" s="98">
        <f>'E-Mail'!$B$2</f>
        <v>37011</v>
      </c>
    </row>
    <row r="5" spans="1:26" ht="13.8" thickBot="1" x14ac:dyDescent="0.3">
      <c r="A5" s="19" t="s">
        <v>55</v>
      </c>
      <c r="B5" s="19" t="s">
        <v>54</v>
      </c>
      <c r="C5" s="19" t="s">
        <v>8</v>
      </c>
    </row>
    <row r="6" spans="1:26" x14ac:dyDescent="0.25">
      <c r="A6" s="16" t="s">
        <v>13</v>
      </c>
      <c r="B6" s="20">
        <f>COUNTIF($S$15:$S$4966,A6)</f>
        <v>20</v>
      </c>
      <c r="C6" s="20">
        <f>SUMIF($S$15:$S$4967,A6,$R$15:$R$4967)</f>
        <v>220000</v>
      </c>
    </row>
    <row r="7" spans="1:26" x14ac:dyDescent="0.25">
      <c r="A7" s="16"/>
      <c r="B7" s="20"/>
      <c r="C7" s="20"/>
    </row>
    <row r="8" spans="1:26" ht="13.8" thickBot="1" x14ac:dyDescent="0.3"/>
    <row r="9" spans="1:26" ht="15" thickTop="1" thickBot="1" x14ac:dyDescent="0.3">
      <c r="A9" s="143" t="str">
        <f>IF(A16=0,"No Activity"," ")</f>
        <v xml:space="preserve"> </v>
      </c>
      <c r="H9" s="110" t="s">
        <v>274</v>
      </c>
      <c r="I9" s="110" t="s">
        <v>275</v>
      </c>
    </row>
    <row r="10" spans="1:26" ht="12.75" customHeight="1" thickTop="1" x14ac:dyDescent="0.25">
      <c r="A10" s="65" t="s">
        <v>284</v>
      </c>
      <c r="U10" s="52"/>
      <c r="V10" s="52"/>
      <c r="W10" s="52"/>
      <c r="X10" s="52"/>
      <c r="Y10" s="52"/>
      <c r="Z10" s="52"/>
    </row>
    <row r="11" spans="1:26" ht="12.75" customHeight="1" x14ac:dyDescent="0.25">
      <c r="A11" s="66" t="s">
        <v>293</v>
      </c>
      <c r="U11" s="52"/>
      <c r="V11" s="52"/>
      <c r="W11" s="52"/>
      <c r="X11" s="52"/>
      <c r="Y11" s="52"/>
      <c r="Z11" s="52"/>
    </row>
    <row r="12" spans="1:26" x14ac:dyDescent="0.25">
      <c r="A12" s="66" t="s">
        <v>24</v>
      </c>
      <c r="U12" s="52"/>
      <c r="V12" s="52"/>
      <c r="W12" s="52"/>
      <c r="X12" s="52"/>
      <c r="Y12" s="52"/>
      <c r="Z12" s="52"/>
    </row>
    <row r="13" spans="1:26" x14ac:dyDescent="0.25">
      <c r="A13" s="66" t="s">
        <v>674</v>
      </c>
      <c r="U13" s="52"/>
      <c r="V13" s="52"/>
      <c r="W13" s="52"/>
      <c r="X13" s="52"/>
      <c r="Y13" s="52"/>
      <c r="Z13" s="52"/>
    </row>
    <row r="14" spans="1:26" ht="12.75" customHeight="1" thickBot="1" x14ac:dyDescent="0.3">
      <c r="U14" s="52"/>
      <c r="V14" s="52"/>
      <c r="W14" s="52"/>
      <c r="X14" s="52"/>
      <c r="Y14" s="52"/>
      <c r="Z14" s="52"/>
    </row>
    <row r="15" spans="1:26" ht="23.25" customHeight="1" thickTop="1" thickBot="1" x14ac:dyDescent="0.3">
      <c r="A15" s="67" t="s">
        <v>25</v>
      </c>
      <c r="B15" s="67" t="s">
        <v>26</v>
      </c>
      <c r="C15" s="67" t="s">
        <v>27</v>
      </c>
      <c r="D15" s="67" t="s">
        <v>28</v>
      </c>
      <c r="E15" s="67" t="s">
        <v>29</v>
      </c>
      <c r="F15" s="67" t="s">
        <v>30</v>
      </c>
      <c r="G15" s="67" t="s">
        <v>1</v>
      </c>
      <c r="H15" s="67" t="s">
        <v>274</v>
      </c>
      <c r="I15" s="67" t="s">
        <v>275</v>
      </c>
      <c r="J15" s="67" t="s">
        <v>31</v>
      </c>
      <c r="K15" s="67" t="s">
        <v>32</v>
      </c>
      <c r="L15" s="67" t="s">
        <v>33</v>
      </c>
      <c r="M15" s="67" t="s">
        <v>34</v>
      </c>
      <c r="N15" s="67" t="s">
        <v>35</v>
      </c>
      <c r="O15" s="67" t="s">
        <v>36</v>
      </c>
      <c r="P15" s="67" t="s">
        <v>37</v>
      </c>
      <c r="Q15" s="67" t="s">
        <v>38</v>
      </c>
      <c r="R15" s="67" t="s">
        <v>39</v>
      </c>
      <c r="S15" s="67" t="s">
        <v>40</v>
      </c>
      <c r="T15" s="67" t="s">
        <v>41</v>
      </c>
      <c r="U15" s="52"/>
      <c r="V15" s="52"/>
      <c r="W15" s="52"/>
      <c r="X15" s="52"/>
      <c r="Y15" s="52"/>
      <c r="Z15" s="52"/>
    </row>
    <row r="16" spans="1:26" ht="14.4" thickTop="1" thickBot="1" x14ac:dyDescent="0.3">
      <c r="A16" s="68" t="s">
        <v>371</v>
      </c>
      <c r="B16" s="70">
        <v>100573114</v>
      </c>
      <c r="C16" s="69"/>
      <c r="D16" s="69" t="s">
        <v>355</v>
      </c>
      <c r="E16" s="69" t="s">
        <v>10</v>
      </c>
      <c r="F16" s="69" t="s">
        <v>50</v>
      </c>
      <c r="G16" s="69" t="s">
        <v>12</v>
      </c>
      <c r="H16" s="68" t="s">
        <v>353</v>
      </c>
      <c r="I16" s="68" t="s">
        <v>353</v>
      </c>
      <c r="J16" s="69"/>
      <c r="K16" s="71"/>
      <c r="L16" s="69"/>
      <c r="M16" s="69" t="s">
        <v>690</v>
      </c>
      <c r="N16" s="71">
        <v>60.5</v>
      </c>
      <c r="O16" s="69" t="s">
        <v>48</v>
      </c>
      <c r="P16" s="71">
        <v>50</v>
      </c>
      <c r="Q16" s="69" t="s">
        <v>49</v>
      </c>
      <c r="R16" s="71">
        <v>800</v>
      </c>
      <c r="S16" s="69" t="s">
        <v>13</v>
      </c>
      <c r="T16" s="69" t="s">
        <v>335</v>
      </c>
      <c r="U16" s="52"/>
      <c r="V16" s="52"/>
      <c r="W16" s="52"/>
      <c r="X16" s="52"/>
      <c r="Y16" s="52"/>
      <c r="Z16" s="52"/>
    </row>
    <row r="17" spans="1:26" ht="14.4" thickTop="1" thickBot="1" x14ac:dyDescent="0.3">
      <c r="A17" s="68" t="s">
        <v>371</v>
      </c>
      <c r="B17" s="70">
        <v>636599802</v>
      </c>
      <c r="C17" s="69"/>
      <c r="D17" s="69" t="s">
        <v>355</v>
      </c>
      <c r="E17" s="69" t="s">
        <v>10</v>
      </c>
      <c r="F17" s="69" t="s">
        <v>50</v>
      </c>
      <c r="G17" s="69" t="s">
        <v>12</v>
      </c>
      <c r="H17" s="68" t="s">
        <v>353</v>
      </c>
      <c r="I17" s="68" t="s">
        <v>353</v>
      </c>
      <c r="J17" s="69"/>
      <c r="K17" s="71"/>
      <c r="L17" s="69"/>
      <c r="M17" s="69" t="s">
        <v>334</v>
      </c>
      <c r="N17" s="71">
        <v>60.5</v>
      </c>
      <c r="O17" s="69" t="s">
        <v>48</v>
      </c>
      <c r="P17" s="71">
        <v>50</v>
      </c>
      <c r="Q17" s="69" t="s">
        <v>49</v>
      </c>
      <c r="R17" s="71">
        <v>800</v>
      </c>
      <c r="S17" s="69" t="s">
        <v>13</v>
      </c>
      <c r="T17" s="69" t="s">
        <v>335</v>
      </c>
      <c r="U17" s="8"/>
      <c r="V17" s="52"/>
      <c r="W17" s="52"/>
      <c r="X17" s="52"/>
      <c r="Y17" s="52"/>
      <c r="Z17" s="52"/>
    </row>
    <row r="18" spans="1:26" ht="14.4" thickTop="1" thickBot="1" x14ac:dyDescent="0.3">
      <c r="A18" s="68" t="s">
        <v>371</v>
      </c>
      <c r="B18" s="70">
        <v>168063431</v>
      </c>
      <c r="C18" s="69"/>
      <c r="D18" s="69" t="s">
        <v>355</v>
      </c>
      <c r="E18" s="69" t="s">
        <v>10</v>
      </c>
      <c r="F18" s="69" t="s">
        <v>50</v>
      </c>
      <c r="G18" s="69" t="s">
        <v>12</v>
      </c>
      <c r="H18" s="68" t="s">
        <v>353</v>
      </c>
      <c r="I18" s="68" t="s">
        <v>353</v>
      </c>
      <c r="J18" s="69"/>
      <c r="K18" s="71"/>
      <c r="L18" s="69"/>
      <c r="M18" s="69" t="s">
        <v>334</v>
      </c>
      <c r="N18" s="71">
        <v>60</v>
      </c>
      <c r="O18" s="69" t="s">
        <v>48</v>
      </c>
      <c r="P18" s="71">
        <v>50</v>
      </c>
      <c r="Q18" s="69" t="s">
        <v>49</v>
      </c>
      <c r="R18" s="71">
        <v>800</v>
      </c>
      <c r="S18" s="69" t="s">
        <v>13</v>
      </c>
      <c r="T18" s="69" t="s">
        <v>335</v>
      </c>
      <c r="U18" s="8"/>
      <c r="V18" s="52"/>
      <c r="W18" s="52"/>
      <c r="X18" s="52"/>
      <c r="Y18" s="52"/>
      <c r="Z18" s="52"/>
    </row>
    <row r="19" spans="1:26" ht="14.4" thickTop="1" thickBot="1" x14ac:dyDescent="0.3">
      <c r="A19" s="68" t="s">
        <v>371</v>
      </c>
      <c r="B19" s="70">
        <v>107461401</v>
      </c>
      <c r="C19" s="69"/>
      <c r="D19" s="69" t="s">
        <v>355</v>
      </c>
      <c r="E19" s="69" t="s">
        <v>10</v>
      </c>
      <c r="F19" s="69" t="s">
        <v>691</v>
      </c>
      <c r="G19" s="69" t="s">
        <v>294</v>
      </c>
      <c r="H19" s="68" t="s">
        <v>692</v>
      </c>
      <c r="I19" s="68" t="s">
        <v>693</v>
      </c>
      <c r="J19" s="69"/>
      <c r="K19" s="71"/>
      <c r="L19" s="69"/>
      <c r="M19" s="69" t="s">
        <v>334</v>
      </c>
      <c r="N19" s="71">
        <v>44.75</v>
      </c>
      <c r="O19" s="69" t="s">
        <v>48</v>
      </c>
      <c r="P19" s="71">
        <v>50</v>
      </c>
      <c r="Q19" s="69" t="s">
        <v>49</v>
      </c>
      <c r="R19" s="73">
        <v>51200</v>
      </c>
      <c r="S19" s="69" t="s">
        <v>13</v>
      </c>
      <c r="T19" s="69" t="s">
        <v>383</v>
      </c>
      <c r="U19" s="52"/>
      <c r="V19" s="52"/>
      <c r="W19" s="52"/>
      <c r="X19" s="52"/>
      <c r="Y19" s="52"/>
      <c r="Z19" s="52"/>
    </row>
    <row r="20" spans="1:26" ht="14.4" thickTop="1" thickBot="1" x14ac:dyDescent="0.3">
      <c r="A20" s="68" t="s">
        <v>371</v>
      </c>
      <c r="B20" s="70">
        <v>191237981</v>
      </c>
      <c r="C20" s="69"/>
      <c r="D20" s="69" t="s">
        <v>355</v>
      </c>
      <c r="E20" s="69" t="s">
        <v>10</v>
      </c>
      <c r="F20" s="69" t="s">
        <v>50</v>
      </c>
      <c r="G20" s="69" t="s">
        <v>450</v>
      </c>
      <c r="H20" s="68" t="s">
        <v>694</v>
      </c>
      <c r="I20" s="68" t="s">
        <v>354</v>
      </c>
      <c r="J20" s="69"/>
      <c r="K20" s="71"/>
      <c r="L20" s="69"/>
      <c r="M20" s="69" t="s">
        <v>334</v>
      </c>
      <c r="N20" s="71">
        <v>51.5</v>
      </c>
      <c r="O20" s="69" t="s">
        <v>48</v>
      </c>
      <c r="P20" s="71">
        <v>50</v>
      </c>
      <c r="Q20" s="69" t="s">
        <v>49</v>
      </c>
      <c r="R20" s="73">
        <v>16800</v>
      </c>
      <c r="S20" s="69" t="s">
        <v>13</v>
      </c>
      <c r="T20" s="69" t="s">
        <v>335</v>
      </c>
      <c r="U20" s="52"/>
      <c r="V20" s="52"/>
      <c r="W20" s="52"/>
      <c r="X20" s="52"/>
      <c r="Y20" s="52"/>
      <c r="Z20" s="52"/>
    </row>
    <row r="21" spans="1:26" ht="14.4" thickTop="1" thickBot="1" x14ac:dyDescent="0.3">
      <c r="A21" s="68" t="s">
        <v>371</v>
      </c>
      <c r="B21" s="70">
        <v>876498082</v>
      </c>
      <c r="C21" s="69"/>
      <c r="D21" s="69" t="s">
        <v>355</v>
      </c>
      <c r="E21" s="69" t="s">
        <v>10</v>
      </c>
      <c r="F21" s="69" t="s">
        <v>691</v>
      </c>
      <c r="G21" s="69" t="s">
        <v>12</v>
      </c>
      <c r="H21" s="68" t="s">
        <v>353</v>
      </c>
      <c r="I21" s="68" t="s">
        <v>353</v>
      </c>
      <c r="J21" s="69"/>
      <c r="K21" s="71"/>
      <c r="L21" s="69"/>
      <c r="M21" s="69" t="s">
        <v>334</v>
      </c>
      <c r="N21" s="71">
        <v>61</v>
      </c>
      <c r="O21" s="69" t="s">
        <v>48</v>
      </c>
      <c r="P21" s="71">
        <v>50</v>
      </c>
      <c r="Q21" s="69" t="s">
        <v>49</v>
      </c>
      <c r="R21" s="71">
        <v>800</v>
      </c>
      <c r="S21" s="69" t="s">
        <v>13</v>
      </c>
      <c r="T21" s="69" t="s">
        <v>365</v>
      </c>
      <c r="U21" s="52"/>
      <c r="V21" s="52"/>
      <c r="W21" s="52"/>
      <c r="X21" s="52"/>
      <c r="Y21" s="52"/>
      <c r="Z21" s="52"/>
    </row>
    <row r="22" spans="1:26" ht="14.4" thickTop="1" thickBot="1" x14ac:dyDescent="0.3">
      <c r="A22" s="68" t="s">
        <v>371</v>
      </c>
      <c r="B22" s="70">
        <v>150764077</v>
      </c>
      <c r="C22" s="69"/>
      <c r="D22" s="69" t="s">
        <v>355</v>
      </c>
      <c r="E22" s="69" t="s">
        <v>10</v>
      </c>
      <c r="F22" s="69" t="s">
        <v>691</v>
      </c>
      <c r="G22" s="69" t="s">
        <v>12</v>
      </c>
      <c r="H22" s="68" t="s">
        <v>353</v>
      </c>
      <c r="I22" s="68" t="s">
        <v>353</v>
      </c>
      <c r="J22" s="69"/>
      <c r="K22" s="71"/>
      <c r="L22" s="69"/>
      <c r="M22" s="69" t="s">
        <v>334</v>
      </c>
      <c r="N22" s="71">
        <v>58</v>
      </c>
      <c r="O22" s="69" t="s">
        <v>48</v>
      </c>
      <c r="P22" s="71">
        <v>50</v>
      </c>
      <c r="Q22" s="69" t="s">
        <v>49</v>
      </c>
      <c r="R22" s="71">
        <v>800</v>
      </c>
      <c r="S22" s="69" t="s">
        <v>13</v>
      </c>
      <c r="T22" s="69" t="s">
        <v>365</v>
      </c>
      <c r="U22" s="52"/>
      <c r="V22" s="52"/>
      <c r="W22" s="52"/>
      <c r="X22" s="52"/>
      <c r="Y22" s="52"/>
      <c r="Z22" s="52"/>
    </row>
    <row r="23" spans="1:26" ht="14.4" thickTop="1" thickBot="1" x14ac:dyDescent="0.3">
      <c r="A23" s="68" t="s">
        <v>371</v>
      </c>
      <c r="B23" s="70">
        <v>210631465</v>
      </c>
      <c r="C23" s="69"/>
      <c r="D23" s="69" t="s">
        <v>355</v>
      </c>
      <c r="E23" s="69" t="s">
        <v>10</v>
      </c>
      <c r="F23" s="69" t="s">
        <v>50</v>
      </c>
      <c r="G23" s="69" t="s">
        <v>409</v>
      </c>
      <c r="H23" s="68" t="s">
        <v>694</v>
      </c>
      <c r="I23" s="68" t="s">
        <v>372</v>
      </c>
      <c r="J23" s="69"/>
      <c r="K23" s="71"/>
      <c r="L23" s="69"/>
      <c r="M23" s="69" t="s">
        <v>679</v>
      </c>
      <c r="N23" s="71">
        <v>61</v>
      </c>
      <c r="O23" s="69" t="s">
        <v>48</v>
      </c>
      <c r="P23" s="71">
        <v>50</v>
      </c>
      <c r="Q23" s="69" t="s">
        <v>49</v>
      </c>
      <c r="R23" s="73">
        <v>2400</v>
      </c>
      <c r="S23" s="69" t="s">
        <v>13</v>
      </c>
      <c r="T23" s="69" t="s">
        <v>335</v>
      </c>
      <c r="U23" s="52"/>
      <c r="V23" s="52"/>
      <c r="W23" s="52"/>
      <c r="X23" s="52"/>
      <c r="Y23" s="52"/>
      <c r="Z23" s="52"/>
    </row>
    <row r="24" spans="1:26" ht="14.4" thickTop="1" thickBot="1" x14ac:dyDescent="0.3">
      <c r="A24" s="68" t="s">
        <v>371</v>
      </c>
      <c r="B24" s="70">
        <v>153651073</v>
      </c>
      <c r="C24" s="69"/>
      <c r="D24" s="69" t="s">
        <v>355</v>
      </c>
      <c r="E24" s="69" t="s">
        <v>10</v>
      </c>
      <c r="F24" s="69" t="s">
        <v>691</v>
      </c>
      <c r="G24" s="69" t="s">
        <v>12</v>
      </c>
      <c r="H24" s="68" t="s">
        <v>353</v>
      </c>
      <c r="I24" s="68" t="s">
        <v>353</v>
      </c>
      <c r="J24" s="69"/>
      <c r="K24" s="71"/>
      <c r="L24" s="69"/>
      <c r="M24" s="69" t="s">
        <v>334</v>
      </c>
      <c r="N24" s="71">
        <v>55</v>
      </c>
      <c r="O24" s="69" t="s">
        <v>48</v>
      </c>
      <c r="P24" s="71">
        <v>50</v>
      </c>
      <c r="Q24" s="69" t="s">
        <v>49</v>
      </c>
      <c r="R24" s="71">
        <v>800</v>
      </c>
      <c r="S24" s="69" t="s">
        <v>13</v>
      </c>
      <c r="T24" s="69" t="s">
        <v>365</v>
      </c>
      <c r="U24" s="52"/>
      <c r="V24" s="52"/>
      <c r="W24" s="52"/>
      <c r="X24" s="52"/>
      <c r="Y24" s="52"/>
      <c r="Z24" s="52"/>
    </row>
    <row r="25" spans="1:26" ht="14.4" thickTop="1" thickBot="1" x14ac:dyDescent="0.3">
      <c r="A25" s="68" t="s">
        <v>371</v>
      </c>
      <c r="B25" s="70">
        <v>121800893</v>
      </c>
      <c r="C25" s="69">
        <v>35372103243</v>
      </c>
      <c r="D25" s="69" t="s">
        <v>42</v>
      </c>
      <c r="E25" s="69" t="s">
        <v>10</v>
      </c>
      <c r="F25" s="69" t="s">
        <v>428</v>
      </c>
      <c r="G25" s="69" t="s">
        <v>14</v>
      </c>
      <c r="H25" s="68" t="s">
        <v>429</v>
      </c>
      <c r="I25" s="68" t="s">
        <v>430</v>
      </c>
      <c r="J25" s="69"/>
      <c r="K25" s="71"/>
      <c r="L25" s="69"/>
      <c r="M25" s="69" t="s">
        <v>679</v>
      </c>
      <c r="N25" s="71">
        <v>122.5</v>
      </c>
      <c r="O25" s="69" t="s">
        <v>48</v>
      </c>
      <c r="P25" s="71">
        <v>50</v>
      </c>
      <c r="Q25" s="69" t="s">
        <v>49</v>
      </c>
      <c r="R25" s="73">
        <v>35200</v>
      </c>
      <c r="S25" s="69" t="s">
        <v>13</v>
      </c>
      <c r="T25" s="69" t="s">
        <v>383</v>
      </c>
      <c r="U25" s="52"/>
      <c r="V25" s="52"/>
      <c r="W25" s="52"/>
      <c r="X25" s="52"/>
      <c r="Y25" s="52"/>
      <c r="Z25" s="52"/>
    </row>
    <row r="26" spans="1:26" ht="14.4" thickTop="1" thickBot="1" x14ac:dyDescent="0.3">
      <c r="A26" s="68" t="s">
        <v>371</v>
      </c>
      <c r="B26" s="70">
        <v>207794293</v>
      </c>
      <c r="C26" s="69"/>
      <c r="D26" s="69" t="s">
        <v>42</v>
      </c>
      <c r="E26" s="69" t="s">
        <v>10</v>
      </c>
      <c r="F26" s="69" t="s">
        <v>428</v>
      </c>
      <c r="G26" s="72">
        <v>37043</v>
      </c>
      <c r="H26" s="68" t="s">
        <v>386</v>
      </c>
      <c r="I26" s="68" t="s">
        <v>387</v>
      </c>
      <c r="J26" s="69"/>
      <c r="K26" s="71"/>
      <c r="L26" s="69"/>
      <c r="M26" s="69" t="s">
        <v>695</v>
      </c>
      <c r="N26" s="71">
        <v>80.75</v>
      </c>
      <c r="O26" s="69" t="s">
        <v>48</v>
      </c>
      <c r="P26" s="71">
        <v>50</v>
      </c>
      <c r="Q26" s="69" t="s">
        <v>49</v>
      </c>
      <c r="R26" s="73">
        <v>16800</v>
      </c>
      <c r="S26" s="69" t="s">
        <v>13</v>
      </c>
      <c r="T26" s="69" t="s">
        <v>383</v>
      </c>
      <c r="U26" s="52"/>
      <c r="V26" s="52"/>
      <c r="W26" s="52"/>
      <c r="X26" s="52"/>
      <c r="Y26" s="52"/>
      <c r="Z26" s="52"/>
    </row>
    <row r="27" spans="1:26" ht="14.4" thickTop="1" thickBot="1" x14ac:dyDescent="0.3">
      <c r="A27" s="68" t="s">
        <v>371</v>
      </c>
      <c r="B27" s="70">
        <v>102969810</v>
      </c>
      <c r="C27" s="69"/>
      <c r="D27" s="69" t="s">
        <v>355</v>
      </c>
      <c r="E27" s="69" t="s">
        <v>10</v>
      </c>
      <c r="F27" s="69" t="s">
        <v>50</v>
      </c>
      <c r="G27" s="69" t="s">
        <v>12</v>
      </c>
      <c r="H27" s="68" t="s">
        <v>353</v>
      </c>
      <c r="I27" s="68" t="s">
        <v>353</v>
      </c>
      <c r="J27" s="69"/>
      <c r="K27" s="71"/>
      <c r="L27" s="69"/>
      <c r="M27" s="69" t="s">
        <v>334</v>
      </c>
      <c r="N27" s="71">
        <v>51</v>
      </c>
      <c r="O27" s="69" t="s">
        <v>48</v>
      </c>
      <c r="P27" s="71">
        <v>50</v>
      </c>
      <c r="Q27" s="69" t="s">
        <v>49</v>
      </c>
      <c r="R27" s="71">
        <v>800</v>
      </c>
      <c r="S27" s="69" t="s">
        <v>13</v>
      </c>
      <c r="T27" s="69" t="s">
        <v>335</v>
      </c>
      <c r="U27" s="52"/>
      <c r="V27" s="52"/>
      <c r="W27" s="52"/>
      <c r="X27" s="52"/>
      <c r="Y27" s="52"/>
      <c r="Z27" s="52"/>
    </row>
    <row r="28" spans="1:26" ht="14.4" thickTop="1" thickBot="1" x14ac:dyDescent="0.3">
      <c r="A28" s="68" t="s">
        <v>371</v>
      </c>
      <c r="B28" s="70">
        <v>411246037</v>
      </c>
      <c r="C28" s="69"/>
      <c r="D28" s="69" t="s">
        <v>355</v>
      </c>
      <c r="E28" s="69" t="s">
        <v>10</v>
      </c>
      <c r="F28" s="69" t="s">
        <v>691</v>
      </c>
      <c r="G28" s="69" t="s">
        <v>409</v>
      </c>
      <c r="H28" s="68" t="s">
        <v>694</v>
      </c>
      <c r="I28" s="68" t="s">
        <v>372</v>
      </c>
      <c r="J28" s="69"/>
      <c r="K28" s="71"/>
      <c r="L28" s="69"/>
      <c r="M28" s="69" t="s">
        <v>334</v>
      </c>
      <c r="N28" s="71">
        <v>62</v>
      </c>
      <c r="O28" s="69" t="s">
        <v>48</v>
      </c>
      <c r="P28" s="71">
        <v>50</v>
      </c>
      <c r="Q28" s="69" t="s">
        <v>49</v>
      </c>
      <c r="R28" s="73">
        <v>2400</v>
      </c>
      <c r="S28" s="69" t="s">
        <v>13</v>
      </c>
      <c r="T28" s="69" t="s">
        <v>365</v>
      </c>
      <c r="U28" s="52"/>
      <c r="V28" s="52"/>
      <c r="W28" s="52"/>
      <c r="X28" s="52"/>
      <c r="Y28" s="52"/>
      <c r="Z28" s="52"/>
    </row>
    <row r="29" spans="1:26" ht="14.4" thickTop="1" thickBot="1" x14ac:dyDescent="0.3">
      <c r="A29" s="68" t="s">
        <v>371</v>
      </c>
      <c r="B29" s="70">
        <v>143326353</v>
      </c>
      <c r="C29" s="69">
        <v>35712477714</v>
      </c>
      <c r="D29" s="69" t="s">
        <v>355</v>
      </c>
      <c r="E29" s="69" t="s">
        <v>10</v>
      </c>
      <c r="F29" s="69" t="s">
        <v>691</v>
      </c>
      <c r="G29" s="69" t="s">
        <v>409</v>
      </c>
      <c r="H29" s="68" t="s">
        <v>694</v>
      </c>
      <c r="I29" s="68" t="s">
        <v>372</v>
      </c>
      <c r="J29" s="69"/>
      <c r="K29" s="71"/>
      <c r="L29" s="69"/>
      <c r="M29" s="69" t="s">
        <v>679</v>
      </c>
      <c r="N29" s="71">
        <v>61</v>
      </c>
      <c r="O29" s="69" t="s">
        <v>48</v>
      </c>
      <c r="P29" s="71">
        <v>50</v>
      </c>
      <c r="Q29" s="69" t="s">
        <v>49</v>
      </c>
      <c r="R29" s="73">
        <v>2400</v>
      </c>
      <c r="S29" s="69" t="s">
        <v>13</v>
      </c>
      <c r="T29" s="69" t="s">
        <v>365</v>
      </c>
      <c r="U29" s="52"/>
      <c r="V29" s="52"/>
      <c r="W29" s="52"/>
      <c r="X29" s="52"/>
      <c r="Y29" s="52"/>
      <c r="Z29" s="52"/>
    </row>
    <row r="30" spans="1:26" ht="14.4" thickTop="1" thickBot="1" x14ac:dyDescent="0.3">
      <c r="A30" s="68" t="s">
        <v>371</v>
      </c>
      <c r="B30" s="70">
        <v>206394895</v>
      </c>
      <c r="C30" s="69"/>
      <c r="D30" s="69" t="s">
        <v>42</v>
      </c>
      <c r="E30" s="69" t="s">
        <v>10</v>
      </c>
      <c r="F30" s="69" t="s">
        <v>50</v>
      </c>
      <c r="G30" s="72">
        <v>37043</v>
      </c>
      <c r="H30" s="68" t="s">
        <v>386</v>
      </c>
      <c r="I30" s="68" t="s">
        <v>387</v>
      </c>
      <c r="J30" s="69"/>
      <c r="K30" s="71"/>
      <c r="L30" s="69"/>
      <c r="M30" s="69" t="s">
        <v>696</v>
      </c>
      <c r="N30" s="71">
        <v>73</v>
      </c>
      <c r="O30" s="69" t="s">
        <v>48</v>
      </c>
      <c r="P30" s="71">
        <v>50</v>
      </c>
      <c r="Q30" s="69" t="s">
        <v>49</v>
      </c>
      <c r="R30" s="73">
        <v>16800</v>
      </c>
      <c r="S30" s="69" t="s">
        <v>13</v>
      </c>
      <c r="T30" s="69" t="s">
        <v>335</v>
      </c>
      <c r="U30" s="52"/>
      <c r="V30" s="52"/>
      <c r="W30" s="52"/>
      <c r="X30" s="52"/>
      <c r="Y30" s="52"/>
      <c r="Z30" s="52"/>
    </row>
    <row r="31" spans="1:26" ht="14.4" thickTop="1" thickBot="1" x14ac:dyDescent="0.3">
      <c r="A31" s="68" t="s">
        <v>371</v>
      </c>
      <c r="B31" s="70">
        <v>109040438</v>
      </c>
      <c r="C31" s="69">
        <v>35555919922</v>
      </c>
      <c r="D31" s="69" t="s">
        <v>355</v>
      </c>
      <c r="E31" s="69" t="s">
        <v>10</v>
      </c>
      <c r="F31" s="69" t="s">
        <v>428</v>
      </c>
      <c r="G31" s="72">
        <v>37135</v>
      </c>
      <c r="H31" s="68" t="s">
        <v>697</v>
      </c>
      <c r="I31" s="68" t="s">
        <v>698</v>
      </c>
      <c r="J31" s="69"/>
      <c r="K31" s="71"/>
      <c r="L31" s="69"/>
      <c r="M31" s="69" t="s">
        <v>334</v>
      </c>
      <c r="N31" s="71">
        <v>46.5</v>
      </c>
      <c r="O31" s="69" t="s">
        <v>48</v>
      </c>
      <c r="P31" s="71">
        <v>50</v>
      </c>
      <c r="Q31" s="69" t="s">
        <v>49</v>
      </c>
      <c r="R31" s="73">
        <v>15200</v>
      </c>
      <c r="S31" s="69" t="s">
        <v>13</v>
      </c>
      <c r="T31" s="69" t="s">
        <v>383</v>
      </c>
      <c r="U31" s="52"/>
      <c r="V31" s="52"/>
      <c r="W31" s="52"/>
      <c r="X31" s="52"/>
      <c r="Y31" s="52"/>
      <c r="Z31" s="52"/>
    </row>
    <row r="32" spans="1:26" ht="14.4" thickTop="1" thickBot="1" x14ac:dyDescent="0.3">
      <c r="A32" s="68" t="s">
        <v>371</v>
      </c>
      <c r="B32" s="70">
        <v>313903007</v>
      </c>
      <c r="C32" s="69"/>
      <c r="D32" s="69" t="s">
        <v>355</v>
      </c>
      <c r="E32" s="69" t="s">
        <v>10</v>
      </c>
      <c r="F32" s="69" t="s">
        <v>691</v>
      </c>
      <c r="G32" s="72">
        <v>37135</v>
      </c>
      <c r="H32" s="68" t="s">
        <v>697</v>
      </c>
      <c r="I32" s="68" t="s">
        <v>698</v>
      </c>
      <c r="J32" s="69"/>
      <c r="K32" s="71"/>
      <c r="L32" s="69"/>
      <c r="M32" s="69" t="s">
        <v>334</v>
      </c>
      <c r="N32" s="71">
        <v>50.75</v>
      </c>
      <c r="O32" s="69" t="s">
        <v>48</v>
      </c>
      <c r="P32" s="71">
        <v>50</v>
      </c>
      <c r="Q32" s="69" t="s">
        <v>49</v>
      </c>
      <c r="R32" s="73">
        <v>15200</v>
      </c>
      <c r="S32" s="69" t="s">
        <v>13</v>
      </c>
      <c r="T32" s="69" t="s">
        <v>383</v>
      </c>
      <c r="U32" s="52"/>
      <c r="V32" s="52"/>
      <c r="W32" s="52"/>
      <c r="X32" s="52"/>
      <c r="Y32" s="52"/>
      <c r="Z32" s="52"/>
    </row>
    <row r="33" spans="1:26" ht="14.4" thickTop="1" thickBot="1" x14ac:dyDescent="0.3">
      <c r="A33" s="68" t="s">
        <v>371</v>
      </c>
      <c r="B33" s="70">
        <v>331810119</v>
      </c>
      <c r="C33" s="69"/>
      <c r="D33" s="69" t="s">
        <v>355</v>
      </c>
      <c r="E33" s="69" t="s">
        <v>10</v>
      </c>
      <c r="F33" s="69" t="s">
        <v>691</v>
      </c>
      <c r="G33" s="69" t="s">
        <v>14</v>
      </c>
      <c r="H33" s="68" t="s">
        <v>429</v>
      </c>
      <c r="I33" s="68" t="s">
        <v>430</v>
      </c>
      <c r="J33" s="69"/>
      <c r="K33" s="71"/>
      <c r="L33" s="69"/>
      <c r="M33" s="69" t="s">
        <v>334</v>
      </c>
      <c r="N33" s="71">
        <v>124.5</v>
      </c>
      <c r="O33" s="69" t="s">
        <v>48</v>
      </c>
      <c r="P33" s="71">
        <v>50</v>
      </c>
      <c r="Q33" s="69" t="s">
        <v>49</v>
      </c>
      <c r="R33" s="73">
        <v>35200</v>
      </c>
      <c r="S33" s="69" t="s">
        <v>13</v>
      </c>
      <c r="T33" s="69" t="s">
        <v>383</v>
      </c>
      <c r="U33" s="52"/>
      <c r="V33" s="52"/>
      <c r="W33" s="52"/>
      <c r="X33" s="52"/>
      <c r="Y33" s="52"/>
      <c r="Z33" s="52"/>
    </row>
    <row r="34" spans="1:26" ht="14.4" thickTop="1" thickBot="1" x14ac:dyDescent="0.3">
      <c r="A34" s="68" t="s">
        <v>371</v>
      </c>
      <c r="B34" s="70">
        <v>149453655</v>
      </c>
      <c r="C34" s="69">
        <v>36687253737</v>
      </c>
      <c r="D34" s="69" t="s">
        <v>355</v>
      </c>
      <c r="E34" s="69" t="s">
        <v>10</v>
      </c>
      <c r="F34" s="69" t="s">
        <v>428</v>
      </c>
      <c r="G34" s="69" t="s">
        <v>409</v>
      </c>
      <c r="H34" s="68" t="s">
        <v>694</v>
      </c>
      <c r="I34" s="68" t="s">
        <v>372</v>
      </c>
      <c r="J34" s="69"/>
      <c r="K34" s="71"/>
      <c r="L34" s="69"/>
      <c r="M34" s="69" t="s">
        <v>679</v>
      </c>
      <c r="N34" s="71">
        <v>56.5</v>
      </c>
      <c r="O34" s="69" t="s">
        <v>48</v>
      </c>
      <c r="P34" s="71">
        <v>50</v>
      </c>
      <c r="Q34" s="69" t="s">
        <v>49</v>
      </c>
      <c r="R34" s="73">
        <v>2400</v>
      </c>
      <c r="S34" s="69" t="s">
        <v>13</v>
      </c>
      <c r="T34" s="69" t="s">
        <v>365</v>
      </c>
      <c r="U34" s="52"/>
      <c r="V34" s="52"/>
      <c r="W34" s="52"/>
      <c r="X34" s="52"/>
      <c r="Y34" s="52"/>
      <c r="Z34" s="52"/>
    </row>
    <row r="35" spans="1:26" ht="14.4" thickTop="1" thickBot="1" x14ac:dyDescent="0.3">
      <c r="A35" s="68" t="s">
        <v>371</v>
      </c>
      <c r="B35" s="70">
        <v>149453655</v>
      </c>
      <c r="C35" s="69">
        <v>36687254137</v>
      </c>
      <c r="D35" s="69" t="s">
        <v>42</v>
      </c>
      <c r="E35" s="69" t="s">
        <v>10</v>
      </c>
      <c r="F35" s="69" t="s">
        <v>50</v>
      </c>
      <c r="G35" s="69" t="s">
        <v>409</v>
      </c>
      <c r="H35" s="68" t="s">
        <v>694</v>
      </c>
      <c r="I35" s="68" t="s">
        <v>372</v>
      </c>
      <c r="J35" s="69"/>
      <c r="K35" s="71"/>
      <c r="L35" s="69"/>
      <c r="M35" s="69" t="s">
        <v>679</v>
      </c>
      <c r="N35" s="71">
        <v>56</v>
      </c>
      <c r="O35" s="69" t="s">
        <v>48</v>
      </c>
      <c r="P35" s="71">
        <v>50</v>
      </c>
      <c r="Q35" s="69" t="s">
        <v>49</v>
      </c>
      <c r="R35" s="73">
        <v>2400</v>
      </c>
      <c r="S35" s="69" t="s">
        <v>13</v>
      </c>
      <c r="T35" s="69" t="s">
        <v>365</v>
      </c>
      <c r="U35" s="52"/>
      <c r="V35" s="52"/>
      <c r="W35" s="52"/>
      <c r="X35" s="52"/>
      <c r="Y35" s="52"/>
      <c r="Z35" s="52"/>
    </row>
    <row r="36" spans="1:26" ht="14.4" thickTop="1" thickBot="1" x14ac:dyDescent="0.3">
      <c r="A36" s="208" t="s">
        <v>689</v>
      </c>
      <c r="B36" s="209"/>
      <c r="C36" s="209"/>
      <c r="D36" s="209"/>
      <c r="E36" s="209"/>
      <c r="F36" s="209"/>
      <c r="G36" s="209"/>
      <c r="H36" s="209"/>
      <c r="I36" s="209"/>
      <c r="J36" s="209"/>
      <c r="K36" s="209"/>
      <c r="L36" s="209"/>
      <c r="M36" s="209"/>
      <c r="N36" s="209"/>
      <c r="O36" s="209"/>
      <c r="P36" s="209"/>
      <c r="Q36" s="209"/>
      <c r="R36" s="209"/>
      <c r="S36" s="209"/>
      <c r="T36" s="210"/>
      <c r="U36" s="52"/>
      <c r="V36" s="52"/>
      <c r="W36" s="52"/>
      <c r="X36" s="52"/>
      <c r="Y36" s="52"/>
      <c r="Z36" s="52"/>
    </row>
    <row r="37" spans="1:26" ht="14.4" thickTop="1" thickBot="1" x14ac:dyDescent="0.3">
      <c r="A37" s="68"/>
      <c r="B37" s="70"/>
      <c r="C37" s="69"/>
      <c r="D37" s="69"/>
      <c r="E37" s="69"/>
      <c r="F37" s="69"/>
      <c r="G37" s="72"/>
      <c r="H37" s="68"/>
      <c r="I37" s="68"/>
      <c r="J37" s="69"/>
      <c r="K37" s="71"/>
      <c r="L37" s="69"/>
      <c r="M37" s="69"/>
      <c r="N37" s="71"/>
      <c r="O37" s="69"/>
      <c r="P37" s="71"/>
      <c r="Q37" s="69"/>
      <c r="R37" s="73"/>
      <c r="S37" s="69"/>
      <c r="T37" s="69"/>
      <c r="U37" s="52"/>
      <c r="V37" s="52"/>
      <c r="W37" s="52"/>
      <c r="X37" s="52"/>
      <c r="Y37" s="52"/>
      <c r="Z37" s="52"/>
    </row>
    <row r="38" spans="1:26" ht="14.4" thickTop="1" thickBot="1" x14ac:dyDescent="0.3">
      <c r="A38" s="68"/>
      <c r="B38" s="70"/>
      <c r="C38" s="69"/>
      <c r="D38" s="69"/>
      <c r="E38" s="69"/>
      <c r="F38" s="69"/>
      <c r="G38" s="69"/>
      <c r="H38" s="68"/>
      <c r="I38" s="68"/>
      <c r="J38" s="69"/>
      <c r="K38" s="71"/>
      <c r="L38" s="69"/>
      <c r="M38" s="69"/>
      <c r="N38" s="71"/>
      <c r="O38" s="69"/>
      <c r="P38" s="71"/>
      <c r="Q38" s="69"/>
      <c r="R38" s="73"/>
      <c r="S38" s="69"/>
      <c r="T38" s="69"/>
      <c r="U38" s="52"/>
      <c r="V38" s="52"/>
      <c r="W38" s="52"/>
      <c r="X38" s="52"/>
      <c r="Y38" s="52"/>
      <c r="Z38" s="52"/>
    </row>
    <row r="39" spans="1:26" ht="14.4" thickTop="1" thickBot="1" x14ac:dyDescent="0.3">
      <c r="A39" s="68"/>
      <c r="B39" s="70"/>
      <c r="C39" s="69"/>
      <c r="D39" s="69"/>
      <c r="E39" s="69"/>
      <c r="F39" s="69"/>
      <c r="G39" s="72"/>
      <c r="H39" s="68"/>
      <c r="I39" s="68"/>
      <c r="J39" s="69"/>
      <c r="K39" s="71"/>
      <c r="L39" s="69"/>
      <c r="M39" s="69"/>
      <c r="N39" s="71"/>
      <c r="O39" s="69"/>
      <c r="P39" s="71"/>
      <c r="Q39" s="69"/>
      <c r="R39" s="73"/>
      <c r="S39" s="69"/>
      <c r="T39" s="69"/>
      <c r="U39" s="52"/>
      <c r="V39" s="52"/>
      <c r="W39" s="52"/>
      <c r="X39" s="52"/>
      <c r="Y39" s="52"/>
      <c r="Z39" s="52"/>
    </row>
    <row r="40" spans="1:26" ht="14.4" thickTop="1" thickBot="1" x14ac:dyDescent="0.3">
      <c r="A40" s="68"/>
      <c r="B40" s="70"/>
      <c r="C40" s="69"/>
      <c r="D40" s="69"/>
      <c r="E40" s="69"/>
      <c r="F40" s="69"/>
      <c r="G40" s="72"/>
      <c r="H40" s="68"/>
      <c r="I40" s="68"/>
      <c r="J40" s="69"/>
      <c r="K40" s="71"/>
      <c r="L40" s="69"/>
      <c r="M40" s="69"/>
      <c r="N40" s="71"/>
      <c r="O40" s="69"/>
      <c r="P40" s="71"/>
      <c r="Q40" s="69"/>
      <c r="R40" s="73"/>
      <c r="S40" s="69"/>
      <c r="T40" s="69"/>
      <c r="U40" s="52"/>
      <c r="V40" s="52"/>
      <c r="W40" s="52"/>
      <c r="X40" s="52"/>
      <c r="Y40" s="52"/>
      <c r="Z40" s="52"/>
    </row>
    <row r="41" spans="1:26" ht="14.4" thickTop="1" thickBot="1" x14ac:dyDescent="0.3">
      <c r="A41" s="68"/>
      <c r="B41" s="70"/>
      <c r="C41" s="69"/>
      <c r="D41" s="69"/>
      <c r="E41" s="69"/>
      <c r="F41" s="69"/>
      <c r="G41" s="69"/>
      <c r="H41" s="68"/>
      <c r="I41" s="68"/>
      <c r="J41" s="69"/>
      <c r="K41" s="71"/>
      <c r="L41" s="69"/>
      <c r="M41" s="69"/>
      <c r="N41" s="71"/>
      <c r="O41" s="69"/>
      <c r="P41" s="71"/>
      <c r="Q41" s="69"/>
      <c r="R41" s="73"/>
      <c r="S41" s="69"/>
      <c r="T41" s="69"/>
      <c r="U41" s="52"/>
      <c r="V41" s="52"/>
      <c r="W41" s="52"/>
      <c r="X41" s="52"/>
      <c r="Y41" s="52"/>
      <c r="Z41" s="52"/>
    </row>
    <row r="42" spans="1:26" ht="14.4" thickTop="1" thickBot="1" x14ac:dyDescent="0.3">
      <c r="A42" s="68"/>
      <c r="B42" s="70"/>
      <c r="C42" s="69"/>
      <c r="D42" s="69"/>
      <c r="E42" s="69"/>
      <c r="F42" s="69"/>
      <c r="G42" s="72"/>
      <c r="H42" s="68"/>
      <c r="I42" s="68"/>
      <c r="J42" s="69"/>
      <c r="K42" s="71"/>
      <c r="L42" s="69"/>
      <c r="M42" s="69"/>
      <c r="N42" s="71"/>
      <c r="O42" s="69"/>
      <c r="P42" s="71"/>
      <c r="Q42" s="69"/>
      <c r="R42" s="73"/>
      <c r="S42" s="69"/>
      <c r="T42" s="69"/>
      <c r="U42" s="52"/>
      <c r="V42" s="52"/>
      <c r="W42" s="52"/>
      <c r="X42" s="52"/>
      <c r="Y42" s="52"/>
      <c r="Z42" s="52"/>
    </row>
    <row r="43" spans="1:26" ht="14.4" thickTop="1" thickBot="1" x14ac:dyDescent="0.3">
      <c r="A43" s="68"/>
      <c r="B43" s="70"/>
      <c r="C43" s="69"/>
      <c r="D43" s="69"/>
      <c r="E43" s="69"/>
      <c r="F43" s="69"/>
      <c r="G43" s="69"/>
      <c r="H43" s="68"/>
      <c r="I43" s="68"/>
      <c r="J43" s="69"/>
      <c r="K43" s="71"/>
      <c r="L43" s="69"/>
      <c r="M43" s="69"/>
      <c r="N43" s="71"/>
      <c r="O43" s="69"/>
      <c r="P43" s="71"/>
      <c r="Q43" s="69"/>
      <c r="R43" s="73"/>
      <c r="S43" s="69"/>
      <c r="T43" s="69"/>
      <c r="U43" s="52"/>
      <c r="V43" s="52"/>
      <c r="W43" s="52"/>
      <c r="X43" s="52"/>
      <c r="Y43" s="52"/>
      <c r="Z43" s="52"/>
    </row>
    <row r="44" spans="1:26" ht="14.4" thickTop="1" thickBot="1" x14ac:dyDescent="0.3">
      <c r="A44" s="68"/>
      <c r="B44" s="70"/>
      <c r="C44" s="69"/>
      <c r="D44" s="69"/>
      <c r="E44" s="69"/>
      <c r="F44" s="69"/>
      <c r="G44" s="69"/>
      <c r="H44" s="68"/>
      <c r="I44" s="68"/>
      <c r="J44" s="69"/>
      <c r="K44" s="71"/>
      <c r="L44" s="69"/>
      <c r="M44" s="69"/>
      <c r="N44" s="71"/>
      <c r="O44" s="69"/>
      <c r="P44" s="71"/>
      <c r="Q44" s="69"/>
      <c r="R44" s="73"/>
      <c r="S44" s="69"/>
      <c r="T44" s="69"/>
      <c r="U44" s="52"/>
      <c r="V44" s="52"/>
      <c r="W44" s="52"/>
      <c r="X44" s="52"/>
      <c r="Y44" s="52"/>
      <c r="Z44" s="52"/>
    </row>
    <row r="45" spans="1:26" ht="14.4" thickTop="1" thickBot="1" x14ac:dyDescent="0.3">
      <c r="A45" s="68"/>
      <c r="B45" s="70"/>
      <c r="C45" s="69"/>
      <c r="D45" s="69"/>
      <c r="E45" s="69"/>
      <c r="F45" s="69"/>
      <c r="G45" s="72"/>
      <c r="H45" s="68"/>
      <c r="I45" s="68"/>
      <c r="J45" s="69"/>
      <c r="K45" s="71"/>
      <c r="L45" s="69"/>
      <c r="M45" s="69"/>
      <c r="N45" s="71"/>
      <c r="O45" s="69"/>
      <c r="P45" s="71"/>
      <c r="Q45" s="69"/>
      <c r="R45" s="73"/>
      <c r="S45" s="69"/>
      <c r="T45" s="69"/>
      <c r="U45" s="52"/>
      <c r="V45" s="52"/>
      <c r="W45" s="52"/>
      <c r="X45" s="52"/>
      <c r="Y45" s="52"/>
      <c r="Z45" s="52"/>
    </row>
    <row r="46" spans="1:26" ht="14.4" thickTop="1" thickBot="1" x14ac:dyDescent="0.3">
      <c r="A46" s="68"/>
      <c r="B46" s="70"/>
      <c r="C46" s="69"/>
      <c r="D46" s="69"/>
      <c r="E46" s="69"/>
      <c r="F46" s="69"/>
      <c r="G46" s="72"/>
      <c r="H46" s="68"/>
      <c r="I46" s="68"/>
      <c r="J46" s="69"/>
      <c r="K46" s="71"/>
      <c r="L46" s="69"/>
      <c r="M46" s="69"/>
      <c r="N46" s="71"/>
      <c r="O46" s="69"/>
      <c r="P46" s="71"/>
      <c r="Q46" s="69"/>
      <c r="R46" s="73"/>
      <c r="S46" s="69"/>
      <c r="T46" s="69"/>
      <c r="U46" s="52"/>
      <c r="V46" s="52"/>
      <c r="W46" s="52"/>
      <c r="X46" s="52"/>
      <c r="Y46" s="52"/>
      <c r="Z46" s="52"/>
    </row>
    <row r="47" spans="1:26" ht="14.4" thickTop="1" thickBot="1" x14ac:dyDescent="0.3">
      <c r="A47" s="68"/>
      <c r="B47" s="70"/>
      <c r="C47" s="69"/>
      <c r="D47" s="69"/>
      <c r="E47" s="69"/>
      <c r="F47" s="69"/>
      <c r="G47" s="69"/>
      <c r="H47" s="68"/>
      <c r="I47" s="68"/>
      <c r="J47" s="69"/>
      <c r="K47" s="71"/>
      <c r="L47" s="69"/>
      <c r="M47" s="69"/>
      <c r="N47" s="71"/>
      <c r="O47" s="69"/>
      <c r="P47" s="71"/>
      <c r="Q47" s="69"/>
      <c r="R47" s="73"/>
      <c r="S47" s="69"/>
      <c r="T47" s="69"/>
      <c r="U47" s="52"/>
      <c r="V47" s="52"/>
      <c r="W47" s="52"/>
      <c r="X47" s="52"/>
      <c r="Y47" s="52"/>
      <c r="Z47" s="52"/>
    </row>
    <row r="48" spans="1:26" ht="14.4" thickTop="1" thickBot="1" x14ac:dyDescent="0.3">
      <c r="A48" s="68"/>
      <c r="B48" s="70"/>
      <c r="C48" s="69"/>
      <c r="D48" s="69"/>
      <c r="E48" s="69"/>
      <c r="F48" s="69"/>
      <c r="G48" s="69"/>
      <c r="H48" s="68"/>
      <c r="I48" s="68"/>
      <c r="J48" s="69"/>
      <c r="K48" s="71"/>
      <c r="L48" s="69"/>
      <c r="M48" s="69"/>
      <c r="N48" s="71"/>
      <c r="O48" s="69"/>
      <c r="P48" s="71"/>
      <c r="Q48" s="69"/>
      <c r="R48" s="73"/>
      <c r="S48" s="69"/>
      <c r="T48" s="69"/>
      <c r="U48" s="52"/>
      <c r="V48" s="52"/>
      <c r="W48" s="52"/>
      <c r="X48" s="52"/>
      <c r="Y48" s="52"/>
      <c r="Z48" s="52"/>
    </row>
    <row r="49" spans="1:26" ht="14.4" thickTop="1" thickBot="1" x14ac:dyDescent="0.3">
      <c r="A49" s="68"/>
      <c r="B49" s="70"/>
      <c r="C49" s="69"/>
      <c r="D49" s="69"/>
      <c r="E49" s="69"/>
      <c r="F49" s="69"/>
      <c r="G49" s="72"/>
      <c r="H49" s="68"/>
      <c r="I49" s="68"/>
      <c r="J49" s="69"/>
      <c r="K49" s="71"/>
      <c r="L49" s="69"/>
      <c r="M49" s="69"/>
      <c r="N49" s="71"/>
      <c r="O49" s="69"/>
      <c r="P49" s="71"/>
      <c r="Q49" s="69"/>
      <c r="R49" s="73"/>
      <c r="S49" s="69"/>
      <c r="T49" s="69"/>
      <c r="U49" s="52"/>
      <c r="V49" s="52"/>
      <c r="W49" s="52"/>
      <c r="X49" s="52"/>
      <c r="Y49" s="52"/>
      <c r="Z49" s="52"/>
    </row>
    <row r="50" spans="1:26" ht="14.4" thickTop="1" thickBot="1" x14ac:dyDescent="0.3">
      <c r="A50" s="68"/>
      <c r="B50" s="70"/>
      <c r="C50" s="69"/>
      <c r="D50" s="69"/>
      <c r="E50" s="69"/>
      <c r="F50" s="69"/>
      <c r="G50" s="72"/>
      <c r="H50" s="68"/>
      <c r="I50" s="68"/>
      <c r="J50" s="69"/>
      <c r="K50" s="71"/>
      <c r="L50" s="69"/>
      <c r="M50" s="69"/>
      <c r="N50" s="71"/>
      <c r="O50" s="69"/>
      <c r="P50" s="71"/>
      <c r="Q50" s="69"/>
      <c r="R50" s="73"/>
      <c r="S50" s="69"/>
      <c r="T50" s="69"/>
      <c r="U50" s="52"/>
      <c r="V50" s="52"/>
      <c r="W50" s="52"/>
      <c r="X50" s="52"/>
      <c r="Y50" s="52"/>
      <c r="Z50" s="52"/>
    </row>
    <row r="51" spans="1:26" ht="14.4" thickTop="1" thickBot="1" x14ac:dyDescent="0.3">
      <c r="A51" s="208"/>
      <c r="B51" s="209"/>
      <c r="C51" s="209"/>
      <c r="D51" s="209"/>
      <c r="E51" s="209"/>
      <c r="F51" s="209"/>
      <c r="G51" s="209"/>
      <c r="H51" s="209"/>
      <c r="I51" s="209"/>
      <c r="J51" s="209"/>
      <c r="K51" s="209"/>
      <c r="L51" s="209"/>
      <c r="M51" s="209"/>
      <c r="N51" s="209"/>
      <c r="O51" s="209"/>
      <c r="P51" s="209"/>
      <c r="Q51" s="209"/>
      <c r="R51" s="209"/>
      <c r="S51" s="209"/>
      <c r="T51" s="210"/>
      <c r="U51" s="52"/>
      <c r="V51" s="52"/>
      <c r="W51" s="52"/>
      <c r="X51" s="52"/>
      <c r="Y51" s="52"/>
      <c r="Z51" s="52"/>
    </row>
    <row r="52" spans="1:26" ht="13.8" thickTop="1" x14ac:dyDescent="0.25">
      <c r="A52" s="52"/>
      <c r="B52" s="52"/>
      <c r="C52" s="52"/>
      <c r="D52" s="52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52"/>
      <c r="T52" s="52"/>
      <c r="U52" s="52"/>
      <c r="V52" s="52"/>
      <c r="W52" s="52"/>
      <c r="X52" s="52"/>
      <c r="Y52" s="52"/>
      <c r="Z52" s="52"/>
    </row>
    <row r="53" spans="1:26" x14ac:dyDescent="0.25">
      <c r="A53" s="52"/>
      <c r="B53" s="52"/>
      <c r="C53" s="52"/>
      <c r="D53" s="52"/>
      <c r="E53" s="52"/>
      <c r="F53" s="52"/>
      <c r="G53" s="52"/>
      <c r="H53" s="52"/>
      <c r="I53" s="52"/>
      <c r="J53" s="52"/>
      <c r="K53" s="52"/>
      <c r="L53" s="52"/>
      <c r="M53" s="52"/>
      <c r="N53" s="52"/>
      <c r="O53" s="52"/>
      <c r="P53" s="52"/>
      <c r="Q53" s="52"/>
      <c r="R53" s="52"/>
      <c r="S53" s="52"/>
      <c r="T53" s="52"/>
      <c r="U53" s="52"/>
      <c r="V53" s="52"/>
      <c r="W53" s="52"/>
      <c r="X53" s="52"/>
      <c r="Y53" s="52"/>
      <c r="Z53" s="52"/>
    </row>
    <row r="54" spans="1:26" x14ac:dyDescent="0.25">
      <c r="A54" s="52"/>
      <c r="B54" s="52"/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2"/>
      <c r="W54" s="52"/>
      <c r="X54" s="52"/>
      <c r="Y54" s="52"/>
      <c r="Z54" s="52"/>
    </row>
    <row r="55" spans="1:26" x14ac:dyDescent="0.25">
      <c r="A55" s="52"/>
      <c r="B55" s="52"/>
      <c r="C55" s="5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2"/>
      <c r="W55" s="52"/>
      <c r="X55" s="52"/>
      <c r="Y55" s="52"/>
      <c r="Z55" s="52"/>
    </row>
    <row r="56" spans="1:26" x14ac:dyDescent="0.25">
      <c r="A56" s="52"/>
      <c r="B56" s="52"/>
      <c r="C56" s="52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52"/>
      <c r="Y56" s="52"/>
      <c r="Z56" s="52"/>
    </row>
    <row r="57" spans="1:26" x14ac:dyDescent="0.25">
      <c r="A57" s="52"/>
      <c r="B57" s="52"/>
      <c r="C57" s="52"/>
      <c r="D57" s="52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2"/>
      <c r="W57" s="52"/>
      <c r="X57" s="52"/>
      <c r="Y57" s="52"/>
      <c r="Z57" s="52"/>
    </row>
    <row r="58" spans="1:26" x14ac:dyDescent="0.25">
      <c r="A58" s="52"/>
      <c r="B58" s="52"/>
      <c r="C58" s="52"/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2"/>
      <c r="W58" s="52"/>
      <c r="X58" s="52"/>
      <c r="Y58" s="52"/>
      <c r="Z58" s="52"/>
    </row>
    <row r="59" spans="1:26" x14ac:dyDescent="0.25">
      <c r="A59" s="52"/>
      <c r="B59" s="52"/>
      <c r="C59" s="5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2"/>
      <c r="W59" s="52"/>
      <c r="X59" s="52"/>
      <c r="Y59" s="52"/>
      <c r="Z59" s="52"/>
    </row>
    <row r="60" spans="1:26" x14ac:dyDescent="0.25">
      <c r="A60" s="52"/>
      <c r="B60" s="52"/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2"/>
      <c r="W60" s="52"/>
      <c r="X60" s="52"/>
      <c r="Y60" s="52"/>
      <c r="Z60" s="52"/>
    </row>
    <row r="61" spans="1:26" x14ac:dyDescent="0.25">
      <c r="A61" s="52"/>
      <c r="B61" s="52"/>
      <c r="C61" s="52"/>
      <c r="D61" s="52"/>
      <c r="E61" s="52"/>
      <c r="F61" s="52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2"/>
      <c r="T61" s="52"/>
      <c r="U61" s="52"/>
      <c r="V61" s="52"/>
      <c r="W61" s="52"/>
      <c r="X61" s="52"/>
      <c r="Y61" s="52"/>
      <c r="Z61" s="52"/>
    </row>
    <row r="62" spans="1:26" x14ac:dyDescent="0.25">
      <c r="A62" s="52"/>
      <c r="B62" s="52"/>
      <c r="C62" s="52"/>
      <c r="D62" s="52"/>
      <c r="E62" s="52"/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2"/>
      <c r="T62" s="52"/>
      <c r="U62" s="52"/>
      <c r="V62" s="52"/>
      <c r="W62" s="52"/>
      <c r="X62" s="52"/>
      <c r="Y62" s="52"/>
      <c r="Z62" s="52"/>
    </row>
    <row r="63" spans="1:26" x14ac:dyDescent="0.25">
      <c r="A63" s="52"/>
      <c r="B63" s="52"/>
      <c r="C63" s="5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S63" s="52"/>
      <c r="T63" s="52"/>
      <c r="U63" s="52"/>
      <c r="V63" s="52"/>
      <c r="W63" s="52"/>
      <c r="X63" s="52"/>
      <c r="Y63" s="52"/>
      <c r="Z63" s="52"/>
    </row>
    <row r="64" spans="1:26" x14ac:dyDescent="0.25">
      <c r="A64" s="52"/>
      <c r="B64" s="52"/>
      <c r="C64" s="52"/>
      <c r="D64" s="52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2"/>
      <c r="T64" s="52"/>
      <c r="U64" s="52"/>
      <c r="V64" s="52"/>
      <c r="W64" s="52"/>
      <c r="X64" s="52"/>
      <c r="Y64" s="52"/>
      <c r="Z64" s="52"/>
    </row>
    <row r="65" spans="1:26" x14ac:dyDescent="0.25">
      <c r="A65" s="52"/>
      <c r="B65" s="52"/>
      <c r="C65" s="52"/>
      <c r="D65" s="52"/>
      <c r="E65" s="52"/>
      <c r="F65" s="52"/>
      <c r="G65" s="52"/>
      <c r="H65" s="52"/>
      <c r="I65" s="52"/>
      <c r="J65" s="52"/>
      <c r="K65" s="52"/>
      <c r="L65" s="52"/>
      <c r="M65" s="52"/>
      <c r="N65" s="52"/>
      <c r="O65" s="52"/>
      <c r="P65" s="52"/>
      <c r="Q65" s="52"/>
      <c r="R65" s="52"/>
      <c r="S65" s="52"/>
      <c r="T65" s="52"/>
      <c r="U65" s="52"/>
      <c r="V65" s="52"/>
      <c r="W65" s="52"/>
      <c r="X65" s="52"/>
      <c r="Y65" s="52"/>
      <c r="Z65" s="52"/>
    </row>
    <row r="66" spans="1:26" x14ac:dyDescent="0.25">
      <c r="A66" s="52"/>
      <c r="B66" s="52"/>
      <c r="C66" s="52"/>
      <c r="D66" s="52"/>
      <c r="E66" s="52"/>
      <c r="F66" s="52"/>
      <c r="G66" s="52"/>
      <c r="H66" s="52"/>
      <c r="I66" s="52"/>
      <c r="J66" s="52"/>
      <c r="K66" s="52"/>
      <c r="L66" s="52"/>
      <c r="M66" s="52"/>
      <c r="N66" s="52"/>
      <c r="O66" s="52"/>
      <c r="P66" s="52"/>
      <c r="Q66" s="52"/>
      <c r="R66" s="52"/>
      <c r="S66" s="52"/>
      <c r="T66" s="52"/>
      <c r="U66" s="52"/>
      <c r="V66" s="52"/>
      <c r="W66" s="52"/>
      <c r="X66" s="52"/>
      <c r="Y66" s="52"/>
      <c r="Z66" s="52"/>
    </row>
    <row r="67" spans="1:26" x14ac:dyDescent="0.25">
      <c r="A67" s="52"/>
      <c r="B67" s="52"/>
      <c r="C67" s="5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S67" s="52"/>
      <c r="T67" s="52"/>
      <c r="U67" s="52"/>
      <c r="V67" s="52"/>
      <c r="W67" s="52"/>
      <c r="X67" s="52"/>
      <c r="Y67" s="52"/>
      <c r="Z67" s="52"/>
    </row>
    <row r="68" spans="1:26" x14ac:dyDescent="0.25">
      <c r="A68" s="52"/>
      <c r="B68" s="52"/>
      <c r="C68" s="52"/>
      <c r="D68" s="52"/>
      <c r="E68" s="52"/>
      <c r="F68" s="52"/>
      <c r="G68" s="52"/>
      <c r="H68" s="52"/>
      <c r="I68" s="52"/>
      <c r="J68" s="52"/>
      <c r="K68" s="52"/>
      <c r="L68" s="52"/>
      <c r="M68" s="52"/>
      <c r="N68" s="52"/>
      <c r="O68" s="52"/>
      <c r="P68" s="52"/>
      <c r="Q68" s="52"/>
      <c r="R68" s="52"/>
      <c r="S68" s="52"/>
      <c r="T68" s="52"/>
      <c r="U68" s="52"/>
      <c r="V68" s="52"/>
      <c r="W68" s="52"/>
      <c r="X68" s="52"/>
      <c r="Y68" s="52"/>
      <c r="Z68" s="52"/>
    </row>
    <row r="69" spans="1:26" x14ac:dyDescent="0.25">
      <c r="A69" s="52"/>
      <c r="B69" s="52"/>
      <c r="C69" s="52"/>
      <c r="D69" s="52"/>
      <c r="E69" s="52"/>
      <c r="F69" s="52"/>
      <c r="G69" s="52"/>
      <c r="H69" s="52"/>
      <c r="I69" s="52"/>
      <c r="J69" s="52"/>
      <c r="K69" s="52"/>
      <c r="L69" s="52"/>
      <c r="M69" s="52"/>
      <c r="N69" s="52"/>
      <c r="O69" s="52"/>
      <c r="P69" s="52"/>
      <c r="Q69" s="52"/>
      <c r="R69" s="52"/>
      <c r="S69" s="52"/>
      <c r="T69" s="52"/>
      <c r="U69" s="52"/>
      <c r="V69" s="52"/>
      <c r="W69" s="52"/>
      <c r="X69" s="52"/>
      <c r="Y69" s="52"/>
      <c r="Z69" s="52"/>
    </row>
    <row r="70" spans="1:26" x14ac:dyDescent="0.25">
      <c r="A70" s="52"/>
      <c r="B70" s="52"/>
      <c r="C70" s="52"/>
      <c r="D70" s="52"/>
      <c r="E70" s="52"/>
      <c r="F70" s="52"/>
      <c r="G70" s="52"/>
      <c r="H70" s="52"/>
      <c r="I70" s="52"/>
      <c r="J70" s="52"/>
      <c r="K70" s="52"/>
      <c r="L70" s="52"/>
      <c r="M70" s="52"/>
      <c r="N70" s="52"/>
      <c r="O70" s="52"/>
      <c r="P70" s="52"/>
      <c r="Q70" s="52"/>
      <c r="R70" s="52"/>
      <c r="S70" s="52"/>
      <c r="T70" s="52"/>
      <c r="U70" s="52"/>
      <c r="V70" s="52"/>
      <c r="W70" s="52"/>
      <c r="X70" s="52"/>
      <c r="Y70" s="52"/>
      <c r="Z70" s="52"/>
    </row>
    <row r="71" spans="1:26" x14ac:dyDescent="0.25">
      <c r="A71" s="52"/>
      <c r="B71" s="52"/>
      <c r="C71" s="52"/>
      <c r="D71" s="52"/>
      <c r="E71" s="52"/>
      <c r="F71" s="52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  <c r="S71" s="52"/>
      <c r="T71" s="52"/>
      <c r="U71" s="52"/>
      <c r="V71" s="52"/>
      <c r="W71" s="52"/>
      <c r="X71" s="52"/>
      <c r="Y71" s="52"/>
      <c r="Z71" s="52"/>
    </row>
    <row r="72" spans="1:26" x14ac:dyDescent="0.25">
      <c r="A72" s="52"/>
      <c r="B72" s="52"/>
      <c r="C72" s="52"/>
      <c r="D72" s="52"/>
      <c r="E72" s="52"/>
      <c r="F72" s="52"/>
      <c r="G72" s="52"/>
      <c r="H72" s="52"/>
      <c r="I72" s="52"/>
      <c r="J72" s="52"/>
      <c r="K72" s="52"/>
      <c r="L72" s="52"/>
      <c r="M72" s="52"/>
      <c r="N72" s="52"/>
      <c r="O72" s="52"/>
      <c r="P72" s="52"/>
      <c r="Q72" s="52"/>
      <c r="R72" s="52"/>
      <c r="S72" s="52"/>
      <c r="T72" s="52"/>
      <c r="U72" s="52"/>
      <c r="V72" s="52"/>
      <c r="W72" s="52"/>
      <c r="X72" s="52"/>
      <c r="Y72" s="52"/>
      <c r="Z72" s="52"/>
    </row>
    <row r="73" spans="1:26" x14ac:dyDescent="0.25">
      <c r="A73" s="52"/>
      <c r="B73" s="52"/>
      <c r="C73" s="52"/>
      <c r="D73" s="52"/>
      <c r="E73" s="52"/>
      <c r="F73" s="52"/>
      <c r="G73" s="52"/>
      <c r="H73" s="52"/>
      <c r="I73" s="52"/>
      <c r="J73" s="52"/>
      <c r="K73" s="52"/>
      <c r="L73" s="52"/>
      <c r="M73" s="52"/>
      <c r="N73" s="52"/>
      <c r="O73" s="52"/>
      <c r="P73" s="52"/>
      <c r="Q73" s="52"/>
      <c r="R73" s="52"/>
      <c r="S73" s="52"/>
      <c r="T73" s="52"/>
      <c r="U73" s="52"/>
      <c r="V73" s="52"/>
      <c r="W73" s="52"/>
      <c r="X73" s="52"/>
      <c r="Y73" s="52"/>
      <c r="Z73" s="52"/>
    </row>
    <row r="74" spans="1:26" x14ac:dyDescent="0.25">
      <c r="A74" s="52"/>
      <c r="B74" s="52"/>
      <c r="C74" s="52"/>
      <c r="D74" s="52"/>
      <c r="E74" s="52"/>
      <c r="F74" s="52"/>
      <c r="G74" s="52"/>
      <c r="H74" s="52"/>
      <c r="I74" s="52"/>
      <c r="J74" s="52"/>
      <c r="K74" s="52"/>
      <c r="L74" s="52"/>
      <c r="M74" s="52"/>
      <c r="N74" s="52"/>
      <c r="O74" s="52"/>
      <c r="P74" s="52"/>
      <c r="Q74" s="52"/>
      <c r="R74" s="52"/>
      <c r="S74" s="52"/>
      <c r="T74" s="52"/>
      <c r="U74" s="52"/>
      <c r="V74" s="52"/>
      <c r="W74" s="52"/>
      <c r="X74" s="52"/>
      <c r="Y74" s="52"/>
      <c r="Z74" s="52"/>
    </row>
    <row r="75" spans="1:26" x14ac:dyDescent="0.25">
      <c r="A75" s="52"/>
      <c r="B75" s="52"/>
      <c r="C75" s="52"/>
      <c r="D75" s="52"/>
      <c r="E75" s="52"/>
      <c r="F75" s="52"/>
      <c r="G75" s="52"/>
      <c r="H75" s="52"/>
      <c r="I75" s="52"/>
      <c r="J75" s="52"/>
      <c r="K75" s="52"/>
      <c r="L75" s="52"/>
      <c r="M75" s="52"/>
      <c r="N75" s="52"/>
      <c r="O75" s="52"/>
      <c r="P75" s="52"/>
      <c r="Q75" s="52"/>
      <c r="R75" s="52"/>
      <c r="S75" s="52"/>
      <c r="T75" s="52"/>
      <c r="U75" s="52"/>
      <c r="V75" s="52"/>
      <c r="W75" s="52"/>
      <c r="X75" s="52"/>
      <c r="Y75" s="52"/>
      <c r="Z75" s="52"/>
    </row>
    <row r="76" spans="1:26" x14ac:dyDescent="0.25">
      <c r="A76" s="52"/>
      <c r="B76" s="52"/>
      <c r="C76" s="52"/>
      <c r="D76" s="52"/>
      <c r="E76" s="52"/>
      <c r="F76" s="52"/>
      <c r="G76" s="52"/>
      <c r="H76" s="52"/>
      <c r="I76" s="52"/>
      <c r="J76" s="52"/>
      <c r="K76" s="52"/>
      <c r="L76" s="52"/>
      <c r="M76" s="52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</row>
    <row r="77" spans="1:26" x14ac:dyDescent="0.25">
      <c r="A77" s="52"/>
      <c r="B77" s="52"/>
      <c r="C77" s="52"/>
      <c r="D77" s="52"/>
      <c r="E77" s="52"/>
      <c r="F77" s="52"/>
      <c r="G77" s="52"/>
      <c r="H77" s="52"/>
      <c r="I77" s="52"/>
      <c r="J77" s="52"/>
      <c r="K77" s="52"/>
      <c r="L77" s="52"/>
      <c r="M77" s="52"/>
      <c r="N77" s="52"/>
      <c r="O77" s="52"/>
      <c r="P77" s="52"/>
      <c r="Q77" s="52"/>
      <c r="R77" s="52"/>
      <c r="S77" s="52"/>
      <c r="T77" s="52"/>
      <c r="U77" s="52"/>
      <c r="V77" s="52"/>
      <c r="W77" s="52"/>
      <c r="X77" s="52"/>
      <c r="Y77" s="52"/>
      <c r="Z77" s="52"/>
    </row>
    <row r="78" spans="1:26" x14ac:dyDescent="0.25">
      <c r="A78" s="52"/>
      <c r="B78" s="52"/>
      <c r="C78" s="52"/>
      <c r="D78" s="52"/>
      <c r="E78" s="52"/>
      <c r="F78" s="52"/>
      <c r="G78" s="52"/>
      <c r="H78" s="52"/>
      <c r="I78" s="52"/>
      <c r="J78" s="52"/>
      <c r="K78" s="52"/>
      <c r="L78" s="52"/>
      <c r="M78" s="52"/>
      <c r="N78" s="52"/>
      <c r="O78" s="52"/>
      <c r="P78" s="52"/>
      <c r="Q78" s="52"/>
      <c r="R78" s="52"/>
      <c r="S78" s="52"/>
      <c r="T78" s="52"/>
      <c r="U78" s="52"/>
      <c r="V78" s="52"/>
      <c r="W78" s="52"/>
      <c r="X78" s="52"/>
      <c r="Y78" s="52"/>
      <c r="Z78" s="52"/>
    </row>
    <row r="79" spans="1:26" x14ac:dyDescent="0.25">
      <c r="A79" s="52"/>
      <c r="B79" s="52"/>
      <c r="C79" s="52"/>
      <c r="D79" s="52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  <c r="S79" s="52"/>
      <c r="T79" s="52"/>
      <c r="U79" s="52"/>
      <c r="V79" s="52"/>
      <c r="W79" s="52"/>
      <c r="X79" s="52"/>
      <c r="Y79" s="52"/>
      <c r="Z79" s="52"/>
    </row>
    <row r="80" spans="1:26" x14ac:dyDescent="0.25">
      <c r="A80" s="52"/>
      <c r="B80" s="52"/>
      <c r="C80" s="52"/>
      <c r="D80" s="52"/>
      <c r="E80" s="52"/>
      <c r="F80" s="52"/>
      <c r="G80" s="52"/>
      <c r="H80" s="52"/>
      <c r="I80" s="52"/>
      <c r="J80" s="52"/>
      <c r="K80" s="52"/>
      <c r="L80" s="52"/>
      <c r="M80" s="52"/>
      <c r="N80" s="52"/>
      <c r="O80" s="52"/>
      <c r="P80" s="52"/>
      <c r="Q80" s="52"/>
      <c r="R80" s="52"/>
      <c r="S80" s="52"/>
      <c r="T80" s="52"/>
      <c r="U80" s="52"/>
      <c r="V80" s="52"/>
      <c r="W80" s="52"/>
      <c r="X80" s="52"/>
      <c r="Y80" s="52"/>
      <c r="Z80" s="52"/>
    </row>
    <row r="81" spans="1:26" x14ac:dyDescent="0.25">
      <c r="A81" s="52"/>
      <c r="B81" s="52"/>
      <c r="C81" s="52"/>
      <c r="D81" s="52"/>
      <c r="E81" s="52"/>
      <c r="F81" s="52"/>
      <c r="G81" s="52"/>
      <c r="H81" s="52"/>
      <c r="I81" s="52"/>
      <c r="J81" s="52"/>
      <c r="K81" s="52"/>
      <c r="L81" s="52"/>
      <c r="M81" s="52"/>
      <c r="N81" s="52"/>
      <c r="O81" s="52"/>
      <c r="P81" s="52"/>
      <c r="Q81" s="52"/>
      <c r="R81" s="52"/>
      <c r="S81" s="52"/>
      <c r="T81" s="52"/>
      <c r="U81" s="52"/>
      <c r="V81" s="52"/>
      <c r="W81" s="52"/>
      <c r="X81" s="52"/>
      <c r="Y81" s="52"/>
      <c r="Z81" s="52"/>
    </row>
    <row r="82" spans="1:26" x14ac:dyDescent="0.25">
      <c r="A82" s="52"/>
      <c r="B82" s="52"/>
      <c r="C82" s="52"/>
      <c r="D82" s="52"/>
      <c r="E82" s="52"/>
      <c r="F82" s="52"/>
      <c r="G82" s="52"/>
      <c r="H82" s="52"/>
      <c r="I82" s="52"/>
      <c r="J82" s="52"/>
      <c r="K82" s="52"/>
      <c r="L82" s="52"/>
      <c r="M82" s="52"/>
      <c r="N82" s="52"/>
      <c r="O82" s="52"/>
      <c r="P82" s="52"/>
      <c r="Q82" s="52"/>
      <c r="R82" s="52"/>
      <c r="S82" s="52"/>
      <c r="T82" s="52"/>
      <c r="U82" s="52"/>
      <c r="V82" s="52"/>
      <c r="W82" s="52"/>
      <c r="X82" s="52"/>
      <c r="Y82" s="52"/>
      <c r="Z82" s="52"/>
    </row>
    <row r="83" spans="1:26" x14ac:dyDescent="0.25">
      <c r="A83" s="52"/>
      <c r="B83" s="52"/>
      <c r="C83" s="52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  <c r="S83" s="52"/>
      <c r="T83" s="52"/>
      <c r="U83" s="52"/>
      <c r="V83" s="52"/>
      <c r="W83" s="52"/>
      <c r="X83" s="52"/>
      <c r="Y83" s="52"/>
      <c r="Z83" s="52"/>
    </row>
    <row r="84" spans="1:26" x14ac:dyDescent="0.25">
      <c r="A84" s="52"/>
      <c r="B84" s="52"/>
      <c r="C84" s="52"/>
      <c r="D84" s="52"/>
      <c r="E84" s="52"/>
      <c r="F84" s="52"/>
      <c r="G84" s="52"/>
      <c r="H84" s="52"/>
      <c r="I84" s="52"/>
      <c r="J84" s="52"/>
      <c r="K84" s="52"/>
      <c r="L84" s="52"/>
      <c r="M84" s="52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</row>
    <row r="85" spans="1:26" x14ac:dyDescent="0.25">
      <c r="A85" s="52"/>
      <c r="B85" s="52"/>
      <c r="C85" s="52"/>
      <c r="D85" s="52"/>
      <c r="E85" s="52"/>
      <c r="F85" s="52"/>
      <c r="G85" s="52"/>
      <c r="H85" s="52"/>
      <c r="I85" s="52"/>
      <c r="J85" s="52"/>
      <c r="K85" s="52"/>
      <c r="L85" s="52"/>
      <c r="M85" s="52"/>
      <c r="N85" s="52"/>
      <c r="O85" s="52"/>
      <c r="P85" s="52"/>
      <c r="Q85" s="52"/>
      <c r="R85" s="52"/>
      <c r="S85" s="52"/>
      <c r="T85" s="52"/>
      <c r="U85" s="52"/>
      <c r="V85" s="52"/>
      <c r="W85" s="52"/>
      <c r="X85" s="52"/>
      <c r="Y85" s="52"/>
      <c r="Z85" s="52"/>
    </row>
    <row r="86" spans="1:26" x14ac:dyDescent="0.25">
      <c r="A86" s="52"/>
      <c r="B86" s="52"/>
      <c r="C86" s="52"/>
      <c r="D86" s="52"/>
      <c r="E86" s="52"/>
      <c r="F86" s="52"/>
      <c r="G86" s="52"/>
      <c r="H86" s="52"/>
      <c r="I86" s="52"/>
      <c r="J86" s="52"/>
      <c r="K86" s="52"/>
      <c r="L86" s="52"/>
      <c r="M86" s="52"/>
      <c r="N86" s="52"/>
      <c r="O86" s="52"/>
      <c r="P86" s="52"/>
      <c r="Q86" s="52"/>
      <c r="R86" s="52"/>
      <c r="S86" s="52"/>
      <c r="T86" s="52"/>
      <c r="U86" s="52"/>
      <c r="V86" s="52"/>
      <c r="W86" s="52"/>
      <c r="X86" s="52"/>
      <c r="Y86" s="52"/>
      <c r="Z86" s="52"/>
    </row>
    <row r="87" spans="1:26" x14ac:dyDescent="0.25">
      <c r="A87" s="52"/>
      <c r="B87" s="52"/>
      <c r="C87" s="52"/>
      <c r="D87" s="52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  <c r="S87" s="52"/>
      <c r="T87" s="52"/>
      <c r="U87" s="52"/>
      <c r="V87" s="52"/>
      <c r="W87" s="52"/>
      <c r="X87" s="52"/>
      <c r="Y87" s="52"/>
      <c r="Z87" s="52"/>
    </row>
    <row r="88" spans="1:26" x14ac:dyDescent="0.25">
      <c r="A88" s="52"/>
      <c r="B88" s="52"/>
      <c r="C88" s="52"/>
      <c r="D88" s="52"/>
      <c r="E88" s="52"/>
      <c r="F88" s="52"/>
      <c r="G88" s="52"/>
      <c r="H88" s="52"/>
      <c r="I88" s="52"/>
      <c r="J88" s="52"/>
      <c r="K88" s="52"/>
      <c r="L88" s="52"/>
      <c r="M88" s="52"/>
      <c r="N88" s="52"/>
      <c r="O88" s="52"/>
      <c r="P88" s="52"/>
      <c r="Q88" s="52"/>
      <c r="R88" s="52"/>
      <c r="S88" s="52"/>
      <c r="T88" s="52"/>
      <c r="U88" s="52"/>
      <c r="V88" s="52"/>
      <c r="W88" s="52"/>
      <c r="X88" s="52"/>
      <c r="Y88" s="52"/>
      <c r="Z88" s="52"/>
    </row>
    <row r="89" spans="1:26" x14ac:dyDescent="0.25">
      <c r="A89" s="52"/>
      <c r="B89" s="52"/>
      <c r="C89" s="52"/>
      <c r="D89" s="52"/>
      <c r="E89" s="52"/>
      <c r="F89" s="52"/>
      <c r="G89" s="52"/>
      <c r="H89" s="52"/>
      <c r="I89" s="52"/>
      <c r="J89" s="52"/>
      <c r="K89" s="52"/>
      <c r="L89" s="52"/>
      <c r="M89" s="52"/>
      <c r="N89" s="52"/>
      <c r="O89" s="52"/>
      <c r="P89" s="52"/>
      <c r="Q89" s="52"/>
      <c r="R89" s="52"/>
      <c r="S89" s="52"/>
      <c r="T89" s="52"/>
      <c r="U89" s="52"/>
      <c r="V89" s="52"/>
      <c r="W89" s="52"/>
      <c r="X89" s="52"/>
      <c r="Y89" s="52"/>
      <c r="Z89" s="52"/>
    </row>
    <row r="90" spans="1:26" x14ac:dyDescent="0.25">
      <c r="A90" s="52"/>
      <c r="B90" s="52"/>
      <c r="C90" s="52"/>
      <c r="D90" s="52"/>
      <c r="E90" s="52"/>
      <c r="F90" s="52"/>
      <c r="G90" s="52"/>
      <c r="H90" s="52"/>
      <c r="I90" s="52"/>
      <c r="J90" s="52"/>
      <c r="K90" s="52"/>
      <c r="L90" s="52"/>
      <c r="M90" s="52"/>
      <c r="N90" s="52"/>
      <c r="O90" s="52"/>
      <c r="P90" s="52"/>
      <c r="Q90" s="52"/>
      <c r="R90" s="52"/>
      <c r="S90" s="52"/>
      <c r="T90" s="52"/>
      <c r="U90" s="52"/>
      <c r="V90" s="52"/>
      <c r="W90" s="52"/>
      <c r="X90" s="52"/>
      <c r="Y90" s="52"/>
      <c r="Z90" s="52"/>
    </row>
    <row r="91" spans="1:26" x14ac:dyDescent="0.25">
      <c r="A91" s="52"/>
      <c r="B91" s="52"/>
      <c r="C91" s="52"/>
      <c r="D91" s="52"/>
      <c r="E91" s="52"/>
      <c r="F91" s="52"/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</row>
    <row r="92" spans="1:26" x14ac:dyDescent="0.25">
      <c r="A92" s="52"/>
      <c r="B92" s="52"/>
      <c r="C92" s="52"/>
      <c r="D92" s="52"/>
      <c r="E92" s="52"/>
      <c r="F92" s="52"/>
      <c r="G92" s="52"/>
      <c r="H92" s="52"/>
      <c r="I92" s="52"/>
      <c r="J92" s="52"/>
      <c r="K92" s="52"/>
      <c r="L92" s="52"/>
      <c r="M92" s="52"/>
      <c r="N92" s="52"/>
      <c r="O92" s="52"/>
      <c r="P92" s="52"/>
      <c r="Q92" s="52"/>
      <c r="R92" s="52"/>
      <c r="S92" s="52"/>
      <c r="T92" s="52"/>
      <c r="U92" s="52"/>
      <c r="V92" s="52"/>
      <c r="W92" s="52"/>
      <c r="X92" s="52"/>
      <c r="Y92" s="52"/>
      <c r="Z92" s="52"/>
    </row>
    <row r="93" spans="1:26" x14ac:dyDescent="0.25">
      <c r="A93" s="52"/>
      <c r="B93" s="52"/>
      <c r="C93" s="52"/>
      <c r="D93" s="52"/>
      <c r="E93" s="52"/>
      <c r="F93" s="52"/>
      <c r="G93" s="52"/>
      <c r="H93" s="52"/>
      <c r="I93" s="52"/>
      <c r="J93" s="52"/>
      <c r="K93" s="52"/>
      <c r="L93" s="52"/>
      <c r="M93" s="52"/>
      <c r="N93" s="52"/>
      <c r="O93" s="52"/>
      <c r="P93" s="52"/>
      <c r="Q93" s="52"/>
      <c r="R93" s="52"/>
      <c r="S93" s="52"/>
      <c r="T93" s="52"/>
      <c r="U93" s="52"/>
      <c r="V93" s="52"/>
      <c r="W93" s="52"/>
      <c r="X93" s="52"/>
      <c r="Y93" s="52"/>
      <c r="Z93" s="52"/>
    </row>
    <row r="94" spans="1:26" x14ac:dyDescent="0.25">
      <c r="A94" s="52"/>
      <c r="B94" s="52"/>
      <c r="C94" s="52"/>
      <c r="D94" s="52"/>
      <c r="E94" s="52"/>
      <c r="F94" s="52"/>
      <c r="G94" s="52"/>
      <c r="H94" s="52"/>
      <c r="I94" s="52"/>
      <c r="J94" s="52"/>
      <c r="K94" s="52"/>
      <c r="L94" s="52"/>
      <c r="M94" s="52"/>
      <c r="N94" s="52"/>
      <c r="O94" s="52"/>
      <c r="P94" s="52"/>
      <c r="Q94" s="52"/>
      <c r="R94" s="52"/>
      <c r="S94" s="52"/>
      <c r="T94" s="52"/>
      <c r="U94" s="52"/>
      <c r="V94" s="52"/>
      <c r="W94" s="52"/>
      <c r="X94" s="52"/>
      <c r="Y94" s="52"/>
      <c r="Z94" s="52"/>
    </row>
    <row r="95" spans="1:26" x14ac:dyDescent="0.25">
      <c r="A95" s="52"/>
      <c r="B95" s="52"/>
      <c r="C95" s="52"/>
      <c r="D95" s="52"/>
      <c r="E95" s="52"/>
      <c r="F95" s="52"/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52"/>
      <c r="R95" s="52"/>
      <c r="S95" s="52"/>
      <c r="T95" s="52"/>
      <c r="U95" s="52"/>
      <c r="V95" s="52"/>
      <c r="W95" s="52"/>
      <c r="X95" s="52"/>
      <c r="Y95" s="52"/>
      <c r="Z95" s="52"/>
    </row>
    <row r="96" spans="1:26" x14ac:dyDescent="0.25">
      <c r="A96" s="52"/>
      <c r="B96" s="52"/>
      <c r="C96" s="52"/>
      <c r="D96" s="52"/>
      <c r="E96" s="52"/>
      <c r="F96" s="52"/>
      <c r="G96" s="52"/>
      <c r="H96" s="52"/>
      <c r="I96" s="52"/>
      <c r="J96" s="52"/>
      <c r="K96" s="52"/>
      <c r="L96" s="52"/>
      <c r="M96" s="52"/>
      <c r="N96" s="52"/>
      <c r="O96" s="52"/>
      <c r="P96" s="52"/>
      <c r="Q96" s="52"/>
      <c r="R96" s="52"/>
      <c r="S96" s="52"/>
      <c r="T96" s="52"/>
      <c r="U96" s="52"/>
      <c r="V96" s="52"/>
      <c r="W96" s="52"/>
      <c r="X96" s="52"/>
      <c r="Y96" s="52"/>
      <c r="Z96" s="52"/>
    </row>
    <row r="97" spans="1:26" x14ac:dyDescent="0.25">
      <c r="A97" s="52"/>
      <c r="B97" s="52"/>
      <c r="C97" s="52"/>
      <c r="D97" s="52"/>
      <c r="E97" s="52"/>
      <c r="F97" s="52"/>
      <c r="G97" s="52"/>
      <c r="H97" s="52"/>
      <c r="I97" s="52"/>
      <c r="J97" s="52"/>
      <c r="K97" s="52"/>
      <c r="L97" s="52"/>
      <c r="M97" s="52"/>
      <c r="N97" s="52"/>
      <c r="O97" s="52"/>
      <c r="P97" s="52"/>
      <c r="Q97" s="52"/>
      <c r="R97" s="52"/>
      <c r="S97" s="52"/>
      <c r="T97" s="52"/>
      <c r="U97" s="52"/>
      <c r="V97" s="52"/>
      <c r="W97" s="52"/>
      <c r="X97" s="52"/>
      <c r="Y97" s="52"/>
      <c r="Z97" s="52"/>
    </row>
    <row r="98" spans="1:26" x14ac:dyDescent="0.25">
      <c r="A98" s="52"/>
      <c r="B98" s="52"/>
      <c r="C98" s="52"/>
      <c r="D98" s="52"/>
      <c r="E98" s="52"/>
      <c r="F98" s="52"/>
      <c r="G98" s="52"/>
      <c r="H98" s="52"/>
      <c r="I98" s="52"/>
      <c r="J98" s="52"/>
      <c r="K98" s="52"/>
      <c r="L98" s="52"/>
      <c r="M98" s="52"/>
      <c r="N98" s="52"/>
      <c r="O98" s="52"/>
      <c r="P98" s="52"/>
      <c r="Q98" s="52"/>
      <c r="R98" s="52"/>
      <c r="S98" s="52"/>
      <c r="T98" s="52"/>
      <c r="U98" s="52"/>
      <c r="V98" s="52"/>
      <c r="W98" s="52"/>
      <c r="X98" s="52"/>
      <c r="Y98" s="52"/>
      <c r="Z98" s="52"/>
    </row>
    <row r="99" spans="1:26" x14ac:dyDescent="0.25">
      <c r="A99" s="52"/>
      <c r="B99" s="52"/>
      <c r="C99" s="52"/>
      <c r="D99" s="52"/>
      <c r="E99" s="52"/>
      <c r="F99" s="52"/>
      <c r="G99" s="52"/>
      <c r="H99" s="52"/>
      <c r="I99" s="52"/>
      <c r="J99" s="52"/>
      <c r="K99" s="52"/>
      <c r="L99" s="52"/>
      <c r="M99" s="52"/>
      <c r="N99" s="52"/>
      <c r="O99" s="52"/>
      <c r="P99" s="52"/>
      <c r="Q99" s="52"/>
      <c r="R99" s="52"/>
      <c r="S99" s="52"/>
      <c r="T99" s="52"/>
      <c r="U99" s="52"/>
      <c r="V99" s="52"/>
      <c r="W99" s="52"/>
      <c r="X99" s="52"/>
      <c r="Y99" s="52"/>
      <c r="Z99" s="52"/>
    </row>
    <row r="100" spans="1:26" x14ac:dyDescent="0.25">
      <c r="A100" s="52"/>
      <c r="B100" s="52"/>
      <c r="C100" s="52"/>
      <c r="D100" s="52"/>
      <c r="E100" s="52"/>
      <c r="F100" s="52"/>
      <c r="G100" s="52"/>
      <c r="H100" s="52"/>
      <c r="I100" s="52"/>
      <c r="J100" s="52"/>
      <c r="K100" s="52"/>
      <c r="L100" s="52"/>
      <c r="M100" s="52"/>
      <c r="N100" s="52"/>
      <c r="O100" s="52"/>
      <c r="P100" s="52"/>
      <c r="Q100" s="52"/>
      <c r="R100" s="52"/>
      <c r="S100" s="52"/>
      <c r="T100" s="52"/>
      <c r="U100" s="52"/>
      <c r="V100" s="52"/>
      <c r="W100" s="52"/>
      <c r="X100" s="52"/>
      <c r="Y100" s="52"/>
      <c r="Z100" s="52"/>
    </row>
    <row r="101" spans="1:26" x14ac:dyDescent="0.25">
      <c r="A101" s="52"/>
      <c r="B101" s="52"/>
      <c r="C101" s="52"/>
      <c r="D101" s="52"/>
      <c r="E101" s="52"/>
      <c r="F101" s="52"/>
      <c r="G101" s="52"/>
      <c r="H101" s="52"/>
      <c r="I101" s="52"/>
      <c r="J101" s="52"/>
      <c r="K101" s="52"/>
      <c r="L101" s="52"/>
      <c r="M101" s="52"/>
      <c r="N101" s="52"/>
      <c r="O101" s="52"/>
      <c r="P101" s="52"/>
      <c r="Q101" s="52"/>
      <c r="R101" s="52"/>
      <c r="S101" s="52"/>
      <c r="T101" s="52"/>
      <c r="U101" s="52"/>
      <c r="V101" s="52"/>
      <c r="W101" s="52"/>
      <c r="X101" s="52"/>
      <c r="Y101" s="52"/>
      <c r="Z101" s="52"/>
    </row>
    <row r="102" spans="1:26" x14ac:dyDescent="0.25">
      <c r="A102" s="52"/>
      <c r="B102" s="52"/>
      <c r="C102" s="52"/>
      <c r="D102" s="52"/>
      <c r="E102" s="52"/>
      <c r="F102" s="52"/>
      <c r="G102" s="52"/>
      <c r="H102" s="52"/>
      <c r="I102" s="52"/>
      <c r="J102" s="52"/>
      <c r="K102" s="52"/>
      <c r="L102" s="52"/>
      <c r="M102" s="52"/>
      <c r="N102" s="52"/>
      <c r="O102" s="52"/>
      <c r="P102" s="52"/>
      <c r="Q102" s="52"/>
      <c r="R102" s="52"/>
      <c r="S102" s="52"/>
      <c r="T102" s="52"/>
      <c r="U102" s="52"/>
      <c r="V102" s="52"/>
      <c r="W102" s="52"/>
      <c r="X102" s="52"/>
      <c r="Y102" s="52"/>
      <c r="Z102" s="52"/>
    </row>
    <row r="103" spans="1:26" x14ac:dyDescent="0.25">
      <c r="A103" s="52"/>
      <c r="B103" s="52"/>
      <c r="C103" s="52"/>
      <c r="D103" s="52"/>
      <c r="E103" s="52"/>
      <c r="F103" s="52"/>
      <c r="G103" s="52"/>
      <c r="H103" s="52"/>
      <c r="I103" s="52"/>
      <c r="J103" s="52"/>
      <c r="K103" s="52"/>
      <c r="L103" s="52"/>
      <c r="M103" s="52"/>
      <c r="N103" s="52"/>
      <c r="O103" s="52"/>
      <c r="P103" s="52"/>
      <c r="Q103" s="52"/>
      <c r="R103" s="52"/>
      <c r="S103" s="52"/>
      <c r="T103" s="52"/>
      <c r="U103" s="52"/>
      <c r="V103" s="52"/>
      <c r="W103" s="52"/>
      <c r="X103" s="52"/>
      <c r="Y103" s="52"/>
      <c r="Z103" s="52"/>
    </row>
    <row r="104" spans="1:26" x14ac:dyDescent="0.25">
      <c r="A104" s="52"/>
      <c r="B104" s="52"/>
      <c r="C104" s="52"/>
      <c r="D104" s="52"/>
      <c r="E104" s="52"/>
      <c r="F104" s="52"/>
      <c r="G104" s="52"/>
      <c r="H104" s="52"/>
      <c r="I104" s="52"/>
      <c r="J104" s="52"/>
      <c r="K104" s="52"/>
      <c r="L104" s="52"/>
      <c r="M104" s="52"/>
      <c r="N104" s="52"/>
      <c r="O104" s="52"/>
      <c r="P104" s="52"/>
      <c r="Q104" s="52"/>
      <c r="R104" s="52"/>
      <c r="S104" s="52"/>
      <c r="T104" s="52"/>
      <c r="U104" s="52"/>
      <c r="V104" s="52"/>
      <c r="W104" s="52"/>
      <c r="X104" s="52"/>
      <c r="Y104" s="52"/>
      <c r="Z104" s="52"/>
    </row>
    <row r="105" spans="1:26" x14ac:dyDescent="0.25">
      <c r="A105" s="52"/>
      <c r="B105" s="52"/>
      <c r="C105" s="52"/>
      <c r="D105" s="52"/>
      <c r="E105" s="52"/>
      <c r="F105" s="52"/>
      <c r="G105" s="52"/>
      <c r="H105" s="52"/>
      <c r="I105" s="52"/>
      <c r="J105" s="52"/>
      <c r="K105" s="52"/>
      <c r="L105" s="52"/>
      <c r="M105" s="52"/>
      <c r="N105" s="52"/>
      <c r="O105" s="52"/>
      <c r="P105" s="52"/>
      <c r="Q105" s="52"/>
      <c r="R105" s="52"/>
      <c r="S105" s="52"/>
      <c r="T105" s="52"/>
      <c r="U105" s="52"/>
      <c r="V105" s="52"/>
      <c r="W105" s="52"/>
      <c r="X105" s="52"/>
      <c r="Y105" s="52"/>
      <c r="Z105" s="52"/>
    </row>
    <row r="106" spans="1:26" x14ac:dyDescent="0.25">
      <c r="A106" s="52"/>
      <c r="B106" s="52"/>
      <c r="C106" s="52"/>
      <c r="D106" s="52"/>
      <c r="E106" s="52"/>
      <c r="F106" s="52"/>
      <c r="G106" s="52"/>
      <c r="H106" s="52"/>
      <c r="I106" s="52"/>
      <c r="J106" s="52"/>
      <c r="K106" s="52"/>
      <c r="L106" s="52"/>
      <c r="M106" s="52"/>
      <c r="N106" s="52"/>
      <c r="O106" s="52"/>
      <c r="P106" s="52"/>
      <c r="Q106" s="52"/>
      <c r="R106" s="52"/>
      <c r="S106" s="52"/>
      <c r="T106" s="52"/>
      <c r="U106" s="52"/>
      <c r="V106" s="52"/>
      <c r="W106" s="52"/>
      <c r="X106" s="52"/>
      <c r="Y106" s="52"/>
      <c r="Z106" s="52"/>
    </row>
    <row r="107" spans="1:26" x14ac:dyDescent="0.25">
      <c r="A107" s="52"/>
      <c r="B107" s="52"/>
      <c r="C107" s="52"/>
      <c r="D107" s="52"/>
      <c r="E107" s="52"/>
      <c r="F107" s="52"/>
      <c r="G107" s="52"/>
      <c r="H107" s="52"/>
      <c r="I107" s="52"/>
      <c r="J107" s="52"/>
      <c r="K107" s="52"/>
      <c r="L107" s="52"/>
      <c r="M107" s="52"/>
      <c r="N107" s="52"/>
      <c r="O107" s="52"/>
      <c r="P107" s="52"/>
      <c r="Q107" s="52"/>
      <c r="R107" s="52"/>
      <c r="S107" s="52"/>
      <c r="T107" s="52"/>
      <c r="U107" s="52"/>
      <c r="V107" s="52"/>
      <c r="W107" s="52"/>
      <c r="X107" s="52"/>
      <c r="Y107" s="52"/>
      <c r="Z107" s="52"/>
    </row>
    <row r="108" spans="1:26" x14ac:dyDescent="0.25">
      <c r="A108" s="52"/>
      <c r="B108" s="52"/>
      <c r="C108" s="52"/>
      <c r="D108" s="52"/>
      <c r="E108" s="52"/>
      <c r="F108" s="52"/>
      <c r="G108" s="52"/>
      <c r="H108" s="52"/>
      <c r="I108" s="52"/>
      <c r="J108" s="52"/>
      <c r="K108" s="52"/>
      <c r="L108" s="52"/>
      <c r="M108" s="52"/>
      <c r="N108" s="52"/>
      <c r="O108" s="52"/>
      <c r="P108" s="52"/>
      <c r="Q108" s="52"/>
      <c r="R108" s="52"/>
      <c r="S108" s="52"/>
      <c r="T108" s="52"/>
      <c r="U108" s="52"/>
      <c r="V108" s="52"/>
      <c r="W108" s="52"/>
      <c r="X108" s="52"/>
      <c r="Y108" s="52"/>
      <c r="Z108" s="52"/>
    </row>
    <row r="109" spans="1:26" x14ac:dyDescent="0.25">
      <c r="A109" s="52"/>
      <c r="B109" s="52"/>
      <c r="C109" s="52"/>
      <c r="D109" s="52"/>
      <c r="E109" s="52"/>
      <c r="F109" s="52"/>
      <c r="G109" s="52"/>
      <c r="H109" s="52"/>
      <c r="I109" s="52"/>
      <c r="J109" s="52"/>
      <c r="K109" s="52"/>
      <c r="L109" s="52"/>
      <c r="M109" s="52"/>
      <c r="N109" s="52"/>
      <c r="O109" s="52"/>
      <c r="P109" s="52"/>
      <c r="Q109" s="52"/>
      <c r="R109" s="52"/>
      <c r="S109" s="52"/>
      <c r="T109" s="52"/>
      <c r="U109" s="52"/>
      <c r="V109" s="52"/>
      <c r="W109" s="52"/>
      <c r="X109" s="52"/>
      <c r="Y109" s="52"/>
      <c r="Z109" s="52"/>
    </row>
    <row r="110" spans="1:26" x14ac:dyDescent="0.25">
      <c r="A110" s="52"/>
      <c r="B110" s="52"/>
      <c r="C110" s="52"/>
      <c r="D110" s="52"/>
      <c r="E110" s="52"/>
      <c r="F110" s="52"/>
      <c r="G110" s="52"/>
      <c r="H110" s="52"/>
      <c r="I110" s="52"/>
      <c r="J110" s="52"/>
      <c r="K110" s="52"/>
      <c r="L110" s="52"/>
      <c r="M110" s="52"/>
      <c r="N110" s="52"/>
      <c r="O110" s="52"/>
      <c r="P110" s="52"/>
      <c r="Q110" s="52"/>
      <c r="R110" s="52"/>
      <c r="S110" s="52"/>
      <c r="T110" s="52"/>
      <c r="U110" s="52"/>
      <c r="V110" s="52"/>
      <c r="W110" s="52"/>
      <c r="X110" s="52"/>
      <c r="Y110" s="52"/>
      <c r="Z110" s="52"/>
    </row>
    <row r="111" spans="1:26" x14ac:dyDescent="0.25">
      <c r="A111" s="52"/>
      <c r="B111" s="52"/>
      <c r="C111" s="52"/>
      <c r="D111" s="52"/>
      <c r="E111" s="52"/>
      <c r="F111" s="52"/>
      <c r="G111" s="52"/>
      <c r="H111" s="52"/>
      <c r="I111" s="52"/>
      <c r="J111" s="52"/>
      <c r="K111" s="52"/>
      <c r="L111" s="52"/>
      <c r="M111" s="52"/>
      <c r="N111" s="52"/>
      <c r="O111" s="52"/>
      <c r="P111" s="52"/>
      <c r="Q111" s="52"/>
      <c r="R111" s="52"/>
      <c r="S111" s="52"/>
      <c r="T111" s="52"/>
      <c r="U111" s="52"/>
      <c r="V111" s="52"/>
      <c r="W111" s="52"/>
      <c r="X111" s="52"/>
      <c r="Y111" s="52"/>
      <c r="Z111" s="52"/>
    </row>
    <row r="112" spans="1:26" x14ac:dyDescent="0.25">
      <c r="A112" s="52"/>
      <c r="B112" s="52"/>
      <c r="C112" s="52"/>
      <c r="D112" s="52"/>
      <c r="E112" s="52"/>
      <c r="F112" s="52"/>
      <c r="G112" s="52"/>
      <c r="H112" s="52"/>
      <c r="I112" s="52"/>
      <c r="J112" s="52"/>
      <c r="K112" s="52"/>
      <c r="L112" s="52"/>
      <c r="M112" s="52"/>
      <c r="N112" s="52"/>
      <c r="O112" s="52"/>
      <c r="P112" s="52"/>
      <c r="Q112" s="52"/>
      <c r="R112" s="52"/>
      <c r="S112" s="52"/>
      <c r="T112" s="52"/>
      <c r="U112" s="52"/>
      <c r="V112" s="52"/>
      <c r="W112" s="52"/>
      <c r="X112" s="52"/>
      <c r="Y112" s="52"/>
      <c r="Z112" s="52"/>
    </row>
    <row r="113" spans="1:26" x14ac:dyDescent="0.25">
      <c r="A113" s="52"/>
      <c r="B113" s="52"/>
      <c r="C113" s="52"/>
      <c r="D113" s="52"/>
      <c r="E113" s="52"/>
      <c r="F113" s="52"/>
      <c r="G113" s="52"/>
      <c r="H113" s="52"/>
      <c r="I113" s="52"/>
      <c r="J113" s="52"/>
      <c r="K113" s="52"/>
      <c r="L113" s="52"/>
      <c r="M113" s="52"/>
      <c r="N113" s="52"/>
      <c r="O113" s="52"/>
      <c r="P113" s="52"/>
      <c r="Q113" s="52"/>
      <c r="R113" s="52"/>
      <c r="S113" s="52"/>
      <c r="T113" s="52"/>
      <c r="U113" s="52"/>
      <c r="V113" s="52"/>
      <c r="W113" s="52"/>
      <c r="X113" s="52"/>
      <c r="Y113" s="52"/>
      <c r="Z113" s="52"/>
    </row>
    <row r="114" spans="1:26" x14ac:dyDescent="0.25">
      <c r="A114" s="52"/>
      <c r="B114" s="52"/>
      <c r="C114" s="52"/>
      <c r="D114" s="52"/>
      <c r="E114" s="52"/>
      <c r="F114" s="52"/>
      <c r="G114" s="52"/>
      <c r="H114" s="52"/>
      <c r="I114" s="52"/>
      <c r="J114" s="52"/>
      <c r="K114" s="52"/>
      <c r="L114" s="52"/>
      <c r="M114" s="52"/>
      <c r="N114" s="52"/>
      <c r="O114" s="52"/>
      <c r="P114" s="52"/>
      <c r="Q114" s="52"/>
      <c r="R114" s="52"/>
      <c r="S114" s="52"/>
      <c r="T114" s="52"/>
      <c r="U114" s="52"/>
      <c r="V114" s="52"/>
      <c r="W114" s="52"/>
      <c r="X114" s="52"/>
      <c r="Y114" s="52"/>
      <c r="Z114" s="52"/>
    </row>
    <row r="115" spans="1:26" x14ac:dyDescent="0.25">
      <c r="A115" s="52"/>
      <c r="B115" s="52"/>
      <c r="C115" s="52"/>
      <c r="D115" s="52"/>
      <c r="E115" s="52"/>
      <c r="F115" s="52"/>
      <c r="G115" s="52"/>
      <c r="H115" s="52"/>
      <c r="I115" s="52"/>
      <c r="J115" s="52"/>
      <c r="K115" s="52"/>
      <c r="L115" s="52"/>
      <c r="M115" s="52"/>
      <c r="N115" s="52"/>
      <c r="O115" s="52"/>
      <c r="P115" s="52"/>
      <c r="Q115" s="52"/>
      <c r="R115" s="52"/>
      <c r="S115" s="52"/>
      <c r="T115" s="52"/>
      <c r="U115" s="52"/>
      <c r="V115" s="52"/>
      <c r="W115" s="52"/>
      <c r="X115" s="52"/>
      <c r="Y115" s="52"/>
      <c r="Z115" s="52"/>
    </row>
    <row r="116" spans="1:26" x14ac:dyDescent="0.25">
      <c r="A116" s="52"/>
      <c r="B116" s="52"/>
      <c r="C116" s="52"/>
      <c r="D116" s="52"/>
      <c r="E116" s="52"/>
      <c r="F116" s="52"/>
      <c r="G116" s="52"/>
      <c r="H116" s="52"/>
      <c r="I116" s="52"/>
      <c r="J116" s="52"/>
      <c r="K116" s="52"/>
      <c r="L116" s="52"/>
      <c r="M116" s="52"/>
      <c r="N116" s="52"/>
      <c r="O116" s="52"/>
      <c r="P116" s="52"/>
      <c r="Q116" s="52"/>
      <c r="R116" s="52"/>
      <c r="S116" s="52"/>
      <c r="T116" s="52"/>
      <c r="U116" s="52"/>
      <c r="V116" s="52"/>
      <c r="W116" s="52"/>
      <c r="X116" s="52"/>
      <c r="Y116" s="52"/>
      <c r="Z116" s="52"/>
    </row>
    <row r="117" spans="1:26" x14ac:dyDescent="0.25">
      <c r="A117" s="52"/>
      <c r="B117" s="52"/>
      <c r="C117" s="52"/>
      <c r="D117" s="52"/>
      <c r="E117" s="52"/>
      <c r="F117" s="52"/>
      <c r="G117" s="52"/>
      <c r="H117" s="52"/>
      <c r="I117" s="52"/>
      <c r="J117" s="52"/>
      <c r="K117" s="52"/>
      <c r="L117" s="52"/>
      <c r="M117" s="52"/>
      <c r="N117" s="52"/>
      <c r="O117" s="52"/>
      <c r="P117" s="52"/>
      <c r="Q117" s="52"/>
      <c r="R117" s="52"/>
      <c r="S117" s="52"/>
      <c r="T117" s="52"/>
      <c r="U117" s="52"/>
      <c r="V117" s="52"/>
      <c r="W117" s="52"/>
      <c r="X117" s="52"/>
      <c r="Y117" s="52"/>
      <c r="Z117" s="52"/>
    </row>
    <row r="118" spans="1:26" x14ac:dyDescent="0.25">
      <c r="A118" s="52"/>
      <c r="B118" s="52"/>
      <c r="C118" s="52"/>
      <c r="D118" s="52"/>
      <c r="E118" s="52"/>
      <c r="F118" s="52"/>
      <c r="G118" s="52"/>
      <c r="H118" s="52"/>
      <c r="I118" s="52"/>
      <c r="J118" s="52"/>
      <c r="K118" s="52"/>
      <c r="L118" s="52"/>
      <c r="M118" s="52"/>
      <c r="N118" s="52"/>
      <c r="O118" s="52"/>
      <c r="P118" s="52"/>
      <c r="Q118" s="52"/>
      <c r="R118" s="52"/>
      <c r="S118" s="52"/>
      <c r="T118" s="52"/>
      <c r="U118" s="52"/>
      <c r="V118" s="52"/>
      <c r="W118" s="52"/>
      <c r="X118" s="52"/>
      <c r="Y118" s="52"/>
      <c r="Z118" s="52"/>
    </row>
    <row r="119" spans="1:26" x14ac:dyDescent="0.25">
      <c r="A119" s="52"/>
      <c r="B119" s="52"/>
      <c r="C119" s="52"/>
      <c r="D119" s="52"/>
      <c r="E119" s="52"/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52"/>
      <c r="Q119" s="52"/>
      <c r="R119" s="52"/>
      <c r="S119" s="52"/>
      <c r="T119" s="52"/>
      <c r="U119" s="52"/>
      <c r="V119" s="52"/>
      <c r="W119" s="52"/>
      <c r="X119" s="52"/>
      <c r="Y119" s="52"/>
      <c r="Z119" s="52"/>
    </row>
    <row r="120" spans="1:26" x14ac:dyDescent="0.25">
      <c r="A120" s="52"/>
      <c r="B120" s="52"/>
      <c r="C120" s="52"/>
      <c r="D120" s="52"/>
      <c r="E120" s="52"/>
      <c r="F120" s="52"/>
      <c r="G120" s="52"/>
      <c r="H120" s="52"/>
      <c r="I120" s="52"/>
      <c r="J120" s="52"/>
      <c r="K120" s="52"/>
      <c r="L120" s="52"/>
      <c r="M120" s="52"/>
      <c r="N120" s="52"/>
      <c r="O120" s="52"/>
      <c r="P120" s="52"/>
      <c r="Q120" s="52"/>
      <c r="R120" s="52"/>
      <c r="S120" s="52"/>
      <c r="T120" s="52"/>
      <c r="U120" s="52"/>
      <c r="V120" s="52"/>
      <c r="W120" s="52"/>
      <c r="X120" s="52"/>
      <c r="Y120" s="52"/>
      <c r="Z120" s="52"/>
    </row>
    <row r="121" spans="1:26" x14ac:dyDescent="0.25">
      <c r="A121" s="52"/>
      <c r="B121" s="52"/>
      <c r="C121" s="52"/>
      <c r="D121" s="52"/>
      <c r="E121" s="52"/>
      <c r="F121" s="52"/>
      <c r="G121" s="52"/>
      <c r="H121" s="52"/>
      <c r="I121" s="52"/>
      <c r="J121" s="52"/>
      <c r="K121" s="52"/>
      <c r="L121" s="52"/>
      <c r="M121" s="52"/>
      <c r="N121" s="52"/>
      <c r="O121" s="52"/>
      <c r="P121" s="52"/>
      <c r="Q121" s="52"/>
      <c r="R121" s="52"/>
      <c r="S121" s="52"/>
      <c r="T121" s="52"/>
      <c r="U121" s="52"/>
      <c r="V121" s="52"/>
      <c r="W121" s="52"/>
      <c r="X121" s="52"/>
      <c r="Y121" s="52"/>
      <c r="Z121" s="52"/>
    </row>
    <row r="122" spans="1:26" x14ac:dyDescent="0.25">
      <c r="A122" s="52"/>
      <c r="B122" s="52"/>
      <c r="C122" s="52"/>
      <c r="D122" s="52"/>
      <c r="E122" s="52"/>
      <c r="F122" s="52"/>
      <c r="G122" s="52"/>
      <c r="H122" s="52"/>
      <c r="I122" s="52"/>
      <c r="J122" s="52"/>
      <c r="K122" s="52"/>
      <c r="L122" s="52"/>
      <c r="M122" s="52"/>
      <c r="N122" s="52"/>
      <c r="O122" s="52"/>
      <c r="P122" s="52"/>
      <c r="Q122" s="52"/>
      <c r="R122" s="52"/>
      <c r="S122" s="52"/>
      <c r="T122" s="52"/>
      <c r="U122" s="52"/>
      <c r="V122" s="52"/>
      <c r="W122" s="52"/>
      <c r="X122" s="52"/>
      <c r="Y122" s="52"/>
      <c r="Z122" s="52"/>
    </row>
    <row r="123" spans="1:26" x14ac:dyDescent="0.25">
      <c r="A123" s="52"/>
      <c r="B123" s="52"/>
      <c r="C123" s="52"/>
      <c r="D123" s="52"/>
      <c r="E123" s="52"/>
      <c r="F123" s="52"/>
      <c r="G123" s="52"/>
      <c r="H123" s="52"/>
      <c r="I123" s="52"/>
      <c r="J123" s="52"/>
      <c r="K123" s="52"/>
      <c r="L123" s="52"/>
      <c r="M123" s="52"/>
      <c r="N123" s="52"/>
      <c r="O123" s="52"/>
      <c r="P123" s="52"/>
      <c r="Q123" s="52"/>
      <c r="R123" s="52"/>
      <c r="S123" s="52"/>
      <c r="T123" s="52"/>
      <c r="U123" s="52"/>
      <c r="V123" s="52"/>
      <c r="W123" s="52"/>
      <c r="X123" s="52"/>
      <c r="Y123" s="52"/>
      <c r="Z123" s="52"/>
    </row>
    <row r="124" spans="1:26" x14ac:dyDescent="0.25">
      <c r="A124" s="52"/>
      <c r="B124" s="52"/>
      <c r="C124" s="52"/>
      <c r="D124" s="52"/>
      <c r="E124" s="52"/>
      <c r="F124" s="52"/>
      <c r="G124" s="52"/>
      <c r="H124" s="52"/>
      <c r="I124" s="52"/>
      <c r="J124" s="52"/>
      <c r="K124" s="52"/>
      <c r="L124" s="52"/>
      <c r="M124" s="52"/>
      <c r="N124" s="52"/>
      <c r="O124" s="52"/>
      <c r="P124" s="52"/>
      <c r="Q124" s="52"/>
      <c r="R124" s="52"/>
      <c r="S124" s="52"/>
      <c r="T124" s="52"/>
      <c r="U124" s="52"/>
      <c r="V124" s="52"/>
      <c r="W124" s="52"/>
      <c r="X124" s="52"/>
      <c r="Y124" s="52"/>
      <c r="Z124" s="52"/>
    </row>
    <row r="125" spans="1:26" x14ac:dyDescent="0.25">
      <c r="A125" s="52"/>
      <c r="B125" s="52"/>
      <c r="C125" s="52"/>
      <c r="D125" s="52"/>
      <c r="E125" s="52"/>
      <c r="F125" s="52"/>
      <c r="G125" s="52"/>
      <c r="H125" s="52"/>
      <c r="I125" s="52"/>
      <c r="J125" s="52"/>
      <c r="K125" s="52"/>
      <c r="L125" s="52"/>
      <c r="M125" s="52"/>
      <c r="N125" s="52"/>
      <c r="O125" s="52"/>
      <c r="P125" s="52"/>
      <c r="Q125" s="52"/>
      <c r="R125" s="52"/>
      <c r="S125" s="52"/>
      <c r="T125" s="52"/>
      <c r="U125" s="52"/>
      <c r="V125" s="52"/>
      <c r="W125" s="52"/>
      <c r="X125" s="52"/>
      <c r="Y125" s="52"/>
      <c r="Z125" s="52"/>
    </row>
    <row r="126" spans="1:26" x14ac:dyDescent="0.25">
      <c r="A126" s="52"/>
      <c r="B126" s="52"/>
      <c r="C126" s="52"/>
      <c r="D126" s="52"/>
      <c r="E126" s="52"/>
      <c r="F126" s="52"/>
      <c r="G126" s="52"/>
      <c r="H126" s="52"/>
      <c r="I126" s="52"/>
      <c r="J126" s="52"/>
      <c r="K126" s="52"/>
      <c r="L126" s="52"/>
      <c r="M126" s="52"/>
      <c r="N126" s="52"/>
      <c r="O126" s="52"/>
      <c r="P126" s="52"/>
      <c r="Q126" s="52"/>
      <c r="R126" s="52"/>
      <c r="S126" s="52"/>
      <c r="T126" s="52"/>
      <c r="U126" s="52"/>
      <c r="V126" s="52"/>
      <c r="W126" s="52"/>
      <c r="X126" s="52"/>
      <c r="Y126" s="52"/>
      <c r="Z126" s="52"/>
    </row>
    <row r="127" spans="1:26" x14ac:dyDescent="0.25">
      <c r="A127" s="52"/>
      <c r="B127" s="52"/>
      <c r="C127" s="52"/>
      <c r="D127" s="52"/>
      <c r="E127" s="52"/>
      <c r="F127" s="52"/>
      <c r="G127" s="52"/>
      <c r="H127" s="52"/>
      <c r="I127" s="52"/>
      <c r="J127" s="52"/>
      <c r="K127" s="52"/>
      <c r="L127" s="52"/>
      <c r="M127" s="52"/>
      <c r="N127" s="52"/>
      <c r="O127" s="52"/>
      <c r="P127" s="52"/>
      <c r="Q127" s="52"/>
      <c r="R127" s="52"/>
      <c r="S127" s="52"/>
      <c r="T127" s="52"/>
      <c r="U127" s="52"/>
      <c r="V127" s="52"/>
      <c r="W127" s="52"/>
      <c r="X127" s="52"/>
      <c r="Y127" s="52"/>
      <c r="Z127" s="52"/>
    </row>
    <row r="128" spans="1:26" x14ac:dyDescent="0.25">
      <c r="A128" s="52"/>
      <c r="B128" s="52"/>
      <c r="C128" s="52"/>
      <c r="D128" s="52"/>
      <c r="E128" s="52"/>
      <c r="F128" s="52"/>
      <c r="G128" s="52"/>
      <c r="H128" s="52"/>
      <c r="I128" s="52"/>
      <c r="J128" s="52"/>
      <c r="K128" s="52"/>
      <c r="L128" s="52"/>
      <c r="M128" s="52"/>
      <c r="N128" s="52"/>
      <c r="O128" s="52"/>
      <c r="P128" s="52"/>
      <c r="Q128" s="52"/>
      <c r="R128" s="52"/>
      <c r="S128" s="52"/>
      <c r="T128" s="52"/>
      <c r="U128" s="52"/>
      <c r="V128" s="52"/>
      <c r="W128" s="52"/>
      <c r="X128" s="52"/>
      <c r="Y128" s="52"/>
      <c r="Z128" s="52"/>
    </row>
    <row r="129" spans="1:26" x14ac:dyDescent="0.25">
      <c r="A129" s="52"/>
      <c r="B129" s="52"/>
      <c r="C129" s="52"/>
      <c r="D129" s="52"/>
      <c r="E129" s="52"/>
      <c r="F129" s="52"/>
      <c r="G129" s="52"/>
      <c r="H129" s="52"/>
      <c r="I129" s="52"/>
      <c r="J129" s="52"/>
      <c r="K129" s="52"/>
      <c r="L129" s="52"/>
      <c r="M129" s="52"/>
      <c r="N129" s="52"/>
      <c r="O129" s="52"/>
      <c r="P129" s="52"/>
      <c r="Q129" s="52"/>
      <c r="R129" s="52"/>
      <c r="S129" s="52"/>
      <c r="T129" s="52"/>
      <c r="U129" s="52"/>
      <c r="V129" s="52"/>
      <c r="W129" s="52"/>
      <c r="X129" s="52"/>
      <c r="Y129" s="52"/>
      <c r="Z129" s="52"/>
    </row>
    <row r="130" spans="1:26" x14ac:dyDescent="0.25">
      <c r="A130" s="52"/>
      <c r="B130" s="52"/>
      <c r="C130" s="52"/>
      <c r="D130" s="52"/>
      <c r="E130" s="52"/>
      <c r="F130" s="52"/>
      <c r="G130" s="52"/>
      <c r="H130" s="52"/>
      <c r="I130" s="52"/>
      <c r="J130" s="52"/>
      <c r="K130" s="52"/>
      <c r="L130" s="52"/>
      <c r="M130" s="52"/>
      <c r="N130" s="52"/>
      <c r="O130" s="52"/>
      <c r="P130" s="52"/>
      <c r="Q130" s="52"/>
      <c r="R130" s="52"/>
      <c r="S130" s="52"/>
      <c r="T130" s="52"/>
      <c r="U130" s="52"/>
      <c r="V130" s="52"/>
      <c r="W130" s="52"/>
      <c r="X130" s="52"/>
      <c r="Y130" s="52"/>
      <c r="Z130" s="52"/>
    </row>
    <row r="131" spans="1:26" x14ac:dyDescent="0.25">
      <c r="A131" s="52"/>
      <c r="B131" s="52"/>
      <c r="C131" s="52"/>
      <c r="D131" s="52"/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  <c r="S131" s="52"/>
      <c r="T131" s="52"/>
      <c r="U131" s="52"/>
      <c r="V131" s="52"/>
      <c r="W131" s="52"/>
      <c r="X131" s="52"/>
      <c r="Y131" s="52"/>
      <c r="Z131" s="52"/>
    </row>
    <row r="132" spans="1:26" x14ac:dyDescent="0.25">
      <c r="A132" s="52"/>
      <c r="B132" s="52"/>
      <c r="C132" s="52"/>
      <c r="D132" s="52"/>
      <c r="E132" s="52"/>
      <c r="F132" s="52"/>
      <c r="G132" s="52"/>
      <c r="H132" s="52"/>
      <c r="I132" s="52"/>
      <c r="J132" s="52"/>
      <c r="K132" s="52"/>
      <c r="L132" s="52"/>
      <c r="M132" s="52"/>
      <c r="N132" s="52"/>
      <c r="O132" s="52"/>
      <c r="P132" s="52"/>
      <c r="Q132" s="52"/>
      <c r="R132" s="52"/>
      <c r="S132" s="52"/>
      <c r="T132" s="52"/>
      <c r="U132" s="52"/>
      <c r="V132" s="52"/>
      <c r="W132" s="52"/>
      <c r="X132" s="52"/>
      <c r="Y132" s="52"/>
      <c r="Z132" s="52"/>
    </row>
    <row r="133" spans="1:26" x14ac:dyDescent="0.25">
      <c r="A133" s="52"/>
      <c r="B133" s="52"/>
      <c r="C133" s="52"/>
      <c r="D133" s="52"/>
      <c r="E133" s="52"/>
      <c r="F133" s="52"/>
      <c r="G133" s="52"/>
      <c r="H133" s="52"/>
      <c r="I133" s="52"/>
      <c r="J133" s="52"/>
      <c r="K133" s="52"/>
      <c r="L133" s="52"/>
      <c r="M133" s="52"/>
      <c r="N133" s="52"/>
      <c r="O133" s="52"/>
      <c r="P133" s="52"/>
      <c r="Q133" s="52"/>
      <c r="R133" s="52"/>
      <c r="S133" s="52"/>
      <c r="T133" s="52"/>
      <c r="U133" s="52"/>
      <c r="V133" s="52"/>
      <c r="W133" s="52"/>
      <c r="X133" s="52"/>
      <c r="Y133" s="52"/>
      <c r="Z133" s="52"/>
    </row>
    <row r="134" spans="1:26" x14ac:dyDescent="0.25">
      <c r="A134" s="52"/>
      <c r="B134" s="52"/>
      <c r="C134" s="52"/>
      <c r="D134" s="52"/>
      <c r="E134" s="52"/>
      <c r="F134" s="52"/>
      <c r="G134" s="52"/>
      <c r="H134" s="52"/>
      <c r="I134" s="52"/>
      <c r="J134" s="52"/>
      <c r="K134" s="52"/>
      <c r="L134" s="52"/>
      <c r="M134" s="52"/>
      <c r="N134" s="52"/>
      <c r="O134" s="52"/>
      <c r="P134" s="52"/>
      <c r="Q134" s="52"/>
      <c r="R134" s="52"/>
      <c r="S134" s="52"/>
      <c r="T134" s="52"/>
      <c r="U134" s="52"/>
      <c r="V134" s="52"/>
      <c r="W134" s="52"/>
      <c r="X134" s="52"/>
      <c r="Y134" s="52"/>
      <c r="Z134" s="52"/>
    </row>
    <row r="135" spans="1:26" x14ac:dyDescent="0.25">
      <c r="A135" s="52"/>
      <c r="B135" s="52"/>
      <c r="C135" s="52"/>
      <c r="D135" s="52"/>
      <c r="E135" s="52"/>
      <c r="F135" s="52"/>
      <c r="G135" s="52"/>
      <c r="H135" s="52"/>
      <c r="I135" s="52"/>
      <c r="J135" s="52"/>
      <c r="K135" s="52"/>
      <c r="L135" s="52"/>
      <c r="M135" s="52"/>
      <c r="N135" s="52"/>
      <c r="O135" s="52"/>
      <c r="P135" s="52"/>
      <c r="Q135" s="52"/>
      <c r="R135" s="52"/>
      <c r="S135" s="52"/>
      <c r="T135" s="52"/>
      <c r="U135" s="52"/>
      <c r="V135" s="52"/>
      <c r="W135" s="52"/>
      <c r="X135" s="52"/>
      <c r="Y135" s="52"/>
      <c r="Z135" s="52"/>
    </row>
    <row r="136" spans="1:26" x14ac:dyDescent="0.25">
      <c r="A136" s="52"/>
      <c r="B136" s="52"/>
      <c r="C136" s="52"/>
      <c r="D136" s="52"/>
      <c r="E136" s="52"/>
      <c r="F136" s="52"/>
      <c r="G136" s="52"/>
      <c r="H136" s="52"/>
      <c r="I136" s="52"/>
      <c r="J136" s="52"/>
      <c r="K136" s="52"/>
      <c r="L136" s="52"/>
      <c r="M136" s="52"/>
      <c r="N136" s="52"/>
      <c r="O136" s="52"/>
      <c r="P136" s="52"/>
      <c r="Q136" s="52"/>
      <c r="R136" s="52"/>
      <c r="S136" s="52"/>
      <c r="T136" s="52"/>
      <c r="U136" s="52"/>
      <c r="V136" s="52"/>
      <c r="W136" s="52"/>
      <c r="X136" s="52"/>
      <c r="Y136" s="52"/>
      <c r="Z136" s="52"/>
    </row>
    <row r="137" spans="1:26" x14ac:dyDescent="0.25">
      <c r="A137" s="52"/>
      <c r="B137" s="52"/>
      <c r="C137" s="52"/>
      <c r="D137" s="52"/>
      <c r="E137" s="52"/>
      <c r="F137" s="52"/>
      <c r="G137" s="52"/>
      <c r="H137" s="52"/>
      <c r="I137" s="52"/>
      <c r="J137" s="52"/>
      <c r="K137" s="52"/>
      <c r="L137" s="52"/>
      <c r="M137" s="52"/>
      <c r="N137" s="52"/>
      <c r="O137" s="52"/>
      <c r="P137" s="52"/>
      <c r="Q137" s="52"/>
      <c r="R137" s="52"/>
      <c r="S137" s="52"/>
      <c r="T137" s="52"/>
      <c r="U137" s="52"/>
      <c r="V137" s="52"/>
      <c r="W137" s="52"/>
      <c r="X137" s="52"/>
      <c r="Y137" s="52"/>
      <c r="Z137" s="52"/>
    </row>
    <row r="138" spans="1:26" x14ac:dyDescent="0.25">
      <c r="A138" s="52"/>
      <c r="B138" s="52"/>
      <c r="C138" s="52"/>
      <c r="D138" s="52"/>
      <c r="E138" s="52"/>
      <c r="F138" s="52"/>
      <c r="G138" s="52"/>
      <c r="H138" s="52"/>
      <c r="I138" s="52"/>
      <c r="J138" s="52"/>
      <c r="K138" s="52"/>
      <c r="L138" s="52"/>
      <c r="M138" s="52"/>
      <c r="N138" s="52"/>
      <c r="O138" s="52"/>
      <c r="P138" s="52"/>
      <c r="Q138" s="52"/>
      <c r="R138" s="52"/>
      <c r="S138" s="52"/>
      <c r="T138" s="52"/>
      <c r="U138" s="52"/>
      <c r="V138" s="52"/>
      <c r="W138" s="52"/>
      <c r="X138" s="52"/>
      <c r="Y138" s="52"/>
      <c r="Z138" s="52"/>
    </row>
    <row r="139" spans="1:26" x14ac:dyDescent="0.25">
      <c r="A139" s="52"/>
      <c r="B139" s="52"/>
      <c r="C139" s="52"/>
      <c r="D139" s="52"/>
      <c r="E139" s="52"/>
      <c r="F139" s="52"/>
      <c r="G139" s="52"/>
      <c r="H139" s="52"/>
      <c r="I139" s="52"/>
      <c r="J139" s="52"/>
      <c r="K139" s="52"/>
      <c r="L139" s="52"/>
      <c r="M139" s="52"/>
      <c r="N139" s="52"/>
      <c r="O139" s="52"/>
      <c r="P139" s="52"/>
      <c r="Q139" s="52"/>
      <c r="R139" s="52"/>
      <c r="S139" s="52"/>
      <c r="T139" s="52"/>
      <c r="U139" s="52"/>
      <c r="V139" s="52"/>
      <c r="W139" s="52"/>
      <c r="X139" s="52"/>
      <c r="Y139" s="52"/>
      <c r="Z139" s="52"/>
    </row>
    <row r="140" spans="1:26" x14ac:dyDescent="0.25">
      <c r="A140" s="52"/>
      <c r="B140" s="52"/>
      <c r="C140" s="52"/>
      <c r="D140" s="52"/>
      <c r="E140" s="52"/>
      <c r="F140" s="52"/>
      <c r="G140" s="52"/>
      <c r="H140" s="52"/>
      <c r="I140" s="52"/>
      <c r="J140" s="52"/>
      <c r="K140" s="52"/>
      <c r="L140" s="52"/>
      <c r="M140" s="52"/>
      <c r="N140" s="52"/>
      <c r="O140" s="52"/>
      <c r="P140" s="52"/>
      <c r="Q140" s="52"/>
      <c r="R140" s="52"/>
      <c r="S140" s="52"/>
      <c r="T140" s="52"/>
      <c r="U140" s="52"/>
      <c r="V140" s="52"/>
      <c r="W140" s="52"/>
      <c r="X140" s="52"/>
      <c r="Y140" s="52"/>
      <c r="Z140" s="52"/>
    </row>
    <row r="141" spans="1:26" x14ac:dyDescent="0.25">
      <c r="A141" s="52"/>
      <c r="B141" s="52"/>
      <c r="C141" s="52"/>
      <c r="D141" s="52"/>
      <c r="E141" s="52"/>
      <c r="F141" s="52"/>
      <c r="G141" s="52"/>
      <c r="H141" s="52"/>
      <c r="I141" s="52"/>
      <c r="J141" s="52"/>
      <c r="K141" s="52"/>
      <c r="L141" s="52"/>
      <c r="M141" s="52"/>
      <c r="N141" s="52"/>
      <c r="O141" s="52"/>
      <c r="P141" s="52"/>
      <c r="Q141" s="52"/>
      <c r="R141" s="52"/>
      <c r="S141" s="52"/>
      <c r="T141" s="52"/>
      <c r="U141" s="52"/>
      <c r="V141" s="52"/>
      <c r="W141" s="52"/>
      <c r="X141" s="52"/>
      <c r="Y141" s="52"/>
      <c r="Z141" s="52"/>
    </row>
    <row r="142" spans="1:26" x14ac:dyDescent="0.25">
      <c r="A142" s="52"/>
      <c r="B142" s="52"/>
      <c r="C142" s="52"/>
      <c r="D142" s="52"/>
      <c r="E142" s="52"/>
      <c r="F142" s="52"/>
      <c r="G142" s="52"/>
      <c r="H142" s="52"/>
      <c r="I142" s="52"/>
      <c r="J142" s="52"/>
      <c r="K142" s="52"/>
      <c r="L142" s="52"/>
      <c r="M142" s="52"/>
      <c r="N142" s="52"/>
      <c r="O142" s="52"/>
      <c r="P142" s="52"/>
      <c r="Q142" s="52"/>
      <c r="R142" s="52"/>
      <c r="S142" s="52"/>
      <c r="T142" s="52"/>
      <c r="U142" s="52"/>
      <c r="V142" s="52"/>
      <c r="W142" s="52"/>
      <c r="X142" s="52"/>
      <c r="Y142" s="52"/>
      <c r="Z142" s="52"/>
    </row>
    <row r="143" spans="1:26" x14ac:dyDescent="0.25">
      <c r="A143" s="52"/>
      <c r="B143" s="52"/>
      <c r="C143" s="52"/>
      <c r="D143" s="52"/>
      <c r="E143" s="52"/>
      <c r="F143" s="52"/>
      <c r="G143" s="52"/>
      <c r="H143" s="52"/>
      <c r="I143" s="52"/>
      <c r="J143" s="52"/>
      <c r="K143" s="52"/>
      <c r="L143" s="52"/>
      <c r="M143" s="52"/>
      <c r="N143" s="52"/>
      <c r="O143" s="52"/>
      <c r="P143" s="52"/>
      <c r="Q143" s="52"/>
      <c r="R143" s="52"/>
      <c r="S143" s="52"/>
      <c r="T143" s="52"/>
      <c r="U143" s="52"/>
      <c r="V143" s="52"/>
      <c r="W143" s="52"/>
      <c r="X143" s="52"/>
      <c r="Y143" s="52"/>
      <c r="Z143" s="52"/>
    </row>
    <row r="144" spans="1:26" x14ac:dyDescent="0.25">
      <c r="A144" s="52"/>
      <c r="B144" s="52"/>
      <c r="C144" s="52"/>
      <c r="D144" s="52"/>
      <c r="E144" s="52"/>
      <c r="F144" s="52"/>
      <c r="G144" s="52"/>
      <c r="H144" s="52"/>
      <c r="I144" s="52"/>
      <c r="J144" s="52"/>
      <c r="K144" s="52"/>
      <c r="L144" s="52"/>
      <c r="M144" s="52"/>
      <c r="N144" s="52"/>
      <c r="O144" s="52"/>
      <c r="P144" s="52"/>
      <c r="Q144" s="52"/>
      <c r="R144" s="52"/>
      <c r="S144" s="52"/>
      <c r="T144" s="52"/>
      <c r="U144" s="52"/>
      <c r="V144" s="52"/>
      <c r="W144" s="52"/>
      <c r="X144" s="52"/>
      <c r="Y144" s="52"/>
      <c r="Z144" s="52"/>
    </row>
    <row r="145" spans="1:26" x14ac:dyDescent="0.25">
      <c r="A145" s="52"/>
      <c r="B145" s="52"/>
      <c r="C145" s="52"/>
      <c r="D145" s="52"/>
      <c r="E145" s="52"/>
      <c r="F145" s="52"/>
      <c r="G145" s="52"/>
      <c r="H145" s="52"/>
      <c r="I145" s="52"/>
      <c r="J145" s="52"/>
      <c r="K145" s="52"/>
      <c r="L145" s="52"/>
      <c r="M145" s="52"/>
      <c r="N145" s="52"/>
      <c r="O145" s="52"/>
      <c r="P145" s="52"/>
      <c r="Q145" s="52"/>
      <c r="R145" s="52"/>
      <c r="S145" s="52"/>
      <c r="T145" s="52"/>
      <c r="U145" s="52"/>
      <c r="V145" s="52"/>
      <c r="W145" s="52"/>
      <c r="X145" s="52"/>
      <c r="Y145" s="52"/>
      <c r="Z145" s="52"/>
    </row>
    <row r="146" spans="1:26" x14ac:dyDescent="0.25">
      <c r="A146" s="52"/>
      <c r="B146" s="52"/>
      <c r="C146" s="52"/>
      <c r="D146" s="52"/>
      <c r="E146" s="52"/>
      <c r="F146" s="52"/>
      <c r="G146" s="52"/>
      <c r="H146" s="52"/>
      <c r="I146" s="52"/>
      <c r="J146" s="52"/>
      <c r="K146" s="52"/>
      <c r="L146" s="52"/>
      <c r="M146" s="52"/>
      <c r="N146" s="52"/>
      <c r="O146" s="52"/>
      <c r="P146" s="52"/>
      <c r="Q146" s="52"/>
      <c r="R146" s="52"/>
      <c r="S146" s="52"/>
      <c r="T146" s="52"/>
      <c r="U146" s="52"/>
      <c r="V146" s="52"/>
      <c r="W146" s="52"/>
      <c r="X146" s="52"/>
      <c r="Y146" s="52"/>
      <c r="Z146" s="52"/>
    </row>
    <row r="147" spans="1:26" x14ac:dyDescent="0.25">
      <c r="A147" s="52"/>
      <c r="B147" s="52"/>
      <c r="C147" s="52"/>
      <c r="D147" s="52"/>
      <c r="E147" s="52"/>
      <c r="F147" s="52"/>
      <c r="G147" s="52"/>
      <c r="H147" s="52"/>
      <c r="I147" s="52"/>
      <c r="J147" s="52"/>
      <c r="K147" s="52"/>
      <c r="L147" s="52"/>
      <c r="M147" s="52"/>
      <c r="N147" s="52"/>
      <c r="O147" s="52"/>
      <c r="P147" s="52"/>
      <c r="Q147" s="52"/>
      <c r="R147" s="52"/>
      <c r="S147" s="52"/>
      <c r="T147" s="52"/>
      <c r="U147" s="52"/>
      <c r="V147" s="52"/>
      <c r="W147" s="52"/>
      <c r="X147" s="52"/>
      <c r="Y147" s="52"/>
      <c r="Z147" s="52"/>
    </row>
    <row r="148" spans="1:26" x14ac:dyDescent="0.25">
      <c r="A148" s="52"/>
      <c r="B148" s="52"/>
      <c r="C148" s="52"/>
      <c r="D148" s="52"/>
      <c r="E148" s="52"/>
      <c r="F148" s="52"/>
      <c r="G148" s="52"/>
      <c r="H148" s="52"/>
      <c r="I148" s="52"/>
      <c r="J148" s="52"/>
      <c r="K148" s="52"/>
      <c r="L148" s="52"/>
      <c r="M148" s="52"/>
      <c r="N148" s="52"/>
      <c r="O148" s="52"/>
      <c r="P148" s="52"/>
      <c r="Q148" s="52"/>
      <c r="R148" s="52"/>
      <c r="S148" s="52"/>
      <c r="T148" s="52"/>
      <c r="U148" s="52"/>
      <c r="V148" s="52"/>
      <c r="W148" s="52"/>
      <c r="X148" s="52"/>
      <c r="Y148" s="52"/>
      <c r="Z148" s="52"/>
    </row>
    <row r="149" spans="1:26" x14ac:dyDescent="0.25">
      <c r="A149" s="52"/>
      <c r="B149" s="52"/>
      <c r="C149" s="52"/>
      <c r="D149" s="52"/>
      <c r="E149" s="52"/>
      <c r="F149" s="52"/>
      <c r="G149" s="52"/>
      <c r="H149" s="52"/>
      <c r="I149" s="52"/>
      <c r="J149" s="52"/>
      <c r="K149" s="52"/>
      <c r="L149" s="52"/>
      <c r="M149" s="52"/>
      <c r="N149" s="52"/>
      <c r="O149" s="52"/>
      <c r="P149" s="52"/>
      <c r="Q149" s="52"/>
      <c r="R149" s="52"/>
      <c r="S149" s="52"/>
      <c r="T149" s="52"/>
      <c r="U149" s="52"/>
      <c r="V149" s="52"/>
      <c r="W149" s="52"/>
      <c r="X149" s="52"/>
      <c r="Y149" s="52"/>
      <c r="Z149" s="52"/>
    </row>
    <row r="150" spans="1:26" x14ac:dyDescent="0.25">
      <c r="A150" s="52"/>
      <c r="B150" s="52"/>
      <c r="C150" s="52"/>
      <c r="D150" s="52"/>
      <c r="E150" s="52"/>
      <c r="F150" s="52"/>
      <c r="G150" s="52"/>
      <c r="H150" s="52"/>
      <c r="I150" s="52"/>
      <c r="J150" s="52"/>
      <c r="K150" s="52"/>
      <c r="L150" s="52"/>
      <c r="M150" s="52"/>
      <c r="N150" s="52"/>
      <c r="O150" s="52"/>
      <c r="P150" s="52"/>
      <c r="Q150" s="52"/>
      <c r="R150" s="52"/>
      <c r="S150" s="52"/>
      <c r="T150" s="52"/>
      <c r="U150" s="52"/>
      <c r="V150" s="52"/>
      <c r="W150" s="52"/>
      <c r="X150" s="52"/>
      <c r="Y150" s="52"/>
      <c r="Z150" s="52"/>
    </row>
    <row r="151" spans="1:26" x14ac:dyDescent="0.25">
      <c r="A151" s="52"/>
      <c r="B151" s="52"/>
      <c r="C151" s="52"/>
      <c r="D151" s="52"/>
      <c r="E151" s="52"/>
      <c r="F151" s="52"/>
      <c r="G151" s="52"/>
      <c r="H151" s="52"/>
      <c r="I151" s="52"/>
      <c r="J151" s="52"/>
      <c r="K151" s="52"/>
      <c r="L151" s="52"/>
      <c r="M151" s="52"/>
      <c r="N151" s="52"/>
      <c r="O151" s="52"/>
      <c r="P151" s="52"/>
      <c r="Q151" s="52"/>
      <c r="R151" s="52"/>
      <c r="S151" s="52"/>
      <c r="T151" s="52"/>
      <c r="U151" s="52"/>
      <c r="V151" s="52"/>
      <c r="W151" s="52"/>
      <c r="X151" s="52"/>
      <c r="Y151" s="52"/>
      <c r="Z151" s="52"/>
    </row>
    <row r="152" spans="1:26" x14ac:dyDescent="0.25">
      <c r="A152" s="52"/>
      <c r="B152" s="52"/>
      <c r="C152" s="52"/>
      <c r="D152" s="52"/>
      <c r="E152" s="52"/>
      <c r="F152" s="52"/>
      <c r="G152" s="52"/>
      <c r="H152" s="52"/>
      <c r="I152" s="52"/>
      <c r="J152" s="52"/>
      <c r="K152" s="52"/>
      <c r="L152" s="52"/>
      <c r="M152" s="52"/>
      <c r="N152" s="52"/>
      <c r="O152" s="52"/>
      <c r="P152" s="52"/>
      <c r="Q152" s="52"/>
      <c r="R152" s="52"/>
      <c r="S152" s="52"/>
      <c r="T152" s="52"/>
      <c r="U152" s="52"/>
      <c r="V152" s="52"/>
      <c r="W152" s="52"/>
      <c r="X152" s="52"/>
      <c r="Y152" s="52"/>
      <c r="Z152" s="52"/>
    </row>
    <row r="153" spans="1:26" x14ac:dyDescent="0.25">
      <c r="A153" s="52"/>
      <c r="B153" s="52"/>
      <c r="C153" s="52"/>
      <c r="D153" s="52"/>
      <c r="E153" s="52"/>
      <c r="F153" s="52"/>
      <c r="G153" s="52"/>
      <c r="H153" s="52"/>
      <c r="I153" s="52"/>
      <c r="J153" s="52"/>
      <c r="K153" s="52"/>
      <c r="L153" s="52"/>
      <c r="M153" s="52"/>
      <c r="N153" s="52"/>
      <c r="O153" s="52"/>
      <c r="P153" s="52"/>
      <c r="Q153" s="52"/>
      <c r="R153" s="52"/>
      <c r="S153" s="52"/>
      <c r="T153" s="52"/>
      <c r="U153" s="52"/>
      <c r="V153" s="52"/>
      <c r="W153" s="52"/>
      <c r="X153" s="52"/>
      <c r="Y153" s="52"/>
      <c r="Z153" s="52"/>
    </row>
    <row r="154" spans="1:26" x14ac:dyDescent="0.25">
      <c r="A154" s="52"/>
      <c r="B154" s="52"/>
      <c r="C154" s="52"/>
      <c r="D154" s="52"/>
      <c r="E154" s="52"/>
      <c r="F154" s="52"/>
      <c r="G154" s="52"/>
      <c r="H154" s="52"/>
      <c r="I154" s="52"/>
      <c r="J154" s="52"/>
      <c r="K154" s="52"/>
      <c r="L154" s="52"/>
      <c r="M154" s="52"/>
      <c r="N154" s="52"/>
      <c r="O154" s="52"/>
      <c r="P154" s="52"/>
      <c r="Q154" s="52"/>
      <c r="R154" s="52"/>
      <c r="S154" s="52"/>
      <c r="T154" s="52"/>
      <c r="U154" s="52"/>
      <c r="V154" s="52"/>
      <c r="W154" s="52"/>
      <c r="X154" s="52"/>
      <c r="Y154" s="52"/>
      <c r="Z154" s="52"/>
    </row>
    <row r="155" spans="1:26" x14ac:dyDescent="0.25">
      <c r="A155" s="52"/>
      <c r="B155" s="52"/>
      <c r="C155" s="52"/>
      <c r="D155" s="52"/>
      <c r="E155" s="52"/>
      <c r="F155" s="52"/>
      <c r="G155" s="52"/>
      <c r="H155" s="52"/>
      <c r="I155" s="52"/>
      <c r="J155" s="52"/>
      <c r="K155" s="52"/>
      <c r="L155" s="52"/>
      <c r="M155" s="52"/>
      <c r="N155" s="52"/>
      <c r="O155" s="52"/>
      <c r="P155" s="52"/>
      <c r="Q155" s="52"/>
      <c r="R155" s="52"/>
      <c r="S155" s="52"/>
      <c r="T155" s="52"/>
      <c r="U155" s="52"/>
      <c r="V155" s="52"/>
      <c r="W155" s="52"/>
      <c r="X155" s="52"/>
      <c r="Y155" s="52"/>
      <c r="Z155" s="52"/>
    </row>
    <row r="156" spans="1:26" x14ac:dyDescent="0.25">
      <c r="A156" s="52"/>
      <c r="B156" s="52"/>
      <c r="C156" s="52"/>
      <c r="D156" s="52"/>
      <c r="E156" s="52"/>
      <c r="F156" s="52"/>
      <c r="G156" s="52"/>
      <c r="H156" s="52"/>
      <c r="I156" s="52"/>
      <c r="J156" s="52"/>
      <c r="K156" s="52"/>
      <c r="L156" s="52"/>
      <c r="M156" s="52"/>
      <c r="N156" s="52"/>
      <c r="O156" s="52"/>
      <c r="P156" s="52"/>
      <c r="Q156" s="52"/>
      <c r="R156" s="52"/>
      <c r="S156" s="52"/>
      <c r="T156" s="52"/>
      <c r="U156" s="52"/>
      <c r="V156" s="52"/>
      <c r="W156" s="52"/>
      <c r="X156" s="52"/>
      <c r="Y156" s="52"/>
      <c r="Z156" s="52"/>
    </row>
    <row r="157" spans="1:26" x14ac:dyDescent="0.25">
      <c r="A157" s="52"/>
      <c r="B157" s="52"/>
      <c r="C157" s="52"/>
      <c r="D157" s="52"/>
      <c r="E157" s="52"/>
      <c r="F157" s="52"/>
      <c r="G157" s="52"/>
      <c r="H157" s="52"/>
      <c r="I157" s="52"/>
      <c r="J157" s="52"/>
      <c r="K157" s="52"/>
      <c r="L157" s="52"/>
      <c r="M157" s="52"/>
      <c r="N157" s="52"/>
      <c r="O157" s="52"/>
      <c r="P157" s="52"/>
      <c r="Q157" s="52"/>
      <c r="R157" s="52"/>
      <c r="S157" s="52"/>
      <c r="T157" s="52"/>
      <c r="U157" s="52"/>
      <c r="V157" s="52"/>
      <c r="W157" s="52"/>
      <c r="X157" s="52"/>
      <c r="Y157" s="52"/>
      <c r="Z157" s="52"/>
    </row>
    <row r="158" spans="1:26" x14ac:dyDescent="0.25">
      <c r="A158" s="52"/>
      <c r="B158" s="52"/>
      <c r="C158" s="52"/>
      <c r="D158" s="52"/>
      <c r="E158" s="52"/>
      <c r="F158" s="52"/>
      <c r="G158" s="52"/>
      <c r="H158" s="52"/>
      <c r="I158" s="52"/>
      <c r="J158" s="52"/>
      <c r="K158" s="52"/>
      <c r="L158" s="52"/>
      <c r="M158" s="52"/>
      <c r="N158" s="52"/>
      <c r="O158" s="52"/>
      <c r="P158" s="52"/>
      <c r="Q158" s="52"/>
      <c r="R158" s="52"/>
      <c r="S158" s="52"/>
      <c r="T158" s="52"/>
      <c r="U158" s="52"/>
      <c r="V158" s="52"/>
      <c r="W158" s="52"/>
      <c r="X158" s="52"/>
      <c r="Y158" s="52"/>
      <c r="Z158" s="52"/>
    </row>
    <row r="159" spans="1:26" x14ac:dyDescent="0.25">
      <c r="A159" s="52"/>
      <c r="B159" s="52"/>
      <c r="C159" s="52"/>
      <c r="D159" s="52"/>
      <c r="E159" s="52"/>
      <c r="F159" s="52"/>
      <c r="G159" s="52"/>
      <c r="H159" s="52"/>
      <c r="I159" s="52"/>
      <c r="J159" s="52"/>
      <c r="K159" s="52"/>
      <c r="L159" s="52"/>
      <c r="M159" s="52"/>
      <c r="N159" s="52"/>
      <c r="O159" s="52"/>
      <c r="P159" s="52"/>
      <c r="Q159" s="52"/>
      <c r="R159" s="52"/>
      <c r="S159" s="52"/>
      <c r="T159" s="52"/>
      <c r="U159" s="52"/>
      <c r="V159" s="52"/>
      <c r="W159" s="52"/>
      <c r="X159" s="52"/>
      <c r="Y159" s="52"/>
      <c r="Z159" s="52"/>
    </row>
    <row r="160" spans="1:26" x14ac:dyDescent="0.25">
      <c r="A160" s="52"/>
      <c r="B160" s="52"/>
      <c r="C160" s="52"/>
      <c r="D160" s="52"/>
      <c r="E160" s="52"/>
      <c r="F160" s="52"/>
      <c r="G160" s="52"/>
      <c r="H160" s="52"/>
      <c r="I160" s="52"/>
      <c r="J160" s="52"/>
      <c r="K160" s="52"/>
      <c r="L160" s="52"/>
      <c r="M160" s="52"/>
      <c r="N160" s="52"/>
      <c r="O160" s="52"/>
      <c r="P160" s="52"/>
      <c r="Q160" s="52"/>
      <c r="R160" s="52"/>
      <c r="S160" s="52"/>
      <c r="T160" s="52"/>
      <c r="U160" s="52"/>
      <c r="V160" s="52"/>
      <c r="W160" s="52"/>
      <c r="X160" s="52"/>
      <c r="Y160" s="52"/>
      <c r="Z160" s="52"/>
    </row>
    <row r="161" spans="1:26" x14ac:dyDescent="0.25">
      <c r="A161" s="52"/>
      <c r="B161" s="52"/>
      <c r="C161" s="52"/>
      <c r="D161" s="52"/>
      <c r="E161" s="52"/>
      <c r="F161" s="52"/>
      <c r="G161" s="52"/>
      <c r="H161" s="52"/>
      <c r="I161" s="52"/>
      <c r="J161" s="52"/>
      <c r="K161" s="52"/>
      <c r="L161" s="52"/>
      <c r="M161" s="52"/>
      <c r="N161" s="52"/>
      <c r="O161" s="52"/>
      <c r="P161" s="52"/>
      <c r="Q161" s="52"/>
      <c r="R161" s="52"/>
      <c r="S161" s="52"/>
      <c r="T161" s="52"/>
      <c r="U161" s="52"/>
      <c r="V161" s="52"/>
      <c r="W161" s="52"/>
      <c r="X161" s="52"/>
      <c r="Y161" s="52"/>
      <c r="Z161" s="52"/>
    </row>
    <row r="162" spans="1:26" x14ac:dyDescent="0.25">
      <c r="A162" s="52"/>
      <c r="B162" s="52"/>
      <c r="C162" s="52"/>
      <c r="D162" s="52"/>
      <c r="E162" s="52"/>
      <c r="F162" s="52"/>
      <c r="G162" s="52"/>
      <c r="H162" s="52"/>
      <c r="I162" s="52"/>
      <c r="J162" s="52"/>
      <c r="K162" s="52"/>
      <c r="L162" s="52"/>
      <c r="M162" s="52"/>
      <c r="N162" s="52"/>
      <c r="O162" s="52"/>
      <c r="P162" s="52"/>
      <c r="Q162" s="52"/>
      <c r="R162" s="52"/>
      <c r="S162" s="52"/>
      <c r="T162" s="52"/>
      <c r="U162" s="52"/>
      <c r="V162" s="52"/>
      <c r="W162" s="52"/>
      <c r="X162" s="52"/>
      <c r="Y162" s="52"/>
      <c r="Z162" s="52"/>
    </row>
    <row r="163" spans="1:26" x14ac:dyDescent="0.25">
      <c r="A163" s="52"/>
      <c r="B163" s="52"/>
      <c r="C163" s="52"/>
      <c r="D163" s="52"/>
      <c r="E163" s="52"/>
      <c r="F163" s="52"/>
      <c r="G163" s="52"/>
      <c r="H163" s="52"/>
      <c r="I163" s="52"/>
      <c r="J163" s="52"/>
      <c r="K163" s="52"/>
      <c r="L163" s="52"/>
      <c r="M163" s="52"/>
      <c r="N163" s="52"/>
      <c r="O163" s="52"/>
      <c r="P163" s="52"/>
      <c r="Q163" s="52"/>
      <c r="R163" s="52"/>
      <c r="S163" s="52"/>
      <c r="T163" s="52"/>
      <c r="U163" s="52"/>
      <c r="V163" s="52"/>
      <c r="W163" s="52"/>
      <c r="X163" s="52"/>
      <c r="Y163" s="52"/>
      <c r="Z163" s="52"/>
    </row>
    <row r="164" spans="1:26" x14ac:dyDescent="0.25">
      <c r="A164" s="52"/>
      <c r="B164" s="52"/>
      <c r="C164" s="52"/>
      <c r="D164" s="52"/>
      <c r="E164" s="52"/>
      <c r="F164" s="52"/>
      <c r="G164" s="52"/>
      <c r="H164" s="52"/>
      <c r="I164" s="52"/>
      <c r="J164" s="52"/>
      <c r="K164" s="52"/>
      <c r="L164" s="52"/>
      <c r="M164" s="52"/>
      <c r="N164" s="52"/>
      <c r="O164" s="52"/>
      <c r="P164" s="52"/>
      <c r="Q164" s="52"/>
      <c r="R164" s="52"/>
      <c r="S164" s="52"/>
      <c r="T164" s="52"/>
      <c r="U164" s="52"/>
      <c r="V164" s="52"/>
      <c r="W164" s="52"/>
      <c r="X164" s="52"/>
      <c r="Y164" s="52"/>
      <c r="Z164" s="52"/>
    </row>
    <row r="165" spans="1:26" x14ac:dyDescent="0.25">
      <c r="A165" s="52"/>
      <c r="B165" s="52"/>
      <c r="C165" s="52"/>
      <c r="D165" s="52"/>
      <c r="E165" s="52"/>
      <c r="F165" s="52"/>
      <c r="G165" s="52"/>
      <c r="H165" s="52"/>
      <c r="I165" s="52"/>
      <c r="J165" s="52"/>
      <c r="K165" s="52"/>
      <c r="L165" s="52"/>
      <c r="M165" s="52"/>
      <c r="N165" s="52"/>
      <c r="O165" s="52"/>
      <c r="P165" s="52"/>
      <c r="Q165" s="52"/>
      <c r="R165" s="52"/>
      <c r="S165" s="52"/>
      <c r="T165" s="52"/>
      <c r="U165" s="52"/>
      <c r="V165" s="52"/>
      <c r="W165" s="52"/>
      <c r="X165" s="52"/>
      <c r="Y165" s="52"/>
      <c r="Z165" s="52"/>
    </row>
    <row r="166" spans="1:26" x14ac:dyDescent="0.25">
      <c r="A166" s="52"/>
      <c r="B166" s="52"/>
      <c r="C166" s="52"/>
      <c r="D166" s="52"/>
      <c r="E166" s="52"/>
      <c r="F166" s="52"/>
      <c r="G166" s="52"/>
      <c r="H166" s="52"/>
      <c r="I166" s="52"/>
      <c r="J166" s="52"/>
      <c r="K166" s="52"/>
      <c r="L166" s="52"/>
      <c r="M166" s="52"/>
      <c r="N166" s="52"/>
      <c r="O166" s="52"/>
      <c r="P166" s="52"/>
      <c r="Q166" s="52"/>
      <c r="R166" s="52"/>
      <c r="S166" s="52"/>
      <c r="T166" s="52"/>
      <c r="U166" s="52"/>
      <c r="V166" s="52"/>
      <c r="W166" s="52"/>
      <c r="X166" s="52"/>
      <c r="Y166" s="52"/>
      <c r="Z166" s="52"/>
    </row>
    <row r="167" spans="1:26" x14ac:dyDescent="0.25">
      <c r="A167" s="52"/>
      <c r="B167" s="52"/>
      <c r="C167" s="52"/>
      <c r="D167" s="52"/>
      <c r="E167" s="52"/>
      <c r="F167" s="52"/>
      <c r="G167" s="52"/>
      <c r="H167" s="52"/>
      <c r="I167" s="52"/>
      <c r="J167" s="52"/>
      <c r="K167" s="52"/>
      <c r="L167" s="52"/>
      <c r="M167" s="52"/>
      <c r="N167" s="52"/>
      <c r="O167" s="52"/>
      <c r="P167" s="52"/>
      <c r="Q167" s="52"/>
      <c r="R167" s="52"/>
      <c r="S167" s="52"/>
      <c r="T167" s="52"/>
      <c r="U167" s="52"/>
      <c r="V167" s="52"/>
      <c r="W167" s="52"/>
      <c r="X167" s="52"/>
      <c r="Y167" s="52"/>
      <c r="Z167" s="52"/>
    </row>
    <row r="168" spans="1:26" x14ac:dyDescent="0.25">
      <c r="A168" s="52"/>
      <c r="B168" s="52"/>
      <c r="C168" s="52"/>
      <c r="D168" s="52"/>
      <c r="E168" s="52"/>
      <c r="F168" s="52"/>
      <c r="G168" s="52"/>
      <c r="H168" s="52"/>
      <c r="I168" s="52"/>
      <c r="J168" s="52"/>
      <c r="K168" s="52"/>
      <c r="L168" s="52"/>
      <c r="M168" s="52"/>
      <c r="N168" s="52"/>
      <c r="O168" s="52"/>
      <c r="P168" s="52"/>
      <c r="Q168" s="52"/>
      <c r="R168" s="52"/>
      <c r="S168" s="52"/>
      <c r="T168" s="52"/>
      <c r="U168" s="52"/>
      <c r="V168" s="52"/>
      <c r="W168" s="52"/>
      <c r="X168" s="52"/>
      <c r="Y168" s="52"/>
      <c r="Z168" s="52"/>
    </row>
    <row r="169" spans="1:26" x14ac:dyDescent="0.25">
      <c r="A169" s="52"/>
      <c r="B169" s="52"/>
      <c r="C169" s="52"/>
      <c r="D169" s="52"/>
      <c r="E169" s="52"/>
      <c r="F169" s="52"/>
      <c r="G169" s="52"/>
      <c r="H169" s="52"/>
      <c r="I169" s="52"/>
      <c r="J169" s="52"/>
      <c r="K169" s="52"/>
      <c r="L169" s="52"/>
      <c r="M169" s="52"/>
      <c r="N169" s="52"/>
      <c r="O169" s="52"/>
      <c r="P169" s="52"/>
      <c r="Q169" s="52"/>
      <c r="R169" s="52"/>
      <c r="S169" s="52"/>
      <c r="T169" s="52"/>
      <c r="U169" s="52"/>
      <c r="V169" s="52"/>
      <c r="W169" s="52"/>
      <c r="X169" s="52"/>
      <c r="Y169" s="52"/>
      <c r="Z169" s="52"/>
    </row>
    <row r="170" spans="1:26" x14ac:dyDescent="0.25">
      <c r="A170" s="52"/>
      <c r="B170" s="52"/>
      <c r="C170" s="52"/>
      <c r="D170" s="52"/>
      <c r="E170" s="52"/>
      <c r="F170" s="52"/>
      <c r="G170" s="52"/>
      <c r="H170" s="52"/>
      <c r="I170" s="52"/>
      <c r="J170" s="52"/>
      <c r="K170" s="52"/>
      <c r="L170" s="52"/>
      <c r="M170" s="52"/>
      <c r="N170" s="52"/>
      <c r="O170" s="52"/>
      <c r="P170" s="52"/>
      <c r="Q170" s="52"/>
      <c r="R170" s="52"/>
      <c r="S170" s="52"/>
      <c r="T170" s="52"/>
      <c r="U170" s="52"/>
      <c r="V170" s="52"/>
      <c r="W170" s="52"/>
      <c r="X170" s="52"/>
      <c r="Y170" s="52"/>
      <c r="Z170" s="52"/>
    </row>
    <row r="171" spans="1:26" x14ac:dyDescent="0.25">
      <c r="A171" s="52"/>
      <c r="B171" s="52"/>
      <c r="C171" s="52"/>
      <c r="D171" s="52"/>
      <c r="E171" s="52"/>
      <c r="F171" s="52"/>
      <c r="G171" s="52"/>
      <c r="H171" s="52"/>
      <c r="I171" s="52"/>
      <c r="J171" s="52"/>
      <c r="K171" s="52"/>
      <c r="L171" s="52"/>
      <c r="M171" s="52"/>
      <c r="N171" s="52"/>
      <c r="O171" s="52"/>
      <c r="P171" s="52"/>
      <c r="Q171" s="52"/>
      <c r="R171" s="52"/>
      <c r="S171" s="52"/>
      <c r="T171" s="52"/>
      <c r="U171" s="52"/>
      <c r="V171" s="52"/>
      <c r="W171" s="52"/>
      <c r="X171" s="52"/>
      <c r="Y171" s="52"/>
      <c r="Z171" s="52"/>
    </row>
    <row r="172" spans="1:26" x14ac:dyDescent="0.25">
      <c r="A172" s="52"/>
      <c r="B172" s="52"/>
      <c r="C172" s="52"/>
      <c r="D172" s="52"/>
      <c r="E172" s="52"/>
      <c r="F172" s="52"/>
      <c r="G172" s="52"/>
      <c r="H172" s="52"/>
      <c r="I172" s="52"/>
      <c r="J172" s="52"/>
      <c r="K172" s="52"/>
      <c r="L172" s="52"/>
      <c r="M172" s="52"/>
      <c r="N172" s="52"/>
      <c r="O172" s="52"/>
      <c r="P172" s="52"/>
      <c r="Q172" s="52"/>
      <c r="R172" s="52"/>
      <c r="S172" s="52"/>
      <c r="T172" s="52"/>
      <c r="U172" s="52"/>
      <c r="V172" s="52"/>
      <c r="W172" s="52"/>
      <c r="X172" s="52"/>
      <c r="Y172" s="52"/>
      <c r="Z172" s="52"/>
    </row>
    <row r="173" spans="1:26" x14ac:dyDescent="0.25">
      <c r="A173" s="52"/>
      <c r="B173" s="52"/>
      <c r="C173" s="52"/>
      <c r="D173" s="52"/>
      <c r="E173" s="52"/>
      <c r="F173" s="52"/>
      <c r="G173" s="52"/>
      <c r="H173" s="52"/>
      <c r="I173" s="52"/>
      <c r="J173" s="52"/>
      <c r="K173" s="52"/>
      <c r="L173" s="52"/>
      <c r="M173" s="52"/>
      <c r="N173" s="52"/>
      <c r="O173" s="52"/>
      <c r="P173" s="52"/>
      <c r="Q173" s="52"/>
      <c r="R173" s="52"/>
      <c r="S173" s="52"/>
      <c r="T173" s="52"/>
      <c r="U173" s="52"/>
      <c r="V173" s="52"/>
      <c r="W173" s="52"/>
      <c r="X173" s="52"/>
      <c r="Y173" s="52"/>
      <c r="Z173" s="52"/>
    </row>
    <row r="174" spans="1:26" x14ac:dyDescent="0.25">
      <c r="A174" s="52"/>
      <c r="B174" s="52"/>
      <c r="C174" s="52"/>
      <c r="D174" s="52"/>
      <c r="E174" s="52"/>
      <c r="F174" s="52"/>
      <c r="G174" s="52"/>
      <c r="H174" s="52"/>
      <c r="I174" s="52"/>
      <c r="J174" s="52"/>
      <c r="K174" s="52"/>
      <c r="L174" s="52"/>
      <c r="M174" s="52"/>
      <c r="N174" s="52"/>
      <c r="O174" s="52"/>
      <c r="P174" s="52"/>
      <c r="Q174" s="52"/>
      <c r="R174" s="52"/>
      <c r="S174" s="52"/>
      <c r="T174" s="52"/>
      <c r="U174" s="52"/>
      <c r="V174" s="52"/>
      <c r="W174" s="52"/>
      <c r="X174" s="52"/>
      <c r="Y174" s="52"/>
      <c r="Z174" s="52"/>
    </row>
    <row r="175" spans="1:26" x14ac:dyDescent="0.25">
      <c r="A175" s="52"/>
      <c r="B175" s="52"/>
      <c r="C175" s="52"/>
      <c r="D175" s="52"/>
      <c r="E175" s="52"/>
      <c r="F175" s="52"/>
      <c r="G175" s="52"/>
      <c r="H175" s="52"/>
      <c r="I175" s="52"/>
      <c r="J175" s="52"/>
      <c r="K175" s="52"/>
      <c r="L175" s="52"/>
      <c r="M175" s="52"/>
      <c r="N175" s="52"/>
      <c r="O175" s="52"/>
      <c r="P175" s="52"/>
      <c r="Q175" s="52"/>
      <c r="R175" s="52"/>
      <c r="S175" s="52"/>
      <c r="T175" s="52"/>
      <c r="U175" s="52"/>
      <c r="V175" s="52"/>
      <c r="W175" s="52"/>
      <c r="X175" s="52"/>
      <c r="Y175" s="52"/>
      <c r="Z175" s="52"/>
    </row>
    <row r="176" spans="1:26" x14ac:dyDescent="0.25">
      <c r="A176" s="52"/>
      <c r="B176" s="52"/>
      <c r="C176" s="52"/>
      <c r="D176" s="52"/>
      <c r="E176" s="52"/>
      <c r="F176" s="52"/>
      <c r="G176" s="52"/>
      <c r="H176" s="52"/>
      <c r="I176" s="52"/>
      <c r="J176" s="52"/>
      <c r="K176" s="52"/>
      <c r="L176" s="52"/>
      <c r="M176" s="52"/>
      <c r="N176" s="52"/>
      <c r="O176" s="52"/>
      <c r="P176" s="52"/>
      <c r="Q176" s="52"/>
      <c r="R176" s="52"/>
      <c r="S176" s="52"/>
      <c r="T176" s="52"/>
      <c r="U176" s="52"/>
      <c r="V176" s="52"/>
      <c r="W176" s="52"/>
      <c r="X176" s="52"/>
      <c r="Y176" s="52"/>
      <c r="Z176" s="52"/>
    </row>
    <row r="177" spans="1:26" x14ac:dyDescent="0.25">
      <c r="A177" s="52"/>
      <c r="B177" s="52"/>
      <c r="C177" s="52"/>
      <c r="D177" s="52"/>
      <c r="E177" s="52"/>
      <c r="F177" s="52"/>
      <c r="G177" s="52"/>
      <c r="H177" s="52"/>
      <c r="I177" s="52"/>
      <c r="J177" s="52"/>
      <c r="K177" s="52"/>
      <c r="L177" s="52"/>
      <c r="M177" s="52"/>
      <c r="N177" s="52"/>
      <c r="O177" s="52"/>
      <c r="P177" s="52"/>
      <c r="Q177" s="52"/>
      <c r="R177" s="52"/>
      <c r="S177" s="52"/>
      <c r="T177" s="52"/>
      <c r="U177" s="52"/>
      <c r="V177" s="52"/>
      <c r="W177" s="52"/>
      <c r="X177" s="52"/>
      <c r="Y177" s="52"/>
      <c r="Z177" s="52"/>
    </row>
    <row r="178" spans="1:26" x14ac:dyDescent="0.25">
      <c r="A178" s="52"/>
      <c r="B178" s="52"/>
      <c r="C178" s="52"/>
      <c r="D178" s="52"/>
      <c r="E178" s="52"/>
      <c r="F178" s="52"/>
      <c r="G178" s="52"/>
      <c r="H178" s="52"/>
      <c r="I178" s="52"/>
      <c r="J178" s="52"/>
      <c r="K178" s="52"/>
      <c r="L178" s="52"/>
      <c r="M178" s="52"/>
      <c r="N178" s="52"/>
      <c r="O178" s="52"/>
      <c r="P178" s="52"/>
      <c r="Q178" s="52"/>
      <c r="R178" s="52"/>
      <c r="S178" s="52"/>
      <c r="T178" s="52"/>
      <c r="U178" s="52"/>
      <c r="V178" s="52"/>
      <c r="W178" s="52"/>
      <c r="X178" s="52"/>
      <c r="Y178" s="52"/>
      <c r="Z178" s="52"/>
    </row>
  </sheetData>
  <mergeCells count="2">
    <mergeCell ref="A51:T51"/>
    <mergeCell ref="A36:T36"/>
  </mergeCells>
  <phoneticPr fontId="0" type="noConversion"/>
  <conditionalFormatting sqref="A9">
    <cfRule type="cellIs" dxfId="3" priority="1" stopIfTrue="1" operator="equal">
      <formula>"No Activity"</formula>
    </cfRule>
  </conditionalFormatting>
  <hyperlinks>
    <hyperlink ref="B16" r:id="rId1" display="https://www.intcx.com/ReportServlet/any.class?operation=confirm&amp;dealID=100573114&amp;dt=Apr-30-01"/>
    <hyperlink ref="B17" r:id="rId2" display="https://www.intcx.com/ReportServlet/any.class?operation=confirm&amp;dealID=636599802&amp;dt=Apr-30-01"/>
    <hyperlink ref="B18" r:id="rId3" display="https://www.intcx.com/ReportServlet/any.class?operation=confirm&amp;dealID=168063431&amp;dt=Apr-30-01"/>
    <hyperlink ref="B19" r:id="rId4" display="https://www.intcx.com/ReportServlet/any.class?operation=confirm&amp;dealID=107461401&amp;dt=Apr-27-01"/>
    <hyperlink ref="B20" r:id="rId5" display="https://www.intcx.com/ReportServlet/any.class?operation=confirm&amp;dealID=191237981&amp;dt=Apr-30-01"/>
    <hyperlink ref="B21" r:id="rId6" display="https://www.intcx.com/ReportServlet/any.class?operation=confirm&amp;dealID=876498082&amp;dt=Apr-30-01"/>
    <hyperlink ref="B22" r:id="rId7" display="https://www.intcx.com/ReportServlet/any.class?operation=confirm&amp;dealID=150764077&amp;dt=Apr-30-01"/>
    <hyperlink ref="B23" r:id="rId8" display="https://www.intcx.com/ReportServlet/any.class?operation=confirm&amp;dealID=210631465&amp;dt=Apr-30-01"/>
    <hyperlink ref="B24" r:id="rId9" display="https://www.intcx.com/ReportServlet/any.class?operation=confirm&amp;dealID=153651073&amp;dt=Apr-30-01"/>
    <hyperlink ref="B25" r:id="rId10" display="https://www.intcx.com/ReportServlet/any.class?operation=confirm&amp;dealID=35372103243&amp;dt=Apr-30-01"/>
    <hyperlink ref="B26" r:id="rId11" display="https://www.intcx.com/ReportServlet/any.class?operation=confirm&amp;dealID=207794293&amp;dt=Apr-30-01"/>
    <hyperlink ref="B27" r:id="rId12" display="https://www.intcx.com/ReportServlet/any.class?operation=confirm&amp;dealID=102969810&amp;dt=Apr-30-01"/>
    <hyperlink ref="B28" r:id="rId13" display="https://www.intcx.com/ReportServlet/any.class?operation=confirm&amp;dealID=411246037&amp;dt=Apr-30-01"/>
    <hyperlink ref="B29" r:id="rId14" display="https://www.intcx.com/ReportServlet/any.class?operation=confirm&amp;dealID=35712477714&amp;dt=Apr-30-01"/>
    <hyperlink ref="B30" r:id="rId15" display="https://www.intcx.com/ReportServlet/any.class?operation=confirm&amp;dealID=206394895&amp;dt=Apr-30-01"/>
    <hyperlink ref="B31" r:id="rId16" display="https://www.intcx.com/ReportServlet/any.class?operation=confirm&amp;dealID=35555919922&amp;dt=Apr-30-01"/>
    <hyperlink ref="B32" r:id="rId17" display="https://www.intcx.com/ReportServlet/any.class?operation=confirm&amp;dealID=313903007&amp;dt=Apr-27-01"/>
    <hyperlink ref="B33" r:id="rId18" display="https://www.intcx.com/ReportServlet/any.class?operation=confirm&amp;dealID=331810119&amp;dt=Apr-30-01"/>
    <hyperlink ref="B34" r:id="rId19" display="https://www.intcx.com/ReportServlet/any.class?operation=confirm&amp;dealID=36687253737&amp;dt=Apr-30-01"/>
    <hyperlink ref="B35" r:id="rId20" display="https://www.intcx.com/ReportServlet/any.class?operation=confirm&amp;dealID=36687254137&amp;dt=Apr-30-01"/>
  </hyperlinks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85</vt:i4>
      </vt:variant>
    </vt:vector>
  </HeadingPairs>
  <TitlesOfParts>
    <vt:vector size="99" baseType="lpstr">
      <vt:lpstr>E-Mail</vt:lpstr>
      <vt:lpstr>Enron Activity-ICE</vt:lpstr>
      <vt:lpstr>Enron Activity - Dynegy Direct</vt:lpstr>
      <vt:lpstr>ICE-OIL</vt:lpstr>
      <vt:lpstr>ICE-Power</vt:lpstr>
      <vt:lpstr>ICE-Physical Gas</vt:lpstr>
      <vt:lpstr>ICE-Financial Gas</vt:lpstr>
      <vt:lpstr>ICE-ENA</vt:lpstr>
      <vt:lpstr>ICE-EPM</vt:lpstr>
      <vt:lpstr>ICE-ECC</vt:lpstr>
      <vt:lpstr>DD-ENA</vt:lpstr>
      <vt:lpstr>DD-EPM</vt:lpstr>
      <vt:lpstr>DD-EGL</vt:lpstr>
      <vt:lpstr>DD-Lookup</vt:lpstr>
      <vt:lpstr>DDEGL_USERS</vt:lpstr>
      <vt:lpstr>DDENA_USERS</vt:lpstr>
      <vt:lpstr>DDEPM_USERS</vt:lpstr>
      <vt:lpstr>DELIV_CONV</vt:lpstr>
      <vt:lpstr>'DD-EGL'!TABLE</vt:lpstr>
      <vt:lpstr>'DD-ENA'!TABLE</vt:lpstr>
      <vt:lpstr>'DD-EPM'!TABLE</vt:lpstr>
      <vt:lpstr>'ICE-ENA'!TABLE</vt:lpstr>
      <vt:lpstr>'ICE-EPM'!TABLE</vt:lpstr>
      <vt:lpstr>'ICE-Financial Gas'!TABLE</vt:lpstr>
      <vt:lpstr>'ICE-Physical Gas'!TABLE</vt:lpstr>
      <vt:lpstr>'ICE-Power'!TABLE</vt:lpstr>
      <vt:lpstr>'ICE-Financial Gas'!TABLE_10</vt:lpstr>
      <vt:lpstr>'ICE-Physical Gas'!TABLE_10</vt:lpstr>
      <vt:lpstr>'ICE-Power'!TABLE_10</vt:lpstr>
      <vt:lpstr>'ICE-Financial Gas'!TABLE_11</vt:lpstr>
      <vt:lpstr>'ICE-Physical Gas'!TABLE_11</vt:lpstr>
      <vt:lpstr>'ICE-Power'!TABLE_11</vt:lpstr>
      <vt:lpstr>'ICE-Financial Gas'!TABLE_12</vt:lpstr>
      <vt:lpstr>'ICE-Physical Gas'!TABLE_12</vt:lpstr>
      <vt:lpstr>'ICE-Power'!TABLE_12</vt:lpstr>
      <vt:lpstr>'ICE-Financial Gas'!TABLE_13</vt:lpstr>
      <vt:lpstr>'ICE-Physical Gas'!TABLE_13</vt:lpstr>
      <vt:lpstr>'ICE-Power'!TABLE_13</vt:lpstr>
      <vt:lpstr>'ICE-Financial Gas'!TABLE_14</vt:lpstr>
      <vt:lpstr>'ICE-Physical Gas'!TABLE_14</vt:lpstr>
      <vt:lpstr>'ICE-Power'!TABLE_14</vt:lpstr>
      <vt:lpstr>'ICE-Financial Gas'!TABLE_15</vt:lpstr>
      <vt:lpstr>'ICE-Physical Gas'!TABLE_15</vt:lpstr>
      <vt:lpstr>'ICE-Power'!TABLE_15</vt:lpstr>
      <vt:lpstr>'ICE-Financial Gas'!TABLE_16</vt:lpstr>
      <vt:lpstr>'ICE-Physical Gas'!TABLE_16</vt:lpstr>
      <vt:lpstr>'ICE-Power'!TABLE_16</vt:lpstr>
      <vt:lpstr>'ICE-Financial Gas'!TABLE_17</vt:lpstr>
      <vt:lpstr>'ICE-Physical Gas'!TABLE_17</vt:lpstr>
      <vt:lpstr>'ICE-Power'!TABLE_17</vt:lpstr>
      <vt:lpstr>'ICE-Financial Gas'!TABLE_18</vt:lpstr>
      <vt:lpstr>'ICE-Physical Gas'!TABLE_18</vt:lpstr>
      <vt:lpstr>'ICE-Power'!TABLE_18</vt:lpstr>
      <vt:lpstr>'ICE-Financial Gas'!TABLE_19</vt:lpstr>
      <vt:lpstr>'ICE-Physical Gas'!TABLE_19</vt:lpstr>
      <vt:lpstr>'ICE-Power'!TABLE_19</vt:lpstr>
      <vt:lpstr>'ICE-ENA'!TABLE_2</vt:lpstr>
      <vt:lpstr>'ICE-Financial Gas'!TABLE_2</vt:lpstr>
      <vt:lpstr>'ICE-Physical Gas'!TABLE_2</vt:lpstr>
      <vt:lpstr>'ICE-Power'!TABLE_2</vt:lpstr>
      <vt:lpstr>'ICE-Financial Gas'!TABLE_20</vt:lpstr>
      <vt:lpstr>'ICE-Physical Gas'!TABLE_20</vt:lpstr>
      <vt:lpstr>'ICE-Power'!TABLE_20</vt:lpstr>
      <vt:lpstr>'ICE-Financial Gas'!TABLE_21</vt:lpstr>
      <vt:lpstr>'ICE-Physical Gas'!TABLE_21</vt:lpstr>
      <vt:lpstr>'ICE-Power'!TABLE_21</vt:lpstr>
      <vt:lpstr>'ICE-Financial Gas'!TABLE_22</vt:lpstr>
      <vt:lpstr>'ICE-Physical Gas'!TABLE_22</vt:lpstr>
      <vt:lpstr>'ICE-Power'!TABLE_22</vt:lpstr>
      <vt:lpstr>'ICE-Financial Gas'!TABLE_23</vt:lpstr>
      <vt:lpstr>'ICE-Physical Gas'!TABLE_23</vt:lpstr>
      <vt:lpstr>'ICE-Power'!TABLE_23</vt:lpstr>
      <vt:lpstr>'ICE-Physical Gas'!TABLE_24</vt:lpstr>
      <vt:lpstr>'ICE-Power'!TABLE_24</vt:lpstr>
      <vt:lpstr>'ICE-Power'!TABLE_25</vt:lpstr>
      <vt:lpstr>'ICE-Power'!TABLE_26</vt:lpstr>
      <vt:lpstr>'ICE-Power'!TABLE_27</vt:lpstr>
      <vt:lpstr>'ICE-Financial Gas'!TABLE_3</vt:lpstr>
      <vt:lpstr>'ICE-Physical Gas'!TABLE_3</vt:lpstr>
      <vt:lpstr>'ICE-Power'!TABLE_3</vt:lpstr>
      <vt:lpstr>'ICE-Financial Gas'!TABLE_4</vt:lpstr>
      <vt:lpstr>'ICE-Physical Gas'!TABLE_4</vt:lpstr>
      <vt:lpstr>'ICE-Power'!TABLE_4</vt:lpstr>
      <vt:lpstr>'ICE-Financial Gas'!TABLE_5</vt:lpstr>
      <vt:lpstr>'ICE-Physical Gas'!TABLE_5</vt:lpstr>
      <vt:lpstr>'ICE-Power'!TABLE_5</vt:lpstr>
      <vt:lpstr>'ICE-Financial Gas'!TABLE_6</vt:lpstr>
      <vt:lpstr>'ICE-Physical Gas'!TABLE_6</vt:lpstr>
      <vt:lpstr>'ICE-Power'!TABLE_6</vt:lpstr>
      <vt:lpstr>'ICE-Financial Gas'!TABLE_7</vt:lpstr>
      <vt:lpstr>'ICE-Physical Gas'!TABLE_7</vt:lpstr>
      <vt:lpstr>'ICE-Power'!TABLE_7</vt:lpstr>
      <vt:lpstr>'ICE-Financial Gas'!TABLE_8</vt:lpstr>
      <vt:lpstr>'ICE-Physical Gas'!TABLE_8</vt:lpstr>
      <vt:lpstr>'ICE-Power'!TABLE_8</vt:lpstr>
      <vt:lpstr>'ICE-Financial Gas'!TABLE_9</vt:lpstr>
      <vt:lpstr>'ICE-Physical Gas'!TABLE_9</vt:lpstr>
      <vt:lpstr>'ICE-Power'!TABLE_9</vt:lpstr>
      <vt:lpstr>UOM_CONV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Enron North America Corp. - Deal Report</dc:title>
  <dc:creator>ajohnson</dc:creator>
  <dc:description>- Oracle 8i ODBC QueryFix Applied</dc:description>
  <cp:lastModifiedBy>Havlíček Jan</cp:lastModifiedBy>
  <cp:lastPrinted>2001-05-01T14:29:46Z</cp:lastPrinted>
  <dcterms:created xsi:type="dcterms:W3CDTF">2001-02-23T14:57:09Z</dcterms:created>
  <dcterms:modified xsi:type="dcterms:W3CDTF">2023-09-10T15:34:02Z</dcterms:modified>
</cp:coreProperties>
</file>