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18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'DD-EPM'!$AF$10:$AG$41</definedName>
    <definedName name="TABLE" localSheetId="11">'DD-EGL'!$D$9:$Y$15</definedName>
    <definedName name="TABLE" localSheetId="9">'DD-ENA'!$D$10:$Y$147</definedName>
    <definedName name="TABLE" localSheetId="10">'DD-EPM'!$F$9:$AA$118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  <definedName name="UOM_CONV">'DD-EPM'!$A$7:$B$45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K24" i="10"/>
  <c r="A25" i="10"/>
  <c r="B25" i="10"/>
  <c r="C25" i="10"/>
  <c r="D25" i="10"/>
  <c r="E25" i="10"/>
  <c r="AK25" i="10"/>
  <c r="A26" i="10"/>
  <c r="B26" i="10"/>
  <c r="C26" i="10"/>
  <c r="D26" i="10"/>
  <c r="E26" i="10"/>
  <c r="AK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A498" i="10"/>
  <c r="B498" i="10"/>
  <c r="C498" i="10"/>
  <c r="D498" i="10"/>
  <c r="E498" i="10"/>
  <c r="A499" i="10"/>
  <c r="B499" i="10"/>
  <c r="C499" i="10"/>
  <c r="D499" i="10"/>
  <c r="E499" i="10"/>
  <c r="A500" i="10"/>
  <c r="B500" i="10"/>
  <c r="C500" i="10"/>
  <c r="D500" i="10"/>
  <c r="E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<sst xmlns="http://schemas.openxmlformats.org/spreadsheetml/2006/main" count="1708" uniqueCount="691">
  <si>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</si>
  <si>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</si>
  <si>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</si>
  <si>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</si>
  <si>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</si>
  <si>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</si>
  <si>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</si>
  <si>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</si>
  <si>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</si>
  <si>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</si>
  <si>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</si>
  <si>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</si>
  <si>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</si>
  <si>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</si>
  <si>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</si>
  <si>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</si>
  <si>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</si>
  <si>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</si>
  <si>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</si>
  <si>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</si>
  <si>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</si>
  <si>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</si>
  <si>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</si>
  <si>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</si>
  <si>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</si>
  <si>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</si>
  <si>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</si>
  <si>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</si>
  <si>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</si>
  <si>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</si>
  <si>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</si>
  <si>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</si>
  <si>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</si>
  <si>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</si>
  <si>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</si>
  <si>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</si>
  <si>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</si>
  <si>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</si>
  <si>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</si>
  <si>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</si>
  <si>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</si>
  <si>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</si>
  <si>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</si>
  <si>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</si>
  <si>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</si>
  <si>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</si>
  <si>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</si>
  <si>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</si>
  <si>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</si>
  <si>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</si>
  <si>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</si>
  <si>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</si>
  <si>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</si>
  <si>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</si>
  <si>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</si>
  <si>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</si>
  <si>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</si>
  <si>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</si>
  <si>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</si>
  <si>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</si>
  <si>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</si>
  <si>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</si>
  <si>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</si>
  <si>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</si>
  <si>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</si>
  <si>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</si>
  <si>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</si>
  <si>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</si>
  <si>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</si>
  <si>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</si>
  <si>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</si>
  <si>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</si>
  <si>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</si>
  <si>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</si>
  <si>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</si>
  <si>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</si>
  <si>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</si>
  <si>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</si>
  <si>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</si>
  <si>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</si>
  <si>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</si>
  <si>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</si>
  <si>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</si>
  <si>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</si>
  <si>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</si>
  <si>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</si>
  <si>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</si>
  <si>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</si>
  <si>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</si>
  <si>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</si>
  <si>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</si>
  <si>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</si>
  <si>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</si>
  <si>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</si>
  <si>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</si>
  <si>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</si>
  <si>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</si>
  <si>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</si>
  <si>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</si>
  <si>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</si>
  <si>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</si>
  <si>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</si>
  <si>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</si>
  <si>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</si>
  <si>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</si>
  <si>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</si>
  <si>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</si>
  <si>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</si>
  <si>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</si>
  <si>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</si>
  <si>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</si>
  <si>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</si>
  <si>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</si>
  <si>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</si>
  <si>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</si>
  <si>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</si>
  <si>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</si>
  <si>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</si>
  <si>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</si>
  <si>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</si>
  <si>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</si>
  <si>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</si>
  <si>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</si>
  <si>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</si>
  <si>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</si>
  <si>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</si>
  <si>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</si>
  <si>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</si>
  <si>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</si>
  <si>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</si>
  <si>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</si>
  <si>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</si>
  <si>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</si>
  <si>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</si>
  <si>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</si>
  <si>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</si>
  <si>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</si>
  <si>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</si>
  <si>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</si>
  <si>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</si>
  <si>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</si>
  <si>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</si>
  <si>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</si>
  <si>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</si>
  <si>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</si>
  <si>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</si>
  <si>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</si>
  <si>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</si>
  <si>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</si>
  <si>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</si>
  <si>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</si>
  <si>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</si>
  <si>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</si>
  <si>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</si>
  <si>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</si>
  <si>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</si>
  <si>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</si>
  <si>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</si>
  <si>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</si>
  <si>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</si>
  <si>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</si>
  <si>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</si>
  <si>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</si>
  <si>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</si>
  <si>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</si>
  <si>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</si>
  <si>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</si>
  <si>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</si>
  <si>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</si>
  <si>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</si>
  <si>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</si>
  <si>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</si>
  <si>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</si>
  <si>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</si>
  <si>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</si>
  <si>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</si>
  <si>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</si>
  <si>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</si>
  <si>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</si>
  <si>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</si>
  <si>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</si>
  <si>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</si>
  <si>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</si>
  <si>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</si>
  <si>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</si>
  <si>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</si>
  <si>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</si>
  <si>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</si>
  <si>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</si>
  <si>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</si>
  <si>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</si>
  <si>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</si>
  <si>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</si>
  <si>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</si>
  <si>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</si>
  <si>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</si>
  <si>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</si>
  <si>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</si>
  <si>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</si>
  <si>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</si>
  <si>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</si>
  <si>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</si>
  <si>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</si>
  <si>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</si>
  <si>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</si>
  <si>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</si>
  <si>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</si>
  <si>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</si>
  <si>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</si>
  <si>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</si>
  <si>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</si>
  <si>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</si>
  <si>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</si>
  <si>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</si>
  <si>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</si>
  <si>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</si>
  <si>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</si>
  <si>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</si>
  <si>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</si>
  <si>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</si>
  <si>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</si>
  <si>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</si>
  <si>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</si>
  <si>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</si>
  <si>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</si>
  <si>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</si>
  <si>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</si>
  <si>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</si>
  <si>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</si>
  <si>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</si>
  <si>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</si>
  <si>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</si>
  <si>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</si>
  <si>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</si>
  <si>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</si>
  <si>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</si>
  <si>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</si>
  <si>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</si>
  <si>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</si>
  <si>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</si>
  <si>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</si>
  <si>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</si>
  <si>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</si>
  <si>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</si>
  <si>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</si>
  <si>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</si>
  <si>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</si>
  <si>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</si>
  <si>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</si>
  <si>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</si>
  <si>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</si>
  <si>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</si>
  <si>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</si>
  <si>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</si>
  <si>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</si>
  <si>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</si>
  <si>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</si>
  <si>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</si>
  <si>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</si>
  <si>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</si>
  <si>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</si>
  <si>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</si>
  <si>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</si>
  <si>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</si>
  <si>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</si>
  <si>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</si>
  <si>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</si>
  <si>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</si>
  <si>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</si>
  <si>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</si>
  <si>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</si>
  <si>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</si>
  <si>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</si>
  <si>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</si>
  <si>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</si>
  <si>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</si>
  <si>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</si>
  <si>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</si>
  <si>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</si>
  <si>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</si>
  <si>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</si>
  <si>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</si>
  <si>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</si>
  <si>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</si>
  <si>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</si>
  <si>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</si>
  <si>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</si>
  <si>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</si>
  <si>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</si>
  <si>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</si>
  <si>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</si>
  <si>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</si>
  <si>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</si>
  <si>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</si>
  <si>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</si>
  <si>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</si>
  <si>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</si>
  <si>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</si>
  <si>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</si>
  <si>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Next Week</t>
  </si>
  <si>
    <t>Jan02-Feb02</t>
  </si>
  <si>
    <t>    Firm-LD Peak - Comed - Next Day</t>
  </si>
  <si>
    <t>    Firm-LD Peak - Ent - Next Day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</si>
  <si>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</si>
  <si>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</si>
  <si>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</si>
  <si>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</si>
  <si>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</si>
  <si>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</si>
  <si>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</si>
  <si>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</si>
  <si>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</si>
  <si>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</si>
  <si>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</si>
  <si>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</si>
  <si>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</si>
  <si>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</si>
  <si>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</si>
  <si>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</si>
  <si>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</si>
  <si>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</si>
  <si>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</si>
  <si>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</si>
  <si>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</si>
  <si>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</si>
  <si>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</si>
  <si>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</si>
  <si>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</si>
  <si>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</si>
  <si>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</si>
  <si>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</si>
  <si>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</si>
  <si>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</si>
  <si>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</si>
  <si>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</si>
  <si>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</si>
  <si>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</si>
  <si>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</si>
  <si>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</si>
  <si>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</si>
  <si>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</si>
  <si>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</si>
  <si>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</si>
  <si>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</si>
  <si>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</si>
  <si>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</si>
  <si>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</si>
  <si>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</si>
  <si>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</si>
  <si>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</si>
  <si>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</si>
  <si>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</si>
  <si>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</si>
  <si>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</si>
  <si>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</si>
  <si>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</si>
  <si>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</si>
  <si>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</si>
  <si>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</si>
  <si>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</si>
  <si>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</si>
  <si>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</si>
  <si>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Panhandle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</si>
  <si>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</si>
  <si>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</si>
  <si>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</si>
  <si>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</si>
  <si>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</si>
  <si>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</si>
  <si>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</si>
  <si>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</si>
  <si>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Custom</t>
  </si>
  <si>
    <t>    NG Firm Phys, ID, GDD - TCO - Next Day Gas</t>
  </si>
  <si>
    <t>    NG Firm Phys, ID, GDD - NGPL-Nicor - Next Day Gas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</si>
  <si>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</si>
  <si>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</si>
  <si>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</si>
  <si>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</si>
  <si>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</si>
  <si>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</si>
  <si>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</si>
  <si>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</si>
  <si>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    NG Fin BS, LD1 for IF - CNG-SP - May01</t>
  </si>
  <si>
    <t>NG Fin Sw Swap, IF for GDD</t>
  </si>
  <si>
    <t>Henry</t>
  </si>
  <si>
    <t>Arnold, J</t>
  </si>
  <si>
    <t>Carson , M</t>
  </si>
  <si>
    <t>Reliant Energy Services, Inc.</t>
  </si>
  <si>
    <t>DYNCMCG</t>
  </si>
  <si>
    <t>    Firm-LD Peak - Cin - Jul01-Aug01</t>
  </si>
  <si>
    <t>    Firm-LD Peak - Cin - Sep01</t>
  </si>
  <si>
    <t>    NG Firm Phys, ID, GDD - CNG-SP - Next Day Gas</t>
  </si>
  <si>
    <t>    NG Firm Phys, ID, GDD - Mich - Next Day Gas</t>
  </si>
  <si>
    <t>Jun01-Oct01</t>
  </si>
  <si>
    <t>    NG Fin BS, LD1 for IF - Perm - May01</t>
  </si>
  <si>
    <t>Apr-30-01</t>
  </si>
  <si>
    <t>May-04-01</t>
  </si>
  <si>
    <t>    Firm-LD Peak - Cin - Next Week</t>
  </si>
  <si>
    <t>    Firm-LD Peak - Cin - Q4 01</t>
  </si>
  <si>
    <t>    Firm-LD Peak - Ent - May01</t>
  </si>
  <si>
    <t>    Firm-LD Peak - Nepool - Sep01</t>
  </si>
  <si>
    <t>    Firm-LD Peak - PJM-W - Q4 01</t>
  </si>
  <si>
    <t>    NG Firm Phys, FP - ANR-SE - Next Day Gas</t>
  </si>
  <si>
    <t>    NG Firm Phys, FP - TET M3 - Next Day Gas</t>
  </si>
  <si>
    <t>    NG Firm Phys, ID, GDD - CG-ML - Next Day Gas</t>
  </si>
  <si>
    <t>    NG Firm Phys, ID, GDD - EP-Keystone - Next Day Gas</t>
  </si>
  <si>
    <t>    NG Firm Phys, ID, IF - TCO - May01</t>
  </si>
  <si>
    <t>    NG Fin BS, LD1 for GDM - Mich - May01</t>
  </si>
  <si>
    <t>    NG Fin BS, LD1 for IF - Henry - May01</t>
  </si>
  <si>
    <t>    NG Fin BS, LD1 for NGI - Socal - Oct01</t>
  </si>
  <si>
    <t>DYNSMCGI</t>
  </si>
  <si>
    <t>pwr.TVA</t>
  </si>
  <si>
    <t>    Firm-LD Peak - PJM-W - Custom</t>
  </si>
  <si>
    <t>    Firm-LD Peak - PJM-W - Next Week</t>
  </si>
  <si>
    <t>    NG Firm Phys, FP - FGT-Z2 - Next Day Gas</t>
  </si>
  <si>
    <t>    NG Firm Phys, FP - Opal - May01</t>
  </si>
  <si>
    <t>    NG Firm Phys, ID, GDD - Henry - Next Day Gas</t>
  </si>
  <si>
    <t>    NG Firm Phys, ID, GDD - TET ELA - Next Day Gas</t>
  </si>
  <si>
    <t>    NG Firm Phys, ID, IF - TET WLA - May01</t>
  </si>
  <si>
    <t>    NG Fin Sw Swap, FP for GDD - Henry - May01</t>
  </si>
  <si>
    <t>Herndon, R</t>
  </si>
  <si>
    <t>Note: COAL PRB8800 VOL is 1 Train (12,500 ST/Train/Mo)</t>
  </si>
  <si>
    <t>    Fin Swap-Peak - NYPOOL J - Jun01</t>
  </si>
  <si>
    <t>    Fin Swap-Peak - NYPOOL J - Jul01-Aug01</t>
  </si>
  <si>
    <t>    Firm-LD Peak - Cin - Custom</t>
  </si>
  <si>
    <t>    Firm-LD Peak - Comed - May01</t>
  </si>
  <si>
    <t>    Firm-LD Peak - Comed - Jul01-Aug01</t>
  </si>
  <si>
    <t>    NG Firm Phys, ID, GDD - NGPL-LA - Next Day Gas</t>
  </si>
  <si>
    <t>    NG Firm Phys, ID, GDD - NGPL-Nipsco - Next Day Gas</t>
  </si>
  <si>
    <t>    NG Firm Phys, ID, IF - TGT-SL - May01</t>
  </si>
  <si>
    <t>    NG Firm Phys, ID, IF - Tran 65 - May01</t>
  </si>
  <si>
    <t>    NG Firm Phys, ID, IF - Waha - May01</t>
  </si>
  <si>
    <t>    NG Fin BS, LD1 for IF - ANR-SE - May01</t>
  </si>
  <si>
    <t>    NG Fin BS, LD1 for IF - HSC - May01</t>
  </si>
  <si>
    <t>    NG Fin BS, LD1 for IF - NW-Rockies - May01</t>
  </si>
  <si>
    <t>    NG Fin BS, LD1 for IF - Tran 65 - May01</t>
  </si>
  <si>
    <t>    NG Fin BS, LD1 for IF - Transco Z6 (NY) - Nov01-Mar02</t>
  </si>
  <si>
    <t>    NG Fin BS, LD1 for NGI - Chicago - Nov01-Mar02</t>
  </si>
  <si>
    <t>Apr-26-01</t>
  </si>
  <si>
    <t>Jun-01-01</t>
  </si>
  <si>
    <t>Jun-30-01</t>
  </si>
  <si>
    <t>Duke Energy Trading and Marketing LLC</t>
  </si>
  <si>
    <t>Apr-27-01</t>
  </si>
  <si>
    <t>Cinergy Services, Inc.</t>
  </si>
  <si>
    <t>(blank)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</si>
  <si>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</si>
  <si>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Apr-26-01 thru Apr-26-01</t>
    </r>
  </si>
  <si>
    <t>Apr-26-01 14:57 GMT</t>
  </si>
  <si>
    <t>Apr-26-01 14:45 GMT</t>
  </si>
  <si>
    <t>Firm-LD Off-Peak</t>
  </si>
  <si>
    <t>    Firm-LD Off-Peak - SP-15 Off-Peak - Next Day Off-Peak</t>
  </si>
  <si>
    <t>Next Day Off-Peak</t>
  </si>
  <si>
    <t>Apr-26-01 13:11 GMT</t>
  </si>
  <si>
    <t>Apr-26-01 15:11 GMT</t>
  </si>
  <si>
    <t>Apr-26-01 14:21 GMT</t>
  </si>
  <si>
    <t>Apr-26-01 18:20 GMT</t>
  </si>
  <si>
    <t>Apr-26-01 18:35 GMT</t>
  </si>
  <si>
    <t>Apr-26-01 19:00 GMT</t>
  </si>
  <si>
    <t>Apr-26-01 14:49 GMT</t>
  </si>
  <si>
    <t>Apr-26-01 19:39 GMT</t>
  </si>
  <si>
    <t>Apr-26-01 14:10 GMT</t>
  </si>
  <si>
    <t>    Firm-LD Peak - Cin - Jan02-Feb02</t>
  </si>
  <si>
    <t>Apr-26-01 19:34 GMT</t>
  </si>
  <si>
    <t>    Firm-LD Peak - Cin - May02</t>
  </si>
  <si>
    <t>Apr-26-01 19:42 GMT</t>
  </si>
  <si>
    <t>    Firm-LD Peak - Cin - Jun02</t>
  </si>
  <si>
    <t>Apr-26-01 14:22 GMT</t>
  </si>
  <si>
    <t>    Firm-LD Peak - Cin - Jul03-Aug03</t>
  </si>
  <si>
    <t>Jul03-Aug03</t>
  </si>
  <si>
    <t>Apr-26-01 14:26 GMT</t>
  </si>
  <si>
    <t>Apr-26-01 14:04 GMT</t>
  </si>
  <si>
    <t>    Firm-LD Peak - Comed - Next Week</t>
  </si>
  <si>
    <t>Apr-26-01 15:29 GMT</t>
  </si>
  <si>
    <t>Apr-26-01 13:58 GMT</t>
  </si>
  <si>
    <t>Apr-26-01 12:33 GMT</t>
  </si>
  <si>
    <t>Apr-26-01 17:12 GMT</t>
  </si>
  <si>
    <t>    Firm-LD Peak - Ent - Jul01-Aug01</t>
  </si>
  <si>
    <t>Apr-26-01 12:55 GMT</t>
  </si>
  <si>
    <t>    Firm-LD Peak - Ent - Jul02-Aug02</t>
  </si>
  <si>
    <t>Jul02-Aug02</t>
  </si>
  <si>
    <t>Apr-26-01 13:53 GMT</t>
  </si>
  <si>
    <t>    Firm-LD Peak - Ent - Cal 02</t>
  </si>
  <si>
    <t>Apr-26-01 19:15 GMT</t>
  </si>
  <si>
    <t>    Firm-LD Peak - Ent - Jul03-Aug03</t>
  </si>
  <si>
    <t>Apr-26-01 14:46 GMT</t>
  </si>
  <si>
    <t>    Firm-LD Peak - Mid C - May01</t>
  </si>
  <si>
    <t>Apr-26-01 17:40 GMT</t>
  </si>
  <si>
    <t>Apr-26-01 14:41 GMT</t>
  </si>
  <si>
    <t>Apr-26-01 18:21 GMT</t>
  </si>
  <si>
    <t>Apr-26-01 19:09 GMT</t>
  </si>
  <si>
    <t>Apr-26-01 14:23 GMT</t>
  </si>
  <si>
    <t>Apr-26-01 14:05 GMT</t>
  </si>
  <si>
    <t>Apr-26-01 17:55 GMT</t>
  </si>
  <si>
    <t>Apr-26-01 17:15 GMT</t>
  </si>
  <si>
    <t>Apr-26-01 14:16 GMT</t>
  </si>
  <si>
    <t>    Firm-LD Peak - PJM-W - Jul01-Aug01</t>
  </si>
  <si>
    <t>Apr-26-01 19:06 GMT</t>
  </si>
  <si>
    <t>    Firm-LD Peak - PJM-W - Mar02-Apr02</t>
  </si>
  <si>
    <t>Mar02-Apr02</t>
  </si>
  <si>
    <t>Apr-26-01 12:46 GMT</t>
  </si>
  <si>
    <t>    Firm-LD Peak - PJM-W - Jun02</t>
  </si>
  <si>
    <t>Apr-26-01 12:25 GMT</t>
  </si>
  <si>
    <t>    Firm-LD Peak - Palo - May01</t>
  </si>
  <si>
    <t>Apr-26-01 18:55 GMT</t>
  </si>
  <si>
    <t>    Firm-LD Peak - Palo - Jun01</t>
  </si>
  <si>
    <t>Apr-26-01 17:32 GMT</t>
  </si>
  <si>
    <t>Apr-26-01 19:17 GMT</t>
  </si>
  <si>
    <t>Apr-26-01 12:42 GMT</t>
  </si>
  <si>
    <t>Apr-26-01 14:14 GMT</t>
  </si>
  <si>
    <t>Apr-26-01 14:01 GMT</t>
  </si>
  <si>
    <t>    NG Firm Phys, FP - Malin - May01</t>
  </si>
  <si>
    <t>Apr-26-01 15:37 GMT</t>
  </si>
  <si>
    <t>Apr-26-01 14:35 GMT</t>
  </si>
  <si>
    <t>Apr-26-01 15:14 GMT</t>
  </si>
  <si>
    <t>Apr-26-01 14:42 GMT</t>
  </si>
  <si>
    <t>Apr-26-01 14:32 GMT</t>
  </si>
  <si>
    <t>Apr-26-01 13:35 GMT</t>
  </si>
  <si>
    <t>Apr-26-01 13:57 GMT</t>
  </si>
  <si>
    <t>Apr-26-01 14:20 GMT</t>
  </si>
  <si>
    <t>Apr-26-01 12:59 GMT</t>
  </si>
  <si>
    <t>Apr-26-01 15:28 GMT</t>
  </si>
  <si>
    <t>Apr-26-01 13:52 GMT</t>
  </si>
  <si>
    <t>Apr-26-01 14:17 GMT</t>
  </si>
  <si>
    <t>Apr-26-01 14:33 GMT</t>
  </si>
  <si>
    <t>Apr-26-01 13:40 GMT</t>
  </si>
  <si>
    <t>    NG Firm Phys, FP - NGPL-TxOk East-GC - Next Day Gas</t>
  </si>
  <si>
    <t>Apr-26-01 15:55 GMT</t>
  </si>
  <si>
    <t>Apr-26-01 15:18 GMT</t>
  </si>
  <si>
    <t>Apr-26-01 13:24 GMT</t>
  </si>
  <si>
    <t>Apr-26-01 14:09 GMT</t>
  </si>
  <si>
    <t>Apr-26-01 15:00 GMT</t>
  </si>
  <si>
    <t>    NG Firm Phys, FP - Tenn-8L - Next Day Gas</t>
  </si>
  <si>
    <t>Apr-26-01 15:19 GMT</t>
  </si>
  <si>
    <t>Apr-26-01 15:02 GMT</t>
  </si>
  <si>
    <t>Apr-26-01 14:47 GMT</t>
  </si>
  <si>
    <t>Apr-26-01 14:38 GMT</t>
  </si>
  <si>
    <t>Apr-26-01 14:43 GMT</t>
  </si>
  <si>
    <t>Apr-26-01 14:29 GMT</t>
  </si>
  <si>
    <t>    NG Firm Phys, FP - Tran 85 - Next Day Gas</t>
  </si>
  <si>
    <t>Apr-26-01 15:09 GMT</t>
  </si>
  <si>
    <t>    NG Firm Phys, FP - Transco Z-6 (non-NY) - Next Day Gas</t>
  </si>
  <si>
    <t>Apr-26-01 14:25 GMT</t>
  </si>
  <si>
    <t>Apr-26-01 13:04 GMT</t>
  </si>
  <si>
    <t>Apr-26-01 13:33 GMT</t>
  </si>
  <si>
    <t>Apr-26-01 11:49 GMT</t>
  </si>
  <si>
    <t>Apr-26-01 12:56 GMT</t>
  </si>
  <si>
    <t>Apr-26-01 13:00 GMT</t>
  </si>
  <si>
    <t>Apr-26-01 13:14 GMT</t>
  </si>
  <si>
    <t>    NG Firm Phys, ID, GDD - Opal - May01</t>
  </si>
  <si>
    <t>Apr-26-01 13:32 GMT</t>
  </si>
  <si>
    <t>Apr-26-01 12:52 GMT</t>
  </si>
  <si>
    <t>Apr-26-01 13:06 GMT</t>
  </si>
  <si>
    <t>Apr-26-01 13:27 GMT</t>
  </si>
  <si>
    <t>Apr-26-01 13:34 GMT</t>
  </si>
  <si>
    <t>Apr-26-01 13:13 GMT</t>
  </si>
  <si>
    <t>Apr-26-01 13:30 GMT</t>
  </si>
  <si>
    <t>    NG Firm Phys, ID, GDD - Transco Z-6 (NY) - Next Day Gas</t>
  </si>
  <si>
    <t>Apr-26-01 13:38 GMT</t>
  </si>
  <si>
    <t>    NG Firm Phys, ID, GDD - Trunk ELA - Custom</t>
  </si>
  <si>
    <t>Apr-26-01 12:44 GMT</t>
  </si>
  <si>
    <t>Apr-26-01 13:29 GMT</t>
  </si>
  <si>
    <t>Apr-26-01 18:13 GMT</t>
  </si>
  <si>
    <t>    NG Firm Phys, ID, IF - CNG-SP - May01</t>
  </si>
  <si>
    <t>Apr-26-01 13:56 GMT</t>
  </si>
  <si>
    <t>    NG Firm Phys, ID, IF - Henry - May01</t>
  </si>
  <si>
    <t>Apr-26-01 13:37 GMT</t>
  </si>
  <si>
    <t>    NG Firm Phys, ID, IF - Tenn-5L - May01</t>
  </si>
  <si>
    <t>Apr-26-01 12:15 GMT</t>
  </si>
  <si>
    <t>Apr-26-01 18:11 GMT</t>
  </si>
  <si>
    <t>Apr-26-01 13:12 GMT</t>
  </si>
  <si>
    <t>Apr-26-01 12:17 GMT</t>
  </si>
  <si>
    <t>Apr-26-01 19:32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</si>
  <si>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</si>
  <si>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CGPR</t>
  </si>
  <si>
    <t>    NG Fin BS, LD1 for CGPR - AB-NIT - Nov01-Mar02</t>
  </si>
  <si>
    <t>Apr-26-01 15:54 GMT</t>
  </si>
  <si>
    <t>Apr-26-01 18:56 GMT</t>
  </si>
  <si>
    <t>    NG Fin BS, LD1 for IF - CIG-ML - Jun01</t>
  </si>
  <si>
    <t>Apr-26-01 14:06 GMT</t>
  </si>
  <si>
    <t>    NG Fin BS, LD1 for IF - TCO - May01</t>
  </si>
  <si>
    <t>Apr-26-01 14:08 GMT</t>
  </si>
  <si>
    <t>    NG Fin BS, LD1 for IF - TCO - May01-Oct01</t>
  </si>
  <si>
    <t>Apr-26-01 14:15 GMT</t>
  </si>
  <si>
    <t>Apr-26-01 16:04 GMT</t>
  </si>
  <si>
    <t>Apr-26-01 15:21 GMT</t>
  </si>
  <si>
    <t>    NG Fin BS, LD1 for IF - HSC - Nov01-Mar02</t>
  </si>
  <si>
    <t>    NG Fin BS, LD1 for IF - NGPL-LA - May01</t>
  </si>
  <si>
    <t>Apr-26-01 17:28 GMT</t>
  </si>
  <si>
    <t>    NG Fin BS, LD1 for IF - NNG-Demarc - Jun01-Oct01</t>
  </si>
  <si>
    <t>Apr-26-01 13:05 GMT</t>
  </si>
  <si>
    <t>    NG Fin BS, LD1 for IF - Panhandle - May01</t>
  </si>
  <si>
    <t>Apr-26-01 21:31 GMT</t>
  </si>
  <si>
    <t>    NG Fin BS, LD1 for IF - Panhandle - May01-Oct01</t>
  </si>
  <si>
    <t>Apr-26-01 13:46 GMT</t>
  </si>
  <si>
    <t>Apr-26-01 15:43 GMT</t>
  </si>
  <si>
    <t>    NG Fin BS, LD1 for IF - Perm - Jun01</t>
  </si>
  <si>
    <t>    NG Fin BS, LD1 for IF - Tenn-LA - May01</t>
  </si>
  <si>
    <t>Apr-26-01 13:36 GMT</t>
  </si>
  <si>
    <t>    NG Fin BS, LD1 for IF - TET ELA - May01</t>
  </si>
  <si>
    <t>Apr-26-01 15:34 GMT</t>
  </si>
  <si>
    <t>    NG Fin BS, LD1 for IF - TET M3 - Nov01-Mar02</t>
  </si>
  <si>
    <t>Apr-26-01 20:59 GMT</t>
  </si>
  <si>
    <t>Apr-26-01 21:13 GMT</t>
  </si>
  <si>
    <t>    NG Fin BS, LD1 for IF - Transco Z6 (NY) - Jun01</t>
  </si>
  <si>
    <t>Apr-26-01 14:54 GMT</t>
  </si>
  <si>
    <t>    NG Fin BS, LD1 for IF - Trunk LA - May01</t>
  </si>
  <si>
    <t>    NG Fin BS, LD1 for IF - Ventura - May01</t>
  </si>
  <si>
    <t>Apr-26-01 17:35 GMT</t>
  </si>
  <si>
    <t>Apr-26-01 15:05 GMT</t>
  </si>
  <si>
    <t>    NG Fin BS, LD1 for NGI - Chicago - Jun01-Oct01</t>
  </si>
  <si>
    <t>    NG Fin BS, LD1 for NGI - Chicago - May01-Oct01</t>
  </si>
  <si>
    <t>Apr-26-01 15:51 GMT</t>
  </si>
  <si>
    <t>    NG Fin BS, LD1 for NGI - Socal - Q3 01</t>
  </si>
  <si>
    <t>Q3 01</t>
  </si>
  <si>
    <t>Apr-26-01 18:34 GMT</t>
  </si>
  <si>
    <t>Apr-26-01 16:53 GMT</t>
  </si>
  <si>
    <t>Apr-26-01 20:15 GMT</t>
  </si>
  <si>
    <t>    NG Fin Sw Swap, IF for GDD - ANR-SW - May01</t>
  </si>
  <si>
    <t>Apr-26-01 21:03 GMT</t>
  </si>
  <si>
    <t>    NG Fin Sw Swap, IF for GDD - Panhandle - May01</t>
  </si>
  <si>
    <t>Apr-26-01 18:57 GMT</t>
  </si>
  <si>
    <t>Apr-26-01 21:00 GMT</t>
  </si>
  <si>
    <t>    NG Fin, FP for LD1 - Henry - Jan02</t>
  </si>
  <si>
    <t>Apr-26-01 14:40 GMT</t>
  </si>
  <si>
    <t>    NG Fin, FP for LD1 - Henry - Feb02</t>
  </si>
  <si>
    <t>Apr-26-01 19:18 GMT</t>
  </si>
  <si>
    <t>Apr-26-01 19:26 GMT</t>
  </si>
  <si>
    <t>    NG Fin, FP for LD1 - Henry - Cal 03</t>
  </si>
  <si>
    <t>Cal 03</t>
  </si>
  <si>
    <t> Trade Dates:  Apr-26-01 thru Apr-26-01</t>
  </si>
  <si>
    <t>Transco Z-6 (NY)</t>
  </si>
  <si>
    <t>AEP Energy Services, Inc.</t>
  </si>
  <si>
    <t>Pimenov, V</t>
  </si>
  <si>
    <t>Transco Z6 (NY)</t>
  </si>
  <si>
    <t>Nov-01-01</t>
  </si>
  <si>
    <t>Mar-31-02</t>
  </si>
  <si>
    <t>Mirant Americas Energy Marketing, LP</t>
  </si>
  <si>
    <t>Mckay, B</t>
  </si>
  <si>
    <t>Jan-01-02</t>
  </si>
  <si>
    <t>Dec-31-02</t>
  </si>
  <si>
    <t>Apr-26-01  Deals</t>
  </si>
  <si>
    <t>Allegheny Energy Supply Company, LLC</t>
  </si>
  <si>
    <t>Comed</t>
  </si>
  <si>
    <t>Morgan Stanley Capital Group, Inc.</t>
  </si>
  <si>
    <t>Cargill-Alliant, LLC</t>
  </si>
  <si>
    <t>Palo</t>
  </si>
  <si>
    <t>Motley, M</t>
  </si>
  <si>
    <t>Coral Power, LLC</t>
  </si>
  <si>
    <t>09:07 A.M.</t>
  </si>
  <si>
    <t>09:41 A.M.</t>
  </si>
  <si>
    <t>DYNBROW</t>
  </si>
  <si>
    <t>ng.Not Applicable</t>
  </si>
  <si>
    <t>ng.Fixed Price Swap</t>
  </si>
  <si>
    <t>ng.NYMEX</t>
  </si>
  <si>
    <t>ng.NYMEX Last Day Settlement</t>
  </si>
  <si>
    <t>ng.Prompt Month - Financial</t>
  </si>
  <si>
    <t>12:28 P.M.</t>
  </si>
  <si>
    <t>DYNASAN</t>
  </si>
  <si>
    <t>ng.TGT Zone SL</t>
  </si>
  <si>
    <t>10:15 A.M.</t>
  </si>
  <si>
    <t>DYNMSTE</t>
  </si>
  <si>
    <t>pwr.Ercot</t>
  </si>
  <si>
    <t>pwr.May01</t>
  </si>
  <si>
    <t>12:53 P.M.</t>
  </si>
  <si>
    <t>DYNRABE</t>
  </si>
  <si>
    <t>pwr.NONFIRM</t>
  </si>
  <si>
    <t>pwr.IP/Ameren</t>
  </si>
  <si>
    <t>pwr.Hourly Power</t>
  </si>
  <si>
    <t>HE 12 CPT</t>
  </si>
  <si>
    <t>10:10 A.M.</t>
  </si>
  <si>
    <t>07:17 A.M.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</si>
  <si>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</si>
  <si>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</si>
  <si>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</si>
  <si>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</si>
  <si>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</si>
  <si>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</si>
  <si>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</si>
  <si>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</si>
  <si>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</si>
  <si>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10:53 A.M.</t>
  </si>
  <si>
    <t>DYNDDEL</t>
  </si>
  <si>
    <t>ngl.propane</t>
  </si>
  <si>
    <t>ngl.Mont Belvieu, Dynegy</t>
  </si>
  <si>
    <t>03:50 P.M.</t>
  </si>
  <si>
    <t>Natural Gas Liquids Total</t>
  </si>
  <si>
    <t>Hours</t>
  </si>
  <si>
    <t xml:space="preserve">Count of Deal Number </t>
  </si>
  <si>
    <t>Total</t>
  </si>
  <si>
    <t>REFRESH</t>
  </si>
  <si>
    <t>NEW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</si>
</sst>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1" borderId="2" xfId="0" applyFont="1" applyFill="1" applyBorder="1" applyAlignment="1">
      <alignment horizontal="center" wrapText="1"/>
    </xf>
    <xf numFmtId="0" fontId="3" fillId="11" borderId="48" xfId="0" applyFont="1" applyFill="1" applyBorder="1" applyAlignment="1">
      <alignment horizontal="center"/>
    </xf>
    <xf numFmtId="0" fontId="0" fillId="14" borderId="0" xfId="0" applyFill="1" applyBorder="1" applyAlignment="1">
      <alignment horizontal="center" wrapText="1"/>
    </xf>
    <xf numFmtId="0" fontId="0" fillId="14" borderId="0" xfId="0" applyFill="1" applyBorder="1"/>
    <xf numFmtId="0" fontId="0" fillId="14" borderId="0" xfId="0" applyFill="1"/>
    <xf numFmtId="0" fontId="0" fillId="0" borderId="49" xfId="0" applyBorder="1"/>
    <xf numFmtId="0" fontId="0" fillId="0" borderId="49" xfId="0" applyNumberFormat="1" applyBorder="1"/>
    <xf numFmtId="0" fontId="0" fillId="0" borderId="33" xfId="0" applyNumberFormat="1" applyBorder="1"/>
    <xf numFmtId="0" fontId="0" fillId="0" borderId="37" xfId="0" pivotButton="1" applyBorder="1"/>
    <xf numFmtId="0" fontId="0" fillId="0" borderId="33" xfId="0" applyBorder="1"/>
    <xf numFmtId="0" fontId="33" fillId="0" borderId="48" xfId="0" applyFont="1" applyBorder="1" applyAlignment="1">
      <alignment horizontal="center"/>
    </xf>
    <xf numFmtId="165" fontId="34" fillId="0" borderId="48" xfId="1" applyNumberFormat="1" applyFont="1" applyBorder="1" applyAlignment="1">
      <alignment horizontal="center"/>
    </xf>
    <xf numFmtId="0" fontId="35" fillId="0" borderId="0" xfId="0" applyFont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8.384001273145" createdVersion="1" recordCount="3">
  <cacheSource type="worksheet">
    <worksheetSource ref="A9:AA12" sheet="DD-EPM"/>
  </cacheSource>
  <cacheFields count="27">
    <cacheField name="Enron Trader" numFmtId="0">
      <sharedItems count="5">
        <s v="Clint Dean"/>
        <s v="Don Baughman"/>
        <s v="Mike Carson"/>
        <s v="Jeff King" u="1"/>
        <e v="#N/A" u="1"/>
      </sharedItems>
    </cacheField>
    <cacheField name="Hours" numFmtId="0">
      <sharedItems containsSemiMixedTypes="0" containsString="0" containsNumber="1" containsInteger="1" minValue="12" maxValue="16" count="2">
        <n v="16"/>
        <n v="12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SemiMixedTypes="0" containsString="0" containsNumber="1" containsInteger="1" minValue="600" maxValue="24800" count="3">
        <n v="24800"/>
        <n v="600"/>
        <n v="800"/>
      </sharedItems>
    </cacheField>
    <cacheField name="Notional Value" numFmtId="0">
      <sharedItems containsSemiMixedTypes="0" containsString="0" containsNumber="1" containsInteger="1" minValue="28800" maxValue="1376400" count="3">
        <n v="1376400"/>
        <n v="28800"/>
        <n v="344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3">
        <s v="CDEANEPM"/>
        <s v="DBAUGHMANPHY"/>
        <s v="MCARSONEPM"/>
      </sharedItems>
    </cacheField>
    <cacheField name="Dynegy User Name " numFmtId="0">
      <sharedItems count="3">
        <s v="DYNMSTE"/>
        <s v="DYNRABE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ng-pwr.Firm"/>
        <s v="pwr.NON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IP/Ameren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May01"/>
        <s v="pwr.Hourly Power"/>
        <s v="pwr.East Coast Spot Power"/>
      </sharedItems>
    </cacheField>
    <cacheField name="Term Start Date " numFmtId="0">
      <sharedItems containsSemiMixedTypes="0" containsNonDate="0" containsDate="1" containsString="0" minDate="2001-04-26T00:00:00" maxDate="2001-05-02T00:00:00" count="3">
        <d v="2001-05-01T00:00:00"/>
        <d v="2001-04-26T00:00:00"/>
        <d v="2001-04-27T00:00:00"/>
      </sharedItems>
    </cacheField>
    <cacheField name="Term End Date " numFmtId="0">
      <sharedItems containsSemiMixedTypes="0" containsNonDate="0" containsDate="1" containsString="0" minDate="2001-04-26T00:00:00" maxDate="2001-06-01T00:00:00" count="3">
        <d v="2001-05-31T00:00:00"/>
        <d v="2001-04-26T00:00:00"/>
        <d v="2001-04-27T00:00:00"/>
      </sharedItems>
    </cacheField>
    <cacheField name="Delivery Time " numFmtId="0">
      <sharedItems count="2">
        <s v="HE7-22CPT"/>
        <s v="HE 12 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ransaction Time " numFmtId="0">
      <sharedItems count="3">
        <s v="12:53 P.M."/>
        <s v="10:10 A.M."/>
        <s v="07:17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3" maxValue="55.5" count="3">
        <n v="55.5"/>
        <n v="48"/>
        <n v="43"/>
      </sharedItems>
    </cacheField>
    <cacheField name="Deal Number " numFmtId="0">
      <sharedItems containsSemiMixedTypes="0" containsString="0" containsNumber="1" containsInteger="1" minValue="26288" maxValue="26538" count="3">
        <n v="26538"/>
        <n v="26484"/>
        <n v="262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384049189815" createdVersion="1" recordCount="4">
  <cacheSource type="worksheet">
    <worksheetSource ref="A10:Y14" sheet="DD-ENA"/>
  </cacheSource>
  <cacheFields count="25">
    <cacheField name="Enron Trader" numFmtId="0">
      <sharedItems count="16">
        <s v="Chris Germany"/>
        <s v="John Arnold"/>
        <s v="Susan Pereira"/>
        <s v="Dan Junek" u="1"/>
        <s v="Kelli Stevens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31" count="2">
        <n v="1"/>
        <n v="31"/>
      </sharedItems>
    </cacheField>
    <cacheField name="Total Volume" numFmtId="0">
      <sharedItems containsSemiMixedTypes="0" containsString="0" containsNumber="1" containsInteger="1" minValue="5000" maxValue="155000" count="3">
        <n v="10000"/>
        <n v="155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JARNO"/>
        <s v="ENEPEREI"/>
      </sharedItems>
    </cacheField>
    <cacheField name="Dynegy User Name " numFmtId="0">
      <sharedItems count="3">
        <s v="DYNCMCG"/>
        <s v="DYNBROW"/>
        <s v="DYNASAN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2">
        <s v="ng-pwr.Firm"/>
        <s v="ng.Not Applicable"/>
      </sharedItems>
    </cacheField>
    <cacheField name="Deal Type " numFmtId="0">
      <sharedItems count="2">
        <s v="Physical"/>
        <s v="ng.Fixed Price Swap"/>
      </sharedItems>
    </cacheField>
    <cacheField name="Location " numFmtId="0">
      <sharedItems count="3">
        <s v="ng.TETCO ELA"/>
        <s v="ng.NYMEX"/>
        <s v="ng.TGT Zone SL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Blank="1" count="2">
        <m/>
        <s v="ng.NYMEX Last Day Settlement"/>
      </sharedItems>
    </cacheField>
    <cacheField name="Term " numFmtId="0">
      <sharedItems count="2">
        <s v="ng.Next Day"/>
        <s v="ng.Prompt Month - Financial"/>
      </sharedItems>
    </cacheField>
    <cacheField name="Term Start Date " numFmtId="0">
      <sharedItems containsSemiMixedTypes="0" containsNonDate="0" containsDate="1" containsString="0" minDate="2001-04-27T00:00:00" maxDate="2001-05-02T00:00:00" count="2">
        <d v="2001-04-27T00:00:00"/>
        <d v="2001-05-01T00:00:00"/>
      </sharedItems>
    </cacheField>
    <cacheField name="Term End Date " numFmtId="0">
      <sharedItems containsSemiMixedTypes="0" containsNonDate="0" containsDate="1" containsString="0" minDate="2001-04-27T00:00:00" maxDate="2001-06-01T00:00:00" count="2">
        <d v="2001-04-27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ransaction Time " numFmtId="0">
      <sharedItems count="4">
        <s v="09:07 A.M."/>
        <s v="09:41 A.M."/>
        <s v="12:28 P.M."/>
        <s v="10:1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00" maxValue="10000" count="2">
        <n v="10000"/>
        <n v="5000"/>
      </sharedItems>
    </cacheField>
    <cacheField name="Price " numFmtId="0">
      <sharedItems containsSemiMixedTypes="0" containsString="0" containsNumber="1" minValue="4.83" maxValue="4.9400000000000004" count="4">
        <n v="4.83"/>
        <n v="4.8550000000000004"/>
        <n v="4.9400000000000004"/>
        <n v="4.88"/>
      </sharedItems>
    </cacheField>
    <cacheField name="Deal Number " numFmtId="0">
      <sharedItems containsSemiMixedTypes="0" containsString="0" containsNumber="1" containsInteger="1" minValue="26405" maxValue="26528" count="4">
        <n v="26405"/>
        <n v="26460"/>
        <n v="26528"/>
        <n v="264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8.349115046294" createdVersion="1" recordCount="35">
  <cacheSource type="worksheet">
    <worksheetSource ref="A15:T50" sheet="ICE-EPM"/>
  </cacheSource>
  <cacheFields count="20">
    <cacheField name="Trade Date" numFmtId="0">
      <sharedItems count="1">
        <s v="Apr-26-01"/>
      </sharedItems>
    </cacheField>
    <cacheField name="Deal ID" numFmtId="0">
      <sharedItems containsSemiMixedTypes="0" containsString="0" containsNumber="1" containsInteger="1" minValue="100068026" maxValue="2223600851"/>
    </cacheField>
    <cacheField name="Leg ID" numFmtId="0">
      <sharedItems containsString="0" containsBlank="1" containsNumber="1" containsInteger="1" minValue="147544670" maxValue="2223589751" count="3">
        <m/>
        <n v="147544670"/>
        <n v="2223589751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4">
        <s v="Cin"/>
        <s v="Ent"/>
        <s v="Comed"/>
        <s v="Palo"/>
      </sharedItems>
    </cacheField>
    <cacheField name="Strip" numFmtId="0">
      <sharedItems containsDate="1" containsMixedTypes="1" minDate="2001-05-01T00:00:00" maxDate="2001-06-02T00:00:00" count="4">
        <s v="Next Week"/>
        <s v="Next Day"/>
        <d v="2001-06-01T00:00:00"/>
        <d v="2001-05-01T00:00:00"/>
      </sharedItems>
    </cacheField>
    <cacheField name="START" numFmtId="0">
      <sharedItems count="4">
        <s v="Apr-30-01"/>
        <s v="Apr-27-01"/>
        <s v="Jun-01-01"/>
        <s v="May-01-01"/>
      </sharedItems>
    </cacheField>
    <cacheField name="END" numFmtId="0">
      <sharedItems count="4">
        <s v="May-04-01"/>
        <s v="Apr-27-01"/>
        <s v="Jun-30-01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0">
        <s v="American Electric Power Service Corp."/>
        <s v="Mirant Americas Energy Marketing, LP"/>
        <s v="Aquila Energy Marketing Corp"/>
        <s v="Allegheny Energy Supply Company, LLC"/>
        <s v="Reliant Energy Services, Inc."/>
        <s v="Morgan Stanley Capital Group, Inc."/>
        <s v="Cargill-Alliant, LLC"/>
        <s v="Duke Energy Trading and Marketing LLC"/>
        <s v="Cinergy Services, Inc."/>
        <s v="Coral Power, LLC"/>
      </sharedItems>
    </cacheField>
    <cacheField name="Price" numFmtId="0">
      <sharedItems containsSemiMixedTypes="0" containsString="0" containsNumber="1" minValue="42" maxValue="396" count="23">
        <n v="69"/>
        <n v="52.75"/>
        <n v="42"/>
        <n v="55.5"/>
        <n v="44.5"/>
        <n v="46"/>
        <n v="46.5"/>
        <n v="47"/>
        <n v="48"/>
        <n v="49"/>
        <n v="78"/>
        <n v="69.5"/>
        <n v="58.5"/>
        <n v="69.75"/>
        <n v="70.5"/>
        <n v="66"/>
        <n v="396"/>
        <n v="392"/>
        <n v="66.5"/>
        <n v="70.55"/>
        <n v="59.05"/>
        <n v="70.25"/>
        <n v="70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100" count="3">
        <n v="50"/>
        <n v="1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6">
        <n v="4000"/>
        <n v="800"/>
        <n v="1600"/>
        <n v="16800"/>
        <n v="176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Carson , M"/>
        <s v="Herndon, R"/>
        <s v="Motley, M"/>
        <s v="Fischer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8.34896516204" createdVersion="1" recordCount="6">
  <cacheSource type="worksheet">
    <worksheetSource ref="A15:T21" sheet="ICE-ENA"/>
  </cacheSource>
  <cacheFields count="20">
    <cacheField name="Trade Date" numFmtId="0">
      <sharedItems count="1">
        <s v="Apr-26-01"/>
      </sharedItems>
    </cacheField>
    <cacheField name="Deal ID" numFmtId="0">
      <sharedItems containsSemiMixedTypes="0" containsString="0" containsNumber="1" containsInteger="1" minValue="100245237" maxValue="450675317" count="6">
        <n v="153580361"/>
        <n v="110358497"/>
        <n v="207729940"/>
        <n v="166645635"/>
        <n v="450675317"/>
        <n v="10024523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8">
        <s v="NG Firm Phys, ID, GDD"/>
        <s v="NG Fin BS, LD1 for IF"/>
        <s v="NG Fin, FP for LD1"/>
        <s v="Firm-LD Peak" u="1"/>
        <m u="1"/>
        <s v="NG Fin BS, LD1 for GDM" u="1"/>
        <s v="NG Fin Sw Swap, IF for GDD" u="1"/>
        <s v="Gasoline Crack" u="1"/>
      </sharedItems>
    </cacheField>
    <cacheField name="Hub" numFmtId="0">
      <sharedItems count="3">
        <s v="Transco Z-6 (NY)"/>
        <s v="Transco Z6 (NY)"/>
        <s v="Henry"/>
      </sharedItems>
    </cacheField>
    <cacheField name="Strip" numFmtId="0">
      <sharedItems count="3">
        <s v="Next Day Gas"/>
        <s v="Nov01-Mar02"/>
        <s v="Cal 02"/>
      </sharedItems>
    </cacheField>
    <cacheField name="START" numFmtId="0">
      <sharedItems count="3">
        <s v="Apr-27-01"/>
        <s v="Nov-01-01"/>
        <s v="Jan-01-02"/>
      </sharedItems>
    </cacheField>
    <cacheField name="END" numFmtId="0">
      <sharedItems count="3">
        <s v="Apr-27-01"/>
        <s v="Mar-31-02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EP Energy Services, Inc."/>
        <s v="Mirant Americas Energy Marketing, LP"/>
        <s v="Reliant Energy Services, Inc."/>
      </sharedItems>
    </cacheField>
    <cacheField name="Price" numFmtId="0">
      <sharedItems containsSemiMixedTypes="0" containsString="0" containsNumber="1" minValue="0" maxValue="4.83" count="3">
        <n v="0"/>
        <n v="1.59"/>
        <n v="4.8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4">
        <n v="7500"/>
        <n v="2500"/>
        <n v="10000"/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2500" maxValue="1825000" count="5">
        <n v="7500"/>
        <n v="2500"/>
        <n v="1510000"/>
        <n v="377500"/>
        <n v="1825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3">
        <s v="Pimenov, V"/>
        <s v="Mckay, B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  <s v="Quigley, D"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8.349797916664" createdVersion="1" recordCount="2">
  <cacheSource type="worksheet">
    <worksheetSource ref="A9:Y11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2">
        <s v="DYNCMAH"/>
        <s v="DYNDDEL"/>
      </sharedItems>
    </cacheField>
    <cacheField name="Minor Commodity " numFmtId="0">
      <sharedItems count="2">
        <s v="ngl.natural gasoline"/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Enron"/>
        <s v="ngl.Mont Belvieu, Dynegy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ransaction Time " numFmtId="0">
      <sharedItems count="2">
        <s v="10:53 A.M."/>
        <s v="03:50 P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4125000000000001" maxValue="0.66500000000000004" count="2">
        <n v="0.66500000000000004"/>
        <n v="0.54125000000000001"/>
      </sharedItems>
    </cacheField>
    <cacheField name="Deal Number " numFmtId="0">
      <sharedItems containsSemiMixedTypes="0" containsString="0" containsNumber="1" containsInteger="1" minValue="26504" maxValue="26572" count="2">
        <n v="26504"/>
        <n v="265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500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0"/>
    <x v="1"/>
    <x v="1"/>
    <x v="0"/>
    <x v="1"/>
    <x v="1"/>
    <x v="1"/>
    <x v="0"/>
    <x v="1"/>
    <x v="1"/>
    <x v="1"/>
    <x v="1"/>
    <x v="0"/>
    <x v="0"/>
    <x v="0"/>
    <x v="2"/>
    <x v="0"/>
    <x v="1"/>
    <x v="2"/>
    <x v="2"/>
  </r>
  <r>
    <x v="2"/>
    <x v="0"/>
    <x v="2"/>
    <x v="0"/>
    <x v="0"/>
    <x v="0"/>
    <x v="2"/>
    <x v="2"/>
    <x v="0"/>
    <x v="0"/>
    <x v="0"/>
    <x v="2"/>
    <x v="0"/>
    <x v="0"/>
    <x v="0"/>
    <x v="0"/>
    <x v="0"/>
    <x v="0"/>
    <x v="0"/>
    <x v="0"/>
    <x v="3"/>
    <x v="0"/>
    <x v="1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">
  <r>
    <x v="0"/>
    <n v="40792048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503156223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n v="100068026"/>
    <x v="0"/>
    <x v="1"/>
    <x v="0"/>
    <x v="0"/>
    <x v="0"/>
    <x v="0"/>
    <x v="0"/>
    <x v="0"/>
    <x v="0"/>
    <x v="0"/>
    <x v="2"/>
    <x v="0"/>
    <x v="0"/>
    <x v="0"/>
    <x v="0"/>
    <x v="0"/>
    <x v="0"/>
    <x v="0"/>
  </r>
  <r>
    <x v="0"/>
    <n v="394457756"/>
    <x v="0"/>
    <x v="0"/>
    <x v="0"/>
    <x v="0"/>
    <x v="1"/>
    <x v="1"/>
    <x v="1"/>
    <x v="0"/>
    <x v="0"/>
    <x v="0"/>
    <x v="2"/>
    <x v="2"/>
    <x v="0"/>
    <x v="0"/>
    <x v="0"/>
    <x v="1"/>
    <x v="0"/>
    <x v="0"/>
  </r>
  <r>
    <x v="0"/>
    <n v="395902715"/>
    <x v="0"/>
    <x v="0"/>
    <x v="0"/>
    <x v="0"/>
    <x v="1"/>
    <x v="1"/>
    <x v="1"/>
    <x v="0"/>
    <x v="0"/>
    <x v="0"/>
    <x v="2"/>
    <x v="2"/>
    <x v="0"/>
    <x v="1"/>
    <x v="0"/>
    <x v="2"/>
    <x v="0"/>
    <x v="0"/>
  </r>
  <r>
    <x v="0"/>
    <n v="106882439"/>
    <x v="0"/>
    <x v="0"/>
    <x v="0"/>
    <x v="0"/>
    <x v="1"/>
    <x v="1"/>
    <x v="1"/>
    <x v="0"/>
    <x v="0"/>
    <x v="0"/>
    <x v="3"/>
    <x v="2"/>
    <x v="0"/>
    <x v="0"/>
    <x v="0"/>
    <x v="1"/>
    <x v="0"/>
    <x v="0"/>
  </r>
  <r>
    <x v="0"/>
    <n v="179311105"/>
    <x v="0"/>
    <x v="0"/>
    <x v="0"/>
    <x v="1"/>
    <x v="1"/>
    <x v="1"/>
    <x v="1"/>
    <x v="0"/>
    <x v="0"/>
    <x v="0"/>
    <x v="0"/>
    <x v="3"/>
    <x v="0"/>
    <x v="0"/>
    <x v="0"/>
    <x v="1"/>
    <x v="0"/>
    <x v="1"/>
  </r>
  <r>
    <x v="0"/>
    <n v="796473816"/>
    <x v="0"/>
    <x v="0"/>
    <x v="0"/>
    <x v="0"/>
    <x v="1"/>
    <x v="1"/>
    <x v="1"/>
    <x v="0"/>
    <x v="0"/>
    <x v="0"/>
    <x v="0"/>
    <x v="4"/>
    <x v="0"/>
    <x v="0"/>
    <x v="0"/>
    <x v="1"/>
    <x v="0"/>
    <x v="0"/>
  </r>
  <r>
    <x v="0"/>
    <n v="137744656"/>
    <x v="0"/>
    <x v="0"/>
    <x v="0"/>
    <x v="0"/>
    <x v="1"/>
    <x v="1"/>
    <x v="1"/>
    <x v="0"/>
    <x v="0"/>
    <x v="0"/>
    <x v="4"/>
    <x v="2"/>
    <x v="0"/>
    <x v="0"/>
    <x v="0"/>
    <x v="1"/>
    <x v="0"/>
    <x v="0"/>
  </r>
  <r>
    <x v="0"/>
    <n v="365489970"/>
    <x v="0"/>
    <x v="0"/>
    <x v="0"/>
    <x v="2"/>
    <x v="1"/>
    <x v="1"/>
    <x v="1"/>
    <x v="0"/>
    <x v="0"/>
    <x v="0"/>
    <x v="2"/>
    <x v="5"/>
    <x v="0"/>
    <x v="0"/>
    <x v="0"/>
    <x v="1"/>
    <x v="0"/>
    <x v="0"/>
  </r>
  <r>
    <x v="0"/>
    <n v="905932870"/>
    <x v="0"/>
    <x v="0"/>
    <x v="0"/>
    <x v="2"/>
    <x v="1"/>
    <x v="1"/>
    <x v="1"/>
    <x v="0"/>
    <x v="0"/>
    <x v="0"/>
    <x v="2"/>
    <x v="6"/>
    <x v="0"/>
    <x v="0"/>
    <x v="0"/>
    <x v="1"/>
    <x v="0"/>
    <x v="0"/>
  </r>
  <r>
    <x v="0"/>
    <n v="557209671"/>
    <x v="0"/>
    <x v="0"/>
    <x v="0"/>
    <x v="2"/>
    <x v="1"/>
    <x v="1"/>
    <x v="1"/>
    <x v="0"/>
    <x v="0"/>
    <x v="0"/>
    <x v="0"/>
    <x v="7"/>
    <x v="0"/>
    <x v="0"/>
    <x v="0"/>
    <x v="1"/>
    <x v="0"/>
    <x v="0"/>
  </r>
  <r>
    <x v="0"/>
    <n v="569488910"/>
    <x v="0"/>
    <x v="0"/>
    <x v="0"/>
    <x v="2"/>
    <x v="1"/>
    <x v="1"/>
    <x v="1"/>
    <x v="0"/>
    <x v="0"/>
    <x v="0"/>
    <x v="5"/>
    <x v="8"/>
    <x v="0"/>
    <x v="0"/>
    <x v="0"/>
    <x v="1"/>
    <x v="0"/>
    <x v="0"/>
  </r>
  <r>
    <x v="0"/>
    <n v="780056639"/>
    <x v="0"/>
    <x v="0"/>
    <x v="0"/>
    <x v="2"/>
    <x v="1"/>
    <x v="1"/>
    <x v="1"/>
    <x v="0"/>
    <x v="0"/>
    <x v="0"/>
    <x v="0"/>
    <x v="9"/>
    <x v="0"/>
    <x v="0"/>
    <x v="0"/>
    <x v="1"/>
    <x v="0"/>
    <x v="0"/>
  </r>
  <r>
    <x v="0"/>
    <n v="189809685"/>
    <x v="0"/>
    <x v="0"/>
    <x v="0"/>
    <x v="2"/>
    <x v="1"/>
    <x v="1"/>
    <x v="1"/>
    <x v="0"/>
    <x v="0"/>
    <x v="0"/>
    <x v="5"/>
    <x v="9"/>
    <x v="0"/>
    <x v="0"/>
    <x v="0"/>
    <x v="1"/>
    <x v="0"/>
    <x v="0"/>
  </r>
  <r>
    <x v="0"/>
    <n v="967678239"/>
    <x v="0"/>
    <x v="1"/>
    <x v="0"/>
    <x v="0"/>
    <x v="2"/>
    <x v="2"/>
    <x v="2"/>
    <x v="0"/>
    <x v="0"/>
    <x v="0"/>
    <x v="2"/>
    <x v="10"/>
    <x v="0"/>
    <x v="0"/>
    <x v="0"/>
    <x v="3"/>
    <x v="0"/>
    <x v="2"/>
  </r>
  <r>
    <x v="0"/>
    <n v="138274015"/>
    <x v="0"/>
    <x v="0"/>
    <x v="0"/>
    <x v="0"/>
    <x v="0"/>
    <x v="0"/>
    <x v="0"/>
    <x v="0"/>
    <x v="0"/>
    <x v="0"/>
    <x v="6"/>
    <x v="11"/>
    <x v="0"/>
    <x v="0"/>
    <x v="0"/>
    <x v="0"/>
    <x v="0"/>
    <x v="0"/>
  </r>
  <r>
    <x v="0"/>
    <n v="710591914"/>
    <x v="0"/>
    <x v="1"/>
    <x v="0"/>
    <x v="0"/>
    <x v="3"/>
    <x v="3"/>
    <x v="3"/>
    <x v="0"/>
    <x v="0"/>
    <x v="0"/>
    <x v="7"/>
    <x v="12"/>
    <x v="0"/>
    <x v="0"/>
    <x v="0"/>
    <x v="4"/>
    <x v="0"/>
    <x v="0"/>
  </r>
  <r>
    <x v="0"/>
    <n v="978859261"/>
    <x v="0"/>
    <x v="0"/>
    <x v="0"/>
    <x v="0"/>
    <x v="0"/>
    <x v="0"/>
    <x v="0"/>
    <x v="0"/>
    <x v="0"/>
    <x v="0"/>
    <x v="8"/>
    <x v="13"/>
    <x v="0"/>
    <x v="0"/>
    <x v="0"/>
    <x v="0"/>
    <x v="0"/>
    <x v="0"/>
  </r>
  <r>
    <x v="0"/>
    <n v="136880369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140962058"/>
    <x v="0"/>
    <x v="0"/>
    <x v="0"/>
    <x v="0"/>
    <x v="0"/>
    <x v="0"/>
    <x v="0"/>
    <x v="0"/>
    <x v="0"/>
    <x v="0"/>
    <x v="8"/>
    <x v="14"/>
    <x v="0"/>
    <x v="0"/>
    <x v="0"/>
    <x v="0"/>
    <x v="0"/>
    <x v="0"/>
  </r>
  <r>
    <x v="0"/>
    <n v="147533071"/>
    <x v="0"/>
    <x v="0"/>
    <x v="0"/>
    <x v="1"/>
    <x v="3"/>
    <x v="3"/>
    <x v="3"/>
    <x v="0"/>
    <x v="0"/>
    <x v="0"/>
    <x v="2"/>
    <x v="15"/>
    <x v="0"/>
    <x v="0"/>
    <x v="0"/>
    <x v="4"/>
    <x v="0"/>
    <x v="2"/>
  </r>
  <r>
    <x v="0"/>
    <n v="682790320"/>
    <x v="0"/>
    <x v="0"/>
    <x v="0"/>
    <x v="0"/>
    <x v="0"/>
    <x v="0"/>
    <x v="0"/>
    <x v="0"/>
    <x v="0"/>
    <x v="0"/>
    <x v="0"/>
    <x v="14"/>
    <x v="0"/>
    <x v="0"/>
    <x v="0"/>
    <x v="0"/>
    <x v="0"/>
    <x v="0"/>
  </r>
  <r>
    <x v="0"/>
    <n v="120999571"/>
    <x v="0"/>
    <x v="1"/>
    <x v="0"/>
    <x v="3"/>
    <x v="2"/>
    <x v="2"/>
    <x v="2"/>
    <x v="0"/>
    <x v="0"/>
    <x v="0"/>
    <x v="7"/>
    <x v="16"/>
    <x v="0"/>
    <x v="2"/>
    <x v="0"/>
    <x v="5"/>
    <x v="0"/>
    <x v="3"/>
  </r>
  <r>
    <x v="0"/>
    <n v="149586051"/>
    <x v="0"/>
    <x v="1"/>
    <x v="0"/>
    <x v="3"/>
    <x v="2"/>
    <x v="2"/>
    <x v="2"/>
    <x v="0"/>
    <x v="0"/>
    <x v="0"/>
    <x v="7"/>
    <x v="17"/>
    <x v="0"/>
    <x v="2"/>
    <x v="0"/>
    <x v="5"/>
    <x v="0"/>
    <x v="3"/>
  </r>
  <r>
    <x v="0"/>
    <n v="761498494"/>
    <x v="0"/>
    <x v="0"/>
    <x v="0"/>
    <x v="0"/>
    <x v="0"/>
    <x v="0"/>
    <x v="0"/>
    <x v="0"/>
    <x v="0"/>
    <x v="0"/>
    <x v="0"/>
    <x v="14"/>
    <x v="0"/>
    <x v="0"/>
    <x v="0"/>
    <x v="0"/>
    <x v="0"/>
    <x v="0"/>
  </r>
  <r>
    <x v="0"/>
    <n v="383515001"/>
    <x v="0"/>
    <x v="0"/>
    <x v="0"/>
    <x v="1"/>
    <x v="3"/>
    <x v="3"/>
    <x v="3"/>
    <x v="0"/>
    <x v="0"/>
    <x v="0"/>
    <x v="2"/>
    <x v="18"/>
    <x v="0"/>
    <x v="0"/>
    <x v="0"/>
    <x v="4"/>
    <x v="0"/>
    <x v="2"/>
  </r>
  <r>
    <x v="0"/>
    <n v="2218078460"/>
    <x v="1"/>
    <x v="0"/>
    <x v="0"/>
    <x v="0"/>
    <x v="0"/>
    <x v="0"/>
    <x v="0"/>
    <x v="0"/>
    <x v="0"/>
    <x v="0"/>
    <x v="0"/>
    <x v="19"/>
    <x v="0"/>
    <x v="0"/>
    <x v="0"/>
    <x v="0"/>
    <x v="0"/>
    <x v="0"/>
  </r>
  <r>
    <x v="0"/>
    <n v="2223600851"/>
    <x v="2"/>
    <x v="0"/>
    <x v="0"/>
    <x v="0"/>
    <x v="0"/>
    <x v="0"/>
    <x v="0"/>
    <x v="0"/>
    <x v="0"/>
    <x v="0"/>
    <x v="0"/>
    <x v="19"/>
    <x v="0"/>
    <x v="0"/>
    <x v="0"/>
    <x v="0"/>
    <x v="0"/>
    <x v="0"/>
  </r>
  <r>
    <x v="0"/>
    <n v="211522826"/>
    <x v="0"/>
    <x v="0"/>
    <x v="0"/>
    <x v="1"/>
    <x v="3"/>
    <x v="3"/>
    <x v="3"/>
    <x v="0"/>
    <x v="0"/>
    <x v="0"/>
    <x v="9"/>
    <x v="18"/>
    <x v="0"/>
    <x v="0"/>
    <x v="0"/>
    <x v="4"/>
    <x v="0"/>
    <x v="2"/>
  </r>
  <r>
    <x v="0"/>
    <n v="121526655"/>
    <x v="0"/>
    <x v="1"/>
    <x v="0"/>
    <x v="0"/>
    <x v="3"/>
    <x v="3"/>
    <x v="3"/>
    <x v="0"/>
    <x v="0"/>
    <x v="0"/>
    <x v="7"/>
    <x v="20"/>
    <x v="0"/>
    <x v="0"/>
    <x v="0"/>
    <x v="4"/>
    <x v="0"/>
    <x v="0"/>
  </r>
  <r>
    <x v="0"/>
    <n v="113733854"/>
    <x v="0"/>
    <x v="0"/>
    <x v="0"/>
    <x v="0"/>
    <x v="0"/>
    <x v="0"/>
    <x v="0"/>
    <x v="0"/>
    <x v="0"/>
    <x v="0"/>
    <x v="8"/>
    <x v="21"/>
    <x v="0"/>
    <x v="0"/>
    <x v="0"/>
    <x v="0"/>
    <x v="0"/>
    <x v="0"/>
  </r>
  <r>
    <x v="0"/>
    <n v="127444428"/>
    <x v="0"/>
    <x v="0"/>
    <x v="0"/>
    <x v="0"/>
    <x v="0"/>
    <x v="0"/>
    <x v="0"/>
    <x v="0"/>
    <x v="0"/>
    <x v="0"/>
    <x v="6"/>
    <x v="22"/>
    <x v="0"/>
    <x v="0"/>
    <x v="0"/>
    <x v="0"/>
    <x v="0"/>
    <x v="0"/>
  </r>
  <r>
    <x v="0"/>
    <n v="157036056"/>
    <x v="0"/>
    <x v="1"/>
    <x v="0"/>
    <x v="0"/>
    <x v="3"/>
    <x v="3"/>
    <x v="3"/>
    <x v="0"/>
    <x v="0"/>
    <x v="0"/>
    <x v="4"/>
    <x v="12"/>
    <x v="0"/>
    <x v="0"/>
    <x v="0"/>
    <x v="4"/>
    <x v="0"/>
    <x v="0"/>
  </r>
  <r>
    <x v="0"/>
    <n v="426293731"/>
    <x v="0"/>
    <x v="0"/>
    <x v="0"/>
    <x v="0"/>
    <x v="3"/>
    <x v="3"/>
    <x v="3"/>
    <x v="0"/>
    <x v="0"/>
    <x v="0"/>
    <x v="7"/>
    <x v="12"/>
    <x v="0"/>
    <x v="0"/>
    <x v="0"/>
    <x v="4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</r>
  <r>
    <x v="0"/>
    <x v="2"/>
    <x v="0"/>
    <x v="0"/>
    <x v="0"/>
    <x v="0"/>
    <x v="0"/>
    <x v="0"/>
    <x v="0"/>
    <x v="0"/>
    <x v="0"/>
    <x v="0"/>
    <x v="0"/>
    <x v="0"/>
    <x v="0"/>
    <x v="1"/>
    <x v="0"/>
    <x v="1"/>
    <x v="0"/>
    <x v="0"/>
  </r>
  <r>
    <x v="0"/>
    <x v="3"/>
    <x v="0"/>
    <x v="1"/>
    <x v="1"/>
    <x v="1"/>
    <x v="1"/>
    <x v="1"/>
    <x v="1"/>
    <x v="0"/>
    <x v="0"/>
    <x v="0"/>
    <x v="1"/>
    <x v="1"/>
    <x v="0"/>
    <x v="2"/>
    <x v="0"/>
    <x v="2"/>
    <x v="0"/>
    <x v="1"/>
  </r>
  <r>
    <x v="0"/>
    <x v="4"/>
    <x v="0"/>
    <x v="1"/>
    <x v="1"/>
    <x v="1"/>
    <x v="1"/>
    <x v="1"/>
    <x v="1"/>
    <x v="0"/>
    <x v="0"/>
    <x v="0"/>
    <x v="2"/>
    <x v="1"/>
    <x v="0"/>
    <x v="1"/>
    <x v="0"/>
    <x v="3"/>
    <x v="0"/>
    <x v="1"/>
  </r>
  <r>
    <x v="0"/>
    <x v="5"/>
    <x v="0"/>
    <x v="1"/>
    <x v="2"/>
    <x v="2"/>
    <x v="2"/>
    <x v="2"/>
    <x v="2"/>
    <x v="0"/>
    <x v="0"/>
    <x v="0"/>
    <x v="0"/>
    <x v="2"/>
    <x v="0"/>
    <x v="3"/>
    <x v="0"/>
    <x v="4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0"/>
    <x v="0"/>
    <x v="1"/>
    <x v="0"/>
    <x v="0"/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1"/>
        <item x="0"/>
        <item m="1" x="4"/>
        <item x="2"/>
        <item x="3"/>
        <item m="1" x="5"/>
        <item m="1" x="6"/>
        <item m="1" x="7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8">
        <item m="1" x="3"/>
        <item m="1" x="4"/>
        <item x="2"/>
        <item m="1" x="5"/>
        <item x="1"/>
        <item m="1" x="6"/>
        <item x="0"/>
        <item m="1" x="7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3">
        <item m="1" x="3"/>
        <item m="1" x="4"/>
        <item m="1" x="5"/>
        <item m="1" x="6"/>
        <item m="1" x="7"/>
        <item m="1" x="8"/>
        <item m="1" x="9"/>
        <item x="2"/>
        <item m="1" x="10"/>
        <item x="1"/>
        <item m="1" x="11"/>
        <item m="1" x="12"/>
        <item x="0"/>
      </items>
    </pivotField>
  </pivotFields>
  <rowFields count="3">
    <field x="19"/>
    <field x="4"/>
    <field x="18"/>
  </rowFields>
  <rowItems count="4">
    <i>
      <x v="7"/>
      <x v="2"/>
      <x v="2"/>
    </i>
    <i>
      <x v="9"/>
      <x v="4"/>
      <x v="2"/>
    </i>
    <i>
      <x v="12"/>
      <x v="6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7">
    <pivotField axis="axisRow" dataField="1" compact="0" outline="0" subtotalTop="0" showAll="0" includeNewItemsInFilter="1">
      <items count="6">
        <item x="0"/>
        <item m="1" x="3"/>
        <item x="2"/>
        <item m="1" x="4"/>
        <item x="1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5">
    <i>
      <x/>
      <x/>
    </i>
    <i r="1"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18">
      <pivotArea grandRow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12">
      <pivotArea grandRow="1" outline="0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7" count="1">
            <x v="0"/>
          </reference>
        </references>
      </pivotArea>
    </format>
    <format dxfId="9">
      <pivotArea field="7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3"/>
        <item x="1"/>
        <item m="1" x="4"/>
        <item m="1" x="5"/>
        <item m="1" x="6"/>
        <item m="1" x="7"/>
        <item x="2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2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3">
      <pivotArea outline="0" fieldPosition="0"/>
    </format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field="5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207729940&amp;dt=Apr-26-01" TargetMode="External"/><Relationship Id="rId2" Type="http://schemas.openxmlformats.org/officeDocument/2006/relationships/hyperlink" Target="https://www.intcx.com/ReportServlet/any.class?operation=confirm&amp;dealID=110358497&amp;dt=Apr-26-01" TargetMode="External"/><Relationship Id="rId1" Type="http://schemas.openxmlformats.org/officeDocument/2006/relationships/hyperlink" Target="https://www.intcx.com/ReportServlet/any.class?operation=confirm&amp;dealID=153580361&amp;dt=Apr-26-01" TargetMode="External"/><Relationship Id="rId6" Type="http://schemas.openxmlformats.org/officeDocument/2006/relationships/hyperlink" Target="https://www.intcx.com/ReportServlet/any.class?operation=confirm&amp;dealID=100245237&amp;dt=Apr-26-01" TargetMode="External"/><Relationship Id="rId5" Type="http://schemas.openxmlformats.org/officeDocument/2006/relationships/hyperlink" Target="https://www.intcx.com/ReportServlet/any.class?operation=confirm&amp;dealID=450675317&amp;dt=Apr-26-01" TargetMode="External"/><Relationship Id="rId4" Type="http://schemas.openxmlformats.org/officeDocument/2006/relationships/hyperlink" Target="https://www.intcx.com/ReportServlet/any.class?operation=confirm&amp;dealID=166645635&amp;dt=Apr-26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796473816&amp;dt=Apr-26-01" TargetMode="External"/><Relationship Id="rId13" Type="http://schemas.openxmlformats.org/officeDocument/2006/relationships/hyperlink" Target="https://www.intcx.com/ReportServlet/any.class?operation=confirm&amp;dealID=569488910&amp;dt=Apr-26-01" TargetMode="External"/><Relationship Id="rId18" Type="http://schemas.openxmlformats.org/officeDocument/2006/relationships/hyperlink" Target="https://www.intcx.com/ReportServlet/any.class?operation=confirm&amp;dealID=710591914&amp;dt=Apr-26-01" TargetMode="External"/><Relationship Id="rId26" Type="http://schemas.openxmlformats.org/officeDocument/2006/relationships/hyperlink" Target="https://www.intcx.com/ReportServlet/any.class?operation=confirm&amp;dealID=761498494&amp;dt=Apr-26-01" TargetMode="External"/><Relationship Id="rId3" Type="http://schemas.openxmlformats.org/officeDocument/2006/relationships/hyperlink" Target="https://www.intcx.com/ReportServlet/any.class?operation=confirm&amp;dealID=100068026&amp;dt=Apr-26-01" TargetMode="External"/><Relationship Id="rId21" Type="http://schemas.openxmlformats.org/officeDocument/2006/relationships/hyperlink" Target="https://www.intcx.com/ReportServlet/any.class?operation=confirm&amp;dealID=140962058&amp;dt=Apr-26-01" TargetMode="External"/><Relationship Id="rId34" Type="http://schemas.openxmlformats.org/officeDocument/2006/relationships/hyperlink" Target="https://www.intcx.com/ReportServlet/any.class?operation=confirm&amp;dealID=157036056&amp;dt=Apr-26-01" TargetMode="External"/><Relationship Id="rId7" Type="http://schemas.openxmlformats.org/officeDocument/2006/relationships/hyperlink" Target="https://www.intcx.com/ReportServlet/any.class?operation=confirm&amp;dealID=179311105&amp;dt=Apr-26-01" TargetMode="External"/><Relationship Id="rId12" Type="http://schemas.openxmlformats.org/officeDocument/2006/relationships/hyperlink" Target="https://www.intcx.com/ReportServlet/any.class?operation=confirm&amp;dealID=557209671&amp;dt=Apr-26-01" TargetMode="External"/><Relationship Id="rId17" Type="http://schemas.openxmlformats.org/officeDocument/2006/relationships/hyperlink" Target="https://www.intcx.com/ReportServlet/any.class?operation=confirm&amp;dealID=138274015&amp;dt=Apr-26-01" TargetMode="External"/><Relationship Id="rId25" Type="http://schemas.openxmlformats.org/officeDocument/2006/relationships/hyperlink" Target="https://www.intcx.com/ReportServlet/any.class?operation=confirm&amp;dealID=149586051&amp;dt=Apr-26-01" TargetMode="External"/><Relationship Id="rId33" Type="http://schemas.openxmlformats.org/officeDocument/2006/relationships/hyperlink" Target="https://www.intcx.com/ReportServlet/any.class?operation=confirm&amp;dealID=127444428&amp;dt=Apr-26-01" TargetMode="External"/><Relationship Id="rId2" Type="http://schemas.openxmlformats.org/officeDocument/2006/relationships/hyperlink" Target="https://www.intcx.com/ReportServlet/any.class?operation=confirm&amp;dealID=503156223&amp;dt=Apr-26-01" TargetMode="External"/><Relationship Id="rId16" Type="http://schemas.openxmlformats.org/officeDocument/2006/relationships/hyperlink" Target="https://www.intcx.com/ReportServlet/any.class?operation=confirm&amp;dealID=967678239&amp;dt=Apr-26-01" TargetMode="External"/><Relationship Id="rId20" Type="http://schemas.openxmlformats.org/officeDocument/2006/relationships/hyperlink" Target="https://www.intcx.com/ReportServlet/any.class?operation=confirm&amp;dealID=136880369&amp;dt=Apr-26-01" TargetMode="External"/><Relationship Id="rId29" Type="http://schemas.openxmlformats.org/officeDocument/2006/relationships/hyperlink" Target="https://www.intcx.com/ReportServlet/any.class?operation=confirm&amp;dealID=2223589751&amp;dt=Apr-26-01" TargetMode="External"/><Relationship Id="rId1" Type="http://schemas.openxmlformats.org/officeDocument/2006/relationships/hyperlink" Target="https://www.intcx.com/ReportServlet/any.class?operation=confirm&amp;dealID=407920486&amp;dt=Apr-26-01" TargetMode="External"/><Relationship Id="rId6" Type="http://schemas.openxmlformats.org/officeDocument/2006/relationships/hyperlink" Target="https://www.intcx.com/ReportServlet/any.class?operation=confirm&amp;dealID=106882439&amp;dt=Apr-26-01" TargetMode="External"/><Relationship Id="rId11" Type="http://schemas.openxmlformats.org/officeDocument/2006/relationships/hyperlink" Target="https://www.intcx.com/ReportServlet/any.class?operation=confirm&amp;dealID=905932870&amp;dt=Apr-26-01" TargetMode="External"/><Relationship Id="rId24" Type="http://schemas.openxmlformats.org/officeDocument/2006/relationships/hyperlink" Target="https://www.intcx.com/ReportServlet/any.class?operation=confirm&amp;dealID=120999571&amp;dt=Apr-26-01" TargetMode="External"/><Relationship Id="rId32" Type="http://schemas.openxmlformats.org/officeDocument/2006/relationships/hyperlink" Target="https://www.intcx.com/ReportServlet/any.class?operation=confirm&amp;dealID=113733854&amp;dt=Apr-26-01" TargetMode="External"/><Relationship Id="rId5" Type="http://schemas.openxmlformats.org/officeDocument/2006/relationships/hyperlink" Target="https://www.intcx.com/ReportServlet/any.class?operation=confirm&amp;dealID=395902715&amp;dt=Apr-26-01" TargetMode="External"/><Relationship Id="rId15" Type="http://schemas.openxmlformats.org/officeDocument/2006/relationships/hyperlink" Target="https://www.intcx.com/ReportServlet/any.class?operation=confirm&amp;dealID=189809685&amp;dt=Apr-26-01" TargetMode="External"/><Relationship Id="rId23" Type="http://schemas.openxmlformats.org/officeDocument/2006/relationships/hyperlink" Target="https://www.intcx.com/ReportServlet/any.class?operation=confirm&amp;dealID=682790320&amp;dt=Apr-26-01" TargetMode="External"/><Relationship Id="rId28" Type="http://schemas.openxmlformats.org/officeDocument/2006/relationships/hyperlink" Target="https://www.intcx.com/ReportServlet/any.class?operation=confirm&amp;dealID=147544670&amp;dt=Apr-26-01" TargetMode="External"/><Relationship Id="rId10" Type="http://schemas.openxmlformats.org/officeDocument/2006/relationships/hyperlink" Target="https://www.intcx.com/ReportServlet/any.class?operation=confirm&amp;dealID=365489970&amp;dt=Apr-26-01" TargetMode="External"/><Relationship Id="rId19" Type="http://schemas.openxmlformats.org/officeDocument/2006/relationships/hyperlink" Target="https://www.intcx.com/ReportServlet/any.class?operation=confirm&amp;dealID=978859261&amp;dt=Apr-26-01" TargetMode="External"/><Relationship Id="rId31" Type="http://schemas.openxmlformats.org/officeDocument/2006/relationships/hyperlink" Target="https://www.intcx.com/ReportServlet/any.class?operation=confirm&amp;dealID=121526655&amp;dt=Apr-26-01" TargetMode="External"/><Relationship Id="rId4" Type="http://schemas.openxmlformats.org/officeDocument/2006/relationships/hyperlink" Target="https://www.intcx.com/ReportServlet/any.class?operation=confirm&amp;dealID=394457756&amp;dt=Apr-26-01" TargetMode="External"/><Relationship Id="rId9" Type="http://schemas.openxmlformats.org/officeDocument/2006/relationships/hyperlink" Target="https://www.intcx.com/ReportServlet/any.class?operation=confirm&amp;dealID=137744656&amp;dt=Apr-26-01" TargetMode="External"/><Relationship Id="rId14" Type="http://schemas.openxmlformats.org/officeDocument/2006/relationships/hyperlink" Target="https://www.intcx.com/ReportServlet/any.class?operation=confirm&amp;dealID=780056639&amp;dt=Apr-26-01" TargetMode="External"/><Relationship Id="rId22" Type="http://schemas.openxmlformats.org/officeDocument/2006/relationships/hyperlink" Target="https://www.intcx.com/ReportServlet/any.class?operation=confirm&amp;dealID=147533071&amp;dt=Apr-26-01" TargetMode="External"/><Relationship Id="rId27" Type="http://schemas.openxmlformats.org/officeDocument/2006/relationships/hyperlink" Target="https://www.intcx.com/ReportServlet/any.class?operation=confirm&amp;dealID=383515001&amp;dt=Apr-26-01" TargetMode="External"/><Relationship Id="rId30" Type="http://schemas.openxmlformats.org/officeDocument/2006/relationships/hyperlink" Target="https://www.intcx.com/ReportServlet/any.class?operation=confirm&amp;dealID=211522826&amp;dt=Apr-26-01" TargetMode="External"/><Relationship Id="rId35" Type="http://schemas.openxmlformats.org/officeDocument/2006/relationships/hyperlink" Target="https://www.intcx.com/ReportServlet/any.class?operation=confirm&amp;dealID=426293731&amp;dt=Apr-26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B1" sqref="B1:H16"/>
    </sheetView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>
      <c r="B1" s="146">
        <v>37007</v>
      </c>
      <c r="C1" s="147"/>
      <c r="D1" s="148"/>
      <c r="E1" s="148"/>
      <c r="F1" s="148"/>
      <c r="G1" s="148"/>
      <c r="H1" s="149"/>
    </row>
    <row r="2" spans="2:8" ht="13.8" thickBot="1" x14ac:dyDescent="0.3">
      <c r="B2" s="51"/>
      <c r="C2" s="51"/>
      <c r="D2" s="51"/>
      <c r="E2" s="51"/>
      <c r="F2" s="51"/>
      <c r="G2" s="51"/>
      <c r="H2" s="51"/>
    </row>
    <row r="3" spans="2:8" ht="13.8" thickBot="1" x14ac:dyDescent="0.3">
      <c r="B3" s="186" t="s">
        <v>284</v>
      </c>
      <c r="C3" s="187"/>
      <c r="D3" s="125"/>
      <c r="E3" s="191" t="s">
        <v>278</v>
      </c>
      <c r="F3" s="192"/>
      <c r="G3" s="192"/>
      <c r="H3" s="193"/>
    </row>
    <row r="4" spans="2:8" ht="13.8" thickBot="1" x14ac:dyDescent="0.3">
      <c r="B4" s="150" t="s">
        <v>279</v>
      </c>
      <c r="C4" s="151" t="s">
        <v>8</v>
      </c>
      <c r="D4" s="125"/>
      <c r="E4" s="150" t="s">
        <v>281</v>
      </c>
      <c r="F4" s="152" t="s">
        <v>279</v>
      </c>
      <c r="G4" s="159" t="s">
        <v>55</v>
      </c>
      <c r="H4" s="158" t="s">
        <v>8</v>
      </c>
    </row>
    <row r="5" spans="2:8" x14ac:dyDescent="0.25">
      <c r="B5" s="140" t="s">
        <v>266</v>
      </c>
      <c r="C5" s="141">
        <f>'ICE-Power'!H1</f>
        <v>4088400</v>
      </c>
      <c r="D5" s="128"/>
      <c r="E5" s="142" t="s">
        <v>82</v>
      </c>
      <c r="F5" s="143" t="s">
        <v>19</v>
      </c>
      <c r="G5" s="144">
        <f>'ICE-EPM'!B6</f>
        <v>35</v>
      </c>
      <c r="H5" s="145">
        <f>'ICE-EPM'!C6</f>
        <v>220000</v>
      </c>
    </row>
    <row r="6" spans="2:8" x14ac:dyDescent="0.25">
      <c r="B6" s="126" t="s">
        <v>267</v>
      </c>
      <c r="C6" s="127">
        <f>SUM(C7:C8)</f>
        <v>99285000</v>
      </c>
      <c r="D6" s="125"/>
      <c r="E6" s="129" t="s">
        <v>81</v>
      </c>
      <c r="F6" s="130" t="s">
        <v>277</v>
      </c>
      <c r="G6" s="131">
        <f>'ICE-ENA'!B6</f>
        <v>6</v>
      </c>
      <c r="H6" s="132">
        <f>'ICE-ENA'!C6</f>
        <v>3725000</v>
      </c>
    </row>
    <row r="7" spans="2:8" x14ac:dyDescent="0.25">
      <c r="B7" s="133" t="s">
        <v>264</v>
      </c>
      <c r="C7" s="127">
        <f>'ICE-Physical Gas'!H1</f>
        <v>8002500</v>
      </c>
      <c r="D7" s="125"/>
      <c r="E7" s="129" t="s">
        <v>81</v>
      </c>
      <c r="F7" s="130" t="s">
        <v>291</v>
      </c>
      <c r="G7" s="131">
        <f>'ICE-ENA'!B7</f>
        <v>0</v>
      </c>
      <c r="H7" s="132">
        <f>'ICE-ENA'!C7</f>
        <v>0</v>
      </c>
    </row>
    <row r="8" spans="2:8" ht="16.5" customHeight="1" thickBot="1" x14ac:dyDescent="0.3">
      <c r="B8" s="134" t="s">
        <v>265</v>
      </c>
      <c r="C8" s="135">
        <f>'ICE-Financial Gas'!H1</f>
        <v>91282500</v>
      </c>
      <c r="D8" s="125"/>
      <c r="E8" s="136" t="s">
        <v>280</v>
      </c>
      <c r="F8" s="137"/>
      <c r="G8" s="138">
        <f>'ICE-ECC'!B6</f>
        <v>0</v>
      </c>
      <c r="H8" s="139">
        <f>'ICE-ECC'!C6</f>
        <v>0</v>
      </c>
    </row>
    <row r="9" spans="2:8" ht="13.8" thickBot="1" x14ac:dyDescent="0.3">
      <c r="B9" s="117"/>
      <c r="C9" s="2"/>
      <c r="D9" s="125"/>
      <c r="E9" s="125"/>
      <c r="F9" s="125"/>
      <c r="G9" s="125"/>
      <c r="H9" s="125"/>
    </row>
    <row r="10" spans="2:8" ht="13.8" thickBot="1" x14ac:dyDescent="0.3">
      <c r="B10" s="125"/>
      <c r="C10" s="125"/>
      <c r="D10" s="125"/>
      <c r="E10" s="188" t="s">
        <v>282</v>
      </c>
      <c r="F10" s="189"/>
      <c r="G10" s="189"/>
      <c r="H10" s="190"/>
    </row>
    <row r="11" spans="2:8" ht="13.8" thickBot="1" x14ac:dyDescent="0.3">
      <c r="B11" s="125"/>
      <c r="C11" s="125"/>
      <c r="D11" s="125"/>
      <c r="E11" s="150" t="s">
        <v>281</v>
      </c>
      <c r="F11" s="152" t="s">
        <v>279</v>
      </c>
      <c r="G11" s="159" t="s">
        <v>55</v>
      </c>
      <c r="H11" s="158" t="s">
        <v>8</v>
      </c>
    </row>
    <row r="12" spans="2:8" x14ac:dyDescent="0.25">
      <c r="B12" s="125"/>
      <c r="C12" s="125"/>
      <c r="D12" s="125"/>
      <c r="E12" s="142" t="s">
        <v>82</v>
      </c>
      <c r="F12" s="143" t="s">
        <v>19</v>
      </c>
      <c r="G12" s="144">
        <f>'DD-EPM'!B6</f>
        <v>3</v>
      </c>
      <c r="H12" s="145">
        <f>'DD-EPM'!C6</f>
        <v>26200</v>
      </c>
    </row>
    <row r="13" spans="2:8" x14ac:dyDescent="0.25">
      <c r="B13" s="125"/>
      <c r="C13" s="125"/>
      <c r="D13" s="125"/>
      <c r="E13" s="129" t="s">
        <v>81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5">
      <c r="B14" s="125"/>
      <c r="C14" s="125"/>
      <c r="D14" s="125"/>
      <c r="E14" s="129" t="s">
        <v>81</v>
      </c>
      <c r="F14" s="130" t="s">
        <v>289</v>
      </c>
      <c r="G14" s="131">
        <f>'DD-ENA'!B7</f>
        <v>4</v>
      </c>
      <c r="H14" s="132">
        <f>'DD-ENA'!C7</f>
        <v>180000</v>
      </c>
    </row>
    <row r="15" spans="2:8" x14ac:dyDescent="0.25">
      <c r="B15" s="125"/>
      <c r="C15" s="125"/>
      <c r="D15" s="125"/>
      <c r="E15" s="129" t="s">
        <v>81</v>
      </c>
      <c r="F15" s="130" t="s">
        <v>283</v>
      </c>
      <c r="G15" s="131">
        <f>'DD-ENA'!B6</f>
        <v>0</v>
      </c>
      <c r="H15" s="132">
        <f>'DD-ENA'!C6</f>
        <v>0</v>
      </c>
    </row>
    <row r="16" spans="2:8" ht="16.5" customHeight="1" thickBot="1" x14ac:dyDescent="0.3">
      <c r="B16" s="125"/>
      <c r="C16" s="125"/>
      <c r="D16" s="125"/>
      <c r="E16" s="136" t="s">
        <v>83</v>
      </c>
      <c r="F16" s="137" t="s">
        <v>290</v>
      </c>
      <c r="G16" s="138">
        <f>'DD-EGL'!B6</f>
        <v>2</v>
      </c>
      <c r="H16" s="139">
        <f>'DD-EGL'!C6</f>
        <v>50000</v>
      </c>
    </row>
    <row r="19" spans="2:6" x14ac:dyDescent="0.25">
      <c r="F19" s="8"/>
    </row>
    <row r="20" spans="2:6" x14ac:dyDescent="0.25">
      <c r="F20" s="8"/>
    </row>
    <row r="23" spans="2:6" x14ac:dyDescent="0.25">
      <c r="B23" s="114"/>
      <c r="C23" s="116"/>
      <c r="D23" s="115"/>
    </row>
    <row r="24" spans="2:6" x14ac:dyDescent="0.25">
      <c r="B24" s="114"/>
      <c r="C24" s="116"/>
      <c r="D24" s="115"/>
      <c r="E24" s="115"/>
    </row>
    <row r="25" spans="2:6" x14ac:dyDescent="0.25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>
      <selection activeCell="A14" sqref="A14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230</v>
      </c>
    </row>
    <row r="2" spans="1:25" x14ac:dyDescent="0.25">
      <c r="A2" s="100" t="s">
        <v>48</v>
      </c>
    </row>
    <row r="3" spans="1:25" x14ac:dyDescent="0.25">
      <c r="A3" s="99">
        <f>'E-Mail'!$B$1</f>
        <v>37007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263</v>
      </c>
      <c r="B6" s="21">
        <f>COUNTIF($F$10:$F$5000,A6)</f>
        <v>0</v>
      </c>
      <c r="C6" s="21">
        <f>SUMIF($F$10:$F$5001,A6,$C$10:$C$5001)</f>
        <v>0</v>
      </c>
      <c r="D6" t="s">
        <v>421</v>
      </c>
    </row>
    <row r="7" spans="1:25" x14ac:dyDescent="0.25">
      <c r="A7" s="17" t="s">
        <v>61</v>
      </c>
      <c r="B7" s="21">
        <f>COUNTIF($F$10:$F$5000,A7)</f>
        <v>4</v>
      </c>
      <c r="C7" s="21">
        <f>SUMIF($F$10:$F$5001,A7,$C$10:$C$5001)</f>
        <v>180000</v>
      </c>
    </row>
    <row r="8" spans="1:25" x14ac:dyDescent="0.25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8" thickBot="1" x14ac:dyDescent="0.3"/>
    <row r="10" spans="1:25" ht="27" thickBot="1" x14ac:dyDescent="0.3">
      <c r="A10" s="25" t="s">
        <v>229</v>
      </c>
      <c r="B10" s="24" t="s">
        <v>232</v>
      </c>
      <c r="C10" s="25" t="s">
        <v>58</v>
      </c>
      <c r="D10" s="75" t="s">
        <v>241</v>
      </c>
      <c r="E10" s="75" t="s">
        <v>242</v>
      </c>
      <c r="F10" s="75" t="s">
        <v>243</v>
      </c>
      <c r="G10" s="75" t="s">
        <v>244</v>
      </c>
      <c r="H10" s="75" t="s">
        <v>245</v>
      </c>
      <c r="I10" s="75" t="s">
        <v>246</v>
      </c>
      <c r="J10" s="75" t="s">
        <v>247</v>
      </c>
      <c r="K10" s="75" t="s">
        <v>248</v>
      </c>
      <c r="L10" s="75" t="s">
        <v>249</v>
      </c>
      <c r="M10" s="75" t="s">
        <v>250</v>
      </c>
      <c r="N10" s="75" t="s">
        <v>251</v>
      </c>
      <c r="O10" s="75" t="s">
        <v>252</v>
      </c>
      <c r="P10" s="75" t="s">
        <v>253</v>
      </c>
      <c r="Q10" s="75" t="s">
        <v>254</v>
      </c>
      <c r="R10" s="75" t="s">
        <v>255</v>
      </c>
      <c r="S10" s="75" t="s">
        <v>256</v>
      </c>
      <c r="T10" s="75" t="s">
        <v>257</v>
      </c>
      <c r="U10" s="75" t="s">
        <v>258</v>
      </c>
      <c r="V10" s="75" t="s">
        <v>259</v>
      </c>
      <c r="W10" s="75" t="s">
        <v>260</v>
      </c>
      <c r="X10" s="75" t="s">
        <v>261</v>
      </c>
      <c r="Y10" s="75" t="s">
        <v>262</v>
      </c>
    </row>
    <row r="11" spans="1:25" x14ac:dyDescent="0.25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IF(ISNUMBER(FIND("Pow",F11))=TRUE,((VALUE(MID(R11,FIND("-",R11)+1,2)))-(VALUE(MID(R11,FIND("-",R11)-1,1)))+1)*(Q11-P11+1),IF(F11="Coal",(YEAR(Q11)-YEAR(P11))*12+MONTH(Q11)-MONTH(P11)+1,(Q11-P11+1)))</f>
        <v>1</v>
      </c>
      <c r="C11" s="31">
        <f>IF(F11="Coal",B11*W11*12500,B11*W11)</f>
        <v>10000</v>
      </c>
      <c r="D11" s="76" t="s">
        <v>349</v>
      </c>
      <c r="E11" s="76" t="s">
        <v>350</v>
      </c>
      <c r="F11" s="76" t="s">
        <v>61</v>
      </c>
      <c r="G11" s="76" t="s">
        <v>62</v>
      </c>
      <c r="H11" s="76" t="s">
        <v>388</v>
      </c>
      <c r="I11" s="76" t="s">
        <v>351</v>
      </c>
      <c r="J11" s="76" t="s">
        <v>352</v>
      </c>
      <c r="K11" s="76" t="s">
        <v>353</v>
      </c>
      <c r="L11" s="76" t="s">
        <v>376</v>
      </c>
      <c r="M11" s="76" t="s">
        <v>354</v>
      </c>
      <c r="N11" s="76"/>
      <c r="O11" s="76" t="s">
        <v>377</v>
      </c>
      <c r="P11" s="80">
        <v>37008</v>
      </c>
      <c r="Q11" s="80">
        <v>37008</v>
      </c>
      <c r="R11" s="76"/>
      <c r="S11" s="76"/>
      <c r="T11" s="77">
        <v>37007</v>
      </c>
      <c r="U11" s="76" t="s">
        <v>648</v>
      </c>
      <c r="V11" s="76" t="s">
        <v>378</v>
      </c>
      <c r="W11" s="76">
        <v>10000</v>
      </c>
      <c r="X11" s="76">
        <v>4.83</v>
      </c>
      <c r="Y11" s="76">
        <v>26405</v>
      </c>
    </row>
    <row r="12" spans="1:25" x14ac:dyDescent="0.25">
      <c r="A12" s="31" t="str">
        <f t="shared" si="0"/>
        <v>Chris Germany</v>
      </c>
      <c r="B12" s="30">
        <f>IF(ISNUMBER(FIND("Pow",F12))=TRUE,((VALUE(MID(R12,FIND("-",R12)+1,2)))-(VALUE(MID(R12,FIND("-",R12)-1,1)))+1)*(Q12-P12+1),IF(F12="Coal",(YEAR(Q12)-YEAR(P12))*12+MONTH(Q12)-MONTH(P12)+1,(Q12-P12+1)))</f>
        <v>1</v>
      </c>
      <c r="C12" s="31">
        <f t="shared" ref="C12:C75" si="1">IF(F12="Coal",B12*W12*12500,B12*W12)</f>
        <v>10000</v>
      </c>
      <c r="D12" s="78" t="s">
        <v>349</v>
      </c>
      <c r="E12" s="78" t="s">
        <v>350</v>
      </c>
      <c r="F12" s="78" t="s">
        <v>61</v>
      </c>
      <c r="G12" s="78" t="s">
        <v>62</v>
      </c>
      <c r="H12" s="78" t="s">
        <v>388</v>
      </c>
      <c r="I12" s="78" t="s">
        <v>351</v>
      </c>
      <c r="J12" s="78" t="s">
        <v>352</v>
      </c>
      <c r="K12" s="78" t="s">
        <v>353</v>
      </c>
      <c r="L12" s="78" t="s">
        <v>376</v>
      </c>
      <c r="M12" s="78" t="s">
        <v>354</v>
      </c>
      <c r="N12" s="78"/>
      <c r="O12" s="78" t="s">
        <v>377</v>
      </c>
      <c r="P12" s="81">
        <v>37008</v>
      </c>
      <c r="Q12" s="81">
        <v>37008</v>
      </c>
      <c r="R12" s="78"/>
      <c r="S12" s="78"/>
      <c r="T12" s="79">
        <v>37007</v>
      </c>
      <c r="U12" s="78" t="s">
        <v>649</v>
      </c>
      <c r="V12" s="78" t="s">
        <v>378</v>
      </c>
      <c r="W12" s="78">
        <v>10000</v>
      </c>
      <c r="X12" s="78">
        <v>4.8550000000000004</v>
      </c>
      <c r="Y12" s="78">
        <v>26460</v>
      </c>
    </row>
    <row r="13" spans="1:25" x14ac:dyDescent="0.25">
      <c r="A13" s="31" t="str">
        <f t="shared" si="0"/>
        <v>John Arnold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31</v>
      </c>
      <c r="C13" s="31">
        <f t="shared" si="1"/>
        <v>155000</v>
      </c>
      <c r="D13" s="76" t="s">
        <v>349</v>
      </c>
      <c r="E13" s="76" t="s">
        <v>350</v>
      </c>
      <c r="F13" s="76" t="s">
        <v>61</v>
      </c>
      <c r="G13" s="76" t="s">
        <v>64</v>
      </c>
      <c r="H13" s="76" t="s">
        <v>650</v>
      </c>
      <c r="I13" s="76" t="s">
        <v>351</v>
      </c>
      <c r="J13" s="76" t="s">
        <v>651</v>
      </c>
      <c r="K13" s="76" t="s">
        <v>652</v>
      </c>
      <c r="L13" s="76" t="s">
        <v>653</v>
      </c>
      <c r="M13" s="76" t="s">
        <v>354</v>
      </c>
      <c r="N13" s="76" t="s">
        <v>654</v>
      </c>
      <c r="O13" s="76" t="s">
        <v>655</v>
      </c>
      <c r="P13" s="80">
        <v>37012</v>
      </c>
      <c r="Q13" s="80">
        <v>37042</v>
      </c>
      <c r="R13" s="76"/>
      <c r="S13" s="76"/>
      <c r="T13" s="77">
        <v>37007</v>
      </c>
      <c r="U13" s="76" t="s">
        <v>656</v>
      </c>
      <c r="V13" s="76" t="s">
        <v>378</v>
      </c>
      <c r="W13" s="76">
        <v>5000</v>
      </c>
      <c r="X13" s="76">
        <v>4.9400000000000004</v>
      </c>
      <c r="Y13" s="76">
        <v>26528</v>
      </c>
    </row>
    <row r="14" spans="1:25" x14ac:dyDescent="0.25">
      <c r="A14" s="31" t="str">
        <f t="shared" si="0"/>
        <v>Susan Pereira</v>
      </c>
      <c r="B14" s="30">
        <f t="shared" si="2"/>
        <v>1</v>
      </c>
      <c r="C14" s="31">
        <f t="shared" si="1"/>
        <v>5000</v>
      </c>
      <c r="D14" s="78" t="s">
        <v>349</v>
      </c>
      <c r="E14" s="78" t="s">
        <v>350</v>
      </c>
      <c r="F14" s="78" t="s">
        <v>61</v>
      </c>
      <c r="G14" s="78" t="s">
        <v>66</v>
      </c>
      <c r="H14" s="78" t="s">
        <v>657</v>
      </c>
      <c r="I14" s="78" t="s">
        <v>351</v>
      </c>
      <c r="J14" s="78" t="s">
        <v>352</v>
      </c>
      <c r="K14" s="78" t="s">
        <v>353</v>
      </c>
      <c r="L14" s="78" t="s">
        <v>658</v>
      </c>
      <c r="M14" s="78" t="s">
        <v>354</v>
      </c>
      <c r="N14" s="78"/>
      <c r="O14" s="78" t="s">
        <v>377</v>
      </c>
      <c r="P14" s="81">
        <v>37008</v>
      </c>
      <c r="Q14" s="81">
        <v>37008</v>
      </c>
      <c r="R14" s="78"/>
      <c r="S14" s="78"/>
      <c r="T14" s="79">
        <v>37007</v>
      </c>
      <c r="U14" s="78" t="s">
        <v>659</v>
      </c>
      <c r="V14" s="78" t="s">
        <v>378</v>
      </c>
      <c r="W14" s="78">
        <v>5000</v>
      </c>
      <c r="X14" s="78">
        <v>4.88</v>
      </c>
      <c r="Y14" s="78">
        <v>26485</v>
      </c>
    </row>
    <row r="15" spans="1:25" x14ac:dyDescent="0.25">
      <c r="A15" s="31" t="e">
        <f t="shared" si="0"/>
        <v>#N/A</v>
      </c>
      <c r="B15" s="30">
        <f t="shared" si="2"/>
        <v>1</v>
      </c>
      <c r="C15" s="31">
        <f t="shared" si="1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5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5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5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5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5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5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5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5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5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5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5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5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5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5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5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5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5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5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5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5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5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5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5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5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5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5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5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5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5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5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5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5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5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5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5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5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5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5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5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5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5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5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5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5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5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5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5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5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5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5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5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5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5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5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5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5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5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5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5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5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5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5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5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5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5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5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5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5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5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5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5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5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5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5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5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5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5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5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5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5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5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5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5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5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5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5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5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5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5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5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5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5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5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5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5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5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5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5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5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5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5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5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5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5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5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5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5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5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5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5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5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5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5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5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5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5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5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5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5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5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5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5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5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5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5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5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5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5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5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5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5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5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5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5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5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5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5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5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5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5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5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5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5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5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5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5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5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5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5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5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5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5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5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5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5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5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5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5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5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5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5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5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5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5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5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5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5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5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5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5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5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5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5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5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5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5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5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5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5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5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5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5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5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5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5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5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5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5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5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5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5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5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5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5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5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5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5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5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5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5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5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5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5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5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5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5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5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5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5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5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5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5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5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5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5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5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5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5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5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5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5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5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5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5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5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5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5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5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5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5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5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5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5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5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5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5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5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5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5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5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5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5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5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5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5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5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5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5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5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5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5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5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5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5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5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5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5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5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5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5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5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5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5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5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5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5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5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5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5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5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5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5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5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5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5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5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5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5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5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5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5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5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5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5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5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5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5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5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5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5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5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5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5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5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5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5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5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5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5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5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5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5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5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5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5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5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5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5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5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5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5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5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5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5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5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5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5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5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5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5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5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5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5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5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5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5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5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5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5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5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5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5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5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5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5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5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5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5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5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5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5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5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5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5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5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5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5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5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5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5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5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5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5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5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5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5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5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5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5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5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5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5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5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5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5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5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5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5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5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5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zoomScale="85" workbookViewId="0">
      <selection activeCell="A6" sqref="A6"/>
    </sheetView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8" bestFit="1" customWidth="1"/>
    <col min="5" max="5" width="13.44140625" customWidth="1"/>
    <col min="6" max="6" width="14.44140625" customWidth="1"/>
    <col min="7" max="7" width="39.6640625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8.5546875" customWidth="1"/>
    <col min="15" max="15" width="33" customWidth="1"/>
    <col min="16" max="16" width="18.88671875" bestFit="1" customWidth="1"/>
    <col min="17" max="17" width="26.109375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  <col min="32" max="32" width="17.109375" customWidth="1"/>
    <col min="33" max="33" width="15" customWidth="1"/>
    <col min="35" max="35" width="20" bestFit="1" customWidth="1"/>
    <col min="36" max="36" width="5" customWidth="1"/>
    <col min="37" max="37" width="21.44140625" bestFit="1" customWidth="1"/>
  </cols>
  <sheetData>
    <row r="1" spans="1:37" ht="13.8" thickBot="1" x14ac:dyDescent="0.3">
      <c r="A1" s="17" t="s">
        <v>230</v>
      </c>
      <c r="AI1" s="206" t="s">
        <v>689</v>
      </c>
      <c r="AJ1" s="207"/>
    </row>
    <row r="2" spans="1:37" ht="13.8" thickBot="1" x14ac:dyDescent="0.3">
      <c r="A2" s="100" t="s">
        <v>52</v>
      </c>
      <c r="AI2" s="181" t="s">
        <v>687</v>
      </c>
      <c r="AJ2" s="182"/>
      <c r="AK2" s="183" t="s">
        <v>690</v>
      </c>
    </row>
    <row r="3" spans="1:37" ht="13.8" thickBot="1" x14ac:dyDescent="0.3">
      <c r="A3" s="99">
        <f>'E-Mail'!$B$1</f>
        <v>37007</v>
      </c>
      <c r="AI3" s="82" t="s">
        <v>255</v>
      </c>
      <c r="AJ3" s="178" t="s">
        <v>688</v>
      </c>
      <c r="AK3" s="184"/>
    </row>
    <row r="4" spans="1:37" x14ac:dyDescent="0.25">
      <c r="A4" s="100"/>
      <c r="AI4" s="10" t="s">
        <v>668</v>
      </c>
      <c r="AJ4" s="179">
        <v>1</v>
      </c>
      <c r="AK4" s="185" t="str">
        <f>IF(ISNA(VLOOKUP(AI4,DELIV_CONV,1,FALSE))=TRUE,IF(AI4="Grand Total","",IF(AI4="","","NEW")),"")</f>
        <v/>
      </c>
    </row>
    <row r="5" spans="1:37" ht="13.8" thickBot="1" x14ac:dyDescent="0.3">
      <c r="A5" s="20" t="s">
        <v>56</v>
      </c>
      <c r="B5" s="20" t="s">
        <v>55</v>
      </c>
      <c r="C5" s="20" t="s">
        <v>8</v>
      </c>
      <c r="AI5" s="168" t="s">
        <v>357</v>
      </c>
      <c r="AJ5" s="180">
        <v>2</v>
      </c>
      <c r="AK5" s="185" t="str">
        <f t="shared" ref="AK5:AK26" si="0">IF(ISNA(VLOOKUP(AI5,DELIV_CONV,1,FALSE))=TRUE,IF(AI5="Grand Total","",IF(AI5="","","NEW")),"")</f>
        <v/>
      </c>
    </row>
    <row r="6" spans="1:37" x14ac:dyDescent="0.25">
      <c r="A6" s="17" t="s">
        <v>59</v>
      </c>
      <c r="B6" s="21">
        <f>COUNTIF($H$9:$H$4993,A6)</f>
        <v>3</v>
      </c>
      <c r="C6" s="21">
        <f>SUMIF($H$9:$H$4994,A6,$D$9:$D$4994)</f>
        <v>26200</v>
      </c>
      <c r="AI6" s="168" t="s">
        <v>444</v>
      </c>
      <c r="AJ6" s="180"/>
      <c r="AK6" s="185" t="str">
        <f t="shared" si="0"/>
        <v>NEW</v>
      </c>
    </row>
    <row r="7" spans="1:37" x14ac:dyDescent="0.25">
      <c r="A7" s="17"/>
      <c r="B7" s="21"/>
      <c r="C7" s="21"/>
      <c r="AI7" s="11" t="s">
        <v>45</v>
      </c>
      <c r="AJ7" s="47">
        <v>3</v>
      </c>
      <c r="AK7" s="185" t="str">
        <f t="shared" si="0"/>
        <v/>
      </c>
    </row>
    <row r="8" spans="1:37" ht="13.8" thickBot="1" x14ac:dyDescent="0.3">
      <c r="AK8" s="185" t="str">
        <f t="shared" si="0"/>
        <v/>
      </c>
    </row>
    <row r="9" spans="1:37" ht="40.200000000000003" thickBot="1" x14ac:dyDescent="0.3">
      <c r="A9" s="36" t="s">
        <v>229</v>
      </c>
      <c r="B9" s="7" t="s">
        <v>686</v>
      </c>
      <c r="C9" s="35" t="s">
        <v>232</v>
      </c>
      <c r="D9" s="35" t="s">
        <v>58</v>
      </c>
      <c r="E9" s="36" t="s">
        <v>70</v>
      </c>
      <c r="F9" s="75" t="s">
        <v>241</v>
      </c>
      <c r="G9" s="75" t="s">
        <v>242</v>
      </c>
      <c r="H9" s="75" t="s">
        <v>243</v>
      </c>
      <c r="I9" s="75" t="s">
        <v>244</v>
      </c>
      <c r="J9" s="75" t="s">
        <v>245</v>
      </c>
      <c r="K9" s="75" t="s">
        <v>246</v>
      </c>
      <c r="L9" s="75" t="s">
        <v>247</v>
      </c>
      <c r="M9" s="75" t="s">
        <v>248</v>
      </c>
      <c r="N9" s="75" t="s">
        <v>249</v>
      </c>
      <c r="O9" s="75" t="s">
        <v>250</v>
      </c>
      <c r="P9" s="75" t="s">
        <v>251</v>
      </c>
      <c r="Q9" s="75" t="s">
        <v>252</v>
      </c>
      <c r="R9" s="75" t="s">
        <v>253</v>
      </c>
      <c r="S9" s="75" t="s">
        <v>254</v>
      </c>
      <c r="T9" s="75" t="s">
        <v>255</v>
      </c>
      <c r="U9" s="75" t="s">
        <v>256</v>
      </c>
      <c r="V9" s="75" t="s">
        <v>257</v>
      </c>
      <c r="W9" s="75" t="s">
        <v>258</v>
      </c>
      <c r="X9" s="75" t="s">
        <v>259</v>
      </c>
      <c r="Y9" s="75" t="s">
        <v>260</v>
      </c>
      <c r="Z9" s="75" t="s">
        <v>261</v>
      </c>
      <c r="AA9" s="75" t="s">
        <v>262</v>
      </c>
      <c r="AF9" s="173" t="s">
        <v>255</v>
      </c>
      <c r="AG9" s="174" t="s">
        <v>686</v>
      </c>
      <c r="AK9" s="185" t="str">
        <f t="shared" si="0"/>
        <v/>
      </c>
    </row>
    <row r="10" spans="1:37" x14ac:dyDescent="0.25">
      <c r="A10" s="41" t="str">
        <f t="shared" ref="A10:A33" si="1">VLOOKUP(I10,DDEPM_USERS,2,FALSE)</f>
        <v>Clint Dean</v>
      </c>
      <c r="B10" s="38">
        <f>VLOOKUP(T10,DELIV_CONV,2,FALSE)</f>
        <v>16</v>
      </c>
      <c r="C10" s="39">
        <f t="shared" ref="C10:C33" si="2">S10-R10+1</f>
        <v>31</v>
      </c>
      <c r="D10" s="40">
        <f>Y10*B10*C10</f>
        <v>24800</v>
      </c>
      <c r="E10" s="41">
        <f t="shared" ref="E10:E33" si="3">D10*Z10</f>
        <v>1376400</v>
      </c>
      <c r="F10" s="76" t="s">
        <v>349</v>
      </c>
      <c r="G10" s="76" t="s">
        <v>355</v>
      </c>
      <c r="H10" s="76" t="s">
        <v>59</v>
      </c>
      <c r="I10" s="76" t="s">
        <v>71</v>
      </c>
      <c r="J10" s="76" t="s">
        <v>660</v>
      </c>
      <c r="K10" s="76" t="s">
        <v>356</v>
      </c>
      <c r="L10" s="76" t="s">
        <v>352</v>
      </c>
      <c r="M10" s="76" t="s">
        <v>353</v>
      </c>
      <c r="N10" s="76" t="s">
        <v>661</v>
      </c>
      <c r="O10" s="76" t="s">
        <v>354</v>
      </c>
      <c r="P10" s="76"/>
      <c r="Q10" s="76" t="s">
        <v>662</v>
      </c>
      <c r="R10" s="80">
        <v>37012</v>
      </c>
      <c r="S10" s="80">
        <v>37042</v>
      </c>
      <c r="T10" s="76" t="s">
        <v>357</v>
      </c>
      <c r="U10" s="76"/>
      <c r="V10" s="77">
        <v>37007</v>
      </c>
      <c r="W10" s="76" t="s">
        <v>663</v>
      </c>
      <c r="X10" s="76" t="s">
        <v>378</v>
      </c>
      <c r="Y10" s="76">
        <v>50</v>
      </c>
      <c r="Z10" s="76">
        <v>55.5</v>
      </c>
      <c r="AA10" s="76">
        <v>26538</v>
      </c>
      <c r="AF10" s="175" t="s">
        <v>357</v>
      </c>
      <c r="AG10" s="176">
        <v>16</v>
      </c>
      <c r="AK10" s="185" t="str">
        <f t="shared" si="0"/>
        <v/>
      </c>
    </row>
    <row r="11" spans="1:37" x14ac:dyDescent="0.25">
      <c r="A11" s="41" t="str">
        <f t="shared" si="1"/>
        <v>Don Baughman</v>
      </c>
      <c r="B11" s="38">
        <f t="shared" ref="B11:B74" si="4">VLOOKUP(T11,DELIV_CONV,2,FALSE)</f>
        <v>12</v>
      </c>
      <c r="C11" s="39">
        <f t="shared" si="2"/>
        <v>1</v>
      </c>
      <c r="D11" s="40">
        <f t="shared" ref="D11:D74" si="5">Y11*B11*C11</f>
        <v>600</v>
      </c>
      <c r="E11" s="41">
        <f t="shared" si="3"/>
        <v>28800</v>
      </c>
      <c r="F11" s="78" t="s">
        <v>349</v>
      </c>
      <c r="G11" s="78" t="s">
        <v>355</v>
      </c>
      <c r="H11" s="78" t="s">
        <v>59</v>
      </c>
      <c r="I11" s="78" t="s">
        <v>208</v>
      </c>
      <c r="J11" s="78" t="s">
        <v>664</v>
      </c>
      <c r="K11" s="78" t="s">
        <v>356</v>
      </c>
      <c r="L11" s="78" t="s">
        <v>665</v>
      </c>
      <c r="M11" s="78" t="s">
        <v>353</v>
      </c>
      <c r="N11" s="78" t="s">
        <v>666</v>
      </c>
      <c r="O11" s="78" t="s">
        <v>354</v>
      </c>
      <c r="P11" s="78"/>
      <c r="Q11" s="78" t="s">
        <v>667</v>
      </c>
      <c r="R11" s="81">
        <v>37007</v>
      </c>
      <c r="S11" s="81">
        <v>37007</v>
      </c>
      <c r="T11" s="78" t="s">
        <v>668</v>
      </c>
      <c r="U11" s="78"/>
      <c r="V11" s="79">
        <v>37007</v>
      </c>
      <c r="W11" s="78" t="s">
        <v>669</v>
      </c>
      <c r="X11" s="78" t="s">
        <v>378</v>
      </c>
      <c r="Y11" s="78">
        <v>50</v>
      </c>
      <c r="Z11" s="78">
        <v>48</v>
      </c>
      <c r="AA11" s="78">
        <v>26484</v>
      </c>
      <c r="AF11" s="175" t="s">
        <v>668</v>
      </c>
      <c r="AG11" s="176">
        <v>12</v>
      </c>
      <c r="AK11" s="185" t="str">
        <f t="shared" si="0"/>
        <v/>
      </c>
    </row>
    <row r="12" spans="1:37" x14ac:dyDescent="0.25">
      <c r="A12" s="41" t="str">
        <f t="shared" si="1"/>
        <v>Mike Carson</v>
      </c>
      <c r="B12" s="38">
        <f t="shared" si="4"/>
        <v>16</v>
      </c>
      <c r="C12" s="39">
        <f t="shared" si="2"/>
        <v>1</v>
      </c>
      <c r="D12" s="40">
        <f t="shared" si="5"/>
        <v>800</v>
      </c>
      <c r="E12" s="41">
        <f t="shared" si="3"/>
        <v>34400</v>
      </c>
      <c r="F12" s="76" t="s">
        <v>349</v>
      </c>
      <c r="G12" s="76" t="s">
        <v>355</v>
      </c>
      <c r="H12" s="76" t="s">
        <v>59</v>
      </c>
      <c r="I12" s="76" t="s">
        <v>73</v>
      </c>
      <c r="J12" s="76" t="s">
        <v>410</v>
      </c>
      <c r="K12" s="76" t="s">
        <v>356</v>
      </c>
      <c r="L12" s="76" t="s">
        <v>352</v>
      </c>
      <c r="M12" s="76" t="s">
        <v>353</v>
      </c>
      <c r="N12" s="76" t="s">
        <v>411</v>
      </c>
      <c r="O12" s="76" t="s">
        <v>354</v>
      </c>
      <c r="P12" s="76"/>
      <c r="Q12" s="76" t="s">
        <v>379</v>
      </c>
      <c r="R12" s="80">
        <v>37008</v>
      </c>
      <c r="S12" s="80">
        <v>37008</v>
      </c>
      <c r="T12" s="76" t="s">
        <v>357</v>
      </c>
      <c r="U12" s="76"/>
      <c r="V12" s="77">
        <v>37007</v>
      </c>
      <c r="W12" s="76" t="s">
        <v>670</v>
      </c>
      <c r="X12" s="76" t="s">
        <v>378</v>
      </c>
      <c r="Y12" s="76">
        <v>50</v>
      </c>
      <c r="Z12" s="76">
        <v>43</v>
      </c>
      <c r="AA12" s="76">
        <v>26288</v>
      </c>
      <c r="AF12" s="177"/>
      <c r="AG12" s="177"/>
      <c r="AK12" s="185" t="str">
        <f t="shared" si="0"/>
        <v/>
      </c>
    </row>
    <row r="13" spans="1:37" x14ac:dyDescent="0.25">
      <c r="A13" s="41" t="e">
        <f t="shared" si="1"/>
        <v>#N/A</v>
      </c>
      <c r="B13" s="38" t="e">
        <f t="shared" si="4"/>
        <v>#N/A</v>
      </c>
      <c r="C13" s="39">
        <f t="shared" si="2"/>
        <v>1</v>
      </c>
      <c r="D13" s="40" t="e">
        <f t="shared" si="5"/>
        <v>#N/A</v>
      </c>
      <c r="E13" s="41" t="e">
        <f t="shared" si="3"/>
        <v>#N/A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81"/>
      <c r="S13" s="81"/>
      <c r="T13" s="78"/>
      <c r="U13" s="78"/>
      <c r="V13" s="79"/>
      <c r="W13" s="78"/>
      <c r="X13" s="78"/>
      <c r="Y13" s="78"/>
      <c r="Z13" s="78"/>
      <c r="AA13" s="78"/>
      <c r="AF13" s="177"/>
      <c r="AG13" s="177"/>
      <c r="AK13" s="185" t="str">
        <f t="shared" si="0"/>
        <v/>
      </c>
    </row>
    <row r="14" spans="1:37" x14ac:dyDescent="0.25">
      <c r="A14" s="41" t="e">
        <f t="shared" si="1"/>
        <v>#N/A</v>
      </c>
      <c r="B14" s="38" t="e">
        <f t="shared" si="4"/>
        <v>#N/A</v>
      </c>
      <c r="C14" s="39">
        <f t="shared" si="2"/>
        <v>1</v>
      </c>
      <c r="D14" s="40" t="e">
        <f t="shared" si="5"/>
        <v>#N/A</v>
      </c>
      <c r="E14" s="41" t="e">
        <f t="shared" si="3"/>
        <v>#N/A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80"/>
      <c r="S14" s="80"/>
      <c r="T14" s="76"/>
      <c r="U14" s="76"/>
      <c r="V14" s="77"/>
      <c r="W14" s="76"/>
      <c r="X14" s="76"/>
      <c r="Y14" s="76"/>
      <c r="Z14" s="76"/>
      <c r="AA14" s="76"/>
      <c r="AF14" s="177"/>
      <c r="AG14" s="177"/>
      <c r="AK14" s="185" t="str">
        <f t="shared" si="0"/>
        <v/>
      </c>
    </row>
    <row r="15" spans="1:37" x14ac:dyDescent="0.25">
      <c r="A15" s="41" t="e">
        <f t="shared" si="1"/>
        <v>#N/A</v>
      </c>
      <c r="B15" s="38" t="e">
        <f t="shared" si="4"/>
        <v>#N/A</v>
      </c>
      <c r="C15" s="39">
        <f t="shared" si="2"/>
        <v>1</v>
      </c>
      <c r="D15" s="40" t="e">
        <f t="shared" si="5"/>
        <v>#N/A</v>
      </c>
      <c r="E15" s="41" t="e">
        <f t="shared" si="3"/>
        <v>#N/A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81"/>
      <c r="S15" s="81"/>
      <c r="T15" s="78"/>
      <c r="U15" s="78"/>
      <c r="V15" s="79"/>
      <c r="W15" s="78"/>
      <c r="X15" s="78"/>
      <c r="Y15" s="78"/>
      <c r="Z15" s="78"/>
      <c r="AA15" s="78"/>
      <c r="AF15" s="177"/>
      <c r="AG15" s="177"/>
      <c r="AK15" s="185" t="str">
        <f t="shared" si="0"/>
        <v/>
      </c>
    </row>
    <row r="16" spans="1:37" x14ac:dyDescent="0.25">
      <c r="A16" s="41" t="e">
        <f t="shared" si="1"/>
        <v>#N/A</v>
      </c>
      <c r="B16" s="38" t="e">
        <f t="shared" si="4"/>
        <v>#N/A</v>
      </c>
      <c r="C16" s="39">
        <f t="shared" si="2"/>
        <v>1</v>
      </c>
      <c r="D16" s="40" t="e">
        <f t="shared" si="5"/>
        <v>#N/A</v>
      </c>
      <c r="E16" s="41" t="e">
        <f t="shared" si="3"/>
        <v>#N/A</v>
      </c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80"/>
      <c r="S16" s="80"/>
      <c r="T16" s="76"/>
      <c r="U16" s="76"/>
      <c r="V16" s="77"/>
      <c r="W16" s="76"/>
      <c r="X16" s="76"/>
      <c r="Y16" s="76"/>
      <c r="Z16" s="76"/>
      <c r="AA16" s="76"/>
      <c r="AF16" s="177"/>
      <c r="AG16" s="177"/>
      <c r="AK16" s="185" t="str">
        <f t="shared" si="0"/>
        <v/>
      </c>
    </row>
    <row r="17" spans="1:37" x14ac:dyDescent="0.25">
      <c r="A17" s="41" t="e">
        <f t="shared" si="1"/>
        <v>#N/A</v>
      </c>
      <c r="B17" s="38" t="e">
        <f t="shared" si="4"/>
        <v>#N/A</v>
      </c>
      <c r="C17" s="39">
        <f t="shared" si="2"/>
        <v>1</v>
      </c>
      <c r="D17" s="40" t="e">
        <f t="shared" si="5"/>
        <v>#N/A</v>
      </c>
      <c r="E17" s="41" t="e">
        <f t="shared" si="3"/>
        <v>#N/A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81"/>
      <c r="S17" s="81"/>
      <c r="T17" s="78"/>
      <c r="U17" s="78"/>
      <c r="V17" s="79"/>
      <c r="W17" s="78"/>
      <c r="X17" s="78"/>
      <c r="Y17" s="78"/>
      <c r="Z17" s="78"/>
      <c r="AA17" s="78"/>
      <c r="AF17" s="177"/>
      <c r="AG17" s="177"/>
      <c r="AK17" s="185" t="str">
        <f t="shared" si="0"/>
        <v/>
      </c>
    </row>
    <row r="18" spans="1:37" x14ac:dyDescent="0.25">
      <c r="A18" s="41" t="e">
        <f t="shared" si="1"/>
        <v>#N/A</v>
      </c>
      <c r="B18" s="38" t="e">
        <f t="shared" si="4"/>
        <v>#N/A</v>
      </c>
      <c r="C18" s="39">
        <f t="shared" si="2"/>
        <v>1</v>
      </c>
      <c r="D18" s="40" t="e">
        <f t="shared" si="5"/>
        <v>#N/A</v>
      </c>
      <c r="E18" s="41" t="e">
        <f t="shared" si="3"/>
        <v>#N/A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80"/>
      <c r="S18" s="80"/>
      <c r="T18" s="76"/>
      <c r="U18" s="76"/>
      <c r="V18" s="77"/>
      <c r="W18" s="76"/>
      <c r="X18" s="76"/>
      <c r="Y18" s="76"/>
      <c r="Z18" s="76"/>
      <c r="AA18" s="76"/>
      <c r="AF18" s="177"/>
      <c r="AG18" s="177"/>
      <c r="AK18" s="185" t="str">
        <f t="shared" si="0"/>
        <v/>
      </c>
    </row>
    <row r="19" spans="1:37" x14ac:dyDescent="0.25">
      <c r="A19" s="41" t="e">
        <f t="shared" si="1"/>
        <v>#N/A</v>
      </c>
      <c r="B19" s="38" t="e">
        <f t="shared" si="4"/>
        <v>#N/A</v>
      </c>
      <c r="C19" s="39">
        <f t="shared" si="2"/>
        <v>1</v>
      </c>
      <c r="D19" s="40" t="e">
        <f t="shared" si="5"/>
        <v>#N/A</v>
      </c>
      <c r="E19" s="41" t="e">
        <f t="shared" si="3"/>
        <v>#N/A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81"/>
      <c r="S19" s="81"/>
      <c r="T19" s="78"/>
      <c r="U19" s="78"/>
      <c r="V19" s="79"/>
      <c r="W19" s="78"/>
      <c r="X19" s="78"/>
      <c r="Y19" s="78"/>
      <c r="Z19" s="78"/>
      <c r="AA19" s="78"/>
      <c r="AF19" s="177"/>
      <c r="AG19" s="177"/>
      <c r="AK19" s="185" t="str">
        <f t="shared" si="0"/>
        <v/>
      </c>
    </row>
    <row r="20" spans="1:37" x14ac:dyDescent="0.25">
      <c r="A20" s="41" t="e">
        <f t="shared" si="1"/>
        <v>#N/A</v>
      </c>
      <c r="B20" s="38" t="e">
        <f t="shared" si="4"/>
        <v>#N/A</v>
      </c>
      <c r="C20" s="39">
        <f t="shared" si="2"/>
        <v>1</v>
      </c>
      <c r="D20" s="40" t="e">
        <f t="shared" si="5"/>
        <v>#N/A</v>
      </c>
      <c r="E20" s="41" t="e">
        <f t="shared" si="3"/>
        <v>#N/A</v>
      </c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80"/>
      <c r="S20" s="80"/>
      <c r="T20" s="76"/>
      <c r="U20" s="76"/>
      <c r="V20" s="77"/>
      <c r="W20" s="76"/>
      <c r="X20" s="76"/>
      <c r="Y20" s="76"/>
      <c r="Z20" s="76"/>
      <c r="AA20" s="76"/>
      <c r="AF20" s="177"/>
      <c r="AG20" s="177"/>
      <c r="AK20" s="185" t="str">
        <f t="shared" si="0"/>
        <v/>
      </c>
    </row>
    <row r="21" spans="1:37" x14ac:dyDescent="0.25">
      <c r="A21" s="41" t="e">
        <f t="shared" si="1"/>
        <v>#N/A</v>
      </c>
      <c r="B21" s="38" t="e">
        <f t="shared" si="4"/>
        <v>#N/A</v>
      </c>
      <c r="C21" s="39">
        <f t="shared" si="2"/>
        <v>1</v>
      </c>
      <c r="D21" s="40" t="e">
        <f t="shared" si="5"/>
        <v>#N/A</v>
      </c>
      <c r="E21" s="41" t="e">
        <f t="shared" si="3"/>
        <v>#N/A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81"/>
      <c r="S21" s="81"/>
      <c r="T21" s="78"/>
      <c r="U21" s="78"/>
      <c r="V21" s="79"/>
      <c r="W21" s="78"/>
      <c r="X21" s="78"/>
      <c r="Y21" s="78"/>
      <c r="Z21" s="78"/>
      <c r="AA21" s="78"/>
      <c r="AF21" s="177"/>
      <c r="AG21" s="177"/>
      <c r="AK21" s="185" t="str">
        <f t="shared" si="0"/>
        <v/>
      </c>
    </row>
    <row r="22" spans="1:37" x14ac:dyDescent="0.25">
      <c r="A22" s="41" t="e">
        <f t="shared" si="1"/>
        <v>#N/A</v>
      </c>
      <c r="B22" s="38" t="e">
        <f t="shared" si="4"/>
        <v>#N/A</v>
      </c>
      <c r="C22" s="39">
        <f t="shared" si="2"/>
        <v>1</v>
      </c>
      <c r="D22" s="40" t="e">
        <f t="shared" si="5"/>
        <v>#N/A</v>
      </c>
      <c r="E22" s="41" t="e">
        <f t="shared" si="3"/>
        <v>#N/A</v>
      </c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37"/>
      <c r="S22" s="37"/>
      <c r="T22" s="27"/>
      <c r="U22" s="27"/>
      <c r="V22" s="29"/>
      <c r="W22" s="27"/>
      <c r="X22" s="27"/>
      <c r="Y22" s="27"/>
      <c r="Z22" s="27"/>
      <c r="AA22" s="27"/>
      <c r="AF22" s="177"/>
      <c r="AG22" s="177"/>
      <c r="AK22" s="185" t="str">
        <f t="shared" si="0"/>
        <v/>
      </c>
    </row>
    <row r="23" spans="1:37" x14ac:dyDescent="0.25">
      <c r="A23" s="41" t="e">
        <f t="shared" si="1"/>
        <v>#N/A</v>
      </c>
      <c r="B23" s="38" t="e">
        <f t="shared" si="4"/>
        <v>#N/A</v>
      </c>
      <c r="C23" s="39">
        <f t="shared" si="2"/>
        <v>1</v>
      </c>
      <c r="D23" s="40" t="e">
        <f t="shared" si="5"/>
        <v>#N/A</v>
      </c>
      <c r="E23" s="41" t="e">
        <f t="shared" si="3"/>
        <v>#N/A</v>
      </c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2"/>
      <c r="S23" s="42"/>
      <c r="T23" s="33"/>
      <c r="U23" s="33"/>
      <c r="V23" s="34"/>
      <c r="W23" s="33"/>
      <c r="X23" s="33"/>
      <c r="Y23" s="33"/>
      <c r="Z23" s="33"/>
      <c r="AA23" s="33"/>
      <c r="AF23" s="177"/>
      <c r="AG23" s="177"/>
      <c r="AK23" s="185" t="str">
        <f t="shared" si="0"/>
        <v/>
      </c>
    </row>
    <row r="24" spans="1:37" x14ac:dyDescent="0.25">
      <c r="A24" s="41" t="e">
        <f t="shared" si="1"/>
        <v>#N/A</v>
      </c>
      <c r="B24" s="38" t="e">
        <f t="shared" si="4"/>
        <v>#N/A</v>
      </c>
      <c r="C24" s="39">
        <f t="shared" si="2"/>
        <v>1</v>
      </c>
      <c r="D24" s="40" t="e">
        <f t="shared" si="5"/>
        <v>#N/A</v>
      </c>
      <c r="E24" s="41" t="e">
        <f t="shared" si="3"/>
        <v>#N/A</v>
      </c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7"/>
      <c r="S24" s="37"/>
      <c r="T24" s="27"/>
      <c r="U24" s="27"/>
      <c r="V24" s="29"/>
      <c r="W24" s="27"/>
      <c r="X24" s="27"/>
      <c r="Y24" s="27"/>
      <c r="Z24" s="27"/>
      <c r="AA24" s="27"/>
      <c r="AF24" s="177"/>
      <c r="AG24" s="177"/>
      <c r="AK24" s="185" t="str">
        <f t="shared" si="0"/>
        <v/>
      </c>
    </row>
    <row r="25" spans="1:37" x14ac:dyDescent="0.25">
      <c r="A25" s="41" t="e">
        <f t="shared" si="1"/>
        <v>#N/A</v>
      </c>
      <c r="B25" s="38" t="e">
        <f t="shared" si="4"/>
        <v>#N/A</v>
      </c>
      <c r="C25" s="39">
        <f t="shared" si="2"/>
        <v>1</v>
      </c>
      <c r="D25" s="40" t="e">
        <f t="shared" si="5"/>
        <v>#N/A</v>
      </c>
      <c r="E25" s="41" t="e">
        <f t="shared" si="3"/>
        <v>#N/A</v>
      </c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2"/>
      <c r="S25" s="42"/>
      <c r="T25" s="33"/>
      <c r="U25" s="33"/>
      <c r="V25" s="34"/>
      <c r="W25" s="33"/>
      <c r="X25" s="33"/>
      <c r="Y25" s="33"/>
      <c r="Z25" s="33"/>
      <c r="AA25" s="33"/>
      <c r="AF25" s="177"/>
      <c r="AG25" s="177"/>
      <c r="AK25" s="185" t="str">
        <f t="shared" si="0"/>
        <v/>
      </c>
    </row>
    <row r="26" spans="1:37" x14ac:dyDescent="0.25">
      <c r="A26" s="41" t="e">
        <f t="shared" si="1"/>
        <v>#N/A</v>
      </c>
      <c r="B26" s="38" t="e">
        <f t="shared" si="4"/>
        <v>#N/A</v>
      </c>
      <c r="C26" s="39">
        <f t="shared" si="2"/>
        <v>1</v>
      </c>
      <c r="D26" s="40" t="e">
        <f t="shared" si="5"/>
        <v>#N/A</v>
      </c>
      <c r="E26" s="41" t="e">
        <f t="shared" si="3"/>
        <v>#N/A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7"/>
      <c r="S26" s="37"/>
      <c r="T26" s="27"/>
      <c r="U26" s="27"/>
      <c r="V26" s="29"/>
      <c r="W26" s="27"/>
      <c r="X26" s="27"/>
      <c r="Y26" s="27"/>
      <c r="Z26" s="27"/>
      <c r="AA26" s="27"/>
      <c r="AF26" s="177"/>
      <c r="AG26" s="177"/>
      <c r="AK26" s="185" t="str">
        <f t="shared" si="0"/>
        <v/>
      </c>
    </row>
    <row r="27" spans="1:37" x14ac:dyDescent="0.25">
      <c r="A27" s="41" t="e">
        <f t="shared" si="1"/>
        <v>#N/A</v>
      </c>
      <c r="B27" s="38" t="e">
        <f t="shared" si="4"/>
        <v>#N/A</v>
      </c>
      <c r="C27" s="39">
        <f t="shared" si="2"/>
        <v>1</v>
      </c>
      <c r="D27" s="40" t="e">
        <f t="shared" si="5"/>
        <v>#N/A</v>
      </c>
      <c r="E27" s="41" t="e">
        <f t="shared" si="3"/>
        <v>#N/A</v>
      </c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2"/>
      <c r="S27" s="42"/>
      <c r="T27" s="33"/>
      <c r="U27" s="33"/>
      <c r="V27" s="34"/>
      <c r="W27" s="33"/>
      <c r="X27" s="33"/>
      <c r="Y27" s="33"/>
      <c r="Z27" s="33"/>
      <c r="AA27" s="33"/>
      <c r="AF27" s="177"/>
      <c r="AG27" s="177"/>
    </row>
    <row r="28" spans="1:37" x14ac:dyDescent="0.25">
      <c r="A28" s="41" t="e">
        <f t="shared" si="1"/>
        <v>#N/A</v>
      </c>
      <c r="B28" s="38" t="e">
        <f t="shared" si="4"/>
        <v>#N/A</v>
      </c>
      <c r="C28" s="39">
        <f t="shared" si="2"/>
        <v>1</v>
      </c>
      <c r="D28" s="40" t="e">
        <f t="shared" si="5"/>
        <v>#N/A</v>
      </c>
      <c r="E28" s="41" t="e">
        <f t="shared" si="3"/>
        <v>#N/A</v>
      </c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37"/>
      <c r="S28" s="37"/>
      <c r="T28" s="27"/>
      <c r="U28" s="27"/>
      <c r="V28" s="29"/>
      <c r="W28" s="27"/>
      <c r="X28" s="27"/>
      <c r="Y28" s="27"/>
      <c r="Z28" s="27"/>
      <c r="AA28" s="27"/>
      <c r="AF28" s="177"/>
      <c r="AG28" s="177"/>
    </row>
    <row r="29" spans="1:37" x14ac:dyDescent="0.25">
      <c r="A29" s="41" t="e">
        <f t="shared" si="1"/>
        <v>#N/A</v>
      </c>
      <c r="B29" s="38" t="e">
        <f t="shared" si="4"/>
        <v>#N/A</v>
      </c>
      <c r="C29" s="39">
        <f t="shared" si="2"/>
        <v>1</v>
      </c>
      <c r="D29" s="40" t="e">
        <f t="shared" si="5"/>
        <v>#N/A</v>
      </c>
      <c r="E29" s="41" t="e">
        <f t="shared" si="3"/>
        <v>#N/A</v>
      </c>
      <c r="F29" s="3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42"/>
      <c r="S29" s="42"/>
      <c r="T29" s="33"/>
      <c r="U29" s="33"/>
      <c r="V29" s="34"/>
      <c r="W29" s="33"/>
      <c r="X29" s="33"/>
      <c r="Y29" s="33"/>
      <c r="Z29" s="33"/>
      <c r="AA29" s="33"/>
      <c r="AF29" s="177"/>
      <c r="AG29" s="177"/>
    </row>
    <row r="30" spans="1:37" x14ac:dyDescent="0.25">
      <c r="A30" s="41" t="e">
        <f t="shared" si="1"/>
        <v>#N/A</v>
      </c>
      <c r="B30" s="38" t="e">
        <f t="shared" si="4"/>
        <v>#N/A</v>
      </c>
      <c r="C30" s="39">
        <f t="shared" si="2"/>
        <v>1</v>
      </c>
      <c r="D30" s="40" t="e">
        <f t="shared" si="5"/>
        <v>#N/A</v>
      </c>
      <c r="E30" s="41" t="e">
        <f t="shared" si="3"/>
        <v>#N/A</v>
      </c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37"/>
      <c r="S30" s="37"/>
      <c r="T30" s="27"/>
      <c r="U30" s="27"/>
      <c r="V30" s="29"/>
      <c r="W30" s="27"/>
      <c r="X30" s="27"/>
      <c r="Y30" s="27"/>
      <c r="Z30" s="27"/>
      <c r="AA30" s="27"/>
      <c r="AF30" s="177"/>
      <c r="AG30" s="177"/>
    </row>
    <row r="31" spans="1:37" x14ac:dyDescent="0.25">
      <c r="A31" s="41" t="e">
        <f t="shared" si="1"/>
        <v>#N/A</v>
      </c>
      <c r="B31" s="38" t="e">
        <f t="shared" si="4"/>
        <v>#N/A</v>
      </c>
      <c r="C31" s="39">
        <f t="shared" si="2"/>
        <v>1</v>
      </c>
      <c r="D31" s="40" t="e">
        <f t="shared" si="5"/>
        <v>#N/A</v>
      </c>
      <c r="E31" s="41" t="e">
        <f t="shared" si="3"/>
        <v>#N/A</v>
      </c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42"/>
      <c r="S31" s="42"/>
      <c r="T31" s="33"/>
      <c r="U31" s="33"/>
      <c r="V31" s="34"/>
      <c r="W31" s="33"/>
      <c r="X31" s="33"/>
      <c r="Y31" s="33"/>
      <c r="Z31" s="33"/>
      <c r="AA31" s="33"/>
      <c r="AF31" s="177"/>
      <c r="AG31" s="177"/>
    </row>
    <row r="32" spans="1:37" x14ac:dyDescent="0.25">
      <c r="A32" s="41" t="e">
        <f t="shared" si="1"/>
        <v>#N/A</v>
      </c>
      <c r="B32" s="38" t="e">
        <f t="shared" si="4"/>
        <v>#N/A</v>
      </c>
      <c r="C32" s="39">
        <f t="shared" si="2"/>
        <v>1</v>
      </c>
      <c r="D32" s="40" t="e">
        <f t="shared" si="5"/>
        <v>#N/A</v>
      </c>
      <c r="E32" s="41" t="e">
        <f t="shared" si="3"/>
        <v>#N/A</v>
      </c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37"/>
      <c r="S32" s="37"/>
      <c r="T32" s="27"/>
      <c r="U32" s="27"/>
      <c r="V32" s="29"/>
      <c r="W32" s="27"/>
      <c r="X32" s="27"/>
      <c r="Y32" s="27"/>
      <c r="Z32" s="27"/>
      <c r="AA32" s="27"/>
      <c r="AF32" s="177"/>
      <c r="AG32" s="177"/>
    </row>
    <row r="33" spans="1:33" x14ac:dyDescent="0.25">
      <c r="A33" s="41" t="e">
        <f t="shared" si="1"/>
        <v>#N/A</v>
      </c>
      <c r="B33" s="38" t="e">
        <f t="shared" si="4"/>
        <v>#N/A</v>
      </c>
      <c r="C33" s="39">
        <f t="shared" si="2"/>
        <v>1</v>
      </c>
      <c r="D33" s="40" t="e">
        <f t="shared" si="5"/>
        <v>#N/A</v>
      </c>
      <c r="E33" s="41" t="e">
        <f t="shared" si="3"/>
        <v>#N/A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42"/>
      <c r="S33" s="42"/>
      <c r="T33" s="33"/>
      <c r="U33" s="33"/>
      <c r="V33" s="34"/>
      <c r="W33" s="33"/>
      <c r="X33" s="33"/>
      <c r="Y33" s="33"/>
      <c r="Z33" s="33"/>
      <c r="AA33" s="33"/>
      <c r="AF33" s="177"/>
      <c r="AG33" s="177"/>
    </row>
    <row r="34" spans="1:33" x14ac:dyDescent="0.25">
      <c r="A34" s="41" t="e">
        <f t="shared" ref="A34:A65" si="6">VLOOKUP(I34,DDEPM_USERS,2,FALSE)</f>
        <v>#N/A</v>
      </c>
      <c r="B34" s="38" t="e">
        <f t="shared" si="4"/>
        <v>#N/A</v>
      </c>
      <c r="C34" s="39">
        <f t="shared" ref="C34:C65" si="7">S34-R34+1</f>
        <v>1</v>
      </c>
      <c r="D34" s="40" t="e">
        <f t="shared" si="5"/>
        <v>#N/A</v>
      </c>
      <c r="E34" s="41" t="e">
        <f t="shared" ref="E34:E65" si="8">D34*Z34</f>
        <v>#N/A</v>
      </c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7"/>
      <c r="S34" s="37"/>
      <c r="T34" s="27"/>
      <c r="U34" s="27"/>
      <c r="V34" s="29"/>
      <c r="W34" s="27"/>
      <c r="X34" s="27"/>
      <c r="Y34" s="27"/>
      <c r="Z34" s="27"/>
      <c r="AA34" s="27"/>
      <c r="AF34" s="177"/>
      <c r="AG34" s="177"/>
    </row>
    <row r="35" spans="1:33" x14ac:dyDescent="0.25">
      <c r="A35" s="41" t="e">
        <f t="shared" si="6"/>
        <v>#N/A</v>
      </c>
      <c r="B35" s="38" t="e">
        <f t="shared" si="4"/>
        <v>#N/A</v>
      </c>
      <c r="C35" s="39">
        <f t="shared" si="7"/>
        <v>1</v>
      </c>
      <c r="D35" s="40" t="e">
        <f t="shared" si="5"/>
        <v>#N/A</v>
      </c>
      <c r="E35" s="41" t="e">
        <f t="shared" si="8"/>
        <v>#N/A</v>
      </c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42"/>
      <c r="S35" s="42"/>
      <c r="T35" s="33"/>
      <c r="U35" s="33"/>
      <c r="V35" s="34"/>
      <c r="W35" s="33"/>
      <c r="X35" s="33"/>
      <c r="Y35" s="33"/>
      <c r="Z35" s="33"/>
      <c r="AA35" s="33"/>
      <c r="AF35" s="177"/>
      <c r="AG35" s="177"/>
    </row>
    <row r="36" spans="1:33" x14ac:dyDescent="0.25">
      <c r="A36" s="41" t="e">
        <f t="shared" si="6"/>
        <v>#N/A</v>
      </c>
      <c r="B36" s="38" t="e">
        <f t="shared" si="4"/>
        <v>#N/A</v>
      </c>
      <c r="C36" s="39">
        <f t="shared" si="7"/>
        <v>1</v>
      </c>
      <c r="D36" s="40" t="e">
        <f t="shared" si="5"/>
        <v>#N/A</v>
      </c>
      <c r="E36" s="41" t="e">
        <f t="shared" si="8"/>
        <v>#N/A</v>
      </c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37"/>
      <c r="S36" s="37"/>
      <c r="T36" s="27"/>
      <c r="U36" s="27"/>
      <c r="V36" s="29"/>
      <c r="W36" s="27"/>
      <c r="X36" s="27"/>
      <c r="Y36" s="27"/>
      <c r="Z36" s="27"/>
      <c r="AA36" s="27"/>
      <c r="AF36" s="177"/>
      <c r="AG36" s="177"/>
    </row>
    <row r="37" spans="1:33" x14ac:dyDescent="0.25">
      <c r="A37" s="41" t="e">
        <f t="shared" si="6"/>
        <v>#N/A</v>
      </c>
      <c r="B37" s="38" t="e">
        <f t="shared" si="4"/>
        <v>#N/A</v>
      </c>
      <c r="C37" s="39">
        <f t="shared" si="7"/>
        <v>1</v>
      </c>
      <c r="D37" s="40" t="e">
        <f t="shared" si="5"/>
        <v>#N/A</v>
      </c>
      <c r="E37" s="41" t="e">
        <f t="shared" si="8"/>
        <v>#N/A</v>
      </c>
      <c r="F37" s="32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42"/>
      <c r="S37" s="42"/>
      <c r="T37" s="33"/>
      <c r="U37" s="33"/>
      <c r="V37" s="34"/>
      <c r="W37" s="33"/>
      <c r="X37" s="33"/>
      <c r="Y37" s="33"/>
      <c r="Z37" s="33"/>
      <c r="AA37" s="33"/>
      <c r="AF37" s="177"/>
      <c r="AG37" s="177"/>
    </row>
    <row r="38" spans="1:33" x14ac:dyDescent="0.25">
      <c r="A38" s="41" t="e">
        <f t="shared" si="6"/>
        <v>#N/A</v>
      </c>
      <c r="B38" s="38" t="e">
        <f t="shared" si="4"/>
        <v>#N/A</v>
      </c>
      <c r="C38" s="39">
        <f t="shared" si="7"/>
        <v>1</v>
      </c>
      <c r="D38" s="40" t="e">
        <f t="shared" si="5"/>
        <v>#N/A</v>
      </c>
      <c r="E38" s="41" t="e">
        <f t="shared" si="8"/>
        <v>#N/A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37"/>
      <c r="S38" s="37"/>
      <c r="T38" s="27"/>
      <c r="U38" s="27"/>
      <c r="V38" s="29"/>
      <c r="W38" s="27"/>
      <c r="X38" s="27"/>
      <c r="Y38" s="27"/>
      <c r="Z38" s="27"/>
      <c r="AA38" s="27"/>
      <c r="AF38" s="177"/>
      <c r="AG38" s="177"/>
    </row>
    <row r="39" spans="1:33" x14ac:dyDescent="0.25">
      <c r="A39" s="41" t="e">
        <f t="shared" si="6"/>
        <v>#N/A</v>
      </c>
      <c r="B39" s="38" t="e">
        <f t="shared" si="4"/>
        <v>#N/A</v>
      </c>
      <c r="C39" s="39">
        <f t="shared" si="7"/>
        <v>1</v>
      </c>
      <c r="D39" s="40" t="e">
        <f t="shared" si="5"/>
        <v>#N/A</v>
      </c>
      <c r="E39" s="41" t="e">
        <f t="shared" si="8"/>
        <v>#N/A</v>
      </c>
      <c r="F39" s="3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2"/>
      <c r="S39" s="42"/>
      <c r="T39" s="33"/>
      <c r="U39" s="33"/>
      <c r="V39" s="34"/>
      <c r="W39" s="33"/>
      <c r="X39" s="33"/>
      <c r="Y39" s="33"/>
      <c r="Z39" s="33"/>
      <c r="AA39" s="33"/>
      <c r="AF39" s="177"/>
      <c r="AG39" s="177"/>
    </row>
    <row r="40" spans="1:33" x14ac:dyDescent="0.25">
      <c r="A40" s="41" t="e">
        <f t="shared" si="6"/>
        <v>#N/A</v>
      </c>
      <c r="B40" s="38" t="e">
        <f t="shared" si="4"/>
        <v>#N/A</v>
      </c>
      <c r="C40" s="39">
        <f t="shared" si="7"/>
        <v>1</v>
      </c>
      <c r="D40" s="40" t="e">
        <f t="shared" si="5"/>
        <v>#N/A</v>
      </c>
      <c r="E40" s="41" t="e">
        <f t="shared" si="8"/>
        <v>#N/A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37"/>
      <c r="S40" s="37"/>
      <c r="T40" s="27"/>
      <c r="U40" s="27"/>
      <c r="V40" s="29"/>
      <c r="W40" s="27"/>
      <c r="X40" s="27"/>
      <c r="Y40" s="27"/>
      <c r="Z40" s="27"/>
      <c r="AA40" s="27"/>
      <c r="AF40" s="177"/>
      <c r="AG40" s="177"/>
    </row>
    <row r="41" spans="1:33" x14ac:dyDescent="0.25">
      <c r="A41" s="41" t="e">
        <f t="shared" si="6"/>
        <v>#N/A</v>
      </c>
      <c r="B41" s="38" t="e">
        <f t="shared" si="4"/>
        <v>#N/A</v>
      </c>
      <c r="C41" s="39">
        <f t="shared" si="7"/>
        <v>1</v>
      </c>
      <c r="D41" s="40" t="e">
        <f t="shared" si="5"/>
        <v>#N/A</v>
      </c>
      <c r="E41" s="41" t="e">
        <f t="shared" si="8"/>
        <v>#N/A</v>
      </c>
      <c r="F41" s="32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42"/>
      <c r="S41" s="42"/>
      <c r="T41" s="33"/>
      <c r="U41" s="33"/>
      <c r="V41" s="34"/>
      <c r="W41" s="33"/>
      <c r="X41" s="33"/>
      <c r="Y41" s="33"/>
      <c r="Z41" s="33"/>
      <c r="AA41" s="33"/>
      <c r="AF41" s="177"/>
      <c r="AG41" s="177"/>
    </row>
    <row r="42" spans="1:33" x14ac:dyDescent="0.25">
      <c r="A42" s="41" t="e">
        <f t="shared" si="6"/>
        <v>#N/A</v>
      </c>
      <c r="B42" s="38" t="e">
        <f t="shared" si="4"/>
        <v>#N/A</v>
      </c>
      <c r="C42" s="39">
        <f t="shared" si="7"/>
        <v>1</v>
      </c>
      <c r="D42" s="40" t="e">
        <f t="shared" si="5"/>
        <v>#N/A</v>
      </c>
      <c r="E42" s="41" t="e">
        <f t="shared" si="8"/>
        <v>#N/A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37"/>
      <c r="S42" s="37"/>
      <c r="T42" s="27"/>
      <c r="U42" s="27"/>
      <c r="V42" s="29"/>
      <c r="W42" s="27"/>
      <c r="X42" s="27"/>
      <c r="Y42" s="27"/>
      <c r="Z42" s="27"/>
      <c r="AA42" s="27"/>
    </row>
    <row r="43" spans="1:33" x14ac:dyDescent="0.25">
      <c r="A43" s="41" t="e">
        <f t="shared" si="6"/>
        <v>#N/A</v>
      </c>
      <c r="B43" s="38" t="e">
        <f t="shared" si="4"/>
        <v>#N/A</v>
      </c>
      <c r="C43" s="39">
        <f t="shared" si="7"/>
        <v>1</v>
      </c>
      <c r="D43" s="40" t="e">
        <f t="shared" si="5"/>
        <v>#N/A</v>
      </c>
      <c r="E43" s="41" t="e">
        <f t="shared" si="8"/>
        <v>#N/A</v>
      </c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42"/>
      <c r="S43" s="42"/>
      <c r="T43" s="33"/>
      <c r="U43" s="33"/>
      <c r="V43" s="34"/>
      <c r="W43" s="33"/>
      <c r="X43" s="33"/>
      <c r="Y43" s="33"/>
      <c r="Z43" s="33"/>
      <c r="AA43" s="33"/>
    </row>
    <row r="44" spans="1:33" x14ac:dyDescent="0.25">
      <c r="A44" s="41" t="e">
        <f t="shared" si="6"/>
        <v>#N/A</v>
      </c>
      <c r="B44" s="38" t="e">
        <f t="shared" si="4"/>
        <v>#N/A</v>
      </c>
      <c r="C44" s="39">
        <f t="shared" si="7"/>
        <v>1</v>
      </c>
      <c r="D44" s="40" t="e">
        <f t="shared" si="5"/>
        <v>#N/A</v>
      </c>
      <c r="E44" s="41" t="e">
        <f t="shared" si="8"/>
        <v>#N/A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37"/>
      <c r="S44" s="37"/>
      <c r="T44" s="27"/>
      <c r="U44" s="27"/>
      <c r="V44" s="29"/>
      <c r="W44" s="27"/>
      <c r="X44" s="27"/>
      <c r="Y44" s="27"/>
      <c r="Z44" s="27"/>
      <c r="AA44" s="27"/>
    </row>
    <row r="45" spans="1:33" x14ac:dyDescent="0.25">
      <c r="A45" s="41" t="e">
        <f t="shared" si="6"/>
        <v>#N/A</v>
      </c>
      <c r="B45" s="38" t="e">
        <f t="shared" si="4"/>
        <v>#N/A</v>
      </c>
      <c r="C45" s="39">
        <f t="shared" si="7"/>
        <v>1</v>
      </c>
      <c r="D45" s="40" t="e">
        <f t="shared" si="5"/>
        <v>#N/A</v>
      </c>
      <c r="E45" s="41" t="e">
        <f t="shared" si="8"/>
        <v>#N/A</v>
      </c>
      <c r="F45" s="32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42"/>
      <c r="S45" s="42"/>
      <c r="T45" s="33"/>
      <c r="U45" s="33"/>
      <c r="V45" s="34"/>
      <c r="W45" s="33"/>
      <c r="X45" s="33"/>
      <c r="Y45" s="33"/>
      <c r="Z45" s="33"/>
      <c r="AA45" s="33"/>
    </row>
    <row r="46" spans="1:33" x14ac:dyDescent="0.25">
      <c r="A46" s="41" t="e">
        <f t="shared" si="6"/>
        <v>#N/A</v>
      </c>
      <c r="B46" s="38" t="e">
        <f t="shared" si="4"/>
        <v>#N/A</v>
      </c>
      <c r="C46" s="39">
        <f t="shared" si="7"/>
        <v>1</v>
      </c>
      <c r="D46" s="40" t="e">
        <f t="shared" si="5"/>
        <v>#N/A</v>
      </c>
      <c r="E46" s="41" t="e">
        <f t="shared" si="8"/>
        <v>#N/A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37"/>
      <c r="S46" s="37"/>
      <c r="T46" s="27"/>
      <c r="U46" s="27"/>
      <c r="V46" s="29"/>
      <c r="W46" s="27"/>
      <c r="X46" s="27"/>
      <c r="Y46" s="27"/>
      <c r="Z46" s="27"/>
      <c r="AA46" s="27"/>
    </row>
    <row r="47" spans="1:33" x14ac:dyDescent="0.25">
      <c r="A47" s="41" t="e">
        <f t="shared" si="6"/>
        <v>#N/A</v>
      </c>
      <c r="B47" s="38" t="e">
        <f t="shared" si="4"/>
        <v>#N/A</v>
      </c>
      <c r="C47" s="39">
        <f t="shared" si="7"/>
        <v>1</v>
      </c>
      <c r="D47" s="40" t="e">
        <f t="shared" si="5"/>
        <v>#N/A</v>
      </c>
      <c r="E47" s="41" t="e">
        <f t="shared" si="8"/>
        <v>#N/A</v>
      </c>
      <c r="F47" s="3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42"/>
      <c r="S47" s="42"/>
      <c r="T47" s="33"/>
      <c r="U47" s="33"/>
      <c r="V47" s="34"/>
      <c r="W47" s="33"/>
      <c r="X47" s="33"/>
      <c r="Y47" s="33"/>
      <c r="Z47" s="33"/>
      <c r="AA47" s="33"/>
    </row>
    <row r="48" spans="1:33" x14ac:dyDescent="0.25">
      <c r="A48" s="41" t="e">
        <f t="shared" si="6"/>
        <v>#N/A</v>
      </c>
      <c r="B48" s="38" t="e">
        <f t="shared" si="4"/>
        <v>#N/A</v>
      </c>
      <c r="C48" s="39">
        <f t="shared" si="7"/>
        <v>1</v>
      </c>
      <c r="D48" s="40" t="e">
        <f t="shared" si="5"/>
        <v>#N/A</v>
      </c>
      <c r="E48" s="41" t="e">
        <f t="shared" si="8"/>
        <v>#N/A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37"/>
      <c r="S48" s="37"/>
      <c r="T48" s="27"/>
      <c r="U48" s="27"/>
      <c r="V48" s="29"/>
      <c r="W48" s="27"/>
      <c r="X48" s="27"/>
      <c r="Y48" s="27"/>
      <c r="Z48" s="27"/>
      <c r="AA48" s="27"/>
    </row>
    <row r="49" spans="1:27" x14ac:dyDescent="0.25">
      <c r="A49" s="41" t="e">
        <f t="shared" si="6"/>
        <v>#N/A</v>
      </c>
      <c r="B49" s="38" t="e">
        <f t="shared" si="4"/>
        <v>#N/A</v>
      </c>
      <c r="C49" s="39">
        <f t="shared" si="7"/>
        <v>1</v>
      </c>
      <c r="D49" s="40" t="e">
        <f t="shared" si="5"/>
        <v>#N/A</v>
      </c>
      <c r="E49" s="41" t="e">
        <f t="shared" si="8"/>
        <v>#N/A</v>
      </c>
      <c r="F49" s="3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42"/>
      <c r="S49" s="42"/>
      <c r="T49" s="33"/>
      <c r="U49" s="33"/>
      <c r="V49" s="34"/>
      <c r="W49" s="33"/>
      <c r="X49" s="33"/>
      <c r="Y49" s="33"/>
      <c r="Z49" s="33"/>
      <c r="AA49" s="33"/>
    </row>
    <row r="50" spans="1:27" x14ac:dyDescent="0.25">
      <c r="A50" s="41" t="e">
        <f t="shared" si="6"/>
        <v>#N/A</v>
      </c>
      <c r="B50" s="38" t="e">
        <f t="shared" si="4"/>
        <v>#N/A</v>
      </c>
      <c r="C50" s="39">
        <f t="shared" si="7"/>
        <v>1</v>
      </c>
      <c r="D50" s="40" t="e">
        <f t="shared" si="5"/>
        <v>#N/A</v>
      </c>
      <c r="E50" s="41" t="e">
        <f t="shared" si="8"/>
        <v>#N/A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37"/>
      <c r="S50" s="37"/>
      <c r="T50" s="27"/>
      <c r="U50" s="27"/>
      <c r="V50" s="29"/>
      <c r="W50" s="27"/>
      <c r="X50" s="27"/>
      <c r="Y50" s="27"/>
      <c r="Z50" s="27"/>
      <c r="AA50" s="27"/>
    </row>
    <row r="51" spans="1:27" x14ac:dyDescent="0.25">
      <c r="A51" s="41" t="e">
        <f t="shared" si="6"/>
        <v>#N/A</v>
      </c>
      <c r="B51" s="38" t="e">
        <f t="shared" si="4"/>
        <v>#N/A</v>
      </c>
      <c r="C51" s="39">
        <f t="shared" si="7"/>
        <v>1</v>
      </c>
      <c r="D51" s="40" t="e">
        <f t="shared" si="5"/>
        <v>#N/A</v>
      </c>
      <c r="E51" s="41" t="e">
        <f t="shared" si="8"/>
        <v>#N/A</v>
      </c>
      <c r="F51" s="32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42"/>
      <c r="S51" s="42"/>
      <c r="T51" s="33"/>
      <c r="U51" s="33"/>
      <c r="V51" s="34"/>
      <c r="W51" s="33"/>
      <c r="X51" s="33"/>
      <c r="Y51" s="33"/>
      <c r="Z51" s="33"/>
      <c r="AA51" s="33"/>
    </row>
    <row r="52" spans="1:27" x14ac:dyDescent="0.25">
      <c r="A52" s="41" t="e">
        <f t="shared" si="6"/>
        <v>#N/A</v>
      </c>
      <c r="B52" s="38" t="e">
        <f t="shared" si="4"/>
        <v>#N/A</v>
      </c>
      <c r="C52" s="39">
        <f t="shared" si="7"/>
        <v>1</v>
      </c>
      <c r="D52" s="40" t="e">
        <f t="shared" si="5"/>
        <v>#N/A</v>
      </c>
      <c r="E52" s="41" t="e">
        <f t="shared" si="8"/>
        <v>#N/A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7"/>
      <c r="S52" s="37"/>
      <c r="T52" s="27"/>
      <c r="U52" s="27"/>
      <c r="V52" s="29"/>
      <c r="W52" s="27"/>
      <c r="X52" s="27"/>
      <c r="Y52" s="27"/>
      <c r="Z52" s="27"/>
      <c r="AA52" s="27"/>
    </row>
    <row r="53" spans="1:27" x14ac:dyDescent="0.25">
      <c r="A53" s="41" t="e">
        <f t="shared" si="6"/>
        <v>#N/A</v>
      </c>
      <c r="B53" s="38" t="e">
        <f t="shared" si="4"/>
        <v>#N/A</v>
      </c>
      <c r="C53" s="39">
        <f t="shared" si="7"/>
        <v>1</v>
      </c>
      <c r="D53" s="40" t="e">
        <f t="shared" si="5"/>
        <v>#N/A</v>
      </c>
      <c r="E53" s="41" t="e">
        <f t="shared" si="8"/>
        <v>#N/A</v>
      </c>
      <c r="F53" s="3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42"/>
      <c r="S53" s="42"/>
      <c r="T53" s="33"/>
      <c r="U53" s="33"/>
      <c r="V53" s="34"/>
      <c r="W53" s="33"/>
      <c r="X53" s="33"/>
      <c r="Y53" s="33"/>
      <c r="Z53" s="33"/>
      <c r="AA53" s="33"/>
    </row>
    <row r="54" spans="1:27" x14ac:dyDescent="0.25">
      <c r="A54" s="41" t="e">
        <f t="shared" si="6"/>
        <v>#N/A</v>
      </c>
      <c r="B54" s="38" t="e">
        <f t="shared" si="4"/>
        <v>#N/A</v>
      </c>
      <c r="C54" s="39">
        <f t="shared" si="7"/>
        <v>1</v>
      </c>
      <c r="D54" s="40" t="e">
        <f t="shared" si="5"/>
        <v>#N/A</v>
      </c>
      <c r="E54" s="41" t="e">
        <f t="shared" si="8"/>
        <v>#N/A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7"/>
      <c r="S54" s="37"/>
      <c r="T54" s="27"/>
      <c r="U54" s="27"/>
      <c r="V54" s="29"/>
      <c r="W54" s="27"/>
      <c r="X54" s="27"/>
      <c r="Y54" s="27"/>
      <c r="Z54" s="27"/>
      <c r="AA54" s="27"/>
    </row>
    <row r="55" spans="1:27" x14ac:dyDescent="0.25">
      <c r="A55" s="41" t="e">
        <f t="shared" si="6"/>
        <v>#N/A</v>
      </c>
      <c r="B55" s="38" t="e">
        <f t="shared" si="4"/>
        <v>#N/A</v>
      </c>
      <c r="C55" s="39">
        <f t="shared" si="7"/>
        <v>1</v>
      </c>
      <c r="D55" s="40" t="e">
        <f t="shared" si="5"/>
        <v>#N/A</v>
      </c>
      <c r="E55" s="41" t="e">
        <f t="shared" si="8"/>
        <v>#N/A</v>
      </c>
      <c r="F55" s="3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42"/>
      <c r="S55" s="42"/>
      <c r="T55" s="33"/>
      <c r="U55" s="33"/>
      <c r="V55" s="34"/>
      <c r="W55" s="33"/>
      <c r="X55" s="33"/>
      <c r="Y55" s="33"/>
      <c r="Z55" s="33"/>
      <c r="AA55" s="33"/>
    </row>
    <row r="56" spans="1:27" x14ac:dyDescent="0.25">
      <c r="A56" s="41" t="e">
        <f t="shared" si="6"/>
        <v>#N/A</v>
      </c>
      <c r="B56" s="38" t="e">
        <f t="shared" si="4"/>
        <v>#N/A</v>
      </c>
      <c r="C56" s="39">
        <f t="shared" si="7"/>
        <v>1</v>
      </c>
      <c r="D56" s="40" t="e">
        <f t="shared" si="5"/>
        <v>#N/A</v>
      </c>
      <c r="E56" s="41" t="e">
        <f t="shared" si="8"/>
        <v>#N/A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7"/>
      <c r="S56" s="37"/>
      <c r="T56" s="27"/>
      <c r="U56" s="27"/>
      <c r="V56" s="29"/>
      <c r="W56" s="27"/>
      <c r="X56" s="27"/>
      <c r="Y56" s="27"/>
      <c r="Z56" s="27"/>
      <c r="AA56" s="27"/>
    </row>
    <row r="57" spans="1:27" x14ac:dyDescent="0.25">
      <c r="A57" s="41" t="e">
        <f t="shared" si="6"/>
        <v>#N/A</v>
      </c>
      <c r="B57" s="38" t="e">
        <f t="shared" si="4"/>
        <v>#N/A</v>
      </c>
      <c r="C57" s="39">
        <f t="shared" si="7"/>
        <v>1</v>
      </c>
      <c r="D57" s="40" t="e">
        <f t="shared" si="5"/>
        <v>#N/A</v>
      </c>
      <c r="E57" s="41" t="e">
        <f t="shared" si="8"/>
        <v>#N/A</v>
      </c>
      <c r="F57" s="32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42"/>
      <c r="S57" s="42"/>
      <c r="T57" s="33"/>
      <c r="U57" s="33"/>
      <c r="V57" s="34"/>
      <c r="W57" s="33"/>
      <c r="X57" s="33"/>
      <c r="Y57" s="33"/>
      <c r="Z57" s="33"/>
      <c r="AA57" s="33"/>
    </row>
    <row r="58" spans="1:27" x14ac:dyDescent="0.25">
      <c r="A58" s="41" t="e">
        <f t="shared" si="6"/>
        <v>#N/A</v>
      </c>
      <c r="B58" s="38" t="e">
        <f t="shared" si="4"/>
        <v>#N/A</v>
      </c>
      <c r="C58" s="39">
        <f t="shared" si="7"/>
        <v>1</v>
      </c>
      <c r="D58" s="40" t="e">
        <f t="shared" si="5"/>
        <v>#N/A</v>
      </c>
      <c r="E58" s="41" t="e">
        <f t="shared" si="8"/>
        <v>#N/A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7"/>
      <c r="S58" s="37"/>
      <c r="T58" s="27"/>
      <c r="U58" s="27"/>
      <c r="V58" s="29"/>
      <c r="W58" s="27"/>
      <c r="X58" s="27"/>
      <c r="Y58" s="27"/>
      <c r="Z58" s="27"/>
      <c r="AA58" s="27"/>
    </row>
    <row r="59" spans="1:27" x14ac:dyDescent="0.25">
      <c r="A59" s="41" t="e">
        <f t="shared" si="6"/>
        <v>#N/A</v>
      </c>
      <c r="B59" s="38" t="e">
        <f t="shared" si="4"/>
        <v>#N/A</v>
      </c>
      <c r="C59" s="39">
        <f t="shared" si="7"/>
        <v>1</v>
      </c>
      <c r="D59" s="40" t="e">
        <f t="shared" si="5"/>
        <v>#N/A</v>
      </c>
      <c r="E59" s="41" t="e">
        <f t="shared" si="8"/>
        <v>#N/A</v>
      </c>
      <c r="F59" s="32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42"/>
      <c r="S59" s="42"/>
      <c r="T59" s="33"/>
      <c r="U59" s="33"/>
      <c r="V59" s="34"/>
      <c r="W59" s="33"/>
      <c r="X59" s="33"/>
      <c r="Y59" s="33"/>
      <c r="Z59" s="33"/>
      <c r="AA59" s="33"/>
    </row>
    <row r="60" spans="1:27" x14ac:dyDescent="0.25">
      <c r="A60" s="41" t="e">
        <f t="shared" si="6"/>
        <v>#N/A</v>
      </c>
      <c r="B60" s="38" t="e">
        <f t="shared" si="4"/>
        <v>#N/A</v>
      </c>
      <c r="C60" s="39">
        <f t="shared" si="7"/>
        <v>1</v>
      </c>
      <c r="D60" s="40" t="e">
        <f t="shared" si="5"/>
        <v>#N/A</v>
      </c>
      <c r="E60" s="41" t="e">
        <f t="shared" si="8"/>
        <v>#N/A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7"/>
      <c r="S60" s="37"/>
      <c r="T60" s="27"/>
      <c r="U60" s="27"/>
      <c r="V60" s="29"/>
      <c r="W60" s="27"/>
      <c r="X60" s="27"/>
      <c r="Y60" s="27"/>
      <c r="Z60" s="27"/>
      <c r="AA60" s="27"/>
    </row>
    <row r="61" spans="1:27" x14ac:dyDescent="0.25">
      <c r="A61" s="41" t="e">
        <f t="shared" si="6"/>
        <v>#N/A</v>
      </c>
      <c r="B61" s="38" t="e">
        <f t="shared" si="4"/>
        <v>#N/A</v>
      </c>
      <c r="C61" s="39">
        <f t="shared" si="7"/>
        <v>1</v>
      </c>
      <c r="D61" s="40" t="e">
        <f t="shared" si="5"/>
        <v>#N/A</v>
      </c>
      <c r="E61" s="41" t="e">
        <f t="shared" si="8"/>
        <v>#N/A</v>
      </c>
      <c r="F61" s="32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42"/>
      <c r="S61" s="42"/>
      <c r="T61" s="33"/>
      <c r="U61" s="33"/>
      <c r="V61" s="34"/>
      <c r="W61" s="33"/>
      <c r="X61" s="33"/>
      <c r="Y61" s="33"/>
      <c r="Z61" s="33"/>
      <c r="AA61" s="33"/>
    </row>
    <row r="62" spans="1:27" x14ac:dyDescent="0.25">
      <c r="A62" s="41" t="e">
        <f t="shared" si="6"/>
        <v>#N/A</v>
      </c>
      <c r="B62" s="38" t="e">
        <f t="shared" si="4"/>
        <v>#N/A</v>
      </c>
      <c r="C62" s="39">
        <f t="shared" si="7"/>
        <v>1</v>
      </c>
      <c r="D62" s="40" t="e">
        <f t="shared" si="5"/>
        <v>#N/A</v>
      </c>
      <c r="E62" s="41" t="e">
        <f t="shared" si="8"/>
        <v>#N/A</v>
      </c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37"/>
      <c r="S62" s="37"/>
      <c r="T62" s="27"/>
      <c r="U62" s="27"/>
      <c r="V62" s="29"/>
      <c r="W62" s="27"/>
      <c r="X62" s="27"/>
      <c r="Y62" s="27"/>
      <c r="Z62" s="27"/>
      <c r="AA62" s="27"/>
    </row>
    <row r="63" spans="1:27" x14ac:dyDescent="0.25">
      <c r="A63" s="41" t="e">
        <f t="shared" si="6"/>
        <v>#N/A</v>
      </c>
      <c r="B63" s="38" t="e">
        <f t="shared" si="4"/>
        <v>#N/A</v>
      </c>
      <c r="C63" s="39">
        <f t="shared" si="7"/>
        <v>1</v>
      </c>
      <c r="D63" s="40" t="e">
        <f t="shared" si="5"/>
        <v>#N/A</v>
      </c>
      <c r="E63" s="41" t="e">
        <f t="shared" si="8"/>
        <v>#N/A</v>
      </c>
      <c r="F63" s="32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42"/>
      <c r="S63" s="42"/>
      <c r="T63" s="33"/>
      <c r="U63" s="33"/>
      <c r="V63" s="34"/>
      <c r="W63" s="33"/>
      <c r="X63" s="33"/>
      <c r="Y63" s="33"/>
      <c r="Z63" s="33"/>
      <c r="AA63" s="33"/>
    </row>
    <row r="64" spans="1:27" x14ac:dyDescent="0.25">
      <c r="A64" s="41" t="e">
        <f t="shared" si="6"/>
        <v>#N/A</v>
      </c>
      <c r="B64" s="38" t="e">
        <f t="shared" si="4"/>
        <v>#N/A</v>
      </c>
      <c r="C64" s="39">
        <f t="shared" si="7"/>
        <v>1</v>
      </c>
      <c r="D64" s="40" t="e">
        <f t="shared" si="5"/>
        <v>#N/A</v>
      </c>
      <c r="E64" s="41" t="e">
        <f t="shared" si="8"/>
        <v>#N/A</v>
      </c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37"/>
      <c r="S64" s="37"/>
      <c r="T64" s="27"/>
      <c r="U64" s="27"/>
      <c r="V64" s="29"/>
      <c r="W64" s="27"/>
      <c r="X64" s="27"/>
      <c r="Y64" s="27"/>
      <c r="Z64" s="27"/>
      <c r="AA64" s="27"/>
    </row>
    <row r="65" spans="1:27" x14ac:dyDescent="0.25">
      <c r="A65" s="41" t="e">
        <f t="shared" si="6"/>
        <v>#N/A</v>
      </c>
      <c r="B65" s="38" t="e">
        <f t="shared" si="4"/>
        <v>#N/A</v>
      </c>
      <c r="C65" s="39">
        <f t="shared" si="7"/>
        <v>1</v>
      </c>
      <c r="D65" s="40" t="e">
        <f t="shared" si="5"/>
        <v>#N/A</v>
      </c>
      <c r="E65" s="41" t="e">
        <f t="shared" si="8"/>
        <v>#N/A</v>
      </c>
      <c r="F65" s="32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42"/>
      <c r="S65" s="42"/>
      <c r="T65" s="33"/>
      <c r="U65" s="33"/>
      <c r="V65" s="34"/>
      <c r="W65" s="33"/>
      <c r="X65" s="33"/>
      <c r="Y65" s="33"/>
      <c r="Z65" s="33"/>
      <c r="AA65" s="33"/>
    </row>
    <row r="66" spans="1:27" x14ac:dyDescent="0.25">
      <c r="A66" s="41" t="e">
        <f t="shared" ref="A66:A97" si="9">VLOOKUP(I66,DDEPM_USERS,2,FALSE)</f>
        <v>#N/A</v>
      </c>
      <c r="B66" s="38" t="e">
        <f t="shared" si="4"/>
        <v>#N/A</v>
      </c>
      <c r="C66" s="39">
        <f t="shared" ref="C66:C97" si="10">S66-R66+1</f>
        <v>1</v>
      </c>
      <c r="D66" s="40" t="e">
        <f t="shared" si="5"/>
        <v>#N/A</v>
      </c>
      <c r="E66" s="41" t="e">
        <f t="shared" ref="E66:E97" si="11">D66*Z66</f>
        <v>#N/A</v>
      </c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37"/>
      <c r="S66" s="37"/>
      <c r="T66" s="27"/>
      <c r="U66" s="27"/>
      <c r="V66" s="29"/>
      <c r="W66" s="27"/>
      <c r="X66" s="27"/>
      <c r="Y66" s="27"/>
      <c r="Z66" s="27"/>
      <c r="AA66" s="27"/>
    </row>
    <row r="67" spans="1:27" x14ac:dyDescent="0.25">
      <c r="A67" s="41" t="e">
        <f t="shared" si="9"/>
        <v>#N/A</v>
      </c>
      <c r="B67" s="38" t="e">
        <f t="shared" si="4"/>
        <v>#N/A</v>
      </c>
      <c r="C67" s="39">
        <f t="shared" si="10"/>
        <v>1</v>
      </c>
      <c r="D67" s="40" t="e">
        <f t="shared" si="5"/>
        <v>#N/A</v>
      </c>
      <c r="E67" s="41" t="e">
        <f t="shared" si="11"/>
        <v>#N/A</v>
      </c>
      <c r="F67" s="32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42"/>
      <c r="S67" s="42"/>
      <c r="T67" s="33"/>
      <c r="U67" s="33"/>
      <c r="V67" s="34"/>
      <c r="W67" s="33"/>
      <c r="X67" s="33"/>
      <c r="Y67" s="33"/>
      <c r="Z67" s="33"/>
      <c r="AA67" s="33"/>
    </row>
    <row r="68" spans="1:27" x14ac:dyDescent="0.25">
      <c r="A68" s="41" t="e">
        <f t="shared" si="9"/>
        <v>#N/A</v>
      </c>
      <c r="B68" s="38" t="e">
        <f t="shared" si="4"/>
        <v>#N/A</v>
      </c>
      <c r="C68" s="39">
        <f t="shared" si="10"/>
        <v>1</v>
      </c>
      <c r="D68" s="40" t="e">
        <f t="shared" si="5"/>
        <v>#N/A</v>
      </c>
      <c r="E68" s="41" t="e">
        <f t="shared" si="11"/>
        <v>#N/A</v>
      </c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37"/>
      <c r="S68" s="37"/>
      <c r="T68" s="27"/>
      <c r="U68" s="27"/>
      <c r="V68" s="29"/>
      <c r="W68" s="27"/>
      <c r="X68" s="27"/>
      <c r="Y68" s="27"/>
      <c r="Z68" s="27"/>
      <c r="AA68" s="27"/>
    </row>
    <row r="69" spans="1:27" x14ac:dyDescent="0.25">
      <c r="A69" s="41" t="e">
        <f t="shared" si="9"/>
        <v>#N/A</v>
      </c>
      <c r="B69" s="38" t="e">
        <f t="shared" si="4"/>
        <v>#N/A</v>
      </c>
      <c r="C69" s="39">
        <f t="shared" si="10"/>
        <v>1</v>
      </c>
      <c r="D69" s="40" t="e">
        <f t="shared" si="5"/>
        <v>#N/A</v>
      </c>
      <c r="E69" s="41" t="e">
        <f t="shared" si="11"/>
        <v>#N/A</v>
      </c>
      <c r="F69" s="32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42"/>
      <c r="S69" s="42"/>
      <c r="T69" s="33"/>
      <c r="U69" s="33"/>
      <c r="V69" s="34"/>
      <c r="W69" s="33"/>
      <c r="X69" s="33"/>
      <c r="Y69" s="33"/>
      <c r="Z69" s="33"/>
      <c r="AA69" s="33"/>
    </row>
    <row r="70" spans="1:27" x14ac:dyDescent="0.25">
      <c r="A70" s="41" t="e">
        <f t="shared" si="9"/>
        <v>#N/A</v>
      </c>
      <c r="B70" s="38" t="e">
        <f t="shared" si="4"/>
        <v>#N/A</v>
      </c>
      <c r="C70" s="39">
        <f t="shared" si="10"/>
        <v>1</v>
      </c>
      <c r="D70" s="40" t="e">
        <f t="shared" si="5"/>
        <v>#N/A</v>
      </c>
      <c r="E70" s="41" t="e">
        <f t="shared" si="11"/>
        <v>#N/A</v>
      </c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37"/>
      <c r="S70" s="37"/>
      <c r="T70" s="27"/>
      <c r="U70" s="27"/>
      <c r="V70" s="29"/>
      <c r="W70" s="27"/>
      <c r="X70" s="27"/>
      <c r="Y70" s="27"/>
      <c r="Z70" s="27"/>
      <c r="AA70" s="27"/>
    </row>
    <row r="71" spans="1:27" x14ac:dyDescent="0.25">
      <c r="A71" s="41" t="e">
        <f t="shared" si="9"/>
        <v>#N/A</v>
      </c>
      <c r="B71" s="38" t="e">
        <f t="shared" si="4"/>
        <v>#N/A</v>
      </c>
      <c r="C71" s="39">
        <f t="shared" si="10"/>
        <v>1</v>
      </c>
      <c r="D71" s="40" t="e">
        <f t="shared" si="5"/>
        <v>#N/A</v>
      </c>
      <c r="E71" s="41" t="e">
        <f t="shared" si="11"/>
        <v>#N/A</v>
      </c>
      <c r="F71" s="32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42"/>
      <c r="S71" s="42"/>
      <c r="T71" s="33"/>
      <c r="U71" s="33"/>
      <c r="V71" s="34"/>
      <c r="W71" s="33"/>
      <c r="X71" s="33"/>
      <c r="Y71" s="33"/>
      <c r="Z71" s="33"/>
      <c r="AA71" s="33"/>
    </row>
    <row r="72" spans="1:27" x14ac:dyDescent="0.25">
      <c r="A72" s="41" t="e">
        <f t="shared" si="9"/>
        <v>#N/A</v>
      </c>
      <c r="B72" s="38" t="e">
        <f t="shared" si="4"/>
        <v>#N/A</v>
      </c>
      <c r="C72" s="39">
        <f t="shared" si="10"/>
        <v>1</v>
      </c>
      <c r="D72" s="40" t="e">
        <f t="shared" si="5"/>
        <v>#N/A</v>
      </c>
      <c r="E72" s="41" t="e">
        <f t="shared" si="11"/>
        <v>#N/A</v>
      </c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37"/>
      <c r="S72" s="37"/>
      <c r="T72" s="27"/>
      <c r="U72" s="27"/>
      <c r="V72" s="29"/>
      <c r="W72" s="27"/>
      <c r="X72" s="27"/>
      <c r="Y72" s="27"/>
      <c r="Z72" s="27"/>
      <c r="AA72" s="27"/>
    </row>
    <row r="73" spans="1:27" x14ac:dyDescent="0.25">
      <c r="A73" s="41" t="e">
        <f t="shared" si="9"/>
        <v>#N/A</v>
      </c>
      <c r="B73" s="38" t="e">
        <f t="shared" si="4"/>
        <v>#N/A</v>
      </c>
      <c r="C73" s="39">
        <f t="shared" si="10"/>
        <v>1</v>
      </c>
      <c r="D73" s="40" t="e">
        <f t="shared" si="5"/>
        <v>#N/A</v>
      </c>
      <c r="E73" s="41" t="e">
        <f t="shared" si="11"/>
        <v>#N/A</v>
      </c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42"/>
      <c r="S73" s="42"/>
      <c r="T73" s="33"/>
      <c r="U73" s="33"/>
      <c r="V73" s="34"/>
      <c r="W73" s="33"/>
      <c r="X73" s="33"/>
      <c r="Y73" s="33"/>
      <c r="Z73" s="33"/>
      <c r="AA73" s="33"/>
    </row>
    <row r="74" spans="1:27" x14ac:dyDescent="0.25">
      <c r="A74" s="41" t="e">
        <f t="shared" si="9"/>
        <v>#N/A</v>
      </c>
      <c r="B74" s="38" t="e">
        <f t="shared" si="4"/>
        <v>#N/A</v>
      </c>
      <c r="C74" s="39">
        <f t="shared" si="10"/>
        <v>1</v>
      </c>
      <c r="D74" s="40" t="e">
        <f t="shared" si="5"/>
        <v>#N/A</v>
      </c>
      <c r="E74" s="41" t="e">
        <f t="shared" si="11"/>
        <v>#N/A</v>
      </c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37"/>
      <c r="S74" s="37"/>
      <c r="T74" s="27"/>
      <c r="U74" s="27"/>
      <c r="V74" s="29"/>
      <c r="W74" s="27"/>
      <c r="X74" s="27"/>
      <c r="Y74" s="27"/>
      <c r="Z74" s="27"/>
      <c r="AA74" s="27"/>
    </row>
    <row r="75" spans="1:27" x14ac:dyDescent="0.25">
      <c r="A75" s="41" t="e">
        <f t="shared" si="9"/>
        <v>#N/A</v>
      </c>
      <c r="B75" s="38" t="e">
        <f t="shared" ref="B75:B138" si="12">VLOOKUP(T75,DELIV_CONV,2,FALSE)</f>
        <v>#N/A</v>
      </c>
      <c r="C75" s="39">
        <f t="shared" si="10"/>
        <v>1</v>
      </c>
      <c r="D75" s="40" t="e">
        <f t="shared" ref="D75:D138" si="13">Y75*B75*C75</f>
        <v>#N/A</v>
      </c>
      <c r="E75" s="41" t="e">
        <f t="shared" si="11"/>
        <v>#N/A</v>
      </c>
      <c r="F75" s="32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42"/>
      <c r="S75" s="42"/>
      <c r="T75" s="33"/>
      <c r="U75" s="33"/>
      <c r="V75" s="34"/>
      <c r="W75" s="33"/>
      <c r="X75" s="33"/>
      <c r="Y75" s="33"/>
      <c r="Z75" s="33"/>
      <c r="AA75" s="33"/>
    </row>
    <row r="76" spans="1:27" x14ac:dyDescent="0.25">
      <c r="A76" s="41" t="e">
        <f t="shared" si="9"/>
        <v>#N/A</v>
      </c>
      <c r="B76" s="38" t="e">
        <f t="shared" si="12"/>
        <v>#N/A</v>
      </c>
      <c r="C76" s="39">
        <f t="shared" si="10"/>
        <v>1</v>
      </c>
      <c r="D76" s="40" t="e">
        <f t="shared" si="13"/>
        <v>#N/A</v>
      </c>
      <c r="E76" s="41" t="e">
        <f t="shared" si="11"/>
        <v>#N/A</v>
      </c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37"/>
      <c r="S76" s="37"/>
      <c r="T76" s="27"/>
      <c r="U76" s="27"/>
      <c r="V76" s="29"/>
      <c r="W76" s="27"/>
      <c r="X76" s="27"/>
      <c r="Y76" s="27"/>
      <c r="Z76" s="27"/>
      <c r="AA76" s="27"/>
    </row>
    <row r="77" spans="1:27" x14ac:dyDescent="0.25">
      <c r="A77" s="41" t="e">
        <f t="shared" si="9"/>
        <v>#N/A</v>
      </c>
      <c r="B77" s="38" t="e">
        <f t="shared" si="12"/>
        <v>#N/A</v>
      </c>
      <c r="C77" s="39">
        <f t="shared" si="10"/>
        <v>1</v>
      </c>
      <c r="D77" s="40" t="e">
        <f t="shared" si="13"/>
        <v>#N/A</v>
      </c>
      <c r="E77" s="41" t="e">
        <f t="shared" si="11"/>
        <v>#N/A</v>
      </c>
      <c r="F77" s="32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42"/>
      <c r="S77" s="42"/>
      <c r="T77" s="33"/>
      <c r="U77" s="33"/>
      <c r="V77" s="34"/>
      <c r="W77" s="33"/>
      <c r="X77" s="33"/>
      <c r="Y77" s="33"/>
      <c r="Z77" s="33"/>
      <c r="AA77" s="33"/>
    </row>
    <row r="78" spans="1:27" x14ac:dyDescent="0.25">
      <c r="A78" s="41" t="e">
        <f t="shared" si="9"/>
        <v>#N/A</v>
      </c>
      <c r="B78" s="38" t="e">
        <f t="shared" si="12"/>
        <v>#N/A</v>
      </c>
      <c r="C78" s="39">
        <f t="shared" si="10"/>
        <v>1</v>
      </c>
      <c r="D78" s="40" t="e">
        <f t="shared" si="13"/>
        <v>#N/A</v>
      </c>
      <c r="E78" s="41" t="e">
        <f t="shared" si="11"/>
        <v>#N/A</v>
      </c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37"/>
      <c r="S78" s="37"/>
      <c r="T78" s="27"/>
      <c r="U78" s="27"/>
      <c r="V78" s="29"/>
      <c r="W78" s="27"/>
      <c r="X78" s="27"/>
      <c r="Y78" s="27"/>
      <c r="Z78" s="27"/>
      <c r="AA78" s="27"/>
    </row>
    <row r="79" spans="1:27" x14ac:dyDescent="0.25">
      <c r="A79" s="41" t="e">
        <f t="shared" si="9"/>
        <v>#N/A</v>
      </c>
      <c r="B79" s="38" t="e">
        <f t="shared" si="12"/>
        <v>#N/A</v>
      </c>
      <c r="C79" s="39">
        <f t="shared" si="10"/>
        <v>1</v>
      </c>
      <c r="D79" s="40" t="e">
        <f t="shared" si="13"/>
        <v>#N/A</v>
      </c>
      <c r="E79" s="41" t="e">
        <f t="shared" si="11"/>
        <v>#N/A</v>
      </c>
      <c r="F79" s="32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42"/>
      <c r="S79" s="42"/>
      <c r="T79" s="33"/>
      <c r="U79" s="33"/>
      <c r="V79" s="34"/>
      <c r="W79" s="33"/>
      <c r="X79" s="33"/>
      <c r="Y79" s="33"/>
      <c r="Z79" s="33"/>
      <c r="AA79" s="33"/>
    </row>
    <row r="80" spans="1:27" x14ac:dyDescent="0.25">
      <c r="A80" s="41" t="e">
        <f t="shared" si="9"/>
        <v>#N/A</v>
      </c>
      <c r="B80" s="38" t="e">
        <f t="shared" si="12"/>
        <v>#N/A</v>
      </c>
      <c r="C80" s="39">
        <f t="shared" si="10"/>
        <v>1</v>
      </c>
      <c r="D80" s="40" t="e">
        <f t="shared" si="13"/>
        <v>#N/A</v>
      </c>
      <c r="E80" s="41" t="e">
        <f t="shared" si="11"/>
        <v>#N/A</v>
      </c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37"/>
      <c r="S80" s="37"/>
      <c r="T80" s="27"/>
      <c r="U80" s="27"/>
      <c r="V80" s="29"/>
      <c r="W80" s="27"/>
      <c r="X80" s="27"/>
      <c r="Y80" s="27"/>
      <c r="Z80" s="27"/>
      <c r="AA80" s="27"/>
    </row>
    <row r="81" spans="1:27" x14ac:dyDescent="0.25">
      <c r="A81" s="41" t="e">
        <f t="shared" si="9"/>
        <v>#N/A</v>
      </c>
      <c r="B81" s="38" t="e">
        <f t="shared" si="12"/>
        <v>#N/A</v>
      </c>
      <c r="C81" s="39">
        <f t="shared" si="10"/>
        <v>1</v>
      </c>
      <c r="D81" s="40" t="e">
        <f t="shared" si="13"/>
        <v>#N/A</v>
      </c>
      <c r="E81" s="41" t="e">
        <f t="shared" si="11"/>
        <v>#N/A</v>
      </c>
      <c r="F81" s="32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42"/>
      <c r="S81" s="42"/>
      <c r="T81" s="33"/>
      <c r="U81" s="33"/>
      <c r="V81" s="34"/>
      <c r="W81" s="33"/>
      <c r="X81" s="33"/>
      <c r="Y81" s="33"/>
      <c r="Z81" s="33"/>
      <c r="AA81" s="33"/>
    </row>
    <row r="82" spans="1:27" x14ac:dyDescent="0.25">
      <c r="A82" s="41" t="e">
        <f t="shared" si="9"/>
        <v>#N/A</v>
      </c>
      <c r="B82" s="38" t="e">
        <f t="shared" si="12"/>
        <v>#N/A</v>
      </c>
      <c r="C82" s="39">
        <f t="shared" si="10"/>
        <v>1</v>
      </c>
      <c r="D82" s="40" t="e">
        <f t="shared" si="13"/>
        <v>#N/A</v>
      </c>
      <c r="E82" s="41" t="e">
        <f t="shared" si="11"/>
        <v>#N/A</v>
      </c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37"/>
      <c r="S82" s="37"/>
      <c r="T82" s="27"/>
      <c r="U82" s="27"/>
      <c r="V82" s="29"/>
      <c r="W82" s="27"/>
      <c r="X82" s="27"/>
      <c r="Y82" s="27"/>
      <c r="Z82" s="27"/>
      <c r="AA82" s="27"/>
    </row>
    <row r="83" spans="1:27" x14ac:dyDescent="0.25">
      <c r="A83" s="41" t="e">
        <f t="shared" si="9"/>
        <v>#N/A</v>
      </c>
      <c r="B83" s="38" t="e">
        <f t="shared" si="12"/>
        <v>#N/A</v>
      </c>
      <c r="C83" s="39">
        <f t="shared" si="10"/>
        <v>1</v>
      </c>
      <c r="D83" s="40" t="e">
        <f t="shared" si="13"/>
        <v>#N/A</v>
      </c>
      <c r="E83" s="41" t="e">
        <f t="shared" si="11"/>
        <v>#N/A</v>
      </c>
      <c r="F83" s="32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42"/>
      <c r="S83" s="42"/>
      <c r="T83" s="33"/>
      <c r="U83" s="33"/>
      <c r="V83" s="34"/>
      <c r="W83" s="33"/>
      <c r="X83" s="33"/>
      <c r="Y83" s="33"/>
      <c r="Z83" s="33"/>
      <c r="AA83" s="33"/>
    </row>
    <row r="84" spans="1:27" x14ac:dyDescent="0.25">
      <c r="A84" s="41" t="e">
        <f t="shared" si="9"/>
        <v>#N/A</v>
      </c>
      <c r="B84" s="38" t="e">
        <f t="shared" si="12"/>
        <v>#N/A</v>
      </c>
      <c r="C84" s="39">
        <f t="shared" si="10"/>
        <v>1</v>
      </c>
      <c r="D84" s="40" t="e">
        <f t="shared" si="13"/>
        <v>#N/A</v>
      </c>
      <c r="E84" s="41" t="e">
        <f t="shared" si="11"/>
        <v>#N/A</v>
      </c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37"/>
      <c r="S84" s="37"/>
      <c r="T84" s="27"/>
      <c r="U84" s="27"/>
      <c r="V84" s="29"/>
      <c r="W84" s="27"/>
      <c r="X84" s="27"/>
      <c r="Y84" s="27"/>
      <c r="Z84" s="27"/>
      <c r="AA84" s="27"/>
    </row>
    <row r="85" spans="1:27" x14ac:dyDescent="0.25">
      <c r="A85" s="41" t="e">
        <f t="shared" si="9"/>
        <v>#N/A</v>
      </c>
      <c r="B85" s="38" t="e">
        <f t="shared" si="12"/>
        <v>#N/A</v>
      </c>
      <c r="C85" s="39">
        <f t="shared" si="10"/>
        <v>1</v>
      </c>
      <c r="D85" s="40" t="e">
        <f t="shared" si="13"/>
        <v>#N/A</v>
      </c>
      <c r="E85" s="41" t="e">
        <f t="shared" si="11"/>
        <v>#N/A</v>
      </c>
      <c r="F85" s="32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42"/>
      <c r="S85" s="42"/>
      <c r="T85" s="33"/>
      <c r="U85" s="33"/>
      <c r="V85" s="34"/>
      <c r="W85" s="33"/>
      <c r="X85" s="33"/>
      <c r="Y85" s="33"/>
      <c r="Z85" s="33"/>
      <c r="AA85" s="33"/>
    </row>
    <row r="86" spans="1:27" x14ac:dyDescent="0.25">
      <c r="A86" s="41" t="e">
        <f t="shared" si="9"/>
        <v>#N/A</v>
      </c>
      <c r="B86" s="38" t="e">
        <f t="shared" si="12"/>
        <v>#N/A</v>
      </c>
      <c r="C86" s="39">
        <f t="shared" si="10"/>
        <v>1</v>
      </c>
      <c r="D86" s="40" t="e">
        <f t="shared" si="13"/>
        <v>#N/A</v>
      </c>
      <c r="E86" s="41" t="e">
        <f t="shared" si="11"/>
        <v>#N/A</v>
      </c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37"/>
      <c r="S86" s="37"/>
      <c r="T86" s="27"/>
      <c r="U86" s="27"/>
      <c r="V86" s="29"/>
      <c r="W86" s="27"/>
      <c r="X86" s="27"/>
      <c r="Y86" s="27"/>
      <c r="Z86" s="27"/>
      <c r="AA86" s="27"/>
    </row>
    <row r="87" spans="1:27" x14ac:dyDescent="0.25">
      <c r="A87" s="41" t="e">
        <f t="shared" si="9"/>
        <v>#N/A</v>
      </c>
      <c r="B87" s="38" t="e">
        <f t="shared" si="12"/>
        <v>#N/A</v>
      </c>
      <c r="C87" s="39">
        <f t="shared" si="10"/>
        <v>1</v>
      </c>
      <c r="D87" s="40" t="e">
        <f t="shared" si="13"/>
        <v>#N/A</v>
      </c>
      <c r="E87" s="41" t="e">
        <f t="shared" si="11"/>
        <v>#N/A</v>
      </c>
      <c r="F87" s="32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42"/>
      <c r="S87" s="42"/>
      <c r="T87" s="33"/>
      <c r="U87" s="33"/>
      <c r="V87" s="34"/>
      <c r="W87" s="33"/>
      <c r="X87" s="33"/>
      <c r="Y87" s="33"/>
      <c r="Z87" s="33"/>
      <c r="AA87" s="33"/>
    </row>
    <row r="88" spans="1:27" x14ac:dyDescent="0.25">
      <c r="A88" s="41" t="e">
        <f t="shared" si="9"/>
        <v>#N/A</v>
      </c>
      <c r="B88" s="38" t="e">
        <f t="shared" si="12"/>
        <v>#N/A</v>
      </c>
      <c r="C88" s="39">
        <f t="shared" si="10"/>
        <v>1</v>
      </c>
      <c r="D88" s="40" t="e">
        <f t="shared" si="13"/>
        <v>#N/A</v>
      </c>
      <c r="E88" s="41" t="e">
        <f t="shared" si="11"/>
        <v>#N/A</v>
      </c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37"/>
      <c r="S88" s="37"/>
      <c r="T88" s="27"/>
      <c r="U88" s="27"/>
      <c r="V88" s="29"/>
      <c r="W88" s="27"/>
      <c r="X88" s="27"/>
      <c r="Y88" s="27"/>
      <c r="Z88" s="27"/>
      <c r="AA88" s="27"/>
    </row>
    <row r="89" spans="1:27" x14ac:dyDescent="0.25">
      <c r="A89" s="41" t="e">
        <f t="shared" si="9"/>
        <v>#N/A</v>
      </c>
      <c r="B89" s="38" t="e">
        <f t="shared" si="12"/>
        <v>#N/A</v>
      </c>
      <c r="C89" s="39">
        <f t="shared" si="10"/>
        <v>1</v>
      </c>
      <c r="D89" s="40" t="e">
        <f t="shared" si="13"/>
        <v>#N/A</v>
      </c>
      <c r="E89" s="41" t="e">
        <f t="shared" si="11"/>
        <v>#N/A</v>
      </c>
      <c r="F89" s="32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42"/>
      <c r="S89" s="42"/>
      <c r="T89" s="33"/>
      <c r="U89" s="33"/>
      <c r="V89" s="34"/>
      <c r="W89" s="33"/>
      <c r="X89" s="33"/>
      <c r="Y89" s="33"/>
      <c r="Z89" s="33"/>
      <c r="AA89" s="33"/>
    </row>
    <row r="90" spans="1:27" x14ac:dyDescent="0.25">
      <c r="A90" s="41" t="e">
        <f t="shared" si="9"/>
        <v>#N/A</v>
      </c>
      <c r="B90" s="38" t="e">
        <f t="shared" si="12"/>
        <v>#N/A</v>
      </c>
      <c r="C90" s="39">
        <f t="shared" si="10"/>
        <v>1</v>
      </c>
      <c r="D90" s="40" t="e">
        <f t="shared" si="13"/>
        <v>#N/A</v>
      </c>
      <c r="E90" s="41" t="e">
        <f t="shared" si="11"/>
        <v>#N/A</v>
      </c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37"/>
      <c r="S90" s="37"/>
      <c r="T90" s="27"/>
      <c r="U90" s="27"/>
      <c r="V90" s="29"/>
      <c r="W90" s="27"/>
      <c r="X90" s="27"/>
      <c r="Y90" s="27"/>
      <c r="Z90" s="27"/>
      <c r="AA90" s="27"/>
    </row>
    <row r="91" spans="1:27" x14ac:dyDescent="0.25">
      <c r="A91" s="41" t="e">
        <f t="shared" si="9"/>
        <v>#N/A</v>
      </c>
      <c r="B91" s="38" t="e">
        <f t="shared" si="12"/>
        <v>#N/A</v>
      </c>
      <c r="C91" s="39">
        <f t="shared" si="10"/>
        <v>1</v>
      </c>
      <c r="D91" s="40" t="e">
        <f t="shared" si="13"/>
        <v>#N/A</v>
      </c>
      <c r="E91" s="41" t="e">
        <f t="shared" si="11"/>
        <v>#N/A</v>
      </c>
      <c r="F91" s="32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42"/>
      <c r="S91" s="42"/>
      <c r="T91" s="33"/>
      <c r="U91" s="33"/>
      <c r="V91" s="34"/>
      <c r="W91" s="33"/>
      <c r="X91" s="33"/>
      <c r="Y91" s="33"/>
      <c r="Z91" s="33"/>
      <c r="AA91" s="33"/>
    </row>
    <row r="92" spans="1:27" x14ac:dyDescent="0.25">
      <c r="A92" s="41" t="e">
        <f t="shared" si="9"/>
        <v>#N/A</v>
      </c>
      <c r="B92" s="38" t="e">
        <f t="shared" si="12"/>
        <v>#N/A</v>
      </c>
      <c r="C92" s="39">
        <f t="shared" si="10"/>
        <v>1</v>
      </c>
      <c r="D92" s="40" t="e">
        <f t="shared" si="13"/>
        <v>#N/A</v>
      </c>
      <c r="E92" s="41" t="e">
        <f t="shared" si="11"/>
        <v>#N/A</v>
      </c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37"/>
      <c r="S92" s="37"/>
      <c r="T92" s="27"/>
      <c r="U92" s="27"/>
      <c r="V92" s="29"/>
      <c r="W92" s="27"/>
      <c r="X92" s="27"/>
      <c r="Y92" s="27"/>
      <c r="Z92" s="27"/>
      <c r="AA92" s="27"/>
    </row>
    <row r="93" spans="1:27" x14ac:dyDescent="0.25">
      <c r="A93" s="41" t="e">
        <f t="shared" si="9"/>
        <v>#N/A</v>
      </c>
      <c r="B93" s="38" t="e">
        <f t="shared" si="12"/>
        <v>#N/A</v>
      </c>
      <c r="C93" s="39">
        <f t="shared" si="10"/>
        <v>1</v>
      </c>
      <c r="D93" s="40" t="e">
        <f t="shared" si="13"/>
        <v>#N/A</v>
      </c>
      <c r="E93" s="41" t="e">
        <f t="shared" si="11"/>
        <v>#N/A</v>
      </c>
      <c r="F93" s="32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42"/>
      <c r="S93" s="42"/>
      <c r="T93" s="33"/>
      <c r="U93" s="33"/>
      <c r="V93" s="34"/>
      <c r="W93" s="33"/>
      <c r="X93" s="33"/>
      <c r="Y93" s="33"/>
      <c r="Z93" s="33"/>
      <c r="AA93" s="33"/>
    </row>
    <row r="94" spans="1:27" x14ac:dyDescent="0.25">
      <c r="A94" s="41" t="e">
        <f t="shared" si="9"/>
        <v>#N/A</v>
      </c>
      <c r="B94" s="38" t="e">
        <f t="shared" si="12"/>
        <v>#N/A</v>
      </c>
      <c r="C94" s="39">
        <f t="shared" si="10"/>
        <v>1</v>
      </c>
      <c r="D94" s="40" t="e">
        <f t="shared" si="13"/>
        <v>#N/A</v>
      </c>
      <c r="E94" s="41" t="e">
        <f t="shared" si="11"/>
        <v>#N/A</v>
      </c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37"/>
      <c r="S94" s="37"/>
      <c r="T94" s="27"/>
      <c r="U94" s="27"/>
      <c r="V94" s="29"/>
      <c r="W94" s="27"/>
      <c r="X94" s="27"/>
      <c r="Y94" s="27"/>
      <c r="Z94" s="27"/>
      <c r="AA94" s="27"/>
    </row>
    <row r="95" spans="1:27" x14ac:dyDescent="0.25">
      <c r="A95" s="41" t="e">
        <f t="shared" si="9"/>
        <v>#N/A</v>
      </c>
      <c r="B95" s="38" t="e">
        <f t="shared" si="12"/>
        <v>#N/A</v>
      </c>
      <c r="C95" s="39">
        <f t="shared" si="10"/>
        <v>1</v>
      </c>
      <c r="D95" s="40" t="e">
        <f t="shared" si="13"/>
        <v>#N/A</v>
      </c>
      <c r="E95" s="41" t="e">
        <f t="shared" si="11"/>
        <v>#N/A</v>
      </c>
      <c r="F95" s="32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42"/>
      <c r="S95" s="42"/>
      <c r="T95" s="33"/>
      <c r="U95" s="33"/>
      <c r="V95" s="34"/>
      <c r="W95" s="33"/>
      <c r="X95" s="33"/>
      <c r="Y95" s="33"/>
      <c r="Z95" s="33"/>
      <c r="AA95" s="33"/>
    </row>
    <row r="96" spans="1:27" x14ac:dyDescent="0.25">
      <c r="A96" s="41" t="e">
        <f t="shared" si="9"/>
        <v>#N/A</v>
      </c>
      <c r="B96" s="38" t="e">
        <f t="shared" si="12"/>
        <v>#N/A</v>
      </c>
      <c r="C96" s="39">
        <f t="shared" si="10"/>
        <v>1</v>
      </c>
      <c r="D96" s="40" t="e">
        <f t="shared" si="13"/>
        <v>#N/A</v>
      </c>
      <c r="E96" s="41" t="e">
        <f t="shared" si="11"/>
        <v>#N/A</v>
      </c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37"/>
      <c r="S96" s="37"/>
      <c r="T96" s="27"/>
      <c r="U96" s="27"/>
      <c r="V96" s="29"/>
      <c r="W96" s="27"/>
      <c r="X96" s="27"/>
      <c r="Y96" s="27"/>
      <c r="Z96" s="27"/>
      <c r="AA96" s="27"/>
    </row>
    <row r="97" spans="1:27" x14ac:dyDescent="0.25">
      <c r="A97" s="41" t="e">
        <f t="shared" si="9"/>
        <v>#N/A</v>
      </c>
      <c r="B97" s="38" t="e">
        <f t="shared" si="12"/>
        <v>#N/A</v>
      </c>
      <c r="C97" s="39">
        <f t="shared" si="10"/>
        <v>1</v>
      </c>
      <c r="D97" s="40" t="e">
        <f t="shared" si="13"/>
        <v>#N/A</v>
      </c>
      <c r="E97" s="41" t="e">
        <f t="shared" si="11"/>
        <v>#N/A</v>
      </c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42"/>
      <c r="S97" s="42"/>
      <c r="T97" s="33"/>
      <c r="U97" s="33"/>
      <c r="V97" s="34"/>
      <c r="W97" s="33"/>
      <c r="X97" s="33"/>
      <c r="Y97" s="33"/>
      <c r="Z97" s="33"/>
      <c r="AA97" s="33"/>
    </row>
    <row r="98" spans="1:27" x14ac:dyDescent="0.25">
      <c r="A98" s="41" t="e">
        <f t="shared" ref="A98:A118" si="14">VLOOKUP(I98,DDEPM_USERS,2,FALSE)</f>
        <v>#N/A</v>
      </c>
      <c r="B98" s="38" t="e">
        <f t="shared" si="12"/>
        <v>#N/A</v>
      </c>
      <c r="C98" s="39">
        <f t="shared" ref="C98:C118" si="15">S98-R98+1</f>
        <v>1</v>
      </c>
      <c r="D98" s="40" t="e">
        <f t="shared" si="13"/>
        <v>#N/A</v>
      </c>
      <c r="E98" s="41" t="e">
        <f t="shared" ref="E98:E118" si="16">D98*Z98</f>
        <v>#N/A</v>
      </c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37"/>
      <c r="S98" s="37"/>
      <c r="T98" s="27"/>
      <c r="U98" s="27"/>
      <c r="V98" s="29"/>
      <c r="W98" s="27"/>
      <c r="X98" s="27"/>
      <c r="Y98" s="27"/>
      <c r="Z98" s="27"/>
      <c r="AA98" s="27"/>
    </row>
    <row r="99" spans="1:27" x14ac:dyDescent="0.25">
      <c r="A99" s="41" t="e">
        <f t="shared" si="14"/>
        <v>#N/A</v>
      </c>
      <c r="B99" s="38" t="e">
        <f t="shared" si="12"/>
        <v>#N/A</v>
      </c>
      <c r="C99" s="39">
        <f t="shared" si="15"/>
        <v>1</v>
      </c>
      <c r="D99" s="40" t="e">
        <f t="shared" si="13"/>
        <v>#N/A</v>
      </c>
      <c r="E99" s="41" t="e">
        <f t="shared" si="16"/>
        <v>#N/A</v>
      </c>
      <c r="F99" s="32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2"/>
      <c r="S99" s="42"/>
      <c r="T99" s="33"/>
      <c r="U99" s="33"/>
      <c r="V99" s="34"/>
      <c r="W99" s="33"/>
      <c r="X99" s="33"/>
      <c r="Y99" s="33"/>
      <c r="Z99" s="33"/>
      <c r="AA99" s="33"/>
    </row>
    <row r="100" spans="1:27" x14ac:dyDescent="0.25">
      <c r="A100" s="41" t="e">
        <f t="shared" si="14"/>
        <v>#N/A</v>
      </c>
      <c r="B100" s="38" t="e">
        <f t="shared" si="12"/>
        <v>#N/A</v>
      </c>
      <c r="C100" s="39">
        <f t="shared" si="15"/>
        <v>1</v>
      </c>
      <c r="D100" s="40" t="e">
        <f t="shared" si="13"/>
        <v>#N/A</v>
      </c>
      <c r="E100" s="41" t="e">
        <f t="shared" si="16"/>
        <v>#N/A</v>
      </c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37"/>
      <c r="S100" s="37"/>
      <c r="T100" s="27"/>
      <c r="U100" s="27"/>
      <c r="V100" s="29"/>
      <c r="W100" s="27"/>
      <c r="X100" s="27"/>
      <c r="Y100" s="27"/>
      <c r="Z100" s="27"/>
      <c r="AA100" s="27"/>
    </row>
    <row r="101" spans="1:27" x14ac:dyDescent="0.25">
      <c r="A101" s="41" t="e">
        <f t="shared" si="14"/>
        <v>#N/A</v>
      </c>
      <c r="B101" s="38" t="e">
        <f t="shared" si="12"/>
        <v>#N/A</v>
      </c>
      <c r="C101" s="39">
        <f t="shared" si="15"/>
        <v>1</v>
      </c>
      <c r="D101" s="40" t="e">
        <f t="shared" si="13"/>
        <v>#N/A</v>
      </c>
      <c r="E101" s="41" t="e">
        <f t="shared" si="16"/>
        <v>#N/A</v>
      </c>
      <c r="F101" s="32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42"/>
      <c r="S101" s="42"/>
      <c r="T101" s="33"/>
      <c r="U101" s="33"/>
      <c r="V101" s="34"/>
      <c r="W101" s="33"/>
      <c r="X101" s="33"/>
      <c r="Y101" s="33"/>
      <c r="Z101" s="33"/>
      <c r="AA101" s="33"/>
    </row>
    <row r="102" spans="1:27" x14ac:dyDescent="0.25">
      <c r="A102" s="41" t="e">
        <f t="shared" si="14"/>
        <v>#N/A</v>
      </c>
      <c r="B102" s="38" t="e">
        <f t="shared" si="12"/>
        <v>#N/A</v>
      </c>
      <c r="C102" s="39">
        <f t="shared" si="15"/>
        <v>1</v>
      </c>
      <c r="D102" s="40" t="e">
        <f t="shared" si="13"/>
        <v>#N/A</v>
      </c>
      <c r="E102" s="41" t="e">
        <f t="shared" si="16"/>
        <v>#N/A</v>
      </c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37"/>
      <c r="S102" s="37"/>
      <c r="T102" s="27"/>
      <c r="U102" s="27"/>
      <c r="V102" s="29"/>
      <c r="W102" s="27"/>
      <c r="X102" s="27"/>
      <c r="Y102" s="27"/>
      <c r="Z102" s="27"/>
      <c r="AA102" s="27"/>
    </row>
    <row r="103" spans="1:27" x14ac:dyDescent="0.25">
      <c r="A103" s="41" t="e">
        <f t="shared" si="14"/>
        <v>#N/A</v>
      </c>
      <c r="B103" s="38" t="e">
        <f t="shared" si="12"/>
        <v>#N/A</v>
      </c>
      <c r="C103" s="39">
        <f t="shared" si="15"/>
        <v>1</v>
      </c>
      <c r="D103" s="40" t="e">
        <f t="shared" si="13"/>
        <v>#N/A</v>
      </c>
      <c r="E103" s="41" t="e">
        <f t="shared" si="16"/>
        <v>#N/A</v>
      </c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42"/>
      <c r="S103" s="42"/>
      <c r="T103" s="33"/>
      <c r="U103" s="33"/>
      <c r="V103" s="34"/>
      <c r="W103" s="33"/>
      <c r="X103" s="33"/>
      <c r="Y103" s="33"/>
      <c r="Z103" s="33"/>
      <c r="AA103" s="33"/>
    </row>
    <row r="104" spans="1:27" x14ac:dyDescent="0.25">
      <c r="A104" s="41" t="e">
        <f t="shared" si="14"/>
        <v>#N/A</v>
      </c>
      <c r="B104" s="38" t="e">
        <f t="shared" si="12"/>
        <v>#N/A</v>
      </c>
      <c r="C104" s="39">
        <f t="shared" si="15"/>
        <v>1</v>
      </c>
      <c r="D104" s="40" t="e">
        <f t="shared" si="13"/>
        <v>#N/A</v>
      </c>
      <c r="E104" s="41" t="e">
        <f t="shared" si="16"/>
        <v>#N/A</v>
      </c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37"/>
      <c r="S104" s="37"/>
      <c r="T104" s="27"/>
      <c r="U104" s="27"/>
      <c r="V104" s="29"/>
      <c r="W104" s="27"/>
      <c r="X104" s="27"/>
      <c r="Y104" s="27"/>
      <c r="Z104" s="27"/>
      <c r="AA104" s="27"/>
    </row>
    <row r="105" spans="1:27" x14ac:dyDescent="0.25">
      <c r="A105" s="41" t="e">
        <f t="shared" si="14"/>
        <v>#N/A</v>
      </c>
      <c r="B105" s="38" t="e">
        <f t="shared" si="12"/>
        <v>#N/A</v>
      </c>
      <c r="C105" s="39">
        <f t="shared" si="15"/>
        <v>1</v>
      </c>
      <c r="D105" s="40" t="e">
        <f t="shared" si="13"/>
        <v>#N/A</v>
      </c>
      <c r="E105" s="41" t="e">
        <f t="shared" si="16"/>
        <v>#N/A</v>
      </c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42"/>
      <c r="S105" s="42"/>
      <c r="T105" s="33"/>
      <c r="U105" s="33"/>
      <c r="V105" s="34"/>
      <c r="W105" s="33"/>
      <c r="X105" s="33"/>
      <c r="Y105" s="33"/>
      <c r="Z105" s="33"/>
      <c r="AA105" s="33"/>
    </row>
    <row r="106" spans="1:27" x14ac:dyDescent="0.25">
      <c r="A106" s="41" t="e">
        <f t="shared" si="14"/>
        <v>#N/A</v>
      </c>
      <c r="B106" s="38" t="e">
        <f t="shared" si="12"/>
        <v>#N/A</v>
      </c>
      <c r="C106" s="39">
        <f t="shared" si="15"/>
        <v>1</v>
      </c>
      <c r="D106" s="40" t="e">
        <f t="shared" si="13"/>
        <v>#N/A</v>
      </c>
      <c r="E106" s="41" t="e">
        <f t="shared" si="16"/>
        <v>#N/A</v>
      </c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37"/>
      <c r="S106" s="37"/>
      <c r="T106" s="27"/>
      <c r="U106" s="27"/>
      <c r="V106" s="29"/>
      <c r="W106" s="27"/>
      <c r="X106" s="27"/>
      <c r="Y106" s="27"/>
      <c r="Z106" s="27"/>
      <c r="AA106" s="27"/>
    </row>
    <row r="107" spans="1:27" x14ac:dyDescent="0.25">
      <c r="A107" s="41" t="e">
        <f t="shared" si="14"/>
        <v>#N/A</v>
      </c>
      <c r="B107" s="38" t="e">
        <f t="shared" si="12"/>
        <v>#N/A</v>
      </c>
      <c r="C107" s="39">
        <f t="shared" si="15"/>
        <v>1</v>
      </c>
      <c r="D107" s="40" t="e">
        <f t="shared" si="13"/>
        <v>#N/A</v>
      </c>
      <c r="E107" s="41" t="e">
        <f t="shared" si="16"/>
        <v>#N/A</v>
      </c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42"/>
      <c r="S107" s="42"/>
      <c r="T107" s="33"/>
      <c r="U107" s="33"/>
      <c r="V107" s="34"/>
      <c r="W107" s="33"/>
      <c r="X107" s="33"/>
      <c r="Y107" s="33"/>
      <c r="Z107" s="33"/>
      <c r="AA107" s="33"/>
    </row>
    <row r="108" spans="1:27" x14ac:dyDescent="0.25">
      <c r="A108" s="41" t="e">
        <f t="shared" si="14"/>
        <v>#N/A</v>
      </c>
      <c r="B108" s="38" t="e">
        <f t="shared" si="12"/>
        <v>#N/A</v>
      </c>
      <c r="C108" s="39">
        <f t="shared" si="15"/>
        <v>1</v>
      </c>
      <c r="D108" s="40" t="e">
        <f t="shared" si="13"/>
        <v>#N/A</v>
      </c>
      <c r="E108" s="41" t="e">
        <f t="shared" si="16"/>
        <v>#N/A</v>
      </c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37"/>
      <c r="S108" s="37"/>
      <c r="T108" s="27"/>
      <c r="U108" s="27"/>
      <c r="V108" s="29"/>
      <c r="W108" s="27"/>
      <c r="X108" s="27"/>
      <c r="Y108" s="27"/>
      <c r="Z108" s="27"/>
      <c r="AA108" s="27"/>
    </row>
    <row r="109" spans="1:27" x14ac:dyDescent="0.25">
      <c r="A109" s="41" t="e">
        <f t="shared" si="14"/>
        <v>#N/A</v>
      </c>
      <c r="B109" s="38" t="e">
        <f t="shared" si="12"/>
        <v>#N/A</v>
      </c>
      <c r="C109" s="39">
        <f t="shared" si="15"/>
        <v>1</v>
      </c>
      <c r="D109" s="40" t="e">
        <f t="shared" si="13"/>
        <v>#N/A</v>
      </c>
      <c r="E109" s="41" t="e">
        <f t="shared" si="16"/>
        <v>#N/A</v>
      </c>
      <c r="F109" s="3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42"/>
      <c r="S109" s="42"/>
      <c r="T109" s="33"/>
      <c r="U109" s="33"/>
      <c r="V109" s="34"/>
      <c r="W109" s="33"/>
      <c r="X109" s="33"/>
      <c r="Y109" s="33"/>
      <c r="Z109" s="33"/>
      <c r="AA109" s="33"/>
    </row>
    <row r="110" spans="1:27" x14ac:dyDescent="0.25">
      <c r="A110" s="41" t="e">
        <f t="shared" si="14"/>
        <v>#N/A</v>
      </c>
      <c r="B110" s="38" t="e">
        <f t="shared" si="12"/>
        <v>#N/A</v>
      </c>
      <c r="C110" s="39">
        <f t="shared" si="15"/>
        <v>1</v>
      </c>
      <c r="D110" s="40" t="e">
        <f t="shared" si="13"/>
        <v>#N/A</v>
      </c>
      <c r="E110" s="41" t="e">
        <f t="shared" si="16"/>
        <v>#N/A</v>
      </c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37"/>
      <c r="S110" s="37"/>
      <c r="T110" s="27"/>
      <c r="U110" s="27"/>
      <c r="V110" s="29"/>
      <c r="W110" s="27"/>
      <c r="X110" s="27"/>
      <c r="Y110" s="27"/>
      <c r="Z110" s="27"/>
      <c r="AA110" s="27"/>
    </row>
    <row r="111" spans="1:27" x14ac:dyDescent="0.25">
      <c r="A111" s="41" t="e">
        <f t="shared" si="14"/>
        <v>#N/A</v>
      </c>
      <c r="B111" s="38" t="e">
        <f t="shared" si="12"/>
        <v>#N/A</v>
      </c>
      <c r="C111" s="39">
        <f t="shared" si="15"/>
        <v>1</v>
      </c>
      <c r="D111" s="40" t="e">
        <f t="shared" si="13"/>
        <v>#N/A</v>
      </c>
      <c r="E111" s="41" t="e">
        <f t="shared" si="16"/>
        <v>#N/A</v>
      </c>
      <c r="F111" s="3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42"/>
      <c r="S111" s="42"/>
      <c r="T111" s="33"/>
      <c r="U111" s="33"/>
      <c r="V111" s="34"/>
      <c r="W111" s="33"/>
      <c r="X111" s="33"/>
      <c r="Y111" s="33"/>
      <c r="Z111" s="33"/>
      <c r="AA111" s="33"/>
    </row>
    <row r="112" spans="1:27" x14ac:dyDescent="0.25">
      <c r="A112" s="41" t="e">
        <f t="shared" si="14"/>
        <v>#N/A</v>
      </c>
      <c r="B112" s="38" t="e">
        <f t="shared" si="12"/>
        <v>#N/A</v>
      </c>
      <c r="C112" s="39">
        <f t="shared" si="15"/>
        <v>1</v>
      </c>
      <c r="D112" s="40" t="e">
        <f t="shared" si="13"/>
        <v>#N/A</v>
      </c>
      <c r="E112" s="41" t="e">
        <f t="shared" si="16"/>
        <v>#N/A</v>
      </c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37"/>
      <c r="S112" s="37"/>
      <c r="T112" s="27"/>
      <c r="U112" s="27"/>
      <c r="V112" s="29"/>
      <c r="W112" s="27"/>
      <c r="X112" s="27"/>
      <c r="Y112" s="27"/>
      <c r="Z112" s="27"/>
      <c r="AA112" s="27"/>
    </row>
    <row r="113" spans="1:27" x14ac:dyDescent="0.25">
      <c r="A113" s="41" t="e">
        <f t="shared" si="14"/>
        <v>#N/A</v>
      </c>
      <c r="B113" s="38" t="e">
        <f t="shared" si="12"/>
        <v>#N/A</v>
      </c>
      <c r="C113" s="39">
        <f t="shared" si="15"/>
        <v>1</v>
      </c>
      <c r="D113" s="40" t="e">
        <f t="shared" si="13"/>
        <v>#N/A</v>
      </c>
      <c r="E113" s="41" t="e">
        <f t="shared" si="16"/>
        <v>#N/A</v>
      </c>
      <c r="F113" s="3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42"/>
      <c r="S113" s="42"/>
      <c r="T113" s="33"/>
      <c r="U113" s="33"/>
      <c r="V113" s="34"/>
      <c r="W113" s="33"/>
      <c r="X113" s="33"/>
      <c r="Y113" s="33"/>
      <c r="Z113" s="33"/>
      <c r="AA113" s="33"/>
    </row>
    <row r="114" spans="1:27" x14ac:dyDescent="0.25">
      <c r="A114" s="41" t="e">
        <f t="shared" si="14"/>
        <v>#N/A</v>
      </c>
      <c r="B114" s="38" t="e">
        <f t="shared" si="12"/>
        <v>#N/A</v>
      </c>
      <c r="C114" s="39">
        <f t="shared" si="15"/>
        <v>1</v>
      </c>
      <c r="D114" s="40" t="e">
        <f t="shared" si="13"/>
        <v>#N/A</v>
      </c>
      <c r="E114" s="41" t="e">
        <f t="shared" si="16"/>
        <v>#N/A</v>
      </c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37"/>
      <c r="S114" s="37"/>
      <c r="T114" s="27"/>
      <c r="U114" s="27"/>
      <c r="V114" s="29"/>
      <c r="W114" s="27"/>
      <c r="X114" s="27"/>
      <c r="Y114" s="27"/>
      <c r="Z114" s="27"/>
      <c r="AA114" s="27"/>
    </row>
    <row r="115" spans="1:27" x14ac:dyDescent="0.25">
      <c r="A115" s="41" t="e">
        <f t="shared" si="14"/>
        <v>#N/A</v>
      </c>
      <c r="B115" s="38" t="e">
        <f t="shared" si="12"/>
        <v>#N/A</v>
      </c>
      <c r="C115" s="39">
        <f t="shared" si="15"/>
        <v>1</v>
      </c>
      <c r="D115" s="40" t="e">
        <f t="shared" si="13"/>
        <v>#N/A</v>
      </c>
      <c r="E115" s="41" t="e">
        <f t="shared" si="16"/>
        <v>#N/A</v>
      </c>
      <c r="F115" s="3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42"/>
      <c r="S115" s="42"/>
      <c r="T115" s="33"/>
      <c r="U115" s="33"/>
      <c r="V115" s="34"/>
      <c r="W115" s="33"/>
      <c r="X115" s="33"/>
      <c r="Y115" s="33"/>
      <c r="Z115" s="33"/>
      <c r="AA115" s="33"/>
    </row>
    <row r="116" spans="1:27" x14ac:dyDescent="0.25">
      <c r="A116" s="41" t="e">
        <f t="shared" si="14"/>
        <v>#N/A</v>
      </c>
      <c r="B116" s="38" t="e">
        <f t="shared" si="12"/>
        <v>#N/A</v>
      </c>
      <c r="C116" s="39">
        <f t="shared" si="15"/>
        <v>1</v>
      </c>
      <c r="D116" s="40" t="e">
        <f t="shared" si="13"/>
        <v>#N/A</v>
      </c>
      <c r="E116" s="41" t="e">
        <f t="shared" si="16"/>
        <v>#N/A</v>
      </c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37"/>
      <c r="S116" s="37"/>
      <c r="T116" s="27"/>
      <c r="U116" s="27"/>
      <c r="V116" s="29"/>
      <c r="W116" s="27"/>
      <c r="X116" s="27"/>
      <c r="Y116" s="27"/>
      <c r="Z116" s="27"/>
      <c r="AA116" s="27"/>
    </row>
    <row r="117" spans="1:27" x14ac:dyDescent="0.25">
      <c r="A117" s="41" t="e">
        <f t="shared" si="14"/>
        <v>#N/A</v>
      </c>
      <c r="B117" s="38" t="e">
        <f t="shared" si="12"/>
        <v>#N/A</v>
      </c>
      <c r="C117" s="39">
        <f t="shared" si="15"/>
        <v>1</v>
      </c>
      <c r="D117" s="40" t="e">
        <f t="shared" si="13"/>
        <v>#N/A</v>
      </c>
      <c r="E117" s="41" t="e">
        <f t="shared" si="16"/>
        <v>#N/A</v>
      </c>
      <c r="F117" s="3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42"/>
      <c r="S117" s="42"/>
      <c r="T117" s="33"/>
      <c r="U117" s="33"/>
      <c r="V117" s="34"/>
      <c r="W117" s="33"/>
      <c r="X117" s="33"/>
      <c r="Y117" s="33"/>
      <c r="Z117" s="33"/>
      <c r="AA117" s="33"/>
    </row>
    <row r="118" spans="1:27" x14ac:dyDescent="0.25">
      <c r="A118" s="41" t="e">
        <f t="shared" si="14"/>
        <v>#N/A</v>
      </c>
      <c r="B118" s="38" t="e">
        <f t="shared" si="12"/>
        <v>#N/A</v>
      </c>
      <c r="C118" s="39">
        <f t="shared" si="15"/>
        <v>1</v>
      </c>
      <c r="D118" s="40" t="e">
        <f t="shared" si="13"/>
        <v>#N/A</v>
      </c>
      <c r="E118" s="41" t="e">
        <f t="shared" si="16"/>
        <v>#N/A</v>
      </c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37"/>
      <c r="S118" s="37"/>
      <c r="T118" s="27"/>
      <c r="U118" s="27"/>
      <c r="V118" s="29"/>
      <c r="W118" s="27"/>
      <c r="X118" s="27"/>
      <c r="Y118" s="27"/>
      <c r="Z118" s="27"/>
      <c r="AA118" s="27"/>
    </row>
    <row r="119" spans="1:27" x14ac:dyDescent="0.25">
      <c r="A119" s="41" t="e">
        <f t="shared" ref="A119:A182" si="17">VLOOKUP(I119,DDEPM_USERS,2,FALSE)</f>
        <v>#N/A</v>
      </c>
      <c r="B119" s="38" t="e">
        <f t="shared" si="12"/>
        <v>#N/A</v>
      </c>
      <c r="C119" s="39">
        <f t="shared" ref="C119:C182" si="18">S119-R119+1</f>
        <v>1</v>
      </c>
      <c r="D119" s="40" t="e">
        <f t="shared" si="13"/>
        <v>#N/A</v>
      </c>
      <c r="E119" s="41" t="e">
        <f t="shared" ref="E119:E182" si="19">D119*Z119</f>
        <v>#N/A</v>
      </c>
    </row>
    <row r="120" spans="1:27" x14ac:dyDescent="0.25">
      <c r="A120" s="41" t="e">
        <f t="shared" si="17"/>
        <v>#N/A</v>
      </c>
      <c r="B120" s="38" t="e">
        <f t="shared" si="12"/>
        <v>#N/A</v>
      </c>
      <c r="C120" s="39">
        <f t="shared" si="18"/>
        <v>1</v>
      </c>
      <c r="D120" s="40" t="e">
        <f t="shared" si="13"/>
        <v>#N/A</v>
      </c>
      <c r="E120" s="41" t="e">
        <f t="shared" si="19"/>
        <v>#N/A</v>
      </c>
    </row>
    <row r="121" spans="1:27" x14ac:dyDescent="0.25">
      <c r="A121" s="41" t="e">
        <f t="shared" si="17"/>
        <v>#N/A</v>
      </c>
      <c r="B121" s="38" t="e">
        <f t="shared" si="12"/>
        <v>#N/A</v>
      </c>
      <c r="C121" s="39">
        <f t="shared" si="18"/>
        <v>1</v>
      </c>
      <c r="D121" s="40" t="e">
        <f t="shared" si="13"/>
        <v>#N/A</v>
      </c>
      <c r="E121" s="41" t="e">
        <f t="shared" si="19"/>
        <v>#N/A</v>
      </c>
    </row>
    <row r="122" spans="1:27" x14ac:dyDescent="0.25">
      <c r="A122" s="41" t="e">
        <f t="shared" si="17"/>
        <v>#N/A</v>
      </c>
      <c r="B122" s="38" t="e">
        <f t="shared" si="12"/>
        <v>#N/A</v>
      </c>
      <c r="C122" s="39">
        <f t="shared" si="18"/>
        <v>1</v>
      </c>
      <c r="D122" s="40" t="e">
        <f t="shared" si="13"/>
        <v>#N/A</v>
      </c>
      <c r="E122" s="41" t="e">
        <f t="shared" si="19"/>
        <v>#N/A</v>
      </c>
    </row>
    <row r="123" spans="1:27" x14ac:dyDescent="0.25">
      <c r="A123" s="41" t="e">
        <f t="shared" si="17"/>
        <v>#N/A</v>
      </c>
      <c r="B123" s="38" t="e">
        <f t="shared" si="12"/>
        <v>#N/A</v>
      </c>
      <c r="C123" s="39">
        <f t="shared" si="18"/>
        <v>1</v>
      </c>
      <c r="D123" s="40" t="e">
        <f t="shared" si="13"/>
        <v>#N/A</v>
      </c>
      <c r="E123" s="41" t="e">
        <f t="shared" si="19"/>
        <v>#N/A</v>
      </c>
    </row>
    <row r="124" spans="1:27" x14ac:dyDescent="0.25">
      <c r="A124" s="41" t="e">
        <f t="shared" si="17"/>
        <v>#N/A</v>
      </c>
      <c r="B124" s="38" t="e">
        <f t="shared" si="12"/>
        <v>#N/A</v>
      </c>
      <c r="C124" s="39">
        <f t="shared" si="18"/>
        <v>1</v>
      </c>
      <c r="D124" s="40" t="e">
        <f t="shared" si="13"/>
        <v>#N/A</v>
      </c>
      <c r="E124" s="41" t="e">
        <f t="shared" si="19"/>
        <v>#N/A</v>
      </c>
    </row>
    <row r="125" spans="1:27" x14ac:dyDescent="0.25">
      <c r="A125" s="41" t="e">
        <f t="shared" si="17"/>
        <v>#N/A</v>
      </c>
      <c r="B125" s="38" t="e">
        <f t="shared" si="12"/>
        <v>#N/A</v>
      </c>
      <c r="C125" s="39">
        <f t="shared" si="18"/>
        <v>1</v>
      </c>
      <c r="D125" s="40" t="e">
        <f t="shared" si="13"/>
        <v>#N/A</v>
      </c>
      <c r="E125" s="41" t="e">
        <f t="shared" si="19"/>
        <v>#N/A</v>
      </c>
    </row>
    <row r="126" spans="1:27" x14ac:dyDescent="0.25">
      <c r="A126" s="41" t="e">
        <f t="shared" si="17"/>
        <v>#N/A</v>
      </c>
      <c r="B126" s="38" t="e">
        <f t="shared" si="12"/>
        <v>#N/A</v>
      </c>
      <c r="C126" s="39">
        <f t="shared" si="18"/>
        <v>1</v>
      </c>
      <c r="D126" s="40" t="e">
        <f t="shared" si="13"/>
        <v>#N/A</v>
      </c>
      <c r="E126" s="41" t="e">
        <f t="shared" si="19"/>
        <v>#N/A</v>
      </c>
    </row>
    <row r="127" spans="1:27" x14ac:dyDescent="0.25">
      <c r="A127" s="41" t="e">
        <f t="shared" si="17"/>
        <v>#N/A</v>
      </c>
      <c r="B127" s="38" t="e">
        <f t="shared" si="12"/>
        <v>#N/A</v>
      </c>
      <c r="C127" s="39">
        <f t="shared" si="18"/>
        <v>1</v>
      </c>
      <c r="D127" s="40" t="e">
        <f t="shared" si="13"/>
        <v>#N/A</v>
      </c>
      <c r="E127" s="41" t="e">
        <f t="shared" si="19"/>
        <v>#N/A</v>
      </c>
    </row>
    <row r="128" spans="1:27" x14ac:dyDescent="0.25">
      <c r="A128" s="41" t="e">
        <f t="shared" si="17"/>
        <v>#N/A</v>
      </c>
      <c r="B128" s="38" t="e">
        <f t="shared" si="12"/>
        <v>#N/A</v>
      </c>
      <c r="C128" s="39">
        <f t="shared" si="18"/>
        <v>1</v>
      </c>
      <c r="D128" s="40" t="e">
        <f t="shared" si="13"/>
        <v>#N/A</v>
      </c>
      <c r="E128" s="41" t="e">
        <f t="shared" si="19"/>
        <v>#N/A</v>
      </c>
    </row>
    <row r="129" spans="1:5" x14ac:dyDescent="0.25">
      <c r="A129" s="41" t="e">
        <f t="shared" si="17"/>
        <v>#N/A</v>
      </c>
      <c r="B129" s="38" t="e">
        <f t="shared" si="12"/>
        <v>#N/A</v>
      </c>
      <c r="C129" s="39">
        <f t="shared" si="18"/>
        <v>1</v>
      </c>
      <c r="D129" s="40" t="e">
        <f t="shared" si="13"/>
        <v>#N/A</v>
      </c>
      <c r="E129" s="41" t="e">
        <f t="shared" si="19"/>
        <v>#N/A</v>
      </c>
    </row>
    <row r="130" spans="1:5" x14ac:dyDescent="0.25">
      <c r="A130" s="41" t="e">
        <f t="shared" si="17"/>
        <v>#N/A</v>
      </c>
      <c r="B130" s="38" t="e">
        <f t="shared" si="12"/>
        <v>#N/A</v>
      </c>
      <c r="C130" s="39">
        <f t="shared" si="18"/>
        <v>1</v>
      </c>
      <c r="D130" s="40" t="e">
        <f t="shared" si="13"/>
        <v>#N/A</v>
      </c>
      <c r="E130" s="41" t="e">
        <f t="shared" si="19"/>
        <v>#N/A</v>
      </c>
    </row>
    <row r="131" spans="1:5" x14ac:dyDescent="0.25">
      <c r="A131" s="41" t="e">
        <f t="shared" si="17"/>
        <v>#N/A</v>
      </c>
      <c r="B131" s="38" t="e">
        <f t="shared" si="12"/>
        <v>#N/A</v>
      </c>
      <c r="C131" s="39">
        <f t="shared" si="18"/>
        <v>1</v>
      </c>
      <c r="D131" s="40" t="e">
        <f t="shared" si="13"/>
        <v>#N/A</v>
      </c>
      <c r="E131" s="41" t="e">
        <f t="shared" si="19"/>
        <v>#N/A</v>
      </c>
    </row>
    <row r="132" spans="1:5" x14ac:dyDescent="0.25">
      <c r="A132" s="41" t="e">
        <f t="shared" si="17"/>
        <v>#N/A</v>
      </c>
      <c r="B132" s="38" t="e">
        <f t="shared" si="12"/>
        <v>#N/A</v>
      </c>
      <c r="C132" s="39">
        <f t="shared" si="18"/>
        <v>1</v>
      </c>
      <c r="D132" s="40" t="e">
        <f t="shared" si="13"/>
        <v>#N/A</v>
      </c>
      <c r="E132" s="41" t="e">
        <f t="shared" si="19"/>
        <v>#N/A</v>
      </c>
    </row>
    <row r="133" spans="1:5" x14ac:dyDescent="0.25">
      <c r="A133" s="41" t="e">
        <f t="shared" si="17"/>
        <v>#N/A</v>
      </c>
      <c r="B133" s="38" t="e">
        <f t="shared" si="12"/>
        <v>#N/A</v>
      </c>
      <c r="C133" s="39">
        <f t="shared" si="18"/>
        <v>1</v>
      </c>
      <c r="D133" s="40" t="e">
        <f t="shared" si="13"/>
        <v>#N/A</v>
      </c>
      <c r="E133" s="41" t="e">
        <f t="shared" si="19"/>
        <v>#N/A</v>
      </c>
    </row>
    <row r="134" spans="1:5" x14ac:dyDescent="0.25">
      <c r="A134" s="41" t="e">
        <f t="shared" si="17"/>
        <v>#N/A</v>
      </c>
      <c r="B134" s="38" t="e">
        <f t="shared" si="12"/>
        <v>#N/A</v>
      </c>
      <c r="C134" s="39">
        <f t="shared" si="18"/>
        <v>1</v>
      </c>
      <c r="D134" s="40" t="e">
        <f t="shared" si="13"/>
        <v>#N/A</v>
      </c>
      <c r="E134" s="41" t="e">
        <f t="shared" si="19"/>
        <v>#N/A</v>
      </c>
    </row>
    <row r="135" spans="1:5" x14ac:dyDescent="0.25">
      <c r="A135" s="41" t="e">
        <f t="shared" si="17"/>
        <v>#N/A</v>
      </c>
      <c r="B135" s="38" t="e">
        <f t="shared" si="12"/>
        <v>#N/A</v>
      </c>
      <c r="C135" s="39">
        <f t="shared" si="18"/>
        <v>1</v>
      </c>
      <c r="D135" s="40" t="e">
        <f t="shared" si="13"/>
        <v>#N/A</v>
      </c>
      <c r="E135" s="41" t="e">
        <f t="shared" si="19"/>
        <v>#N/A</v>
      </c>
    </row>
    <row r="136" spans="1:5" x14ac:dyDescent="0.25">
      <c r="A136" s="41" t="e">
        <f t="shared" si="17"/>
        <v>#N/A</v>
      </c>
      <c r="B136" s="38" t="e">
        <f t="shared" si="12"/>
        <v>#N/A</v>
      </c>
      <c r="C136" s="39">
        <f t="shared" si="18"/>
        <v>1</v>
      </c>
      <c r="D136" s="40" t="e">
        <f t="shared" si="13"/>
        <v>#N/A</v>
      </c>
      <c r="E136" s="41" t="e">
        <f t="shared" si="19"/>
        <v>#N/A</v>
      </c>
    </row>
    <row r="137" spans="1:5" x14ac:dyDescent="0.25">
      <c r="A137" s="41" t="e">
        <f t="shared" si="17"/>
        <v>#N/A</v>
      </c>
      <c r="B137" s="38" t="e">
        <f t="shared" si="12"/>
        <v>#N/A</v>
      </c>
      <c r="C137" s="39">
        <f t="shared" si="18"/>
        <v>1</v>
      </c>
      <c r="D137" s="40" t="e">
        <f t="shared" si="13"/>
        <v>#N/A</v>
      </c>
      <c r="E137" s="41" t="e">
        <f t="shared" si="19"/>
        <v>#N/A</v>
      </c>
    </row>
    <row r="138" spans="1:5" x14ac:dyDescent="0.25">
      <c r="A138" s="41" t="e">
        <f t="shared" si="17"/>
        <v>#N/A</v>
      </c>
      <c r="B138" s="38" t="e">
        <f t="shared" si="12"/>
        <v>#N/A</v>
      </c>
      <c r="C138" s="39">
        <f t="shared" si="18"/>
        <v>1</v>
      </c>
      <c r="D138" s="40" t="e">
        <f t="shared" si="13"/>
        <v>#N/A</v>
      </c>
      <c r="E138" s="41" t="e">
        <f t="shared" si="19"/>
        <v>#N/A</v>
      </c>
    </row>
    <row r="139" spans="1:5" x14ac:dyDescent="0.25">
      <c r="A139" s="41" t="e">
        <f t="shared" si="17"/>
        <v>#N/A</v>
      </c>
      <c r="B139" s="38" t="e">
        <f t="shared" ref="B139:B202" si="20">VLOOKUP(T139,DELIV_CONV,2,FALSE)</f>
        <v>#N/A</v>
      </c>
      <c r="C139" s="39">
        <f t="shared" si="18"/>
        <v>1</v>
      </c>
      <c r="D139" s="40" t="e">
        <f t="shared" ref="D139:D202" si="21">Y139*B139*C139</f>
        <v>#N/A</v>
      </c>
      <c r="E139" s="41" t="e">
        <f t="shared" si="19"/>
        <v>#N/A</v>
      </c>
    </row>
    <row r="140" spans="1:5" x14ac:dyDescent="0.25">
      <c r="A140" s="41" t="e">
        <f t="shared" si="17"/>
        <v>#N/A</v>
      </c>
      <c r="B140" s="38" t="e">
        <f t="shared" si="20"/>
        <v>#N/A</v>
      </c>
      <c r="C140" s="39">
        <f t="shared" si="18"/>
        <v>1</v>
      </c>
      <c r="D140" s="40" t="e">
        <f t="shared" si="21"/>
        <v>#N/A</v>
      </c>
      <c r="E140" s="41" t="e">
        <f t="shared" si="19"/>
        <v>#N/A</v>
      </c>
    </row>
    <row r="141" spans="1:5" x14ac:dyDescent="0.25">
      <c r="A141" s="41" t="e">
        <f t="shared" si="17"/>
        <v>#N/A</v>
      </c>
      <c r="B141" s="38" t="e">
        <f t="shared" si="20"/>
        <v>#N/A</v>
      </c>
      <c r="C141" s="39">
        <f t="shared" si="18"/>
        <v>1</v>
      </c>
      <c r="D141" s="40" t="e">
        <f t="shared" si="21"/>
        <v>#N/A</v>
      </c>
      <c r="E141" s="41" t="e">
        <f t="shared" si="19"/>
        <v>#N/A</v>
      </c>
    </row>
    <row r="142" spans="1:5" x14ac:dyDescent="0.25">
      <c r="A142" s="41" t="e">
        <f t="shared" si="17"/>
        <v>#N/A</v>
      </c>
      <c r="B142" s="38" t="e">
        <f t="shared" si="20"/>
        <v>#N/A</v>
      </c>
      <c r="C142" s="39">
        <f t="shared" si="18"/>
        <v>1</v>
      </c>
      <c r="D142" s="40" t="e">
        <f t="shared" si="21"/>
        <v>#N/A</v>
      </c>
      <c r="E142" s="41" t="e">
        <f t="shared" si="19"/>
        <v>#N/A</v>
      </c>
    </row>
    <row r="143" spans="1:5" x14ac:dyDescent="0.25">
      <c r="A143" s="41" t="e">
        <f t="shared" si="17"/>
        <v>#N/A</v>
      </c>
      <c r="B143" s="38" t="e">
        <f t="shared" si="20"/>
        <v>#N/A</v>
      </c>
      <c r="C143" s="39">
        <f t="shared" si="18"/>
        <v>1</v>
      </c>
      <c r="D143" s="40" t="e">
        <f t="shared" si="21"/>
        <v>#N/A</v>
      </c>
      <c r="E143" s="41" t="e">
        <f t="shared" si="19"/>
        <v>#N/A</v>
      </c>
    </row>
    <row r="144" spans="1:5" x14ac:dyDescent="0.25">
      <c r="A144" s="41" t="e">
        <f t="shared" si="17"/>
        <v>#N/A</v>
      </c>
      <c r="B144" s="38" t="e">
        <f t="shared" si="20"/>
        <v>#N/A</v>
      </c>
      <c r="C144" s="39">
        <f t="shared" si="18"/>
        <v>1</v>
      </c>
      <c r="D144" s="40" t="e">
        <f t="shared" si="21"/>
        <v>#N/A</v>
      </c>
      <c r="E144" s="41" t="e">
        <f t="shared" si="19"/>
        <v>#N/A</v>
      </c>
    </row>
    <row r="145" spans="1:5" x14ac:dyDescent="0.25">
      <c r="A145" s="41" t="e">
        <f t="shared" si="17"/>
        <v>#N/A</v>
      </c>
      <c r="B145" s="38" t="e">
        <f t="shared" si="20"/>
        <v>#N/A</v>
      </c>
      <c r="C145" s="39">
        <f t="shared" si="18"/>
        <v>1</v>
      </c>
      <c r="D145" s="40" t="e">
        <f t="shared" si="21"/>
        <v>#N/A</v>
      </c>
      <c r="E145" s="41" t="e">
        <f t="shared" si="19"/>
        <v>#N/A</v>
      </c>
    </row>
    <row r="146" spans="1:5" x14ac:dyDescent="0.25">
      <c r="A146" s="41" t="e">
        <f t="shared" si="17"/>
        <v>#N/A</v>
      </c>
      <c r="B146" s="38" t="e">
        <f t="shared" si="20"/>
        <v>#N/A</v>
      </c>
      <c r="C146" s="39">
        <f t="shared" si="18"/>
        <v>1</v>
      </c>
      <c r="D146" s="40" t="e">
        <f t="shared" si="21"/>
        <v>#N/A</v>
      </c>
      <c r="E146" s="41" t="e">
        <f t="shared" si="19"/>
        <v>#N/A</v>
      </c>
    </row>
    <row r="147" spans="1:5" x14ac:dyDescent="0.25">
      <c r="A147" s="41" t="e">
        <f t="shared" si="17"/>
        <v>#N/A</v>
      </c>
      <c r="B147" s="38" t="e">
        <f t="shared" si="20"/>
        <v>#N/A</v>
      </c>
      <c r="C147" s="39">
        <f t="shared" si="18"/>
        <v>1</v>
      </c>
      <c r="D147" s="40" t="e">
        <f t="shared" si="21"/>
        <v>#N/A</v>
      </c>
      <c r="E147" s="41" t="e">
        <f t="shared" si="19"/>
        <v>#N/A</v>
      </c>
    </row>
    <row r="148" spans="1:5" x14ac:dyDescent="0.25">
      <c r="A148" s="41" t="e">
        <f t="shared" si="17"/>
        <v>#N/A</v>
      </c>
      <c r="B148" s="38" t="e">
        <f t="shared" si="20"/>
        <v>#N/A</v>
      </c>
      <c r="C148" s="39">
        <f t="shared" si="18"/>
        <v>1</v>
      </c>
      <c r="D148" s="40" t="e">
        <f t="shared" si="21"/>
        <v>#N/A</v>
      </c>
      <c r="E148" s="41" t="e">
        <f t="shared" si="19"/>
        <v>#N/A</v>
      </c>
    </row>
    <row r="149" spans="1:5" x14ac:dyDescent="0.25">
      <c r="A149" s="41" t="e">
        <f t="shared" si="17"/>
        <v>#N/A</v>
      </c>
      <c r="B149" s="38" t="e">
        <f t="shared" si="20"/>
        <v>#N/A</v>
      </c>
      <c r="C149" s="39">
        <f t="shared" si="18"/>
        <v>1</v>
      </c>
      <c r="D149" s="40" t="e">
        <f t="shared" si="21"/>
        <v>#N/A</v>
      </c>
      <c r="E149" s="41" t="e">
        <f t="shared" si="19"/>
        <v>#N/A</v>
      </c>
    </row>
    <row r="150" spans="1:5" x14ac:dyDescent="0.25">
      <c r="A150" s="41" t="e">
        <f t="shared" si="17"/>
        <v>#N/A</v>
      </c>
      <c r="B150" s="38" t="e">
        <f t="shared" si="20"/>
        <v>#N/A</v>
      </c>
      <c r="C150" s="39">
        <f t="shared" si="18"/>
        <v>1</v>
      </c>
      <c r="D150" s="40" t="e">
        <f t="shared" si="21"/>
        <v>#N/A</v>
      </c>
      <c r="E150" s="41" t="e">
        <f t="shared" si="19"/>
        <v>#N/A</v>
      </c>
    </row>
    <row r="151" spans="1:5" x14ac:dyDescent="0.25">
      <c r="A151" s="41" t="e">
        <f t="shared" si="17"/>
        <v>#N/A</v>
      </c>
      <c r="B151" s="38" t="e">
        <f t="shared" si="20"/>
        <v>#N/A</v>
      </c>
      <c r="C151" s="39">
        <f t="shared" si="18"/>
        <v>1</v>
      </c>
      <c r="D151" s="40" t="e">
        <f t="shared" si="21"/>
        <v>#N/A</v>
      </c>
      <c r="E151" s="41" t="e">
        <f t="shared" si="19"/>
        <v>#N/A</v>
      </c>
    </row>
    <row r="152" spans="1:5" x14ac:dyDescent="0.25">
      <c r="A152" s="41" t="e">
        <f t="shared" si="17"/>
        <v>#N/A</v>
      </c>
      <c r="B152" s="38" t="e">
        <f t="shared" si="20"/>
        <v>#N/A</v>
      </c>
      <c r="C152" s="39">
        <f t="shared" si="18"/>
        <v>1</v>
      </c>
      <c r="D152" s="40" t="e">
        <f t="shared" si="21"/>
        <v>#N/A</v>
      </c>
      <c r="E152" s="41" t="e">
        <f t="shared" si="19"/>
        <v>#N/A</v>
      </c>
    </row>
    <row r="153" spans="1:5" x14ac:dyDescent="0.25">
      <c r="A153" s="41" t="e">
        <f t="shared" si="17"/>
        <v>#N/A</v>
      </c>
      <c r="B153" s="38" t="e">
        <f t="shared" si="20"/>
        <v>#N/A</v>
      </c>
      <c r="C153" s="39">
        <f t="shared" si="18"/>
        <v>1</v>
      </c>
      <c r="D153" s="40" t="e">
        <f t="shared" si="21"/>
        <v>#N/A</v>
      </c>
      <c r="E153" s="41" t="e">
        <f t="shared" si="19"/>
        <v>#N/A</v>
      </c>
    </row>
    <row r="154" spans="1:5" x14ac:dyDescent="0.25">
      <c r="A154" s="41" t="e">
        <f t="shared" si="17"/>
        <v>#N/A</v>
      </c>
      <c r="B154" s="38" t="e">
        <f t="shared" si="20"/>
        <v>#N/A</v>
      </c>
      <c r="C154" s="39">
        <f t="shared" si="18"/>
        <v>1</v>
      </c>
      <c r="D154" s="40" t="e">
        <f t="shared" si="21"/>
        <v>#N/A</v>
      </c>
      <c r="E154" s="41" t="e">
        <f t="shared" si="19"/>
        <v>#N/A</v>
      </c>
    </row>
    <row r="155" spans="1:5" x14ac:dyDescent="0.25">
      <c r="A155" s="41" t="e">
        <f t="shared" si="17"/>
        <v>#N/A</v>
      </c>
      <c r="B155" s="38" t="e">
        <f t="shared" si="20"/>
        <v>#N/A</v>
      </c>
      <c r="C155" s="39">
        <f t="shared" si="18"/>
        <v>1</v>
      </c>
      <c r="D155" s="40" t="e">
        <f t="shared" si="21"/>
        <v>#N/A</v>
      </c>
      <c r="E155" s="41" t="e">
        <f t="shared" si="19"/>
        <v>#N/A</v>
      </c>
    </row>
    <row r="156" spans="1:5" x14ac:dyDescent="0.25">
      <c r="A156" s="41" t="e">
        <f t="shared" si="17"/>
        <v>#N/A</v>
      </c>
      <c r="B156" s="38" t="e">
        <f t="shared" si="20"/>
        <v>#N/A</v>
      </c>
      <c r="C156" s="39">
        <f t="shared" si="18"/>
        <v>1</v>
      </c>
      <c r="D156" s="40" t="e">
        <f t="shared" si="21"/>
        <v>#N/A</v>
      </c>
      <c r="E156" s="41" t="e">
        <f t="shared" si="19"/>
        <v>#N/A</v>
      </c>
    </row>
    <row r="157" spans="1:5" x14ac:dyDescent="0.25">
      <c r="A157" s="41" t="e">
        <f t="shared" si="17"/>
        <v>#N/A</v>
      </c>
      <c r="B157" s="38" t="e">
        <f t="shared" si="20"/>
        <v>#N/A</v>
      </c>
      <c r="C157" s="39">
        <f t="shared" si="18"/>
        <v>1</v>
      </c>
      <c r="D157" s="40" t="e">
        <f t="shared" si="21"/>
        <v>#N/A</v>
      </c>
      <c r="E157" s="41" t="e">
        <f t="shared" si="19"/>
        <v>#N/A</v>
      </c>
    </row>
    <row r="158" spans="1:5" x14ac:dyDescent="0.25">
      <c r="A158" s="41" t="e">
        <f t="shared" si="17"/>
        <v>#N/A</v>
      </c>
      <c r="B158" s="38" t="e">
        <f t="shared" si="20"/>
        <v>#N/A</v>
      </c>
      <c r="C158" s="39">
        <f t="shared" si="18"/>
        <v>1</v>
      </c>
      <c r="D158" s="40" t="e">
        <f t="shared" si="21"/>
        <v>#N/A</v>
      </c>
      <c r="E158" s="41" t="e">
        <f t="shared" si="19"/>
        <v>#N/A</v>
      </c>
    </row>
    <row r="159" spans="1:5" x14ac:dyDescent="0.25">
      <c r="A159" s="41" t="e">
        <f t="shared" si="17"/>
        <v>#N/A</v>
      </c>
      <c r="B159" s="38" t="e">
        <f t="shared" si="20"/>
        <v>#N/A</v>
      </c>
      <c r="C159" s="39">
        <f t="shared" si="18"/>
        <v>1</v>
      </c>
      <c r="D159" s="40" t="e">
        <f t="shared" si="21"/>
        <v>#N/A</v>
      </c>
      <c r="E159" s="41" t="e">
        <f t="shared" si="19"/>
        <v>#N/A</v>
      </c>
    </row>
    <row r="160" spans="1:5" x14ac:dyDescent="0.25">
      <c r="A160" s="41" t="e">
        <f t="shared" si="17"/>
        <v>#N/A</v>
      </c>
      <c r="B160" s="38" t="e">
        <f t="shared" si="20"/>
        <v>#N/A</v>
      </c>
      <c r="C160" s="39">
        <f t="shared" si="18"/>
        <v>1</v>
      </c>
      <c r="D160" s="40" t="e">
        <f t="shared" si="21"/>
        <v>#N/A</v>
      </c>
      <c r="E160" s="41" t="e">
        <f t="shared" si="19"/>
        <v>#N/A</v>
      </c>
    </row>
    <row r="161" spans="1:5" x14ac:dyDescent="0.25">
      <c r="A161" s="41" t="e">
        <f t="shared" si="17"/>
        <v>#N/A</v>
      </c>
      <c r="B161" s="38" t="e">
        <f t="shared" si="20"/>
        <v>#N/A</v>
      </c>
      <c r="C161" s="39">
        <f t="shared" si="18"/>
        <v>1</v>
      </c>
      <c r="D161" s="40" t="e">
        <f t="shared" si="21"/>
        <v>#N/A</v>
      </c>
      <c r="E161" s="41" t="e">
        <f t="shared" si="19"/>
        <v>#N/A</v>
      </c>
    </row>
    <row r="162" spans="1:5" x14ac:dyDescent="0.25">
      <c r="A162" s="41" t="e">
        <f t="shared" si="17"/>
        <v>#N/A</v>
      </c>
      <c r="B162" s="38" t="e">
        <f t="shared" si="20"/>
        <v>#N/A</v>
      </c>
      <c r="C162" s="39">
        <f t="shared" si="18"/>
        <v>1</v>
      </c>
      <c r="D162" s="40" t="e">
        <f t="shared" si="21"/>
        <v>#N/A</v>
      </c>
      <c r="E162" s="41" t="e">
        <f t="shared" si="19"/>
        <v>#N/A</v>
      </c>
    </row>
    <row r="163" spans="1:5" x14ac:dyDescent="0.25">
      <c r="A163" s="41" t="e">
        <f t="shared" si="17"/>
        <v>#N/A</v>
      </c>
      <c r="B163" s="38" t="e">
        <f t="shared" si="20"/>
        <v>#N/A</v>
      </c>
      <c r="C163" s="39">
        <f t="shared" si="18"/>
        <v>1</v>
      </c>
      <c r="D163" s="40" t="e">
        <f t="shared" si="21"/>
        <v>#N/A</v>
      </c>
      <c r="E163" s="41" t="e">
        <f t="shared" si="19"/>
        <v>#N/A</v>
      </c>
    </row>
    <row r="164" spans="1:5" x14ac:dyDescent="0.25">
      <c r="A164" s="41" t="e">
        <f t="shared" si="17"/>
        <v>#N/A</v>
      </c>
      <c r="B164" s="38" t="e">
        <f t="shared" si="20"/>
        <v>#N/A</v>
      </c>
      <c r="C164" s="39">
        <f t="shared" si="18"/>
        <v>1</v>
      </c>
      <c r="D164" s="40" t="e">
        <f t="shared" si="21"/>
        <v>#N/A</v>
      </c>
      <c r="E164" s="41" t="e">
        <f t="shared" si="19"/>
        <v>#N/A</v>
      </c>
    </row>
    <row r="165" spans="1:5" x14ac:dyDescent="0.25">
      <c r="A165" s="41" t="e">
        <f t="shared" si="17"/>
        <v>#N/A</v>
      </c>
      <c r="B165" s="38" t="e">
        <f t="shared" si="20"/>
        <v>#N/A</v>
      </c>
      <c r="C165" s="39">
        <f t="shared" si="18"/>
        <v>1</v>
      </c>
      <c r="D165" s="40" t="e">
        <f t="shared" si="21"/>
        <v>#N/A</v>
      </c>
      <c r="E165" s="41" t="e">
        <f t="shared" si="19"/>
        <v>#N/A</v>
      </c>
    </row>
    <row r="166" spans="1:5" x14ac:dyDescent="0.25">
      <c r="A166" s="41" t="e">
        <f t="shared" si="17"/>
        <v>#N/A</v>
      </c>
      <c r="B166" s="38" t="e">
        <f t="shared" si="20"/>
        <v>#N/A</v>
      </c>
      <c r="C166" s="39">
        <f t="shared" si="18"/>
        <v>1</v>
      </c>
      <c r="D166" s="40" t="e">
        <f t="shared" si="21"/>
        <v>#N/A</v>
      </c>
      <c r="E166" s="41" t="e">
        <f t="shared" si="19"/>
        <v>#N/A</v>
      </c>
    </row>
    <row r="167" spans="1:5" x14ac:dyDescent="0.25">
      <c r="A167" s="41" t="e">
        <f t="shared" si="17"/>
        <v>#N/A</v>
      </c>
      <c r="B167" s="38" t="e">
        <f t="shared" si="20"/>
        <v>#N/A</v>
      </c>
      <c r="C167" s="39">
        <f t="shared" si="18"/>
        <v>1</v>
      </c>
      <c r="D167" s="40" t="e">
        <f t="shared" si="21"/>
        <v>#N/A</v>
      </c>
      <c r="E167" s="41" t="e">
        <f t="shared" si="19"/>
        <v>#N/A</v>
      </c>
    </row>
    <row r="168" spans="1:5" x14ac:dyDescent="0.25">
      <c r="A168" s="41" t="e">
        <f t="shared" si="17"/>
        <v>#N/A</v>
      </c>
      <c r="B168" s="38" t="e">
        <f t="shared" si="20"/>
        <v>#N/A</v>
      </c>
      <c r="C168" s="39">
        <f t="shared" si="18"/>
        <v>1</v>
      </c>
      <c r="D168" s="40" t="e">
        <f t="shared" si="21"/>
        <v>#N/A</v>
      </c>
      <c r="E168" s="41" t="e">
        <f t="shared" si="19"/>
        <v>#N/A</v>
      </c>
    </row>
    <row r="169" spans="1:5" x14ac:dyDescent="0.25">
      <c r="A169" s="41" t="e">
        <f t="shared" si="17"/>
        <v>#N/A</v>
      </c>
      <c r="B169" s="38" t="e">
        <f t="shared" si="20"/>
        <v>#N/A</v>
      </c>
      <c r="C169" s="39">
        <f t="shared" si="18"/>
        <v>1</v>
      </c>
      <c r="D169" s="40" t="e">
        <f t="shared" si="21"/>
        <v>#N/A</v>
      </c>
      <c r="E169" s="41" t="e">
        <f t="shared" si="19"/>
        <v>#N/A</v>
      </c>
    </row>
    <row r="170" spans="1:5" x14ac:dyDescent="0.25">
      <c r="A170" s="41" t="e">
        <f t="shared" si="17"/>
        <v>#N/A</v>
      </c>
      <c r="B170" s="38" t="e">
        <f t="shared" si="20"/>
        <v>#N/A</v>
      </c>
      <c r="C170" s="39">
        <f t="shared" si="18"/>
        <v>1</v>
      </c>
      <c r="D170" s="40" t="e">
        <f t="shared" si="21"/>
        <v>#N/A</v>
      </c>
      <c r="E170" s="41" t="e">
        <f t="shared" si="19"/>
        <v>#N/A</v>
      </c>
    </row>
    <row r="171" spans="1:5" x14ac:dyDescent="0.25">
      <c r="A171" s="41" t="e">
        <f t="shared" si="17"/>
        <v>#N/A</v>
      </c>
      <c r="B171" s="38" t="e">
        <f t="shared" si="20"/>
        <v>#N/A</v>
      </c>
      <c r="C171" s="39">
        <f t="shared" si="18"/>
        <v>1</v>
      </c>
      <c r="D171" s="40" t="e">
        <f t="shared" si="21"/>
        <v>#N/A</v>
      </c>
      <c r="E171" s="41" t="e">
        <f t="shared" si="19"/>
        <v>#N/A</v>
      </c>
    </row>
    <row r="172" spans="1:5" x14ac:dyDescent="0.25">
      <c r="A172" s="41" t="e">
        <f t="shared" si="17"/>
        <v>#N/A</v>
      </c>
      <c r="B172" s="38" t="e">
        <f t="shared" si="20"/>
        <v>#N/A</v>
      </c>
      <c r="C172" s="39">
        <f t="shared" si="18"/>
        <v>1</v>
      </c>
      <c r="D172" s="40" t="e">
        <f t="shared" si="21"/>
        <v>#N/A</v>
      </c>
      <c r="E172" s="41" t="e">
        <f t="shared" si="19"/>
        <v>#N/A</v>
      </c>
    </row>
    <row r="173" spans="1:5" x14ac:dyDescent="0.25">
      <c r="A173" s="41" t="e">
        <f t="shared" si="17"/>
        <v>#N/A</v>
      </c>
      <c r="B173" s="38" t="e">
        <f t="shared" si="20"/>
        <v>#N/A</v>
      </c>
      <c r="C173" s="39">
        <f t="shared" si="18"/>
        <v>1</v>
      </c>
      <c r="D173" s="40" t="e">
        <f t="shared" si="21"/>
        <v>#N/A</v>
      </c>
      <c r="E173" s="41" t="e">
        <f t="shared" si="19"/>
        <v>#N/A</v>
      </c>
    </row>
    <row r="174" spans="1:5" x14ac:dyDescent="0.25">
      <c r="A174" s="41" t="e">
        <f t="shared" si="17"/>
        <v>#N/A</v>
      </c>
      <c r="B174" s="38" t="e">
        <f t="shared" si="20"/>
        <v>#N/A</v>
      </c>
      <c r="C174" s="39">
        <f t="shared" si="18"/>
        <v>1</v>
      </c>
      <c r="D174" s="40" t="e">
        <f t="shared" si="21"/>
        <v>#N/A</v>
      </c>
      <c r="E174" s="41" t="e">
        <f t="shared" si="19"/>
        <v>#N/A</v>
      </c>
    </row>
    <row r="175" spans="1:5" x14ac:dyDescent="0.25">
      <c r="A175" s="41" t="e">
        <f t="shared" si="17"/>
        <v>#N/A</v>
      </c>
      <c r="B175" s="38" t="e">
        <f t="shared" si="20"/>
        <v>#N/A</v>
      </c>
      <c r="C175" s="39">
        <f t="shared" si="18"/>
        <v>1</v>
      </c>
      <c r="D175" s="40" t="e">
        <f t="shared" si="21"/>
        <v>#N/A</v>
      </c>
      <c r="E175" s="41" t="e">
        <f t="shared" si="19"/>
        <v>#N/A</v>
      </c>
    </row>
    <row r="176" spans="1:5" x14ac:dyDescent="0.25">
      <c r="A176" s="41" t="e">
        <f t="shared" si="17"/>
        <v>#N/A</v>
      </c>
      <c r="B176" s="38" t="e">
        <f t="shared" si="20"/>
        <v>#N/A</v>
      </c>
      <c r="C176" s="39">
        <f t="shared" si="18"/>
        <v>1</v>
      </c>
      <c r="D176" s="40" t="e">
        <f t="shared" si="21"/>
        <v>#N/A</v>
      </c>
      <c r="E176" s="41" t="e">
        <f t="shared" si="19"/>
        <v>#N/A</v>
      </c>
    </row>
    <row r="177" spans="1:5" x14ac:dyDescent="0.25">
      <c r="A177" s="41" t="e">
        <f t="shared" si="17"/>
        <v>#N/A</v>
      </c>
      <c r="B177" s="38" t="e">
        <f t="shared" si="20"/>
        <v>#N/A</v>
      </c>
      <c r="C177" s="39">
        <f t="shared" si="18"/>
        <v>1</v>
      </c>
      <c r="D177" s="40" t="e">
        <f t="shared" si="21"/>
        <v>#N/A</v>
      </c>
      <c r="E177" s="41" t="e">
        <f t="shared" si="19"/>
        <v>#N/A</v>
      </c>
    </row>
    <row r="178" spans="1:5" x14ac:dyDescent="0.25">
      <c r="A178" s="41" t="e">
        <f t="shared" si="17"/>
        <v>#N/A</v>
      </c>
      <c r="B178" s="38" t="e">
        <f t="shared" si="20"/>
        <v>#N/A</v>
      </c>
      <c r="C178" s="39">
        <f t="shared" si="18"/>
        <v>1</v>
      </c>
      <c r="D178" s="40" t="e">
        <f t="shared" si="21"/>
        <v>#N/A</v>
      </c>
      <c r="E178" s="41" t="e">
        <f t="shared" si="19"/>
        <v>#N/A</v>
      </c>
    </row>
    <row r="179" spans="1:5" x14ac:dyDescent="0.25">
      <c r="A179" s="41" t="e">
        <f t="shared" si="17"/>
        <v>#N/A</v>
      </c>
      <c r="B179" s="38" t="e">
        <f t="shared" si="20"/>
        <v>#N/A</v>
      </c>
      <c r="C179" s="39">
        <f t="shared" si="18"/>
        <v>1</v>
      </c>
      <c r="D179" s="40" t="e">
        <f t="shared" si="21"/>
        <v>#N/A</v>
      </c>
      <c r="E179" s="41" t="e">
        <f t="shared" si="19"/>
        <v>#N/A</v>
      </c>
    </row>
    <row r="180" spans="1:5" x14ac:dyDescent="0.25">
      <c r="A180" s="41" t="e">
        <f t="shared" si="17"/>
        <v>#N/A</v>
      </c>
      <c r="B180" s="38" t="e">
        <f t="shared" si="20"/>
        <v>#N/A</v>
      </c>
      <c r="C180" s="39">
        <f t="shared" si="18"/>
        <v>1</v>
      </c>
      <c r="D180" s="40" t="e">
        <f t="shared" si="21"/>
        <v>#N/A</v>
      </c>
      <c r="E180" s="41" t="e">
        <f t="shared" si="19"/>
        <v>#N/A</v>
      </c>
    </row>
    <row r="181" spans="1:5" x14ac:dyDescent="0.25">
      <c r="A181" s="41" t="e">
        <f t="shared" si="17"/>
        <v>#N/A</v>
      </c>
      <c r="B181" s="38" t="e">
        <f t="shared" si="20"/>
        <v>#N/A</v>
      </c>
      <c r="C181" s="39">
        <f t="shared" si="18"/>
        <v>1</v>
      </c>
      <c r="D181" s="40" t="e">
        <f t="shared" si="21"/>
        <v>#N/A</v>
      </c>
      <c r="E181" s="41" t="e">
        <f t="shared" si="19"/>
        <v>#N/A</v>
      </c>
    </row>
    <row r="182" spans="1:5" x14ac:dyDescent="0.25">
      <c r="A182" s="41" t="e">
        <f t="shared" si="17"/>
        <v>#N/A</v>
      </c>
      <c r="B182" s="38" t="e">
        <f t="shared" si="20"/>
        <v>#N/A</v>
      </c>
      <c r="C182" s="39">
        <f t="shared" si="18"/>
        <v>1</v>
      </c>
      <c r="D182" s="40" t="e">
        <f t="shared" si="21"/>
        <v>#N/A</v>
      </c>
      <c r="E182" s="41" t="e">
        <f t="shared" si="19"/>
        <v>#N/A</v>
      </c>
    </row>
    <row r="183" spans="1:5" x14ac:dyDescent="0.25">
      <c r="A183" s="41" t="e">
        <f t="shared" ref="A183:A246" si="22">VLOOKUP(I183,DDEPM_USERS,2,FALSE)</f>
        <v>#N/A</v>
      </c>
      <c r="B183" s="38" t="e">
        <f t="shared" si="20"/>
        <v>#N/A</v>
      </c>
      <c r="C183" s="39">
        <f t="shared" ref="C183:C246" si="23">S183-R183+1</f>
        <v>1</v>
      </c>
      <c r="D183" s="40" t="e">
        <f t="shared" si="21"/>
        <v>#N/A</v>
      </c>
      <c r="E183" s="41" t="e">
        <f t="shared" ref="E183:E246" si="24">D183*Z183</f>
        <v>#N/A</v>
      </c>
    </row>
    <row r="184" spans="1:5" x14ac:dyDescent="0.25">
      <c r="A184" s="41" t="e">
        <f t="shared" si="22"/>
        <v>#N/A</v>
      </c>
      <c r="B184" s="38" t="e">
        <f t="shared" si="20"/>
        <v>#N/A</v>
      </c>
      <c r="C184" s="39">
        <f t="shared" si="23"/>
        <v>1</v>
      </c>
      <c r="D184" s="40" t="e">
        <f t="shared" si="21"/>
        <v>#N/A</v>
      </c>
      <c r="E184" s="41" t="e">
        <f t="shared" si="24"/>
        <v>#N/A</v>
      </c>
    </row>
    <row r="185" spans="1:5" x14ac:dyDescent="0.25">
      <c r="A185" s="41" t="e">
        <f t="shared" si="22"/>
        <v>#N/A</v>
      </c>
      <c r="B185" s="38" t="e">
        <f t="shared" si="20"/>
        <v>#N/A</v>
      </c>
      <c r="C185" s="39">
        <f t="shared" si="23"/>
        <v>1</v>
      </c>
      <c r="D185" s="40" t="e">
        <f t="shared" si="21"/>
        <v>#N/A</v>
      </c>
      <c r="E185" s="41" t="e">
        <f t="shared" si="24"/>
        <v>#N/A</v>
      </c>
    </row>
    <row r="186" spans="1:5" x14ac:dyDescent="0.25">
      <c r="A186" s="41" t="e">
        <f t="shared" si="22"/>
        <v>#N/A</v>
      </c>
      <c r="B186" s="38" t="e">
        <f t="shared" si="20"/>
        <v>#N/A</v>
      </c>
      <c r="C186" s="39">
        <f t="shared" si="23"/>
        <v>1</v>
      </c>
      <c r="D186" s="40" t="e">
        <f t="shared" si="21"/>
        <v>#N/A</v>
      </c>
      <c r="E186" s="41" t="e">
        <f t="shared" si="24"/>
        <v>#N/A</v>
      </c>
    </row>
    <row r="187" spans="1:5" x14ac:dyDescent="0.25">
      <c r="A187" s="41" t="e">
        <f t="shared" si="22"/>
        <v>#N/A</v>
      </c>
      <c r="B187" s="38" t="e">
        <f t="shared" si="20"/>
        <v>#N/A</v>
      </c>
      <c r="C187" s="39">
        <f t="shared" si="23"/>
        <v>1</v>
      </c>
      <c r="D187" s="40" t="e">
        <f t="shared" si="21"/>
        <v>#N/A</v>
      </c>
      <c r="E187" s="41" t="e">
        <f t="shared" si="24"/>
        <v>#N/A</v>
      </c>
    </row>
    <row r="188" spans="1:5" x14ac:dyDescent="0.25">
      <c r="A188" s="41" t="e">
        <f t="shared" si="22"/>
        <v>#N/A</v>
      </c>
      <c r="B188" s="38" t="e">
        <f t="shared" si="20"/>
        <v>#N/A</v>
      </c>
      <c r="C188" s="39">
        <f t="shared" si="23"/>
        <v>1</v>
      </c>
      <c r="D188" s="40" t="e">
        <f t="shared" si="21"/>
        <v>#N/A</v>
      </c>
      <c r="E188" s="41" t="e">
        <f t="shared" si="24"/>
        <v>#N/A</v>
      </c>
    </row>
    <row r="189" spans="1:5" x14ac:dyDescent="0.25">
      <c r="A189" s="41" t="e">
        <f t="shared" si="22"/>
        <v>#N/A</v>
      </c>
      <c r="B189" s="38" t="e">
        <f t="shared" si="20"/>
        <v>#N/A</v>
      </c>
      <c r="C189" s="39">
        <f t="shared" si="23"/>
        <v>1</v>
      </c>
      <c r="D189" s="40" t="e">
        <f t="shared" si="21"/>
        <v>#N/A</v>
      </c>
      <c r="E189" s="41" t="e">
        <f t="shared" si="24"/>
        <v>#N/A</v>
      </c>
    </row>
    <row r="190" spans="1:5" x14ac:dyDescent="0.25">
      <c r="A190" s="41" t="e">
        <f t="shared" si="22"/>
        <v>#N/A</v>
      </c>
      <c r="B190" s="38" t="e">
        <f t="shared" si="20"/>
        <v>#N/A</v>
      </c>
      <c r="C190" s="39">
        <f t="shared" si="23"/>
        <v>1</v>
      </c>
      <c r="D190" s="40" t="e">
        <f t="shared" si="21"/>
        <v>#N/A</v>
      </c>
      <c r="E190" s="41" t="e">
        <f t="shared" si="24"/>
        <v>#N/A</v>
      </c>
    </row>
    <row r="191" spans="1:5" x14ac:dyDescent="0.25">
      <c r="A191" s="41" t="e">
        <f t="shared" si="22"/>
        <v>#N/A</v>
      </c>
      <c r="B191" s="38" t="e">
        <f t="shared" si="20"/>
        <v>#N/A</v>
      </c>
      <c r="C191" s="39">
        <f t="shared" si="23"/>
        <v>1</v>
      </c>
      <c r="D191" s="40" t="e">
        <f t="shared" si="21"/>
        <v>#N/A</v>
      </c>
      <c r="E191" s="41" t="e">
        <f t="shared" si="24"/>
        <v>#N/A</v>
      </c>
    </row>
    <row r="192" spans="1:5" x14ac:dyDescent="0.25">
      <c r="A192" s="41" t="e">
        <f t="shared" si="22"/>
        <v>#N/A</v>
      </c>
      <c r="B192" s="38" t="e">
        <f t="shared" si="20"/>
        <v>#N/A</v>
      </c>
      <c r="C192" s="39">
        <f t="shared" si="23"/>
        <v>1</v>
      </c>
      <c r="D192" s="40" t="e">
        <f t="shared" si="21"/>
        <v>#N/A</v>
      </c>
      <c r="E192" s="41" t="e">
        <f t="shared" si="24"/>
        <v>#N/A</v>
      </c>
    </row>
    <row r="193" spans="1:5" x14ac:dyDescent="0.25">
      <c r="A193" s="41" t="e">
        <f t="shared" si="22"/>
        <v>#N/A</v>
      </c>
      <c r="B193" s="38" t="e">
        <f t="shared" si="20"/>
        <v>#N/A</v>
      </c>
      <c r="C193" s="39">
        <f t="shared" si="23"/>
        <v>1</v>
      </c>
      <c r="D193" s="40" t="e">
        <f t="shared" si="21"/>
        <v>#N/A</v>
      </c>
      <c r="E193" s="41" t="e">
        <f t="shared" si="24"/>
        <v>#N/A</v>
      </c>
    </row>
    <row r="194" spans="1:5" x14ac:dyDescent="0.25">
      <c r="A194" s="41" t="e">
        <f t="shared" si="22"/>
        <v>#N/A</v>
      </c>
      <c r="B194" s="38" t="e">
        <f t="shared" si="20"/>
        <v>#N/A</v>
      </c>
      <c r="C194" s="39">
        <f t="shared" si="23"/>
        <v>1</v>
      </c>
      <c r="D194" s="40" t="e">
        <f t="shared" si="21"/>
        <v>#N/A</v>
      </c>
      <c r="E194" s="41" t="e">
        <f t="shared" si="24"/>
        <v>#N/A</v>
      </c>
    </row>
    <row r="195" spans="1:5" x14ac:dyDescent="0.25">
      <c r="A195" s="41" t="e">
        <f t="shared" si="22"/>
        <v>#N/A</v>
      </c>
      <c r="B195" s="38" t="e">
        <f t="shared" si="20"/>
        <v>#N/A</v>
      </c>
      <c r="C195" s="39">
        <f t="shared" si="23"/>
        <v>1</v>
      </c>
      <c r="D195" s="40" t="e">
        <f t="shared" si="21"/>
        <v>#N/A</v>
      </c>
      <c r="E195" s="41" t="e">
        <f t="shared" si="24"/>
        <v>#N/A</v>
      </c>
    </row>
    <row r="196" spans="1:5" x14ac:dyDescent="0.25">
      <c r="A196" s="41" t="e">
        <f t="shared" si="22"/>
        <v>#N/A</v>
      </c>
      <c r="B196" s="38" t="e">
        <f t="shared" si="20"/>
        <v>#N/A</v>
      </c>
      <c r="C196" s="39">
        <f t="shared" si="23"/>
        <v>1</v>
      </c>
      <c r="D196" s="40" t="e">
        <f t="shared" si="21"/>
        <v>#N/A</v>
      </c>
      <c r="E196" s="41" t="e">
        <f t="shared" si="24"/>
        <v>#N/A</v>
      </c>
    </row>
    <row r="197" spans="1:5" x14ac:dyDescent="0.25">
      <c r="A197" s="41" t="e">
        <f t="shared" si="22"/>
        <v>#N/A</v>
      </c>
      <c r="B197" s="38" t="e">
        <f t="shared" si="20"/>
        <v>#N/A</v>
      </c>
      <c r="C197" s="39">
        <f t="shared" si="23"/>
        <v>1</v>
      </c>
      <c r="D197" s="40" t="e">
        <f t="shared" si="21"/>
        <v>#N/A</v>
      </c>
      <c r="E197" s="41" t="e">
        <f t="shared" si="24"/>
        <v>#N/A</v>
      </c>
    </row>
    <row r="198" spans="1:5" x14ac:dyDescent="0.25">
      <c r="A198" s="41" t="e">
        <f t="shared" si="22"/>
        <v>#N/A</v>
      </c>
      <c r="B198" s="38" t="e">
        <f t="shared" si="20"/>
        <v>#N/A</v>
      </c>
      <c r="C198" s="39">
        <f t="shared" si="23"/>
        <v>1</v>
      </c>
      <c r="D198" s="40" t="e">
        <f t="shared" si="21"/>
        <v>#N/A</v>
      </c>
      <c r="E198" s="41" t="e">
        <f t="shared" si="24"/>
        <v>#N/A</v>
      </c>
    </row>
    <row r="199" spans="1:5" x14ac:dyDescent="0.25">
      <c r="A199" s="41" t="e">
        <f t="shared" si="22"/>
        <v>#N/A</v>
      </c>
      <c r="B199" s="38" t="e">
        <f t="shared" si="20"/>
        <v>#N/A</v>
      </c>
      <c r="C199" s="39">
        <f t="shared" si="23"/>
        <v>1</v>
      </c>
      <c r="D199" s="40" t="e">
        <f t="shared" si="21"/>
        <v>#N/A</v>
      </c>
      <c r="E199" s="41" t="e">
        <f t="shared" si="24"/>
        <v>#N/A</v>
      </c>
    </row>
    <row r="200" spans="1:5" x14ac:dyDescent="0.25">
      <c r="A200" s="41" t="e">
        <f t="shared" si="22"/>
        <v>#N/A</v>
      </c>
      <c r="B200" s="38" t="e">
        <f t="shared" si="20"/>
        <v>#N/A</v>
      </c>
      <c r="C200" s="39">
        <f t="shared" si="23"/>
        <v>1</v>
      </c>
      <c r="D200" s="40" t="e">
        <f t="shared" si="21"/>
        <v>#N/A</v>
      </c>
      <c r="E200" s="41" t="e">
        <f t="shared" si="24"/>
        <v>#N/A</v>
      </c>
    </row>
    <row r="201" spans="1:5" x14ac:dyDescent="0.25">
      <c r="A201" s="41" t="e">
        <f t="shared" si="22"/>
        <v>#N/A</v>
      </c>
      <c r="B201" s="38" t="e">
        <f t="shared" si="20"/>
        <v>#N/A</v>
      </c>
      <c r="C201" s="39">
        <f t="shared" si="23"/>
        <v>1</v>
      </c>
      <c r="D201" s="40" t="e">
        <f t="shared" si="21"/>
        <v>#N/A</v>
      </c>
      <c r="E201" s="41" t="e">
        <f t="shared" si="24"/>
        <v>#N/A</v>
      </c>
    </row>
    <row r="202" spans="1:5" x14ac:dyDescent="0.25">
      <c r="A202" s="41" t="e">
        <f t="shared" si="22"/>
        <v>#N/A</v>
      </c>
      <c r="B202" s="38" t="e">
        <f t="shared" si="20"/>
        <v>#N/A</v>
      </c>
      <c r="C202" s="39">
        <f t="shared" si="23"/>
        <v>1</v>
      </c>
      <c r="D202" s="40" t="e">
        <f t="shared" si="21"/>
        <v>#N/A</v>
      </c>
      <c r="E202" s="41" t="e">
        <f t="shared" si="24"/>
        <v>#N/A</v>
      </c>
    </row>
    <row r="203" spans="1:5" x14ac:dyDescent="0.25">
      <c r="A203" s="41" t="e">
        <f t="shared" si="22"/>
        <v>#N/A</v>
      </c>
      <c r="B203" s="38" t="e">
        <f t="shared" ref="B203:B266" si="25">VLOOKUP(T203,DELIV_CONV,2,FALSE)</f>
        <v>#N/A</v>
      </c>
      <c r="C203" s="39">
        <f t="shared" si="23"/>
        <v>1</v>
      </c>
      <c r="D203" s="40" t="e">
        <f t="shared" ref="D203:D266" si="26">Y203*B203*C203</f>
        <v>#N/A</v>
      </c>
      <c r="E203" s="41" t="e">
        <f t="shared" si="24"/>
        <v>#N/A</v>
      </c>
    </row>
    <row r="204" spans="1:5" x14ac:dyDescent="0.25">
      <c r="A204" s="41" t="e">
        <f t="shared" si="22"/>
        <v>#N/A</v>
      </c>
      <c r="B204" s="38" t="e">
        <f t="shared" si="25"/>
        <v>#N/A</v>
      </c>
      <c r="C204" s="39">
        <f t="shared" si="23"/>
        <v>1</v>
      </c>
      <c r="D204" s="40" t="e">
        <f t="shared" si="26"/>
        <v>#N/A</v>
      </c>
      <c r="E204" s="41" t="e">
        <f t="shared" si="24"/>
        <v>#N/A</v>
      </c>
    </row>
    <row r="205" spans="1:5" x14ac:dyDescent="0.25">
      <c r="A205" s="41" t="e">
        <f t="shared" si="22"/>
        <v>#N/A</v>
      </c>
      <c r="B205" s="38" t="e">
        <f t="shared" si="25"/>
        <v>#N/A</v>
      </c>
      <c r="C205" s="39">
        <f t="shared" si="23"/>
        <v>1</v>
      </c>
      <c r="D205" s="40" t="e">
        <f t="shared" si="26"/>
        <v>#N/A</v>
      </c>
      <c r="E205" s="41" t="e">
        <f t="shared" si="24"/>
        <v>#N/A</v>
      </c>
    </row>
    <row r="206" spans="1:5" x14ac:dyDescent="0.25">
      <c r="A206" s="41" t="e">
        <f t="shared" si="22"/>
        <v>#N/A</v>
      </c>
      <c r="B206" s="38" t="e">
        <f t="shared" si="25"/>
        <v>#N/A</v>
      </c>
      <c r="C206" s="39">
        <f t="shared" si="23"/>
        <v>1</v>
      </c>
      <c r="D206" s="40" t="e">
        <f t="shared" si="26"/>
        <v>#N/A</v>
      </c>
      <c r="E206" s="41" t="e">
        <f t="shared" si="24"/>
        <v>#N/A</v>
      </c>
    </row>
    <row r="207" spans="1:5" x14ac:dyDescent="0.25">
      <c r="A207" s="41" t="e">
        <f t="shared" si="22"/>
        <v>#N/A</v>
      </c>
      <c r="B207" s="38" t="e">
        <f t="shared" si="25"/>
        <v>#N/A</v>
      </c>
      <c r="C207" s="39">
        <f t="shared" si="23"/>
        <v>1</v>
      </c>
      <c r="D207" s="40" t="e">
        <f t="shared" si="26"/>
        <v>#N/A</v>
      </c>
      <c r="E207" s="41" t="e">
        <f t="shared" si="24"/>
        <v>#N/A</v>
      </c>
    </row>
    <row r="208" spans="1:5" x14ac:dyDescent="0.25">
      <c r="A208" s="41" t="e">
        <f t="shared" si="22"/>
        <v>#N/A</v>
      </c>
      <c r="B208" s="38" t="e">
        <f t="shared" si="25"/>
        <v>#N/A</v>
      </c>
      <c r="C208" s="39">
        <f t="shared" si="23"/>
        <v>1</v>
      </c>
      <c r="D208" s="40" t="e">
        <f t="shared" si="26"/>
        <v>#N/A</v>
      </c>
      <c r="E208" s="41" t="e">
        <f t="shared" si="24"/>
        <v>#N/A</v>
      </c>
    </row>
    <row r="209" spans="1:5" x14ac:dyDescent="0.25">
      <c r="A209" s="41" t="e">
        <f t="shared" si="22"/>
        <v>#N/A</v>
      </c>
      <c r="B209" s="38" t="e">
        <f t="shared" si="25"/>
        <v>#N/A</v>
      </c>
      <c r="C209" s="39">
        <f t="shared" si="23"/>
        <v>1</v>
      </c>
      <c r="D209" s="40" t="e">
        <f t="shared" si="26"/>
        <v>#N/A</v>
      </c>
      <c r="E209" s="41" t="e">
        <f t="shared" si="24"/>
        <v>#N/A</v>
      </c>
    </row>
    <row r="210" spans="1:5" x14ac:dyDescent="0.25">
      <c r="A210" s="41" t="e">
        <f t="shared" si="22"/>
        <v>#N/A</v>
      </c>
      <c r="B210" s="38" t="e">
        <f t="shared" si="25"/>
        <v>#N/A</v>
      </c>
      <c r="C210" s="39">
        <f t="shared" si="23"/>
        <v>1</v>
      </c>
      <c r="D210" s="40" t="e">
        <f t="shared" si="26"/>
        <v>#N/A</v>
      </c>
      <c r="E210" s="41" t="e">
        <f t="shared" si="24"/>
        <v>#N/A</v>
      </c>
    </row>
    <row r="211" spans="1:5" x14ac:dyDescent="0.25">
      <c r="A211" s="41" t="e">
        <f t="shared" si="22"/>
        <v>#N/A</v>
      </c>
      <c r="B211" s="38" t="e">
        <f t="shared" si="25"/>
        <v>#N/A</v>
      </c>
      <c r="C211" s="39">
        <f t="shared" si="23"/>
        <v>1</v>
      </c>
      <c r="D211" s="40" t="e">
        <f t="shared" si="26"/>
        <v>#N/A</v>
      </c>
      <c r="E211" s="41" t="e">
        <f t="shared" si="24"/>
        <v>#N/A</v>
      </c>
    </row>
    <row r="212" spans="1:5" x14ac:dyDescent="0.25">
      <c r="A212" s="41" t="e">
        <f t="shared" si="22"/>
        <v>#N/A</v>
      </c>
      <c r="B212" s="38" t="e">
        <f t="shared" si="25"/>
        <v>#N/A</v>
      </c>
      <c r="C212" s="39">
        <f t="shared" si="23"/>
        <v>1</v>
      </c>
      <c r="D212" s="40" t="e">
        <f t="shared" si="26"/>
        <v>#N/A</v>
      </c>
      <c r="E212" s="41" t="e">
        <f t="shared" si="24"/>
        <v>#N/A</v>
      </c>
    </row>
    <row r="213" spans="1:5" x14ac:dyDescent="0.25">
      <c r="A213" s="41" t="e">
        <f t="shared" si="22"/>
        <v>#N/A</v>
      </c>
      <c r="B213" s="38" t="e">
        <f t="shared" si="25"/>
        <v>#N/A</v>
      </c>
      <c r="C213" s="39">
        <f t="shared" si="23"/>
        <v>1</v>
      </c>
      <c r="D213" s="40" t="e">
        <f t="shared" si="26"/>
        <v>#N/A</v>
      </c>
      <c r="E213" s="41" t="e">
        <f t="shared" si="24"/>
        <v>#N/A</v>
      </c>
    </row>
    <row r="214" spans="1:5" x14ac:dyDescent="0.25">
      <c r="A214" s="41" t="e">
        <f t="shared" si="22"/>
        <v>#N/A</v>
      </c>
      <c r="B214" s="38" t="e">
        <f t="shared" si="25"/>
        <v>#N/A</v>
      </c>
      <c r="C214" s="39">
        <f t="shared" si="23"/>
        <v>1</v>
      </c>
      <c r="D214" s="40" t="e">
        <f t="shared" si="26"/>
        <v>#N/A</v>
      </c>
      <c r="E214" s="41" t="e">
        <f t="shared" si="24"/>
        <v>#N/A</v>
      </c>
    </row>
    <row r="215" spans="1:5" x14ac:dyDescent="0.25">
      <c r="A215" s="41" t="e">
        <f t="shared" si="22"/>
        <v>#N/A</v>
      </c>
      <c r="B215" s="38" t="e">
        <f t="shared" si="25"/>
        <v>#N/A</v>
      </c>
      <c r="C215" s="39">
        <f t="shared" si="23"/>
        <v>1</v>
      </c>
      <c r="D215" s="40" t="e">
        <f t="shared" si="26"/>
        <v>#N/A</v>
      </c>
      <c r="E215" s="41" t="e">
        <f t="shared" si="24"/>
        <v>#N/A</v>
      </c>
    </row>
    <row r="216" spans="1:5" x14ac:dyDescent="0.25">
      <c r="A216" s="41" t="e">
        <f t="shared" si="22"/>
        <v>#N/A</v>
      </c>
      <c r="B216" s="38" t="e">
        <f t="shared" si="25"/>
        <v>#N/A</v>
      </c>
      <c r="C216" s="39">
        <f t="shared" si="23"/>
        <v>1</v>
      </c>
      <c r="D216" s="40" t="e">
        <f t="shared" si="26"/>
        <v>#N/A</v>
      </c>
      <c r="E216" s="41" t="e">
        <f t="shared" si="24"/>
        <v>#N/A</v>
      </c>
    </row>
    <row r="217" spans="1:5" x14ac:dyDescent="0.25">
      <c r="A217" s="41" t="e">
        <f t="shared" si="22"/>
        <v>#N/A</v>
      </c>
      <c r="B217" s="38" t="e">
        <f t="shared" si="25"/>
        <v>#N/A</v>
      </c>
      <c r="C217" s="39">
        <f t="shared" si="23"/>
        <v>1</v>
      </c>
      <c r="D217" s="40" t="e">
        <f t="shared" si="26"/>
        <v>#N/A</v>
      </c>
      <c r="E217" s="41" t="e">
        <f t="shared" si="24"/>
        <v>#N/A</v>
      </c>
    </row>
    <row r="218" spans="1:5" x14ac:dyDescent="0.25">
      <c r="A218" s="41" t="e">
        <f t="shared" si="22"/>
        <v>#N/A</v>
      </c>
      <c r="B218" s="38" t="e">
        <f t="shared" si="25"/>
        <v>#N/A</v>
      </c>
      <c r="C218" s="39">
        <f t="shared" si="23"/>
        <v>1</v>
      </c>
      <c r="D218" s="40" t="e">
        <f t="shared" si="26"/>
        <v>#N/A</v>
      </c>
      <c r="E218" s="41" t="e">
        <f t="shared" si="24"/>
        <v>#N/A</v>
      </c>
    </row>
    <row r="219" spans="1:5" x14ac:dyDescent="0.25">
      <c r="A219" s="41" t="e">
        <f t="shared" si="22"/>
        <v>#N/A</v>
      </c>
      <c r="B219" s="38" t="e">
        <f t="shared" si="25"/>
        <v>#N/A</v>
      </c>
      <c r="C219" s="39">
        <f t="shared" si="23"/>
        <v>1</v>
      </c>
      <c r="D219" s="40" t="e">
        <f t="shared" si="26"/>
        <v>#N/A</v>
      </c>
      <c r="E219" s="41" t="e">
        <f t="shared" si="24"/>
        <v>#N/A</v>
      </c>
    </row>
    <row r="220" spans="1:5" x14ac:dyDescent="0.25">
      <c r="A220" s="41" t="e">
        <f t="shared" si="22"/>
        <v>#N/A</v>
      </c>
      <c r="B220" s="38" t="e">
        <f t="shared" si="25"/>
        <v>#N/A</v>
      </c>
      <c r="C220" s="39">
        <f t="shared" si="23"/>
        <v>1</v>
      </c>
      <c r="D220" s="40" t="e">
        <f t="shared" si="26"/>
        <v>#N/A</v>
      </c>
      <c r="E220" s="41" t="e">
        <f t="shared" si="24"/>
        <v>#N/A</v>
      </c>
    </row>
    <row r="221" spans="1:5" x14ac:dyDescent="0.25">
      <c r="A221" s="41" t="e">
        <f t="shared" si="22"/>
        <v>#N/A</v>
      </c>
      <c r="B221" s="38" t="e">
        <f t="shared" si="25"/>
        <v>#N/A</v>
      </c>
      <c r="C221" s="39">
        <f t="shared" si="23"/>
        <v>1</v>
      </c>
      <c r="D221" s="40" t="e">
        <f t="shared" si="26"/>
        <v>#N/A</v>
      </c>
      <c r="E221" s="41" t="e">
        <f t="shared" si="24"/>
        <v>#N/A</v>
      </c>
    </row>
    <row r="222" spans="1:5" x14ac:dyDescent="0.25">
      <c r="A222" s="41" t="e">
        <f t="shared" si="22"/>
        <v>#N/A</v>
      </c>
      <c r="B222" s="38" t="e">
        <f t="shared" si="25"/>
        <v>#N/A</v>
      </c>
      <c r="C222" s="39">
        <f t="shared" si="23"/>
        <v>1</v>
      </c>
      <c r="D222" s="40" t="e">
        <f t="shared" si="26"/>
        <v>#N/A</v>
      </c>
      <c r="E222" s="41" t="e">
        <f t="shared" si="24"/>
        <v>#N/A</v>
      </c>
    </row>
    <row r="223" spans="1:5" x14ac:dyDescent="0.25">
      <c r="A223" s="41" t="e">
        <f t="shared" si="22"/>
        <v>#N/A</v>
      </c>
      <c r="B223" s="38" t="e">
        <f t="shared" si="25"/>
        <v>#N/A</v>
      </c>
      <c r="C223" s="39">
        <f t="shared" si="23"/>
        <v>1</v>
      </c>
      <c r="D223" s="40" t="e">
        <f t="shared" si="26"/>
        <v>#N/A</v>
      </c>
      <c r="E223" s="41" t="e">
        <f t="shared" si="24"/>
        <v>#N/A</v>
      </c>
    </row>
    <row r="224" spans="1:5" x14ac:dyDescent="0.25">
      <c r="A224" s="41" t="e">
        <f t="shared" si="22"/>
        <v>#N/A</v>
      </c>
      <c r="B224" s="38" t="e">
        <f t="shared" si="25"/>
        <v>#N/A</v>
      </c>
      <c r="C224" s="39">
        <f t="shared" si="23"/>
        <v>1</v>
      </c>
      <c r="D224" s="40" t="e">
        <f t="shared" si="26"/>
        <v>#N/A</v>
      </c>
      <c r="E224" s="41" t="e">
        <f t="shared" si="24"/>
        <v>#N/A</v>
      </c>
    </row>
    <row r="225" spans="1:5" x14ac:dyDescent="0.25">
      <c r="A225" s="41" t="e">
        <f t="shared" si="22"/>
        <v>#N/A</v>
      </c>
      <c r="B225" s="38" t="e">
        <f t="shared" si="25"/>
        <v>#N/A</v>
      </c>
      <c r="C225" s="39">
        <f t="shared" si="23"/>
        <v>1</v>
      </c>
      <c r="D225" s="40" t="e">
        <f t="shared" si="26"/>
        <v>#N/A</v>
      </c>
      <c r="E225" s="41" t="e">
        <f t="shared" si="24"/>
        <v>#N/A</v>
      </c>
    </row>
    <row r="226" spans="1:5" x14ac:dyDescent="0.25">
      <c r="A226" s="41" t="e">
        <f t="shared" si="22"/>
        <v>#N/A</v>
      </c>
      <c r="B226" s="38" t="e">
        <f t="shared" si="25"/>
        <v>#N/A</v>
      </c>
      <c r="C226" s="39">
        <f t="shared" si="23"/>
        <v>1</v>
      </c>
      <c r="D226" s="40" t="e">
        <f t="shared" si="26"/>
        <v>#N/A</v>
      </c>
      <c r="E226" s="41" t="e">
        <f t="shared" si="24"/>
        <v>#N/A</v>
      </c>
    </row>
    <row r="227" spans="1:5" x14ac:dyDescent="0.25">
      <c r="A227" s="41" t="e">
        <f t="shared" si="22"/>
        <v>#N/A</v>
      </c>
      <c r="B227" s="38" t="e">
        <f t="shared" si="25"/>
        <v>#N/A</v>
      </c>
      <c r="C227" s="39">
        <f t="shared" si="23"/>
        <v>1</v>
      </c>
      <c r="D227" s="40" t="e">
        <f t="shared" si="26"/>
        <v>#N/A</v>
      </c>
      <c r="E227" s="41" t="e">
        <f t="shared" si="24"/>
        <v>#N/A</v>
      </c>
    </row>
    <row r="228" spans="1:5" x14ac:dyDescent="0.25">
      <c r="A228" s="41" t="e">
        <f t="shared" si="22"/>
        <v>#N/A</v>
      </c>
      <c r="B228" s="38" t="e">
        <f t="shared" si="25"/>
        <v>#N/A</v>
      </c>
      <c r="C228" s="39">
        <f t="shared" si="23"/>
        <v>1</v>
      </c>
      <c r="D228" s="40" t="e">
        <f t="shared" si="26"/>
        <v>#N/A</v>
      </c>
      <c r="E228" s="41" t="e">
        <f t="shared" si="24"/>
        <v>#N/A</v>
      </c>
    </row>
    <row r="229" spans="1:5" x14ac:dyDescent="0.25">
      <c r="A229" s="41" t="e">
        <f t="shared" si="22"/>
        <v>#N/A</v>
      </c>
      <c r="B229" s="38" t="e">
        <f t="shared" si="25"/>
        <v>#N/A</v>
      </c>
      <c r="C229" s="39">
        <f t="shared" si="23"/>
        <v>1</v>
      </c>
      <c r="D229" s="40" t="e">
        <f t="shared" si="26"/>
        <v>#N/A</v>
      </c>
      <c r="E229" s="41" t="e">
        <f t="shared" si="24"/>
        <v>#N/A</v>
      </c>
    </row>
    <row r="230" spans="1:5" x14ac:dyDescent="0.25">
      <c r="A230" s="41" t="e">
        <f t="shared" si="22"/>
        <v>#N/A</v>
      </c>
      <c r="B230" s="38" t="e">
        <f t="shared" si="25"/>
        <v>#N/A</v>
      </c>
      <c r="C230" s="39">
        <f t="shared" si="23"/>
        <v>1</v>
      </c>
      <c r="D230" s="40" t="e">
        <f t="shared" si="26"/>
        <v>#N/A</v>
      </c>
      <c r="E230" s="41" t="e">
        <f t="shared" si="24"/>
        <v>#N/A</v>
      </c>
    </row>
    <row r="231" spans="1:5" x14ac:dyDescent="0.25">
      <c r="A231" s="41" t="e">
        <f t="shared" si="22"/>
        <v>#N/A</v>
      </c>
      <c r="B231" s="38" t="e">
        <f t="shared" si="25"/>
        <v>#N/A</v>
      </c>
      <c r="C231" s="39">
        <f t="shared" si="23"/>
        <v>1</v>
      </c>
      <c r="D231" s="40" t="e">
        <f t="shared" si="26"/>
        <v>#N/A</v>
      </c>
      <c r="E231" s="41" t="e">
        <f t="shared" si="24"/>
        <v>#N/A</v>
      </c>
    </row>
    <row r="232" spans="1:5" x14ac:dyDescent="0.25">
      <c r="A232" s="41" t="e">
        <f t="shared" si="22"/>
        <v>#N/A</v>
      </c>
      <c r="B232" s="38" t="e">
        <f t="shared" si="25"/>
        <v>#N/A</v>
      </c>
      <c r="C232" s="39">
        <f t="shared" si="23"/>
        <v>1</v>
      </c>
      <c r="D232" s="40" t="e">
        <f t="shared" si="26"/>
        <v>#N/A</v>
      </c>
      <c r="E232" s="41" t="e">
        <f t="shared" si="24"/>
        <v>#N/A</v>
      </c>
    </row>
    <row r="233" spans="1:5" x14ac:dyDescent="0.25">
      <c r="A233" s="41" t="e">
        <f t="shared" si="22"/>
        <v>#N/A</v>
      </c>
      <c r="B233" s="38" t="e">
        <f t="shared" si="25"/>
        <v>#N/A</v>
      </c>
      <c r="C233" s="39">
        <f t="shared" si="23"/>
        <v>1</v>
      </c>
      <c r="D233" s="40" t="e">
        <f t="shared" si="26"/>
        <v>#N/A</v>
      </c>
      <c r="E233" s="41" t="e">
        <f t="shared" si="24"/>
        <v>#N/A</v>
      </c>
    </row>
    <row r="234" spans="1:5" x14ac:dyDescent="0.25">
      <c r="A234" s="41" t="e">
        <f t="shared" si="22"/>
        <v>#N/A</v>
      </c>
      <c r="B234" s="38" t="e">
        <f t="shared" si="25"/>
        <v>#N/A</v>
      </c>
      <c r="C234" s="39">
        <f t="shared" si="23"/>
        <v>1</v>
      </c>
      <c r="D234" s="40" t="e">
        <f t="shared" si="26"/>
        <v>#N/A</v>
      </c>
      <c r="E234" s="41" t="e">
        <f t="shared" si="24"/>
        <v>#N/A</v>
      </c>
    </row>
    <row r="235" spans="1:5" x14ac:dyDescent="0.25">
      <c r="A235" s="41" t="e">
        <f t="shared" si="22"/>
        <v>#N/A</v>
      </c>
      <c r="B235" s="38" t="e">
        <f t="shared" si="25"/>
        <v>#N/A</v>
      </c>
      <c r="C235" s="39">
        <f t="shared" si="23"/>
        <v>1</v>
      </c>
      <c r="D235" s="40" t="e">
        <f t="shared" si="26"/>
        <v>#N/A</v>
      </c>
      <c r="E235" s="41" t="e">
        <f t="shared" si="24"/>
        <v>#N/A</v>
      </c>
    </row>
    <row r="236" spans="1:5" x14ac:dyDescent="0.25">
      <c r="A236" s="41" t="e">
        <f t="shared" si="22"/>
        <v>#N/A</v>
      </c>
      <c r="B236" s="38" t="e">
        <f t="shared" si="25"/>
        <v>#N/A</v>
      </c>
      <c r="C236" s="39">
        <f t="shared" si="23"/>
        <v>1</v>
      </c>
      <c r="D236" s="40" t="e">
        <f t="shared" si="26"/>
        <v>#N/A</v>
      </c>
      <c r="E236" s="41" t="e">
        <f t="shared" si="24"/>
        <v>#N/A</v>
      </c>
    </row>
    <row r="237" spans="1:5" x14ac:dyDescent="0.25">
      <c r="A237" s="41" t="e">
        <f t="shared" si="22"/>
        <v>#N/A</v>
      </c>
      <c r="B237" s="38" t="e">
        <f t="shared" si="25"/>
        <v>#N/A</v>
      </c>
      <c r="C237" s="39">
        <f t="shared" si="23"/>
        <v>1</v>
      </c>
      <c r="D237" s="40" t="e">
        <f t="shared" si="26"/>
        <v>#N/A</v>
      </c>
      <c r="E237" s="41" t="e">
        <f t="shared" si="24"/>
        <v>#N/A</v>
      </c>
    </row>
    <row r="238" spans="1:5" x14ac:dyDescent="0.25">
      <c r="A238" s="41" t="e">
        <f t="shared" si="22"/>
        <v>#N/A</v>
      </c>
      <c r="B238" s="38" t="e">
        <f t="shared" si="25"/>
        <v>#N/A</v>
      </c>
      <c r="C238" s="39">
        <f t="shared" si="23"/>
        <v>1</v>
      </c>
      <c r="D238" s="40" t="e">
        <f t="shared" si="26"/>
        <v>#N/A</v>
      </c>
      <c r="E238" s="41" t="e">
        <f t="shared" si="24"/>
        <v>#N/A</v>
      </c>
    </row>
    <row r="239" spans="1:5" x14ac:dyDescent="0.25">
      <c r="A239" s="41" t="e">
        <f t="shared" si="22"/>
        <v>#N/A</v>
      </c>
      <c r="B239" s="38" t="e">
        <f t="shared" si="25"/>
        <v>#N/A</v>
      </c>
      <c r="C239" s="39">
        <f t="shared" si="23"/>
        <v>1</v>
      </c>
      <c r="D239" s="40" t="e">
        <f t="shared" si="26"/>
        <v>#N/A</v>
      </c>
      <c r="E239" s="41" t="e">
        <f t="shared" si="24"/>
        <v>#N/A</v>
      </c>
    </row>
    <row r="240" spans="1:5" x14ac:dyDescent="0.25">
      <c r="A240" s="41" t="e">
        <f t="shared" si="22"/>
        <v>#N/A</v>
      </c>
      <c r="B240" s="38" t="e">
        <f t="shared" si="25"/>
        <v>#N/A</v>
      </c>
      <c r="C240" s="39">
        <f t="shared" si="23"/>
        <v>1</v>
      </c>
      <c r="D240" s="40" t="e">
        <f t="shared" si="26"/>
        <v>#N/A</v>
      </c>
      <c r="E240" s="41" t="e">
        <f t="shared" si="24"/>
        <v>#N/A</v>
      </c>
    </row>
    <row r="241" spans="1:5" x14ac:dyDescent="0.25">
      <c r="A241" s="41" t="e">
        <f t="shared" si="22"/>
        <v>#N/A</v>
      </c>
      <c r="B241" s="38" t="e">
        <f t="shared" si="25"/>
        <v>#N/A</v>
      </c>
      <c r="C241" s="39">
        <f t="shared" si="23"/>
        <v>1</v>
      </c>
      <c r="D241" s="40" t="e">
        <f t="shared" si="26"/>
        <v>#N/A</v>
      </c>
      <c r="E241" s="41" t="e">
        <f t="shared" si="24"/>
        <v>#N/A</v>
      </c>
    </row>
    <row r="242" spans="1:5" x14ac:dyDescent="0.25">
      <c r="A242" s="41" t="e">
        <f t="shared" si="22"/>
        <v>#N/A</v>
      </c>
      <c r="B242" s="38" t="e">
        <f t="shared" si="25"/>
        <v>#N/A</v>
      </c>
      <c r="C242" s="39">
        <f t="shared" si="23"/>
        <v>1</v>
      </c>
      <c r="D242" s="40" t="e">
        <f t="shared" si="26"/>
        <v>#N/A</v>
      </c>
      <c r="E242" s="41" t="e">
        <f t="shared" si="24"/>
        <v>#N/A</v>
      </c>
    </row>
    <row r="243" spans="1:5" x14ac:dyDescent="0.25">
      <c r="A243" s="41" t="e">
        <f t="shared" si="22"/>
        <v>#N/A</v>
      </c>
      <c r="B243" s="38" t="e">
        <f t="shared" si="25"/>
        <v>#N/A</v>
      </c>
      <c r="C243" s="39">
        <f t="shared" si="23"/>
        <v>1</v>
      </c>
      <c r="D243" s="40" t="e">
        <f t="shared" si="26"/>
        <v>#N/A</v>
      </c>
      <c r="E243" s="41" t="e">
        <f t="shared" si="24"/>
        <v>#N/A</v>
      </c>
    </row>
    <row r="244" spans="1:5" x14ac:dyDescent="0.25">
      <c r="A244" s="41" t="e">
        <f t="shared" si="22"/>
        <v>#N/A</v>
      </c>
      <c r="B244" s="38" t="e">
        <f t="shared" si="25"/>
        <v>#N/A</v>
      </c>
      <c r="C244" s="39">
        <f t="shared" si="23"/>
        <v>1</v>
      </c>
      <c r="D244" s="40" t="e">
        <f t="shared" si="26"/>
        <v>#N/A</v>
      </c>
      <c r="E244" s="41" t="e">
        <f t="shared" si="24"/>
        <v>#N/A</v>
      </c>
    </row>
    <row r="245" spans="1:5" x14ac:dyDescent="0.25">
      <c r="A245" s="41" t="e">
        <f t="shared" si="22"/>
        <v>#N/A</v>
      </c>
      <c r="B245" s="38" t="e">
        <f t="shared" si="25"/>
        <v>#N/A</v>
      </c>
      <c r="C245" s="39">
        <f t="shared" si="23"/>
        <v>1</v>
      </c>
      <c r="D245" s="40" t="e">
        <f t="shared" si="26"/>
        <v>#N/A</v>
      </c>
      <c r="E245" s="41" t="e">
        <f t="shared" si="24"/>
        <v>#N/A</v>
      </c>
    </row>
    <row r="246" spans="1:5" x14ac:dyDescent="0.25">
      <c r="A246" s="41" t="e">
        <f t="shared" si="22"/>
        <v>#N/A</v>
      </c>
      <c r="B246" s="38" t="e">
        <f t="shared" si="25"/>
        <v>#N/A</v>
      </c>
      <c r="C246" s="39">
        <f t="shared" si="23"/>
        <v>1</v>
      </c>
      <c r="D246" s="40" t="e">
        <f t="shared" si="26"/>
        <v>#N/A</v>
      </c>
      <c r="E246" s="41" t="e">
        <f t="shared" si="24"/>
        <v>#N/A</v>
      </c>
    </row>
    <row r="247" spans="1:5" x14ac:dyDescent="0.25">
      <c r="A247" s="41" t="e">
        <f t="shared" ref="A247:A310" si="27">VLOOKUP(I247,DDEPM_USERS,2,FALSE)</f>
        <v>#N/A</v>
      </c>
      <c r="B247" s="38" t="e">
        <f t="shared" si="25"/>
        <v>#N/A</v>
      </c>
      <c r="C247" s="39">
        <f t="shared" ref="C247:C310" si="28">S247-R247+1</f>
        <v>1</v>
      </c>
      <c r="D247" s="40" t="e">
        <f t="shared" si="26"/>
        <v>#N/A</v>
      </c>
      <c r="E247" s="41" t="e">
        <f t="shared" ref="E247:E310" si="29">D247*Z247</f>
        <v>#N/A</v>
      </c>
    </row>
    <row r="248" spans="1:5" x14ac:dyDescent="0.25">
      <c r="A248" s="41" t="e">
        <f t="shared" si="27"/>
        <v>#N/A</v>
      </c>
      <c r="B248" s="38" t="e">
        <f t="shared" si="25"/>
        <v>#N/A</v>
      </c>
      <c r="C248" s="39">
        <f t="shared" si="28"/>
        <v>1</v>
      </c>
      <c r="D248" s="40" t="e">
        <f t="shared" si="26"/>
        <v>#N/A</v>
      </c>
      <c r="E248" s="41" t="e">
        <f t="shared" si="29"/>
        <v>#N/A</v>
      </c>
    </row>
    <row r="249" spans="1:5" x14ac:dyDescent="0.25">
      <c r="A249" s="41" t="e">
        <f t="shared" si="27"/>
        <v>#N/A</v>
      </c>
      <c r="B249" s="38" t="e">
        <f t="shared" si="25"/>
        <v>#N/A</v>
      </c>
      <c r="C249" s="39">
        <f t="shared" si="28"/>
        <v>1</v>
      </c>
      <c r="D249" s="40" t="e">
        <f t="shared" si="26"/>
        <v>#N/A</v>
      </c>
      <c r="E249" s="41" t="e">
        <f t="shared" si="29"/>
        <v>#N/A</v>
      </c>
    </row>
    <row r="250" spans="1:5" x14ac:dyDescent="0.25">
      <c r="A250" s="41" t="e">
        <f t="shared" si="27"/>
        <v>#N/A</v>
      </c>
      <c r="B250" s="38" t="e">
        <f t="shared" si="25"/>
        <v>#N/A</v>
      </c>
      <c r="C250" s="39">
        <f t="shared" si="28"/>
        <v>1</v>
      </c>
      <c r="D250" s="40" t="e">
        <f t="shared" si="26"/>
        <v>#N/A</v>
      </c>
      <c r="E250" s="41" t="e">
        <f t="shared" si="29"/>
        <v>#N/A</v>
      </c>
    </row>
    <row r="251" spans="1:5" x14ac:dyDescent="0.25">
      <c r="A251" s="41" t="e">
        <f t="shared" si="27"/>
        <v>#N/A</v>
      </c>
      <c r="B251" s="38" t="e">
        <f t="shared" si="25"/>
        <v>#N/A</v>
      </c>
      <c r="C251" s="39">
        <f t="shared" si="28"/>
        <v>1</v>
      </c>
      <c r="D251" s="40" t="e">
        <f t="shared" si="26"/>
        <v>#N/A</v>
      </c>
      <c r="E251" s="41" t="e">
        <f t="shared" si="29"/>
        <v>#N/A</v>
      </c>
    </row>
    <row r="252" spans="1:5" x14ac:dyDescent="0.25">
      <c r="A252" s="41" t="e">
        <f t="shared" si="27"/>
        <v>#N/A</v>
      </c>
      <c r="B252" s="38" t="e">
        <f t="shared" si="25"/>
        <v>#N/A</v>
      </c>
      <c r="C252" s="39">
        <f t="shared" si="28"/>
        <v>1</v>
      </c>
      <c r="D252" s="40" t="e">
        <f t="shared" si="26"/>
        <v>#N/A</v>
      </c>
      <c r="E252" s="41" t="e">
        <f t="shared" si="29"/>
        <v>#N/A</v>
      </c>
    </row>
    <row r="253" spans="1:5" x14ac:dyDescent="0.25">
      <c r="A253" s="41" t="e">
        <f t="shared" si="27"/>
        <v>#N/A</v>
      </c>
      <c r="B253" s="38" t="e">
        <f t="shared" si="25"/>
        <v>#N/A</v>
      </c>
      <c r="C253" s="39">
        <f t="shared" si="28"/>
        <v>1</v>
      </c>
      <c r="D253" s="40" t="e">
        <f t="shared" si="26"/>
        <v>#N/A</v>
      </c>
      <c r="E253" s="41" t="e">
        <f t="shared" si="29"/>
        <v>#N/A</v>
      </c>
    </row>
    <row r="254" spans="1:5" x14ac:dyDescent="0.25">
      <c r="A254" s="41" t="e">
        <f t="shared" si="27"/>
        <v>#N/A</v>
      </c>
      <c r="B254" s="38" t="e">
        <f t="shared" si="25"/>
        <v>#N/A</v>
      </c>
      <c r="C254" s="39">
        <f t="shared" si="28"/>
        <v>1</v>
      </c>
      <c r="D254" s="40" t="e">
        <f t="shared" si="26"/>
        <v>#N/A</v>
      </c>
      <c r="E254" s="41" t="e">
        <f t="shared" si="29"/>
        <v>#N/A</v>
      </c>
    </row>
    <row r="255" spans="1:5" x14ac:dyDescent="0.25">
      <c r="A255" s="41" t="e">
        <f t="shared" si="27"/>
        <v>#N/A</v>
      </c>
      <c r="B255" s="38" t="e">
        <f t="shared" si="25"/>
        <v>#N/A</v>
      </c>
      <c r="C255" s="39">
        <f t="shared" si="28"/>
        <v>1</v>
      </c>
      <c r="D255" s="40" t="e">
        <f t="shared" si="26"/>
        <v>#N/A</v>
      </c>
      <c r="E255" s="41" t="e">
        <f t="shared" si="29"/>
        <v>#N/A</v>
      </c>
    </row>
    <row r="256" spans="1:5" x14ac:dyDescent="0.25">
      <c r="A256" s="41" t="e">
        <f t="shared" si="27"/>
        <v>#N/A</v>
      </c>
      <c r="B256" s="38" t="e">
        <f t="shared" si="25"/>
        <v>#N/A</v>
      </c>
      <c r="C256" s="39">
        <f t="shared" si="28"/>
        <v>1</v>
      </c>
      <c r="D256" s="40" t="e">
        <f t="shared" si="26"/>
        <v>#N/A</v>
      </c>
      <c r="E256" s="41" t="e">
        <f t="shared" si="29"/>
        <v>#N/A</v>
      </c>
    </row>
    <row r="257" spans="1:5" x14ac:dyDescent="0.25">
      <c r="A257" s="41" t="e">
        <f t="shared" si="27"/>
        <v>#N/A</v>
      </c>
      <c r="B257" s="38" t="e">
        <f t="shared" si="25"/>
        <v>#N/A</v>
      </c>
      <c r="C257" s="39">
        <f t="shared" si="28"/>
        <v>1</v>
      </c>
      <c r="D257" s="40" t="e">
        <f t="shared" si="26"/>
        <v>#N/A</v>
      </c>
      <c r="E257" s="41" t="e">
        <f t="shared" si="29"/>
        <v>#N/A</v>
      </c>
    </row>
    <row r="258" spans="1:5" x14ac:dyDescent="0.25">
      <c r="A258" s="41" t="e">
        <f t="shared" si="27"/>
        <v>#N/A</v>
      </c>
      <c r="B258" s="38" t="e">
        <f t="shared" si="25"/>
        <v>#N/A</v>
      </c>
      <c r="C258" s="39">
        <f t="shared" si="28"/>
        <v>1</v>
      </c>
      <c r="D258" s="40" t="e">
        <f t="shared" si="26"/>
        <v>#N/A</v>
      </c>
      <c r="E258" s="41" t="e">
        <f t="shared" si="29"/>
        <v>#N/A</v>
      </c>
    </row>
    <row r="259" spans="1:5" x14ac:dyDescent="0.25">
      <c r="A259" s="41" t="e">
        <f t="shared" si="27"/>
        <v>#N/A</v>
      </c>
      <c r="B259" s="38" t="e">
        <f t="shared" si="25"/>
        <v>#N/A</v>
      </c>
      <c r="C259" s="39">
        <f t="shared" si="28"/>
        <v>1</v>
      </c>
      <c r="D259" s="40" t="e">
        <f t="shared" si="26"/>
        <v>#N/A</v>
      </c>
      <c r="E259" s="41" t="e">
        <f t="shared" si="29"/>
        <v>#N/A</v>
      </c>
    </row>
    <row r="260" spans="1:5" x14ac:dyDescent="0.25">
      <c r="A260" s="41" t="e">
        <f t="shared" si="27"/>
        <v>#N/A</v>
      </c>
      <c r="B260" s="38" t="e">
        <f t="shared" si="25"/>
        <v>#N/A</v>
      </c>
      <c r="C260" s="39">
        <f t="shared" si="28"/>
        <v>1</v>
      </c>
      <c r="D260" s="40" t="e">
        <f t="shared" si="26"/>
        <v>#N/A</v>
      </c>
      <c r="E260" s="41" t="e">
        <f t="shared" si="29"/>
        <v>#N/A</v>
      </c>
    </row>
    <row r="261" spans="1:5" x14ac:dyDescent="0.25">
      <c r="A261" s="41" t="e">
        <f t="shared" si="27"/>
        <v>#N/A</v>
      </c>
      <c r="B261" s="38" t="e">
        <f t="shared" si="25"/>
        <v>#N/A</v>
      </c>
      <c r="C261" s="39">
        <f t="shared" si="28"/>
        <v>1</v>
      </c>
      <c r="D261" s="40" t="e">
        <f t="shared" si="26"/>
        <v>#N/A</v>
      </c>
      <c r="E261" s="41" t="e">
        <f t="shared" si="29"/>
        <v>#N/A</v>
      </c>
    </row>
    <row r="262" spans="1:5" x14ac:dyDescent="0.25">
      <c r="A262" s="41" t="e">
        <f t="shared" si="27"/>
        <v>#N/A</v>
      </c>
      <c r="B262" s="38" t="e">
        <f t="shared" si="25"/>
        <v>#N/A</v>
      </c>
      <c r="C262" s="39">
        <f t="shared" si="28"/>
        <v>1</v>
      </c>
      <c r="D262" s="40" t="e">
        <f t="shared" si="26"/>
        <v>#N/A</v>
      </c>
      <c r="E262" s="41" t="e">
        <f t="shared" si="29"/>
        <v>#N/A</v>
      </c>
    </row>
    <row r="263" spans="1:5" x14ac:dyDescent="0.25">
      <c r="A263" s="41" t="e">
        <f t="shared" si="27"/>
        <v>#N/A</v>
      </c>
      <c r="B263" s="38" t="e">
        <f t="shared" si="25"/>
        <v>#N/A</v>
      </c>
      <c r="C263" s="39">
        <f t="shared" si="28"/>
        <v>1</v>
      </c>
      <c r="D263" s="40" t="e">
        <f t="shared" si="26"/>
        <v>#N/A</v>
      </c>
      <c r="E263" s="41" t="e">
        <f t="shared" si="29"/>
        <v>#N/A</v>
      </c>
    </row>
    <row r="264" spans="1:5" x14ac:dyDescent="0.25">
      <c r="A264" s="41" t="e">
        <f t="shared" si="27"/>
        <v>#N/A</v>
      </c>
      <c r="B264" s="38" t="e">
        <f t="shared" si="25"/>
        <v>#N/A</v>
      </c>
      <c r="C264" s="39">
        <f t="shared" si="28"/>
        <v>1</v>
      </c>
      <c r="D264" s="40" t="e">
        <f t="shared" si="26"/>
        <v>#N/A</v>
      </c>
      <c r="E264" s="41" t="e">
        <f t="shared" si="29"/>
        <v>#N/A</v>
      </c>
    </row>
    <row r="265" spans="1:5" x14ac:dyDescent="0.25">
      <c r="A265" s="41" t="e">
        <f t="shared" si="27"/>
        <v>#N/A</v>
      </c>
      <c r="B265" s="38" t="e">
        <f t="shared" si="25"/>
        <v>#N/A</v>
      </c>
      <c r="C265" s="39">
        <f t="shared" si="28"/>
        <v>1</v>
      </c>
      <c r="D265" s="40" t="e">
        <f t="shared" si="26"/>
        <v>#N/A</v>
      </c>
      <c r="E265" s="41" t="e">
        <f t="shared" si="29"/>
        <v>#N/A</v>
      </c>
    </row>
    <row r="266" spans="1:5" x14ac:dyDescent="0.25">
      <c r="A266" s="41" t="e">
        <f t="shared" si="27"/>
        <v>#N/A</v>
      </c>
      <c r="B266" s="38" t="e">
        <f t="shared" si="25"/>
        <v>#N/A</v>
      </c>
      <c r="C266" s="39">
        <f t="shared" si="28"/>
        <v>1</v>
      </c>
      <c r="D266" s="40" t="e">
        <f t="shared" si="26"/>
        <v>#N/A</v>
      </c>
      <c r="E266" s="41" t="e">
        <f t="shared" si="29"/>
        <v>#N/A</v>
      </c>
    </row>
    <row r="267" spans="1:5" x14ac:dyDescent="0.25">
      <c r="A267" s="41" t="e">
        <f t="shared" si="27"/>
        <v>#N/A</v>
      </c>
      <c r="B267" s="38" t="e">
        <f t="shared" ref="B267:B330" si="30">VLOOKUP(T267,DELIV_CONV,2,FALSE)</f>
        <v>#N/A</v>
      </c>
      <c r="C267" s="39">
        <f t="shared" si="28"/>
        <v>1</v>
      </c>
      <c r="D267" s="40" t="e">
        <f t="shared" ref="D267:D330" si="31">Y267*B267*C267</f>
        <v>#N/A</v>
      </c>
      <c r="E267" s="41" t="e">
        <f t="shared" si="29"/>
        <v>#N/A</v>
      </c>
    </row>
    <row r="268" spans="1:5" x14ac:dyDescent="0.25">
      <c r="A268" s="41" t="e">
        <f t="shared" si="27"/>
        <v>#N/A</v>
      </c>
      <c r="B268" s="38" t="e">
        <f t="shared" si="30"/>
        <v>#N/A</v>
      </c>
      <c r="C268" s="39">
        <f t="shared" si="28"/>
        <v>1</v>
      </c>
      <c r="D268" s="40" t="e">
        <f t="shared" si="31"/>
        <v>#N/A</v>
      </c>
      <c r="E268" s="41" t="e">
        <f t="shared" si="29"/>
        <v>#N/A</v>
      </c>
    </row>
    <row r="269" spans="1:5" x14ac:dyDescent="0.25">
      <c r="A269" s="41" t="e">
        <f t="shared" si="27"/>
        <v>#N/A</v>
      </c>
      <c r="B269" s="38" t="e">
        <f t="shared" si="30"/>
        <v>#N/A</v>
      </c>
      <c r="C269" s="39">
        <f t="shared" si="28"/>
        <v>1</v>
      </c>
      <c r="D269" s="40" t="e">
        <f t="shared" si="31"/>
        <v>#N/A</v>
      </c>
      <c r="E269" s="41" t="e">
        <f t="shared" si="29"/>
        <v>#N/A</v>
      </c>
    </row>
    <row r="270" spans="1:5" x14ac:dyDescent="0.25">
      <c r="A270" s="41" t="e">
        <f t="shared" si="27"/>
        <v>#N/A</v>
      </c>
      <c r="B270" s="38" t="e">
        <f t="shared" si="30"/>
        <v>#N/A</v>
      </c>
      <c r="C270" s="39">
        <f t="shared" si="28"/>
        <v>1</v>
      </c>
      <c r="D270" s="40" t="e">
        <f t="shared" si="31"/>
        <v>#N/A</v>
      </c>
      <c r="E270" s="41" t="e">
        <f t="shared" si="29"/>
        <v>#N/A</v>
      </c>
    </row>
    <row r="271" spans="1:5" x14ac:dyDescent="0.25">
      <c r="A271" s="41" t="e">
        <f t="shared" si="27"/>
        <v>#N/A</v>
      </c>
      <c r="B271" s="38" t="e">
        <f t="shared" si="30"/>
        <v>#N/A</v>
      </c>
      <c r="C271" s="39">
        <f t="shared" si="28"/>
        <v>1</v>
      </c>
      <c r="D271" s="40" t="e">
        <f t="shared" si="31"/>
        <v>#N/A</v>
      </c>
      <c r="E271" s="41" t="e">
        <f t="shared" si="29"/>
        <v>#N/A</v>
      </c>
    </row>
    <row r="272" spans="1:5" x14ac:dyDescent="0.25">
      <c r="A272" s="41" t="e">
        <f t="shared" si="27"/>
        <v>#N/A</v>
      </c>
      <c r="B272" s="38" t="e">
        <f t="shared" si="30"/>
        <v>#N/A</v>
      </c>
      <c r="C272" s="39">
        <f t="shared" si="28"/>
        <v>1</v>
      </c>
      <c r="D272" s="40" t="e">
        <f t="shared" si="31"/>
        <v>#N/A</v>
      </c>
      <c r="E272" s="41" t="e">
        <f t="shared" si="29"/>
        <v>#N/A</v>
      </c>
    </row>
    <row r="273" spans="1:5" x14ac:dyDescent="0.25">
      <c r="A273" s="41" t="e">
        <f t="shared" si="27"/>
        <v>#N/A</v>
      </c>
      <c r="B273" s="38" t="e">
        <f t="shared" si="30"/>
        <v>#N/A</v>
      </c>
      <c r="C273" s="39">
        <f t="shared" si="28"/>
        <v>1</v>
      </c>
      <c r="D273" s="40" t="e">
        <f t="shared" si="31"/>
        <v>#N/A</v>
      </c>
      <c r="E273" s="41" t="e">
        <f t="shared" si="29"/>
        <v>#N/A</v>
      </c>
    </row>
    <row r="274" spans="1:5" x14ac:dyDescent="0.25">
      <c r="A274" s="41" t="e">
        <f t="shared" si="27"/>
        <v>#N/A</v>
      </c>
      <c r="B274" s="38" t="e">
        <f t="shared" si="30"/>
        <v>#N/A</v>
      </c>
      <c r="C274" s="39">
        <f t="shared" si="28"/>
        <v>1</v>
      </c>
      <c r="D274" s="40" t="e">
        <f t="shared" si="31"/>
        <v>#N/A</v>
      </c>
      <c r="E274" s="41" t="e">
        <f t="shared" si="29"/>
        <v>#N/A</v>
      </c>
    </row>
    <row r="275" spans="1:5" x14ac:dyDescent="0.25">
      <c r="A275" s="41" t="e">
        <f t="shared" si="27"/>
        <v>#N/A</v>
      </c>
      <c r="B275" s="38" t="e">
        <f t="shared" si="30"/>
        <v>#N/A</v>
      </c>
      <c r="C275" s="39">
        <f t="shared" si="28"/>
        <v>1</v>
      </c>
      <c r="D275" s="40" t="e">
        <f t="shared" si="31"/>
        <v>#N/A</v>
      </c>
      <c r="E275" s="41" t="e">
        <f t="shared" si="29"/>
        <v>#N/A</v>
      </c>
    </row>
    <row r="276" spans="1:5" x14ac:dyDescent="0.25">
      <c r="A276" s="41" t="e">
        <f t="shared" si="27"/>
        <v>#N/A</v>
      </c>
      <c r="B276" s="38" t="e">
        <f t="shared" si="30"/>
        <v>#N/A</v>
      </c>
      <c r="C276" s="39">
        <f t="shared" si="28"/>
        <v>1</v>
      </c>
      <c r="D276" s="40" t="e">
        <f t="shared" si="31"/>
        <v>#N/A</v>
      </c>
      <c r="E276" s="41" t="e">
        <f t="shared" si="29"/>
        <v>#N/A</v>
      </c>
    </row>
    <row r="277" spans="1:5" x14ac:dyDescent="0.25">
      <c r="A277" s="41" t="e">
        <f t="shared" si="27"/>
        <v>#N/A</v>
      </c>
      <c r="B277" s="38" t="e">
        <f t="shared" si="30"/>
        <v>#N/A</v>
      </c>
      <c r="C277" s="39">
        <f t="shared" si="28"/>
        <v>1</v>
      </c>
      <c r="D277" s="40" t="e">
        <f t="shared" si="31"/>
        <v>#N/A</v>
      </c>
      <c r="E277" s="41" t="e">
        <f t="shared" si="29"/>
        <v>#N/A</v>
      </c>
    </row>
    <row r="278" spans="1:5" x14ac:dyDescent="0.25">
      <c r="A278" s="41" t="e">
        <f t="shared" si="27"/>
        <v>#N/A</v>
      </c>
      <c r="B278" s="38" t="e">
        <f t="shared" si="30"/>
        <v>#N/A</v>
      </c>
      <c r="C278" s="39">
        <f t="shared" si="28"/>
        <v>1</v>
      </c>
      <c r="D278" s="40" t="e">
        <f t="shared" si="31"/>
        <v>#N/A</v>
      </c>
      <c r="E278" s="41" t="e">
        <f t="shared" si="29"/>
        <v>#N/A</v>
      </c>
    </row>
    <row r="279" spans="1:5" x14ac:dyDescent="0.25">
      <c r="A279" s="41" t="e">
        <f t="shared" si="27"/>
        <v>#N/A</v>
      </c>
      <c r="B279" s="38" t="e">
        <f t="shared" si="30"/>
        <v>#N/A</v>
      </c>
      <c r="C279" s="39">
        <f t="shared" si="28"/>
        <v>1</v>
      </c>
      <c r="D279" s="40" t="e">
        <f t="shared" si="31"/>
        <v>#N/A</v>
      </c>
      <c r="E279" s="41" t="e">
        <f t="shared" si="29"/>
        <v>#N/A</v>
      </c>
    </row>
    <row r="280" spans="1:5" x14ac:dyDescent="0.25">
      <c r="A280" s="41" t="e">
        <f t="shared" si="27"/>
        <v>#N/A</v>
      </c>
      <c r="B280" s="38" t="e">
        <f t="shared" si="30"/>
        <v>#N/A</v>
      </c>
      <c r="C280" s="39">
        <f t="shared" si="28"/>
        <v>1</v>
      </c>
      <c r="D280" s="40" t="e">
        <f t="shared" si="31"/>
        <v>#N/A</v>
      </c>
      <c r="E280" s="41" t="e">
        <f t="shared" si="29"/>
        <v>#N/A</v>
      </c>
    </row>
    <row r="281" spans="1:5" x14ac:dyDescent="0.25">
      <c r="A281" s="41" t="e">
        <f t="shared" si="27"/>
        <v>#N/A</v>
      </c>
      <c r="B281" s="38" t="e">
        <f t="shared" si="30"/>
        <v>#N/A</v>
      </c>
      <c r="C281" s="39">
        <f t="shared" si="28"/>
        <v>1</v>
      </c>
      <c r="D281" s="40" t="e">
        <f t="shared" si="31"/>
        <v>#N/A</v>
      </c>
      <c r="E281" s="41" t="e">
        <f t="shared" si="29"/>
        <v>#N/A</v>
      </c>
    </row>
    <row r="282" spans="1:5" x14ac:dyDescent="0.25">
      <c r="A282" s="41" t="e">
        <f t="shared" si="27"/>
        <v>#N/A</v>
      </c>
      <c r="B282" s="38" t="e">
        <f t="shared" si="30"/>
        <v>#N/A</v>
      </c>
      <c r="C282" s="39">
        <f t="shared" si="28"/>
        <v>1</v>
      </c>
      <c r="D282" s="40" t="e">
        <f t="shared" si="31"/>
        <v>#N/A</v>
      </c>
      <c r="E282" s="41" t="e">
        <f t="shared" si="29"/>
        <v>#N/A</v>
      </c>
    </row>
    <row r="283" spans="1:5" x14ac:dyDescent="0.25">
      <c r="A283" s="41" t="e">
        <f t="shared" si="27"/>
        <v>#N/A</v>
      </c>
      <c r="B283" s="38" t="e">
        <f t="shared" si="30"/>
        <v>#N/A</v>
      </c>
      <c r="C283" s="39">
        <f t="shared" si="28"/>
        <v>1</v>
      </c>
      <c r="D283" s="40" t="e">
        <f t="shared" si="31"/>
        <v>#N/A</v>
      </c>
      <c r="E283" s="41" t="e">
        <f t="shared" si="29"/>
        <v>#N/A</v>
      </c>
    </row>
    <row r="284" spans="1:5" x14ac:dyDescent="0.25">
      <c r="A284" s="41" t="e">
        <f t="shared" si="27"/>
        <v>#N/A</v>
      </c>
      <c r="B284" s="38" t="e">
        <f t="shared" si="30"/>
        <v>#N/A</v>
      </c>
      <c r="C284" s="39">
        <f t="shared" si="28"/>
        <v>1</v>
      </c>
      <c r="D284" s="40" t="e">
        <f t="shared" si="31"/>
        <v>#N/A</v>
      </c>
      <c r="E284" s="41" t="e">
        <f t="shared" si="29"/>
        <v>#N/A</v>
      </c>
    </row>
    <row r="285" spans="1:5" x14ac:dyDescent="0.25">
      <c r="A285" s="41" t="e">
        <f t="shared" si="27"/>
        <v>#N/A</v>
      </c>
      <c r="B285" s="38" t="e">
        <f t="shared" si="30"/>
        <v>#N/A</v>
      </c>
      <c r="C285" s="39">
        <f t="shared" si="28"/>
        <v>1</v>
      </c>
      <c r="D285" s="40" t="e">
        <f t="shared" si="31"/>
        <v>#N/A</v>
      </c>
      <c r="E285" s="41" t="e">
        <f t="shared" si="29"/>
        <v>#N/A</v>
      </c>
    </row>
    <row r="286" spans="1:5" x14ac:dyDescent="0.25">
      <c r="A286" s="41" t="e">
        <f t="shared" si="27"/>
        <v>#N/A</v>
      </c>
      <c r="B286" s="38" t="e">
        <f t="shared" si="30"/>
        <v>#N/A</v>
      </c>
      <c r="C286" s="39">
        <f t="shared" si="28"/>
        <v>1</v>
      </c>
      <c r="D286" s="40" t="e">
        <f t="shared" si="31"/>
        <v>#N/A</v>
      </c>
      <c r="E286" s="41" t="e">
        <f t="shared" si="29"/>
        <v>#N/A</v>
      </c>
    </row>
    <row r="287" spans="1:5" x14ac:dyDescent="0.25">
      <c r="A287" s="41" t="e">
        <f t="shared" si="27"/>
        <v>#N/A</v>
      </c>
      <c r="B287" s="38" t="e">
        <f t="shared" si="30"/>
        <v>#N/A</v>
      </c>
      <c r="C287" s="39">
        <f t="shared" si="28"/>
        <v>1</v>
      </c>
      <c r="D287" s="40" t="e">
        <f t="shared" si="31"/>
        <v>#N/A</v>
      </c>
      <c r="E287" s="41" t="e">
        <f t="shared" si="29"/>
        <v>#N/A</v>
      </c>
    </row>
    <row r="288" spans="1:5" x14ac:dyDescent="0.25">
      <c r="A288" s="41" t="e">
        <f t="shared" si="27"/>
        <v>#N/A</v>
      </c>
      <c r="B288" s="38" t="e">
        <f t="shared" si="30"/>
        <v>#N/A</v>
      </c>
      <c r="C288" s="39">
        <f t="shared" si="28"/>
        <v>1</v>
      </c>
      <c r="D288" s="40" t="e">
        <f t="shared" si="31"/>
        <v>#N/A</v>
      </c>
      <c r="E288" s="41" t="e">
        <f t="shared" si="29"/>
        <v>#N/A</v>
      </c>
    </row>
    <row r="289" spans="1:5" x14ac:dyDescent="0.25">
      <c r="A289" s="41" t="e">
        <f t="shared" si="27"/>
        <v>#N/A</v>
      </c>
      <c r="B289" s="38" t="e">
        <f t="shared" si="30"/>
        <v>#N/A</v>
      </c>
      <c r="C289" s="39">
        <f t="shared" si="28"/>
        <v>1</v>
      </c>
      <c r="D289" s="40" t="e">
        <f t="shared" si="31"/>
        <v>#N/A</v>
      </c>
      <c r="E289" s="41" t="e">
        <f t="shared" si="29"/>
        <v>#N/A</v>
      </c>
    </row>
    <row r="290" spans="1:5" x14ac:dyDescent="0.25">
      <c r="A290" s="41" t="e">
        <f t="shared" si="27"/>
        <v>#N/A</v>
      </c>
      <c r="B290" s="38" t="e">
        <f t="shared" si="30"/>
        <v>#N/A</v>
      </c>
      <c r="C290" s="39">
        <f t="shared" si="28"/>
        <v>1</v>
      </c>
      <c r="D290" s="40" t="e">
        <f t="shared" si="31"/>
        <v>#N/A</v>
      </c>
      <c r="E290" s="41" t="e">
        <f t="shared" si="29"/>
        <v>#N/A</v>
      </c>
    </row>
    <row r="291" spans="1:5" x14ac:dyDescent="0.25">
      <c r="A291" s="41" t="e">
        <f t="shared" si="27"/>
        <v>#N/A</v>
      </c>
      <c r="B291" s="38" t="e">
        <f t="shared" si="30"/>
        <v>#N/A</v>
      </c>
      <c r="C291" s="39">
        <f t="shared" si="28"/>
        <v>1</v>
      </c>
      <c r="D291" s="40" t="e">
        <f t="shared" si="31"/>
        <v>#N/A</v>
      </c>
      <c r="E291" s="41" t="e">
        <f t="shared" si="29"/>
        <v>#N/A</v>
      </c>
    </row>
    <row r="292" spans="1:5" x14ac:dyDescent="0.25">
      <c r="A292" s="41" t="e">
        <f t="shared" si="27"/>
        <v>#N/A</v>
      </c>
      <c r="B292" s="38" t="e">
        <f t="shared" si="30"/>
        <v>#N/A</v>
      </c>
      <c r="C292" s="39">
        <f t="shared" si="28"/>
        <v>1</v>
      </c>
      <c r="D292" s="40" t="e">
        <f t="shared" si="31"/>
        <v>#N/A</v>
      </c>
      <c r="E292" s="41" t="e">
        <f t="shared" si="29"/>
        <v>#N/A</v>
      </c>
    </row>
    <row r="293" spans="1:5" x14ac:dyDescent="0.25">
      <c r="A293" s="41" t="e">
        <f t="shared" si="27"/>
        <v>#N/A</v>
      </c>
      <c r="B293" s="38" t="e">
        <f t="shared" si="30"/>
        <v>#N/A</v>
      </c>
      <c r="C293" s="39">
        <f t="shared" si="28"/>
        <v>1</v>
      </c>
      <c r="D293" s="40" t="e">
        <f t="shared" si="31"/>
        <v>#N/A</v>
      </c>
      <c r="E293" s="41" t="e">
        <f t="shared" si="29"/>
        <v>#N/A</v>
      </c>
    </row>
    <row r="294" spans="1:5" x14ac:dyDescent="0.25">
      <c r="A294" s="41" t="e">
        <f t="shared" si="27"/>
        <v>#N/A</v>
      </c>
      <c r="B294" s="38" t="e">
        <f t="shared" si="30"/>
        <v>#N/A</v>
      </c>
      <c r="C294" s="39">
        <f t="shared" si="28"/>
        <v>1</v>
      </c>
      <c r="D294" s="40" t="e">
        <f t="shared" si="31"/>
        <v>#N/A</v>
      </c>
      <c r="E294" s="41" t="e">
        <f t="shared" si="29"/>
        <v>#N/A</v>
      </c>
    </row>
    <row r="295" spans="1:5" x14ac:dyDescent="0.25">
      <c r="A295" s="41" t="e">
        <f t="shared" si="27"/>
        <v>#N/A</v>
      </c>
      <c r="B295" s="38" t="e">
        <f t="shared" si="30"/>
        <v>#N/A</v>
      </c>
      <c r="C295" s="39">
        <f t="shared" si="28"/>
        <v>1</v>
      </c>
      <c r="D295" s="40" t="e">
        <f t="shared" si="31"/>
        <v>#N/A</v>
      </c>
      <c r="E295" s="41" t="e">
        <f t="shared" si="29"/>
        <v>#N/A</v>
      </c>
    </row>
    <row r="296" spans="1:5" x14ac:dyDescent="0.25">
      <c r="A296" s="41" t="e">
        <f t="shared" si="27"/>
        <v>#N/A</v>
      </c>
      <c r="B296" s="38" t="e">
        <f t="shared" si="30"/>
        <v>#N/A</v>
      </c>
      <c r="C296" s="39">
        <f t="shared" si="28"/>
        <v>1</v>
      </c>
      <c r="D296" s="40" t="e">
        <f t="shared" si="31"/>
        <v>#N/A</v>
      </c>
      <c r="E296" s="41" t="e">
        <f t="shared" si="29"/>
        <v>#N/A</v>
      </c>
    </row>
    <row r="297" spans="1:5" x14ac:dyDescent="0.25">
      <c r="A297" s="41" t="e">
        <f t="shared" si="27"/>
        <v>#N/A</v>
      </c>
      <c r="B297" s="38" t="e">
        <f t="shared" si="30"/>
        <v>#N/A</v>
      </c>
      <c r="C297" s="39">
        <f t="shared" si="28"/>
        <v>1</v>
      </c>
      <c r="D297" s="40" t="e">
        <f t="shared" si="31"/>
        <v>#N/A</v>
      </c>
      <c r="E297" s="41" t="e">
        <f t="shared" si="29"/>
        <v>#N/A</v>
      </c>
    </row>
    <row r="298" spans="1:5" x14ac:dyDescent="0.25">
      <c r="A298" s="41" t="e">
        <f t="shared" si="27"/>
        <v>#N/A</v>
      </c>
      <c r="B298" s="38" t="e">
        <f t="shared" si="30"/>
        <v>#N/A</v>
      </c>
      <c r="C298" s="39">
        <f t="shared" si="28"/>
        <v>1</v>
      </c>
      <c r="D298" s="40" t="e">
        <f t="shared" si="31"/>
        <v>#N/A</v>
      </c>
      <c r="E298" s="41" t="e">
        <f t="shared" si="29"/>
        <v>#N/A</v>
      </c>
    </row>
    <row r="299" spans="1:5" x14ac:dyDescent="0.25">
      <c r="A299" s="41" t="e">
        <f t="shared" si="27"/>
        <v>#N/A</v>
      </c>
      <c r="B299" s="38" t="e">
        <f t="shared" si="30"/>
        <v>#N/A</v>
      </c>
      <c r="C299" s="39">
        <f t="shared" si="28"/>
        <v>1</v>
      </c>
      <c r="D299" s="40" t="e">
        <f t="shared" si="31"/>
        <v>#N/A</v>
      </c>
      <c r="E299" s="41" t="e">
        <f t="shared" si="29"/>
        <v>#N/A</v>
      </c>
    </row>
    <row r="300" spans="1:5" x14ac:dyDescent="0.25">
      <c r="A300" s="41" t="e">
        <f t="shared" si="27"/>
        <v>#N/A</v>
      </c>
      <c r="B300" s="38" t="e">
        <f t="shared" si="30"/>
        <v>#N/A</v>
      </c>
      <c r="C300" s="39">
        <f t="shared" si="28"/>
        <v>1</v>
      </c>
      <c r="D300" s="40" t="e">
        <f t="shared" si="31"/>
        <v>#N/A</v>
      </c>
      <c r="E300" s="41" t="e">
        <f t="shared" si="29"/>
        <v>#N/A</v>
      </c>
    </row>
    <row r="301" spans="1:5" x14ac:dyDescent="0.25">
      <c r="A301" s="41" t="e">
        <f t="shared" si="27"/>
        <v>#N/A</v>
      </c>
      <c r="B301" s="38" t="e">
        <f t="shared" si="30"/>
        <v>#N/A</v>
      </c>
      <c r="C301" s="39">
        <f t="shared" si="28"/>
        <v>1</v>
      </c>
      <c r="D301" s="40" t="e">
        <f t="shared" si="31"/>
        <v>#N/A</v>
      </c>
      <c r="E301" s="41" t="e">
        <f t="shared" si="29"/>
        <v>#N/A</v>
      </c>
    </row>
    <row r="302" spans="1:5" x14ac:dyDescent="0.25">
      <c r="A302" s="41" t="e">
        <f t="shared" si="27"/>
        <v>#N/A</v>
      </c>
      <c r="B302" s="38" t="e">
        <f t="shared" si="30"/>
        <v>#N/A</v>
      </c>
      <c r="C302" s="39">
        <f t="shared" si="28"/>
        <v>1</v>
      </c>
      <c r="D302" s="40" t="e">
        <f t="shared" si="31"/>
        <v>#N/A</v>
      </c>
      <c r="E302" s="41" t="e">
        <f t="shared" si="29"/>
        <v>#N/A</v>
      </c>
    </row>
    <row r="303" spans="1:5" x14ac:dyDescent="0.25">
      <c r="A303" s="41" t="e">
        <f t="shared" si="27"/>
        <v>#N/A</v>
      </c>
      <c r="B303" s="38" t="e">
        <f t="shared" si="30"/>
        <v>#N/A</v>
      </c>
      <c r="C303" s="39">
        <f t="shared" si="28"/>
        <v>1</v>
      </c>
      <c r="D303" s="40" t="e">
        <f t="shared" si="31"/>
        <v>#N/A</v>
      </c>
      <c r="E303" s="41" t="e">
        <f t="shared" si="29"/>
        <v>#N/A</v>
      </c>
    </row>
    <row r="304" spans="1:5" x14ac:dyDescent="0.25">
      <c r="A304" s="41" t="e">
        <f t="shared" si="27"/>
        <v>#N/A</v>
      </c>
      <c r="B304" s="38" t="e">
        <f t="shared" si="30"/>
        <v>#N/A</v>
      </c>
      <c r="C304" s="39">
        <f t="shared" si="28"/>
        <v>1</v>
      </c>
      <c r="D304" s="40" t="e">
        <f t="shared" si="31"/>
        <v>#N/A</v>
      </c>
      <c r="E304" s="41" t="e">
        <f t="shared" si="29"/>
        <v>#N/A</v>
      </c>
    </row>
    <row r="305" spans="1:5" x14ac:dyDescent="0.25">
      <c r="A305" s="41" t="e">
        <f t="shared" si="27"/>
        <v>#N/A</v>
      </c>
      <c r="B305" s="38" t="e">
        <f t="shared" si="30"/>
        <v>#N/A</v>
      </c>
      <c r="C305" s="39">
        <f t="shared" si="28"/>
        <v>1</v>
      </c>
      <c r="D305" s="40" t="e">
        <f t="shared" si="31"/>
        <v>#N/A</v>
      </c>
      <c r="E305" s="41" t="e">
        <f t="shared" si="29"/>
        <v>#N/A</v>
      </c>
    </row>
    <row r="306" spans="1:5" x14ac:dyDescent="0.25">
      <c r="A306" s="41" t="e">
        <f t="shared" si="27"/>
        <v>#N/A</v>
      </c>
      <c r="B306" s="38" t="e">
        <f t="shared" si="30"/>
        <v>#N/A</v>
      </c>
      <c r="C306" s="39">
        <f t="shared" si="28"/>
        <v>1</v>
      </c>
      <c r="D306" s="40" t="e">
        <f t="shared" si="31"/>
        <v>#N/A</v>
      </c>
      <c r="E306" s="41" t="e">
        <f t="shared" si="29"/>
        <v>#N/A</v>
      </c>
    </row>
    <row r="307" spans="1:5" x14ac:dyDescent="0.25">
      <c r="A307" s="41" t="e">
        <f t="shared" si="27"/>
        <v>#N/A</v>
      </c>
      <c r="B307" s="38" t="e">
        <f t="shared" si="30"/>
        <v>#N/A</v>
      </c>
      <c r="C307" s="39">
        <f t="shared" si="28"/>
        <v>1</v>
      </c>
      <c r="D307" s="40" t="e">
        <f t="shared" si="31"/>
        <v>#N/A</v>
      </c>
      <c r="E307" s="41" t="e">
        <f t="shared" si="29"/>
        <v>#N/A</v>
      </c>
    </row>
    <row r="308" spans="1:5" x14ac:dyDescent="0.25">
      <c r="A308" s="41" t="e">
        <f t="shared" si="27"/>
        <v>#N/A</v>
      </c>
      <c r="B308" s="38" t="e">
        <f t="shared" si="30"/>
        <v>#N/A</v>
      </c>
      <c r="C308" s="39">
        <f t="shared" si="28"/>
        <v>1</v>
      </c>
      <c r="D308" s="40" t="e">
        <f t="shared" si="31"/>
        <v>#N/A</v>
      </c>
      <c r="E308" s="41" t="e">
        <f t="shared" si="29"/>
        <v>#N/A</v>
      </c>
    </row>
    <row r="309" spans="1:5" x14ac:dyDescent="0.25">
      <c r="A309" s="41" t="e">
        <f t="shared" si="27"/>
        <v>#N/A</v>
      </c>
      <c r="B309" s="38" t="e">
        <f t="shared" si="30"/>
        <v>#N/A</v>
      </c>
      <c r="C309" s="39">
        <f t="shared" si="28"/>
        <v>1</v>
      </c>
      <c r="D309" s="40" t="e">
        <f t="shared" si="31"/>
        <v>#N/A</v>
      </c>
      <c r="E309" s="41" t="e">
        <f t="shared" si="29"/>
        <v>#N/A</v>
      </c>
    </row>
    <row r="310" spans="1:5" x14ac:dyDescent="0.25">
      <c r="A310" s="41" t="e">
        <f t="shared" si="27"/>
        <v>#N/A</v>
      </c>
      <c r="B310" s="38" t="e">
        <f t="shared" si="30"/>
        <v>#N/A</v>
      </c>
      <c r="C310" s="39">
        <f t="shared" si="28"/>
        <v>1</v>
      </c>
      <c r="D310" s="40" t="e">
        <f t="shared" si="31"/>
        <v>#N/A</v>
      </c>
      <c r="E310" s="41" t="e">
        <f t="shared" si="29"/>
        <v>#N/A</v>
      </c>
    </row>
    <row r="311" spans="1:5" x14ac:dyDescent="0.25">
      <c r="A311" s="41" t="e">
        <f t="shared" ref="A311:A374" si="32">VLOOKUP(I311,DDEPM_USERS,2,FALSE)</f>
        <v>#N/A</v>
      </c>
      <c r="B311" s="38" t="e">
        <f t="shared" si="30"/>
        <v>#N/A</v>
      </c>
      <c r="C311" s="39">
        <f t="shared" ref="C311:C374" si="33">S311-R311+1</f>
        <v>1</v>
      </c>
      <c r="D311" s="40" t="e">
        <f t="shared" si="31"/>
        <v>#N/A</v>
      </c>
      <c r="E311" s="41" t="e">
        <f t="shared" ref="E311:E374" si="34">D311*Z311</f>
        <v>#N/A</v>
      </c>
    </row>
    <row r="312" spans="1:5" x14ac:dyDescent="0.25">
      <c r="A312" s="41" t="e">
        <f t="shared" si="32"/>
        <v>#N/A</v>
      </c>
      <c r="B312" s="38" t="e">
        <f t="shared" si="30"/>
        <v>#N/A</v>
      </c>
      <c r="C312" s="39">
        <f t="shared" si="33"/>
        <v>1</v>
      </c>
      <c r="D312" s="40" t="e">
        <f t="shared" si="31"/>
        <v>#N/A</v>
      </c>
      <c r="E312" s="41" t="e">
        <f t="shared" si="34"/>
        <v>#N/A</v>
      </c>
    </row>
    <row r="313" spans="1:5" x14ac:dyDescent="0.25">
      <c r="A313" s="41" t="e">
        <f t="shared" si="32"/>
        <v>#N/A</v>
      </c>
      <c r="B313" s="38" t="e">
        <f t="shared" si="30"/>
        <v>#N/A</v>
      </c>
      <c r="C313" s="39">
        <f t="shared" si="33"/>
        <v>1</v>
      </c>
      <c r="D313" s="40" t="e">
        <f t="shared" si="31"/>
        <v>#N/A</v>
      </c>
      <c r="E313" s="41" t="e">
        <f t="shared" si="34"/>
        <v>#N/A</v>
      </c>
    </row>
    <row r="314" spans="1:5" x14ac:dyDescent="0.25">
      <c r="A314" s="41" t="e">
        <f t="shared" si="32"/>
        <v>#N/A</v>
      </c>
      <c r="B314" s="38" t="e">
        <f t="shared" si="30"/>
        <v>#N/A</v>
      </c>
      <c r="C314" s="39">
        <f t="shared" si="33"/>
        <v>1</v>
      </c>
      <c r="D314" s="40" t="e">
        <f t="shared" si="31"/>
        <v>#N/A</v>
      </c>
      <c r="E314" s="41" t="e">
        <f t="shared" si="34"/>
        <v>#N/A</v>
      </c>
    </row>
    <row r="315" spans="1:5" x14ac:dyDescent="0.25">
      <c r="A315" s="41" t="e">
        <f t="shared" si="32"/>
        <v>#N/A</v>
      </c>
      <c r="B315" s="38" t="e">
        <f t="shared" si="30"/>
        <v>#N/A</v>
      </c>
      <c r="C315" s="39">
        <f t="shared" si="33"/>
        <v>1</v>
      </c>
      <c r="D315" s="40" t="e">
        <f t="shared" si="31"/>
        <v>#N/A</v>
      </c>
      <c r="E315" s="41" t="e">
        <f t="shared" si="34"/>
        <v>#N/A</v>
      </c>
    </row>
    <row r="316" spans="1:5" x14ac:dyDescent="0.25">
      <c r="A316" s="41" t="e">
        <f t="shared" si="32"/>
        <v>#N/A</v>
      </c>
      <c r="B316" s="38" t="e">
        <f t="shared" si="30"/>
        <v>#N/A</v>
      </c>
      <c r="C316" s="39">
        <f t="shared" si="33"/>
        <v>1</v>
      </c>
      <c r="D316" s="40" t="e">
        <f t="shared" si="31"/>
        <v>#N/A</v>
      </c>
      <c r="E316" s="41" t="e">
        <f t="shared" si="34"/>
        <v>#N/A</v>
      </c>
    </row>
    <row r="317" spans="1:5" x14ac:dyDescent="0.25">
      <c r="A317" s="41" t="e">
        <f t="shared" si="32"/>
        <v>#N/A</v>
      </c>
      <c r="B317" s="38" t="e">
        <f t="shared" si="30"/>
        <v>#N/A</v>
      </c>
      <c r="C317" s="39">
        <f t="shared" si="33"/>
        <v>1</v>
      </c>
      <c r="D317" s="40" t="e">
        <f t="shared" si="31"/>
        <v>#N/A</v>
      </c>
      <c r="E317" s="41" t="e">
        <f t="shared" si="34"/>
        <v>#N/A</v>
      </c>
    </row>
    <row r="318" spans="1:5" x14ac:dyDescent="0.25">
      <c r="A318" s="41" t="e">
        <f t="shared" si="32"/>
        <v>#N/A</v>
      </c>
      <c r="B318" s="38" t="e">
        <f t="shared" si="30"/>
        <v>#N/A</v>
      </c>
      <c r="C318" s="39">
        <f t="shared" si="33"/>
        <v>1</v>
      </c>
      <c r="D318" s="40" t="e">
        <f t="shared" si="31"/>
        <v>#N/A</v>
      </c>
      <c r="E318" s="41" t="e">
        <f t="shared" si="34"/>
        <v>#N/A</v>
      </c>
    </row>
    <row r="319" spans="1:5" x14ac:dyDescent="0.25">
      <c r="A319" s="41" t="e">
        <f t="shared" si="32"/>
        <v>#N/A</v>
      </c>
      <c r="B319" s="38" t="e">
        <f t="shared" si="30"/>
        <v>#N/A</v>
      </c>
      <c r="C319" s="39">
        <f t="shared" si="33"/>
        <v>1</v>
      </c>
      <c r="D319" s="40" t="e">
        <f t="shared" si="31"/>
        <v>#N/A</v>
      </c>
      <c r="E319" s="41" t="e">
        <f t="shared" si="34"/>
        <v>#N/A</v>
      </c>
    </row>
    <row r="320" spans="1:5" x14ac:dyDescent="0.25">
      <c r="A320" s="41" t="e">
        <f t="shared" si="32"/>
        <v>#N/A</v>
      </c>
      <c r="B320" s="38" t="e">
        <f t="shared" si="30"/>
        <v>#N/A</v>
      </c>
      <c r="C320" s="39">
        <f t="shared" si="33"/>
        <v>1</v>
      </c>
      <c r="D320" s="40" t="e">
        <f t="shared" si="31"/>
        <v>#N/A</v>
      </c>
      <c r="E320" s="41" t="e">
        <f t="shared" si="34"/>
        <v>#N/A</v>
      </c>
    </row>
    <row r="321" spans="1:5" x14ac:dyDescent="0.25">
      <c r="A321" s="41" t="e">
        <f t="shared" si="32"/>
        <v>#N/A</v>
      </c>
      <c r="B321" s="38" t="e">
        <f t="shared" si="30"/>
        <v>#N/A</v>
      </c>
      <c r="C321" s="39">
        <f t="shared" si="33"/>
        <v>1</v>
      </c>
      <c r="D321" s="40" t="e">
        <f t="shared" si="31"/>
        <v>#N/A</v>
      </c>
      <c r="E321" s="41" t="e">
        <f t="shared" si="34"/>
        <v>#N/A</v>
      </c>
    </row>
    <row r="322" spans="1:5" x14ac:dyDescent="0.25">
      <c r="A322" s="41" t="e">
        <f t="shared" si="32"/>
        <v>#N/A</v>
      </c>
      <c r="B322" s="38" t="e">
        <f t="shared" si="30"/>
        <v>#N/A</v>
      </c>
      <c r="C322" s="39">
        <f t="shared" si="33"/>
        <v>1</v>
      </c>
      <c r="D322" s="40" t="e">
        <f t="shared" si="31"/>
        <v>#N/A</v>
      </c>
      <c r="E322" s="41" t="e">
        <f t="shared" si="34"/>
        <v>#N/A</v>
      </c>
    </row>
    <row r="323" spans="1:5" x14ac:dyDescent="0.25">
      <c r="A323" s="41" t="e">
        <f t="shared" si="32"/>
        <v>#N/A</v>
      </c>
      <c r="B323" s="38" t="e">
        <f t="shared" si="30"/>
        <v>#N/A</v>
      </c>
      <c r="C323" s="39">
        <f t="shared" si="33"/>
        <v>1</v>
      </c>
      <c r="D323" s="40" t="e">
        <f t="shared" si="31"/>
        <v>#N/A</v>
      </c>
      <c r="E323" s="41" t="e">
        <f t="shared" si="34"/>
        <v>#N/A</v>
      </c>
    </row>
    <row r="324" spans="1:5" x14ac:dyDescent="0.25">
      <c r="A324" s="41" t="e">
        <f t="shared" si="32"/>
        <v>#N/A</v>
      </c>
      <c r="B324" s="38" t="e">
        <f t="shared" si="30"/>
        <v>#N/A</v>
      </c>
      <c r="C324" s="39">
        <f t="shared" si="33"/>
        <v>1</v>
      </c>
      <c r="D324" s="40" t="e">
        <f t="shared" si="31"/>
        <v>#N/A</v>
      </c>
      <c r="E324" s="41" t="e">
        <f t="shared" si="34"/>
        <v>#N/A</v>
      </c>
    </row>
    <row r="325" spans="1:5" x14ac:dyDescent="0.25">
      <c r="A325" s="41" t="e">
        <f t="shared" si="32"/>
        <v>#N/A</v>
      </c>
      <c r="B325" s="38" t="e">
        <f t="shared" si="30"/>
        <v>#N/A</v>
      </c>
      <c r="C325" s="39">
        <f t="shared" si="33"/>
        <v>1</v>
      </c>
      <c r="D325" s="40" t="e">
        <f t="shared" si="31"/>
        <v>#N/A</v>
      </c>
      <c r="E325" s="41" t="e">
        <f t="shared" si="34"/>
        <v>#N/A</v>
      </c>
    </row>
    <row r="326" spans="1:5" x14ac:dyDescent="0.25">
      <c r="A326" s="41" t="e">
        <f t="shared" si="32"/>
        <v>#N/A</v>
      </c>
      <c r="B326" s="38" t="e">
        <f t="shared" si="30"/>
        <v>#N/A</v>
      </c>
      <c r="C326" s="39">
        <f t="shared" si="33"/>
        <v>1</v>
      </c>
      <c r="D326" s="40" t="e">
        <f t="shared" si="31"/>
        <v>#N/A</v>
      </c>
      <c r="E326" s="41" t="e">
        <f t="shared" si="34"/>
        <v>#N/A</v>
      </c>
    </row>
    <row r="327" spans="1:5" x14ac:dyDescent="0.25">
      <c r="A327" s="41" t="e">
        <f t="shared" si="32"/>
        <v>#N/A</v>
      </c>
      <c r="B327" s="38" t="e">
        <f t="shared" si="30"/>
        <v>#N/A</v>
      </c>
      <c r="C327" s="39">
        <f t="shared" si="33"/>
        <v>1</v>
      </c>
      <c r="D327" s="40" t="e">
        <f t="shared" si="31"/>
        <v>#N/A</v>
      </c>
      <c r="E327" s="41" t="e">
        <f t="shared" si="34"/>
        <v>#N/A</v>
      </c>
    </row>
    <row r="328" spans="1:5" x14ac:dyDescent="0.25">
      <c r="A328" s="41" t="e">
        <f t="shared" si="32"/>
        <v>#N/A</v>
      </c>
      <c r="B328" s="38" t="e">
        <f t="shared" si="30"/>
        <v>#N/A</v>
      </c>
      <c r="C328" s="39">
        <f t="shared" si="33"/>
        <v>1</v>
      </c>
      <c r="D328" s="40" t="e">
        <f t="shared" si="31"/>
        <v>#N/A</v>
      </c>
      <c r="E328" s="41" t="e">
        <f t="shared" si="34"/>
        <v>#N/A</v>
      </c>
    </row>
    <row r="329" spans="1:5" x14ac:dyDescent="0.25">
      <c r="A329" s="41" t="e">
        <f t="shared" si="32"/>
        <v>#N/A</v>
      </c>
      <c r="B329" s="38" t="e">
        <f t="shared" si="30"/>
        <v>#N/A</v>
      </c>
      <c r="C329" s="39">
        <f t="shared" si="33"/>
        <v>1</v>
      </c>
      <c r="D329" s="40" t="e">
        <f t="shared" si="31"/>
        <v>#N/A</v>
      </c>
      <c r="E329" s="41" t="e">
        <f t="shared" si="34"/>
        <v>#N/A</v>
      </c>
    </row>
    <row r="330" spans="1:5" x14ac:dyDescent="0.25">
      <c r="A330" s="41" t="e">
        <f t="shared" si="32"/>
        <v>#N/A</v>
      </c>
      <c r="B330" s="38" t="e">
        <f t="shared" si="30"/>
        <v>#N/A</v>
      </c>
      <c r="C330" s="39">
        <f t="shared" si="33"/>
        <v>1</v>
      </c>
      <c r="D330" s="40" t="e">
        <f t="shared" si="31"/>
        <v>#N/A</v>
      </c>
      <c r="E330" s="41" t="e">
        <f t="shared" si="34"/>
        <v>#N/A</v>
      </c>
    </row>
    <row r="331" spans="1:5" x14ac:dyDescent="0.25">
      <c r="A331" s="41" t="e">
        <f t="shared" si="32"/>
        <v>#N/A</v>
      </c>
      <c r="B331" s="38" t="e">
        <f t="shared" ref="B331:B394" si="35">VLOOKUP(T331,DELIV_CONV,2,FALSE)</f>
        <v>#N/A</v>
      </c>
      <c r="C331" s="39">
        <f t="shared" si="33"/>
        <v>1</v>
      </c>
      <c r="D331" s="40" t="e">
        <f t="shared" ref="D331:D394" si="36">Y331*B331*C331</f>
        <v>#N/A</v>
      </c>
      <c r="E331" s="41" t="e">
        <f t="shared" si="34"/>
        <v>#N/A</v>
      </c>
    </row>
    <row r="332" spans="1:5" x14ac:dyDescent="0.25">
      <c r="A332" s="41" t="e">
        <f t="shared" si="32"/>
        <v>#N/A</v>
      </c>
      <c r="B332" s="38" t="e">
        <f t="shared" si="35"/>
        <v>#N/A</v>
      </c>
      <c r="C332" s="39">
        <f t="shared" si="33"/>
        <v>1</v>
      </c>
      <c r="D332" s="40" t="e">
        <f t="shared" si="36"/>
        <v>#N/A</v>
      </c>
      <c r="E332" s="41" t="e">
        <f t="shared" si="34"/>
        <v>#N/A</v>
      </c>
    </row>
    <row r="333" spans="1:5" x14ac:dyDescent="0.25">
      <c r="A333" s="41" t="e">
        <f t="shared" si="32"/>
        <v>#N/A</v>
      </c>
      <c r="B333" s="38" t="e">
        <f t="shared" si="35"/>
        <v>#N/A</v>
      </c>
      <c r="C333" s="39">
        <f t="shared" si="33"/>
        <v>1</v>
      </c>
      <c r="D333" s="40" t="e">
        <f t="shared" si="36"/>
        <v>#N/A</v>
      </c>
      <c r="E333" s="41" t="e">
        <f t="shared" si="34"/>
        <v>#N/A</v>
      </c>
    </row>
    <row r="334" spans="1:5" x14ac:dyDescent="0.25">
      <c r="A334" s="41" t="e">
        <f t="shared" si="32"/>
        <v>#N/A</v>
      </c>
      <c r="B334" s="38" t="e">
        <f t="shared" si="35"/>
        <v>#N/A</v>
      </c>
      <c r="C334" s="39">
        <f t="shared" si="33"/>
        <v>1</v>
      </c>
      <c r="D334" s="40" t="e">
        <f t="shared" si="36"/>
        <v>#N/A</v>
      </c>
      <c r="E334" s="41" t="e">
        <f t="shared" si="34"/>
        <v>#N/A</v>
      </c>
    </row>
    <row r="335" spans="1:5" x14ac:dyDescent="0.25">
      <c r="A335" s="41" t="e">
        <f t="shared" si="32"/>
        <v>#N/A</v>
      </c>
      <c r="B335" s="38" t="e">
        <f t="shared" si="35"/>
        <v>#N/A</v>
      </c>
      <c r="C335" s="39">
        <f t="shared" si="33"/>
        <v>1</v>
      </c>
      <c r="D335" s="40" t="e">
        <f t="shared" si="36"/>
        <v>#N/A</v>
      </c>
      <c r="E335" s="41" t="e">
        <f t="shared" si="34"/>
        <v>#N/A</v>
      </c>
    </row>
    <row r="336" spans="1:5" x14ac:dyDescent="0.25">
      <c r="A336" s="41" t="e">
        <f t="shared" si="32"/>
        <v>#N/A</v>
      </c>
      <c r="B336" s="38" t="e">
        <f t="shared" si="35"/>
        <v>#N/A</v>
      </c>
      <c r="C336" s="39">
        <f t="shared" si="33"/>
        <v>1</v>
      </c>
      <c r="D336" s="40" t="e">
        <f t="shared" si="36"/>
        <v>#N/A</v>
      </c>
      <c r="E336" s="41" t="e">
        <f t="shared" si="34"/>
        <v>#N/A</v>
      </c>
    </row>
    <row r="337" spans="1:5" x14ac:dyDescent="0.25">
      <c r="A337" s="41" t="e">
        <f t="shared" si="32"/>
        <v>#N/A</v>
      </c>
      <c r="B337" s="38" t="e">
        <f t="shared" si="35"/>
        <v>#N/A</v>
      </c>
      <c r="C337" s="39">
        <f t="shared" si="33"/>
        <v>1</v>
      </c>
      <c r="D337" s="40" t="e">
        <f t="shared" si="36"/>
        <v>#N/A</v>
      </c>
      <c r="E337" s="41" t="e">
        <f t="shared" si="34"/>
        <v>#N/A</v>
      </c>
    </row>
    <row r="338" spans="1:5" x14ac:dyDescent="0.25">
      <c r="A338" s="41" t="e">
        <f t="shared" si="32"/>
        <v>#N/A</v>
      </c>
      <c r="B338" s="38" t="e">
        <f t="shared" si="35"/>
        <v>#N/A</v>
      </c>
      <c r="C338" s="39">
        <f t="shared" si="33"/>
        <v>1</v>
      </c>
      <c r="D338" s="40" t="e">
        <f t="shared" si="36"/>
        <v>#N/A</v>
      </c>
      <c r="E338" s="41" t="e">
        <f t="shared" si="34"/>
        <v>#N/A</v>
      </c>
    </row>
    <row r="339" spans="1:5" x14ac:dyDescent="0.25">
      <c r="A339" s="41" t="e">
        <f t="shared" si="32"/>
        <v>#N/A</v>
      </c>
      <c r="B339" s="38" t="e">
        <f t="shared" si="35"/>
        <v>#N/A</v>
      </c>
      <c r="C339" s="39">
        <f t="shared" si="33"/>
        <v>1</v>
      </c>
      <c r="D339" s="40" t="e">
        <f t="shared" si="36"/>
        <v>#N/A</v>
      </c>
      <c r="E339" s="41" t="e">
        <f t="shared" si="34"/>
        <v>#N/A</v>
      </c>
    </row>
    <row r="340" spans="1:5" x14ac:dyDescent="0.25">
      <c r="A340" s="41" t="e">
        <f t="shared" si="32"/>
        <v>#N/A</v>
      </c>
      <c r="B340" s="38" t="e">
        <f t="shared" si="35"/>
        <v>#N/A</v>
      </c>
      <c r="C340" s="39">
        <f t="shared" si="33"/>
        <v>1</v>
      </c>
      <c r="D340" s="40" t="e">
        <f t="shared" si="36"/>
        <v>#N/A</v>
      </c>
      <c r="E340" s="41" t="e">
        <f t="shared" si="34"/>
        <v>#N/A</v>
      </c>
    </row>
    <row r="341" spans="1:5" x14ac:dyDescent="0.25">
      <c r="A341" s="41" t="e">
        <f t="shared" si="32"/>
        <v>#N/A</v>
      </c>
      <c r="B341" s="38" t="e">
        <f t="shared" si="35"/>
        <v>#N/A</v>
      </c>
      <c r="C341" s="39">
        <f t="shared" si="33"/>
        <v>1</v>
      </c>
      <c r="D341" s="40" t="e">
        <f t="shared" si="36"/>
        <v>#N/A</v>
      </c>
      <c r="E341" s="41" t="e">
        <f t="shared" si="34"/>
        <v>#N/A</v>
      </c>
    </row>
    <row r="342" spans="1:5" x14ac:dyDescent="0.25">
      <c r="A342" s="41" t="e">
        <f t="shared" si="32"/>
        <v>#N/A</v>
      </c>
      <c r="B342" s="38" t="e">
        <f t="shared" si="35"/>
        <v>#N/A</v>
      </c>
      <c r="C342" s="39">
        <f t="shared" si="33"/>
        <v>1</v>
      </c>
      <c r="D342" s="40" t="e">
        <f t="shared" si="36"/>
        <v>#N/A</v>
      </c>
      <c r="E342" s="41" t="e">
        <f t="shared" si="34"/>
        <v>#N/A</v>
      </c>
    </row>
    <row r="343" spans="1:5" x14ac:dyDescent="0.25">
      <c r="A343" s="41" t="e">
        <f t="shared" si="32"/>
        <v>#N/A</v>
      </c>
      <c r="B343" s="38" t="e">
        <f t="shared" si="35"/>
        <v>#N/A</v>
      </c>
      <c r="C343" s="39">
        <f t="shared" si="33"/>
        <v>1</v>
      </c>
      <c r="D343" s="40" t="e">
        <f t="shared" si="36"/>
        <v>#N/A</v>
      </c>
      <c r="E343" s="41" t="e">
        <f t="shared" si="34"/>
        <v>#N/A</v>
      </c>
    </row>
    <row r="344" spans="1:5" x14ac:dyDescent="0.25">
      <c r="A344" s="41" t="e">
        <f t="shared" si="32"/>
        <v>#N/A</v>
      </c>
      <c r="B344" s="38" t="e">
        <f t="shared" si="35"/>
        <v>#N/A</v>
      </c>
      <c r="C344" s="39">
        <f t="shared" si="33"/>
        <v>1</v>
      </c>
      <c r="D344" s="40" t="e">
        <f t="shared" si="36"/>
        <v>#N/A</v>
      </c>
      <c r="E344" s="41" t="e">
        <f t="shared" si="34"/>
        <v>#N/A</v>
      </c>
    </row>
    <row r="345" spans="1:5" x14ac:dyDescent="0.25">
      <c r="A345" s="41" t="e">
        <f t="shared" si="32"/>
        <v>#N/A</v>
      </c>
      <c r="B345" s="38" t="e">
        <f t="shared" si="35"/>
        <v>#N/A</v>
      </c>
      <c r="C345" s="39">
        <f t="shared" si="33"/>
        <v>1</v>
      </c>
      <c r="D345" s="40" t="e">
        <f t="shared" si="36"/>
        <v>#N/A</v>
      </c>
      <c r="E345" s="41" t="e">
        <f t="shared" si="34"/>
        <v>#N/A</v>
      </c>
    </row>
    <row r="346" spans="1:5" x14ac:dyDescent="0.25">
      <c r="A346" s="41" t="e">
        <f t="shared" si="32"/>
        <v>#N/A</v>
      </c>
      <c r="B346" s="38" t="e">
        <f t="shared" si="35"/>
        <v>#N/A</v>
      </c>
      <c r="C346" s="39">
        <f t="shared" si="33"/>
        <v>1</v>
      </c>
      <c r="D346" s="40" t="e">
        <f t="shared" si="36"/>
        <v>#N/A</v>
      </c>
      <c r="E346" s="41" t="e">
        <f t="shared" si="34"/>
        <v>#N/A</v>
      </c>
    </row>
    <row r="347" spans="1:5" x14ac:dyDescent="0.25">
      <c r="A347" s="41" t="e">
        <f t="shared" si="32"/>
        <v>#N/A</v>
      </c>
      <c r="B347" s="38" t="e">
        <f t="shared" si="35"/>
        <v>#N/A</v>
      </c>
      <c r="C347" s="39">
        <f t="shared" si="33"/>
        <v>1</v>
      </c>
      <c r="D347" s="40" t="e">
        <f t="shared" si="36"/>
        <v>#N/A</v>
      </c>
      <c r="E347" s="41" t="e">
        <f t="shared" si="34"/>
        <v>#N/A</v>
      </c>
    </row>
    <row r="348" spans="1:5" x14ac:dyDescent="0.25">
      <c r="A348" s="41" t="e">
        <f t="shared" si="32"/>
        <v>#N/A</v>
      </c>
      <c r="B348" s="38" t="e">
        <f t="shared" si="35"/>
        <v>#N/A</v>
      </c>
      <c r="C348" s="39">
        <f t="shared" si="33"/>
        <v>1</v>
      </c>
      <c r="D348" s="40" t="e">
        <f t="shared" si="36"/>
        <v>#N/A</v>
      </c>
      <c r="E348" s="41" t="e">
        <f t="shared" si="34"/>
        <v>#N/A</v>
      </c>
    </row>
    <row r="349" spans="1:5" x14ac:dyDescent="0.25">
      <c r="A349" s="41" t="e">
        <f t="shared" si="32"/>
        <v>#N/A</v>
      </c>
      <c r="B349" s="38" t="e">
        <f t="shared" si="35"/>
        <v>#N/A</v>
      </c>
      <c r="C349" s="39">
        <f t="shared" si="33"/>
        <v>1</v>
      </c>
      <c r="D349" s="40" t="e">
        <f t="shared" si="36"/>
        <v>#N/A</v>
      </c>
      <c r="E349" s="41" t="e">
        <f t="shared" si="34"/>
        <v>#N/A</v>
      </c>
    </row>
    <row r="350" spans="1:5" x14ac:dyDescent="0.25">
      <c r="A350" s="41" t="e">
        <f t="shared" si="32"/>
        <v>#N/A</v>
      </c>
      <c r="B350" s="38" t="e">
        <f t="shared" si="35"/>
        <v>#N/A</v>
      </c>
      <c r="C350" s="39">
        <f t="shared" si="33"/>
        <v>1</v>
      </c>
      <c r="D350" s="40" t="e">
        <f t="shared" si="36"/>
        <v>#N/A</v>
      </c>
      <c r="E350" s="41" t="e">
        <f t="shared" si="34"/>
        <v>#N/A</v>
      </c>
    </row>
    <row r="351" spans="1:5" x14ac:dyDescent="0.25">
      <c r="A351" s="41" t="e">
        <f t="shared" si="32"/>
        <v>#N/A</v>
      </c>
      <c r="B351" s="38" t="e">
        <f t="shared" si="35"/>
        <v>#N/A</v>
      </c>
      <c r="C351" s="39">
        <f t="shared" si="33"/>
        <v>1</v>
      </c>
      <c r="D351" s="40" t="e">
        <f t="shared" si="36"/>
        <v>#N/A</v>
      </c>
      <c r="E351" s="41" t="e">
        <f t="shared" si="34"/>
        <v>#N/A</v>
      </c>
    </row>
    <row r="352" spans="1:5" x14ac:dyDescent="0.25">
      <c r="A352" s="41" t="e">
        <f t="shared" si="32"/>
        <v>#N/A</v>
      </c>
      <c r="B352" s="38" t="e">
        <f t="shared" si="35"/>
        <v>#N/A</v>
      </c>
      <c r="C352" s="39">
        <f t="shared" si="33"/>
        <v>1</v>
      </c>
      <c r="D352" s="40" t="e">
        <f t="shared" si="36"/>
        <v>#N/A</v>
      </c>
      <c r="E352" s="41" t="e">
        <f t="shared" si="34"/>
        <v>#N/A</v>
      </c>
    </row>
    <row r="353" spans="1:5" x14ac:dyDescent="0.25">
      <c r="A353" s="41" t="e">
        <f t="shared" si="32"/>
        <v>#N/A</v>
      </c>
      <c r="B353" s="38" t="e">
        <f t="shared" si="35"/>
        <v>#N/A</v>
      </c>
      <c r="C353" s="39">
        <f t="shared" si="33"/>
        <v>1</v>
      </c>
      <c r="D353" s="40" t="e">
        <f t="shared" si="36"/>
        <v>#N/A</v>
      </c>
      <c r="E353" s="41" t="e">
        <f t="shared" si="34"/>
        <v>#N/A</v>
      </c>
    </row>
    <row r="354" spans="1:5" x14ac:dyDescent="0.25">
      <c r="A354" s="41" t="e">
        <f t="shared" si="32"/>
        <v>#N/A</v>
      </c>
      <c r="B354" s="38" t="e">
        <f t="shared" si="35"/>
        <v>#N/A</v>
      </c>
      <c r="C354" s="39">
        <f t="shared" si="33"/>
        <v>1</v>
      </c>
      <c r="D354" s="40" t="e">
        <f t="shared" si="36"/>
        <v>#N/A</v>
      </c>
      <c r="E354" s="41" t="e">
        <f t="shared" si="34"/>
        <v>#N/A</v>
      </c>
    </row>
    <row r="355" spans="1:5" x14ac:dyDescent="0.25">
      <c r="A355" s="41" t="e">
        <f t="shared" si="32"/>
        <v>#N/A</v>
      </c>
      <c r="B355" s="38" t="e">
        <f t="shared" si="35"/>
        <v>#N/A</v>
      </c>
      <c r="C355" s="39">
        <f t="shared" si="33"/>
        <v>1</v>
      </c>
      <c r="D355" s="40" t="e">
        <f t="shared" si="36"/>
        <v>#N/A</v>
      </c>
      <c r="E355" s="41" t="e">
        <f t="shared" si="34"/>
        <v>#N/A</v>
      </c>
    </row>
    <row r="356" spans="1:5" x14ac:dyDescent="0.25">
      <c r="A356" s="41" t="e">
        <f t="shared" si="32"/>
        <v>#N/A</v>
      </c>
      <c r="B356" s="38" t="e">
        <f t="shared" si="35"/>
        <v>#N/A</v>
      </c>
      <c r="C356" s="39">
        <f t="shared" si="33"/>
        <v>1</v>
      </c>
      <c r="D356" s="40" t="e">
        <f t="shared" si="36"/>
        <v>#N/A</v>
      </c>
      <c r="E356" s="41" t="e">
        <f t="shared" si="34"/>
        <v>#N/A</v>
      </c>
    </row>
    <row r="357" spans="1:5" x14ac:dyDescent="0.25">
      <c r="A357" s="41" t="e">
        <f t="shared" si="32"/>
        <v>#N/A</v>
      </c>
      <c r="B357" s="38" t="e">
        <f t="shared" si="35"/>
        <v>#N/A</v>
      </c>
      <c r="C357" s="39">
        <f t="shared" si="33"/>
        <v>1</v>
      </c>
      <c r="D357" s="40" t="e">
        <f t="shared" si="36"/>
        <v>#N/A</v>
      </c>
      <c r="E357" s="41" t="e">
        <f t="shared" si="34"/>
        <v>#N/A</v>
      </c>
    </row>
    <row r="358" spans="1:5" x14ac:dyDescent="0.25">
      <c r="A358" s="41" t="e">
        <f t="shared" si="32"/>
        <v>#N/A</v>
      </c>
      <c r="B358" s="38" t="e">
        <f t="shared" si="35"/>
        <v>#N/A</v>
      </c>
      <c r="C358" s="39">
        <f t="shared" si="33"/>
        <v>1</v>
      </c>
      <c r="D358" s="40" t="e">
        <f t="shared" si="36"/>
        <v>#N/A</v>
      </c>
      <c r="E358" s="41" t="e">
        <f t="shared" si="34"/>
        <v>#N/A</v>
      </c>
    </row>
    <row r="359" spans="1:5" x14ac:dyDescent="0.25">
      <c r="A359" s="41" t="e">
        <f t="shared" si="32"/>
        <v>#N/A</v>
      </c>
      <c r="B359" s="38" t="e">
        <f t="shared" si="35"/>
        <v>#N/A</v>
      </c>
      <c r="C359" s="39">
        <f t="shared" si="33"/>
        <v>1</v>
      </c>
      <c r="D359" s="40" t="e">
        <f t="shared" si="36"/>
        <v>#N/A</v>
      </c>
      <c r="E359" s="41" t="e">
        <f t="shared" si="34"/>
        <v>#N/A</v>
      </c>
    </row>
    <row r="360" spans="1:5" x14ac:dyDescent="0.25">
      <c r="A360" s="41" t="e">
        <f t="shared" si="32"/>
        <v>#N/A</v>
      </c>
      <c r="B360" s="38" t="e">
        <f t="shared" si="35"/>
        <v>#N/A</v>
      </c>
      <c r="C360" s="39">
        <f t="shared" si="33"/>
        <v>1</v>
      </c>
      <c r="D360" s="40" t="e">
        <f t="shared" si="36"/>
        <v>#N/A</v>
      </c>
      <c r="E360" s="41" t="e">
        <f t="shared" si="34"/>
        <v>#N/A</v>
      </c>
    </row>
    <row r="361" spans="1:5" x14ac:dyDescent="0.25">
      <c r="A361" s="41" t="e">
        <f t="shared" si="32"/>
        <v>#N/A</v>
      </c>
      <c r="B361" s="38" t="e">
        <f t="shared" si="35"/>
        <v>#N/A</v>
      </c>
      <c r="C361" s="39">
        <f t="shared" si="33"/>
        <v>1</v>
      </c>
      <c r="D361" s="40" t="e">
        <f t="shared" si="36"/>
        <v>#N/A</v>
      </c>
      <c r="E361" s="41" t="e">
        <f t="shared" si="34"/>
        <v>#N/A</v>
      </c>
    </row>
    <row r="362" spans="1:5" x14ac:dyDescent="0.25">
      <c r="A362" s="41" t="e">
        <f t="shared" si="32"/>
        <v>#N/A</v>
      </c>
      <c r="B362" s="38" t="e">
        <f t="shared" si="35"/>
        <v>#N/A</v>
      </c>
      <c r="C362" s="39">
        <f t="shared" si="33"/>
        <v>1</v>
      </c>
      <c r="D362" s="40" t="e">
        <f t="shared" si="36"/>
        <v>#N/A</v>
      </c>
      <c r="E362" s="41" t="e">
        <f t="shared" si="34"/>
        <v>#N/A</v>
      </c>
    </row>
    <row r="363" spans="1:5" x14ac:dyDescent="0.25">
      <c r="A363" s="41" t="e">
        <f t="shared" si="32"/>
        <v>#N/A</v>
      </c>
      <c r="B363" s="38" t="e">
        <f t="shared" si="35"/>
        <v>#N/A</v>
      </c>
      <c r="C363" s="39">
        <f t="shared" si="33"/>
        <v>1</v>
      </c>
      <c r="D363" s="40" t="e">
        <f t="shared" si="36"/>
        <v>#N/A</v>
      </c>
      <c r="E363" s="41" t="e">
        <f t="shared" si="34"/>
        <v>#N/A</v>
      </c>
    </row>
    <row r="364" spans="1:5" x14ac:dyDescent="0.25">
      <c r="A364" s="41" t="e">
        <f t="shared" si="32"/>
        <v>#N/A</v>
      </c>
      <c r="B364" s="38" t="e">
        <f t="shared" si="35"/>
        <v>#N/A</v>
      </c>
      <c r="C364" s="39">
        <f t="shared" si="33"/>
        <v>1</v>
      </c>
      <c r="D364" s="40" t="e">
        <f t="shared" si="36"/>
        <v>#N/A</v>
      </c>
      <c r="E364" s="41" t="e">
        <f t="shared" si="34"/>
        <v>#N/A</v>
      </c>
    </row>
    <row r="365" spans="1:5" x14ac:dyDescent="0.25">
      <c r="A365" s="41" t="e">
        <f t="shared" si="32"/>
        <v>#N/A</v>
      </c>
      <c r="B365" s="38" t="e">
        <f t="shared" si="35"/>
        <v>#N/A</v>
      </c>
      <c r="C365" s="39">
        <f t="shared" si="33"/>
        <v>1</v>
      </c>
      <c r="D365" s="40" t="e">
        <f t="shared" si="36"/>
        <v>#N/A</v>
      </c>
      <c r="E365" s="41" t="e">
        <f t="shared" si="34"/>
        <v>#N/A</v>
      </c>
    </row>
    <row r="366" spans="1:5" x14ac:dyDescent="0.25">
      <c r="A366" s="41" t="e">
        <f t="shared" si="32"/>
        <v>#N/A</v>
      </c>
      <c r="B366" s="38" t="e">
        <f t="shared" si="35"/>
        <v>#N/A</v>
      </c>
      <c r="C366" s="39">
        <f t="shared" si="33"/>
        <v>1</v>
      </c>
      <c r="D366" s="40" t="e">
        <f t="shared" si="36"/>
        <v>#N/A</v>
      </c>
      <c r="E366" s="41" t="e">
        <f t="shared" si="34"/>
        <v>#N/A</v>
      </c>
    </row>
    <row r="367" spans="1:5" x14ac:dyDescent="0.25">
      <c r="A367" s="41" t="e">
        <f t="shared" si="32"/>
        <v>#N/A</v>
      </c>
      <c r="B367" s="38" t="e">
        <f t="shared" si="35"/>
        <v>#N/A</v>
      </c>
      <c r="C367" s="39">
        <f t="shared" si="33"/>
        <v>1</v>
      </c>
      <c r="D367" s="40" t="e">
        <f t="shared" si="36"/>
        <v>#N/A</v>
      </c>
      <c r="E367" s="41" t="e">
        <f t="shared" si="34"/>
        <v>#N/A</v>
      </c>
    </row>
    <row r="368" spans="1:5" x14ac:dyDescent="0.25">
      <c r="A368" s="41" t="e">
        <f t="shared" si="32"/>
        <v>#N/A</v>
      </c>
      <c r="B368" s="38" t="e">
        <f t="shared" si="35"/>
        <v>#N/A</v>
      </c>
      <c r="C368" s="39">
        <f t="shared" si="33"/>
        <v>1</v>
      </c>
      <c r="D368" s="40" t="e">
        <f t="shared" si="36"/>
        <v>#N/A</v>
      </c>
      <c r="E368" s="41" t="e">
        <f t="shared" si="34"/>
        <v>#N/A</v>
      </c>
    </row>
    <row r="369" spans="1:5" x14ac:dyDescent="0.25">
      <c r="A369" s="41" t="e">
        <f t="shared" si="32"/>
        <v>#N/A</v>
      </c>
      <c r="B369" s="38" t="e">
        <f t="shared" si="35"/>
        <v>#N/A</v>
      </c>
      <c r="C369" s="39">
        <f t="shared" si="33"/>
        <v>1</v>
      </c>
      <c r="D369" s="40" t="e">
        <f t="shared" si="36"/>
        <v>#N/A</v>
      </c>
      <c r="E369" s="41" t="e">
        <f t="shared" si="34"/>
        <v>#N/A</v>
      </c>
    </row>
    <row r="370" spans="1:5" x14ac:dyDescent="0.25">
      <c r="A370" s="41" t="e">
        <f t="shared" si="32"/>
        <v>#N/A</v>
      </c>
      <c r="B370" s="38" t="e">
        <f t="shared" si="35"/>
        <v>#N/A</v>
      </c>
      <c r="C370" s="39">
        <f t="shared" si="33"/>
        <v>1</v>
      </c>
      <c r="D370" s="40" t="e">
        <f t="shared" si="36"/>
        <v>#N/A</v>
      </c>
      <c r="E370" s="41" t="e">
        <f t="shared" si="34"/>
        <v>#N/A</v>
      </c>
    </row>
    <row r="371" spans="1:5" x14ac:dyDescent="0.25">
      <c r="A371" s="41" t="e">
        <f t="shared" si="32"/>
        <v>#N/A</v>
      </c>
      <c r="B371" s="38" t="e">
        <f t="shared" si="35"/>
        <v>#N/A</v>
      </c>
      <c r="C371" s="39">
        <f t="shared" si="33"/>
        <v>1</v>
      </c>
      <c r="D371" s="40" t="e">
        <f t="shared" si="36"/>
        <v>#N/A</v>
      </c>
      <c r="E371" s="41" t="e">
        <f t="shared" si="34"/>
        <v>#N/A</v>
      </c>
    </row>
    <row r="372" spans="1:5" x14ac:dyDescent="0.25">
      <c r="A372" s="41" t="e">
        <f t="shared" si="32"/>
        <v>#N/A</v>
      </c>
      <c r="B372" s="38" t="e">
        <f t="shared" si="35"/>
        <v>#N/A</v>
      </c>
      <c r="C372" s="39">
        <f t="shared" si="33"/>
        <v>1</v>
      </c>
      <c r="D372" s="40" t="e">
        <f t="shared" si="36"/>
        <v>#N/A</v>
      </c>
      <c r="E372" s="41" t="e">
        <f t="shared" si="34"/>
        <v>#N/A</v>
      </c>
    </row>
    <row r="373" spans="1:5" x14ac:dyDescent="0.25">
      <c r="A373" s="41" t="e">
        <f t="shared" si="32"/>
        <v>#N/A</v>
      </c>
      <c r="B373" s="38" t="e">
        <f t="shared" si="35"/>
        <v>#N/A</v>
      </c>
      <c r="C373" s="39">
        <f t="shared" si="33"/>
        <v>1</v>
      </c>
      <c r="D373" s="40" t="e">
        <f t="shared" si="36"/>
        <v>#N/A</v>
      </c>
      <c r="E373" s="41" t="e">
        <f t="shared" si="34"/>
        <v>#N/A</v>
      </c>
    </row>
    <row r="374" spans="1:5" x14ac:dyDescent="0.25">
      <c r="A374" s="41" t="e">
        <f t="shared" si="32"/>
        <v>#N/A</v>
      </c>
      <c r="B374" s="38" t="e">
        <f t="shared" si="35"/>
        <v>#N/A</v>
      </c>
      <c r="C374" s="39">
        <f t="shared" si="33"/>
        <v>1</v>
      </c>
      <c r="D374" s="40" t="e">
        <f t="shared" si="36"/>
        <v>#N/A</v>
      </c>
      <c r="E374" s="41" t="e">
        <f t="shared" si="34"/>
        <v>#N/A</v>
      </c>
    </row>
    <row r="375" spans="1:5" x14ac:dyDescent="0.25">
      <c r="A375" s="41" t="e">
        <f t="shared" ref="A375:A438" si="37">VLOOKUP(I375,DDEPM_USERS,2,FALSE)</f>
        <v>#N/A</v>
      </c>
      <c r="B375" s="38" t="e">
        <f t="shared" si="35"/>
        <v>#N/A</v>
      </c>
      <c r="C375" s="39">
        <f t="shared" ref="C375:C438" si="38">S375-R375+1</f>
        <v>1</v>
      </c>
      <c r="D375" s="40" t="e">
        <f t="shared" si="36"/>
        <v>#N/A</v>
      </c>
      <c r="E375" s="41" t="e">
        <f t="shared" ref="E375:E438" si="39">D375*Z375</f>
        <v>#N/A</v>
      </c>
    </row>
    <row r="376" spans="1:5" x14ac:dyDescent="0.25">
      <c r="A376" s="41" t="e">
        <f t="shared" si="37"/>
        <v>#N/A</v>
      </c>
      <c r="B376" s="38" t="e">
        <f t="shared" si="35"/>
        <v>#N/A</v>
      </c>
      <c r="C376" s="39">
        <f t="shared" si="38"/>
        <v>1</v>
      </c>
      <c r="D376" s="40" t="e">
        <f t="shared" si="36"/>
        <v>#N/A</v>
      </c>
      <c r="E376" s="41" t="e">
        <f t="shared" si="39"/>
        <v>#N/A</v>
      </c>
    </row>
    <row r="377" spans="1:5" x14ac:dyDescent="0.25">
      <c r="A377" s="41" t="e">
        <f t="shared" si="37"/>
        <v>#N/A</v>
      </c>
      <c r="B377" s="38" t="e">
        <f t="shared" si="35"/>
        <v>#N/A</v>
      </c>
      <c r="C377" s="39">
        <f t="shared" si="38"/>
        <v>1</v>
      </c>
      <c r="D377" s="40" t="e">
        <f t="shared" si="36"/>
        <v>#N/A</v>
      </c>
      <c r="E377" s="41" t="e">
        <f t="shared" si="39"/>
        <v>#N/A</v>
      </c>
    </row>
    <row r="378" spans="1:5" x14ac:dyDescent="0.25">
      <c r="A378" s="41" t="e">
        <f t="shared" si="37"/>
        <v>#N/A</v>
      </c>
      <c r="B378" s="38" t="e">
        <f t="shared" si="35"/>
        <v>#N/A</v>
      </c>
      <c r="C378" s="39">
        <f t="shared" si="38"/>
        <v>1</v>
      </c>
      <c r="D378" s="40" t="e">
        <f t="shared" si="36"/>
        <v>#N/A</v>
      </c>
      <c r="E378" s="41" t="e">
        <f t="shared" si="39"/>
        <v>#N/A</v>
      </c>
    </row>
    <row r="379" spans="1:5" x14ac:dyDescent="0.25">
      <c r="A379" s="41" t="e">
        <f t="shared" si="37"/>
        <v>#N/A</v>
      </c>
      <c r="B379" s="38" t="e">
        <f t="shared" si="35"/>
        <v>#N/A</v>
      </c>
      <c r="C379" s="39">
        <f t="shared" si="38"/>
        <v>1</v>
      </c>
      <c r="D379" s="40" t="e">
        <f t="shared" si="36"/>
        <v>#N/A</v>
      </c>
      <c r="E379" s="41" t="e">
        <f t="shared" si="39"/>
        <v>#N/A</v>
      </c>
    </row>
    <row r="380" spans="1:5" x14ac:dyDescent="0.25">
      <c r="A380" s="41" t="e">
        <f t="shared" si="37"/>
        <v>#N/A</v>
      </c>
      <c r="B380" s="38" t="e">
        <f t="shared" si="35"/>
        <v>#N/A</v>
      </c>
      <c r="C380" s="39">
        <f t="shared" si="38"/>
        <v>1</v>
      </c>
      <c r="D380" s="40" t="e">
        <f t="shared" si="36"/>
        <v>#N/A</v>
      </c>
      <c r="E380" s="41" t="e">
        <f t="shared" si="39"/>
        <v>#N/A</v>
      </c>
    </row>
    <row r="381" spans="1:5" x14ac:dyDescent="0.25">
      <c r="A381" s="41" t="e">
        <f t="shared" si="37"/>
        <v>#N/A</v>
      </c>
      <c r="B381" s="38" t="e">
        <f t="shared" si="35"/>
        <v>#N/A</v>
      </c>
      <c r="C381" s="39">
        <f t="shared" si="38"/>
        <v>1</v>
      </c>
      <c r="D381" s="40" t="e">
        <f t="shared" si="36"/>
        <v>#N/A</v>
      </c>
      <c r="E381" s="41" t="e">
        <f t="shared" si="39"/>
        <v>#N/A</v>
      </c>
    </row>
    <row r="382" spans="1:5" x14ac:dyDescent="0.25">
      <c r="A382" s="41" t="e">
        <f t="shared" si="37"/>
        <v>#N/A</v>
      </c>
      <c r="B382" s="38" t="e">
        <f t="shared" si="35"/>
        <v>#N/A</v>
      </c>
      <c r="C382" s="39">
        <f t="shared" si="38"/>
        <v>1</v>
      </c>
      <c r="D382" s="40" t="e">
        <f t="shared" si="36"/>
        <v>#N/A</v>
      </c>
      <c r="E382" s="41" t="e">
        <f t="shared" si="39"/>
        <v>#N/A</v>
      </c>
    </row>
    <row r="383" spans="1:5" x14ac:dyDescent="0.25">
      <c r="A383" s="41" t="e">
        <f t="shared" si="37"/>
        <v>#N/A</v>
      </c>
      <c r="B383" s="38" t="e">
        <f t="shared" si="35"/>
        <v>#N/A</v>
      </c>
      <c r="C383" s="39">
        <f t="shared" si="38"/>
        <v>1</v>
      </c>
      <c r="D383" s="40" t="e">
        <f t="shared" si="36"/>
        <v>#N/A</v>
      </c>
      <c r="E383" s="41" t="e">
        <f t="shared" si="39"/>
        <v>#N/A</v>
      </c>
    </row>
    <row r="384" spans="1:5" x14ac:dyDescent="0.25">
      <c r="A384" s="41" t="e">
        <f t="shared" si="37"/>
        <v>#N/A</v>
      </c>
      <c r="B384" s="38" t="e">
        <f t="shared" si="35"/>
        <v>#N/A</v>
      </c>
      <c r="C384" s="39">
        <f t="shared" si="38"/>
        <v>1</v>
      </c>
      <c r="D384" s="40" t="e">
        <f t="shared" si="36"/>
        <v>#N/A</v>
      </c>
      <c r="E384" s="41" t="e">
        <f t="shared" si="39"/>
        <v>#N/A</v>
      </c>
    </row>
    <row r="385" spans="1:5" x14ac:dyDescent="0.25">
      <c r="A385" s="41" t="e">
        <f t="shared" si="37"/>
        <v>#N/A</v>
      </c>
      <c r="B385" s="38" t="e">
        <f t="shared" si="35"/>
        <v>#N/A</v>
      </c>
      <c r="C385" s="39">
        <f t="shared" si="38"/>
        <v>1</v>
      </c>
      <c r="D385" s="40" t="e">
        <f t="shared" si="36"/>
        <v>#N/A</v>
      </c>
      <c r="E385" s="41" t="e">
        <f t="shared" si="39"/>
        <v>#N/A</v>
      </c>
    </row>
    <row r="386" spans="1:5" x14ac:dyDescent="0.25">
      <c r="A386" s="41" t="e">
        <f t="shared" si="37"/>
        <v>#N/A</v>
      </c>
      <c r="B386" s="38" t="e">
        <f t="shared" si="35"/>
        <v>#N/A</v>
      </c>
      <c r="C386" s="39">
        <f t="shared" si="38"/>
        <v>1</v>
      </c>
      <c r="D386" s="40" t="e">
        <f t="shared" si="36"/>
        <v>#N/A</v>
      </c>
      <c r="E386" s="41" t="e">
        <f t="shared" si="39"/>
        <v>#N/A</v>
      </c>
    </row>
    <row r="387" spans="1:5" x14ac:dyDescent="0.25">
      <c r="A387" s="41" t="e">
        <f t="shared" si="37"/>
        <v>#N/A</v>
      </c>
      <c r="B387" s="38" t="e">
        <f t="shared" si="35"/>
        <v>#N/A</v>
      </c>
      <c r="C387" s="39">
        <f t="shared" si="38"/>
        <v>1</v>
      </c>
      <c r="D387" s="40" t="e">
        <f t="shared" si="36"/>
        <v>#N/A</v>
      </c>
      <c r="E387" s="41" t="e">
        <f t="shared" si="39"/>
        <v>#N/A</v>
      </c>
    </row>
    <row r="388" spans="1:5" x14ac:dyDescent="0.25">
      <c r="A388" s="41" t="e">
        <f t="shared" si="37"/>
        <v>#N/A</v>
      </c>
      <c r="B388" s="38" t="e">
        <f t="shared" si="35"/>
        <v>#N/A</v>
      </c>
      <c r="C388" s="39">
        <f t="shared" si="38"/>
        <v>1</v>
      </c>
      <c r="D388" s="40" t="e">
        <f t="shared" si="36"/>
        <v>#N/A</v>
      </c>
      <c r="E388" s="41" t="e">
        <f t="shared" si="39"/>
        <v>#N/A</v>
      </c>
    </row>
    <row r="389" spans="1:5" x14ac:dyDescent="0.25">
      <c r="A389" s="41" t="e">
        <f t="shared" si="37"/>
        <v>#N/A</v>
      </c>
      <c r="B389" s="38" t="e">
        <f t="shared" si="35"/>
        <v>#N/A</v>
      </c>
      <c r="C389" s="39">
        <f t="shared" si="38"/>
        <v>1</v>
      </c>
      <c r="D389" s="40" t="e">
        <f t="shared" si="36"/>
        <v>#N/A</v>
      </c>
      <c r="E389" s="41" t="e">
        <f t="shared" si="39"/>
        <v>#N/A</v>
      </c>
    </row>
    <row r="390" spans="1:5" x14ac:dyDescent="0.25">
      <c r="A390" s="41" t="e">
        <f t="shared" si="37"/>
        <v>#N/A</v>
      </c>
      <c r="B390" s="38" t="e">
        <f t="shared" si="35"/>
        <v>#N/A</v>
      </c>
      <c r="C390" s="39">
        <f t="shared" si="38"/>
        <v>1</v>
      </c>
      <c r="D390" s="40" t="e">
        <f t="shared" si="36"/>
        <v>#N/A</v>
      </c>
      <c r="E390" s="41" t="e">
        <f t="shared" si="39"/>
        <v>#N/A</v>
      </c>
    </row>
    <row r="391" spans="1:5" x14ac:dyDescent="0.25">
      <c r="A391" s="41" t="e">
        <f t="shared" si="37"/>
        <v>#N/A</v>
      </c>
      <c r="B391" s="38" t="e">
        <f t="shared" si="35"/>
        <v>#N/A</v>
      </c>
      <c r="C391" s="39">
        <f t="shared" si="38"/>
        <v>1</v>
      </c>
      <c r="D391" s="40" t="e">
        <f t="shared" si="36"/>
        <v>#N/A</v>
      </c>
      <c r="E391" s="41" t="e">
        <f t="shared" si="39"/>
        <v>#N/A</v>
      </c>
    </row>
    <row r="392" spans="1:5" x14ac:dyDescent="0.25">
      <c r="A392" s="41" t="e">
        <f t="shared" si="37"/>
        <v>#N/A</v>
      </c>
      <c r="B392" s="38" t="e">
        <f t="shared" si="35"/>
        <v>#N/A</v>
      </c>
      <c r="C392" s="39">
        <f t="shared" si="38"/>
        <v>1</v>
      </c>
      <c r="D392" s="40" t="e">
        <f t="shared" si="36"/>
        <v>#N/A</v>
      </c>
      <c r="E392" s="41" t="e">
        <f t="shared" si="39"/>
        <v>#N/A</v>
      </c>
    </row>
    <row r="393" spans="1:5" x14ac:dyDescent="0.25">
      <c r="A393" s="41" t="e">
        <f t="shared" si="37"/>
        <v>#N/A</v>
      </c>
      <c r="B393" s="38" t="e">
        <f t="shared" si="35"/>
        <v>#N/A</v>
      </c>
      <c r="C393" s="39">
        <f t="shared" si="38"/>
        <v>1</v>
      </c>
      <c r="D393" s="40" t="e">
        <f t="shared" si="36"/>
        <v>#N/A</v>
      </c>
      <c r="E393" s="41" t="e">
        <f t="shared" si="39"/>
        <v>#N/A</v>
      </c>
    </row>
    <row r="394" spans="1:5" x14ac:dyDescent="0.25">
      <c r="A394" s="41" t="e">
        <f t="shared" si="37"/>
        <v>#N/A</v>
      </c>
      <c r="B394" s="38" t="e">
        <f t="shared" si="35"/>
        <v>#N/A</v>
      </c>
      <c r="C394" s="39">
        <f t="shared" si="38"/>
        <v>1</v>
      </c>
      <c r="D394" s="40" t="e">
        <f t="shared" si="36"/>
        <v>#N/A</v>
      </c>
      <c r="E394" s="41" t="e">
        <f t="shared" si="39"/>
        <v>#N/A</v>
      </c>
    </row>
    <row r="395" spans="1:5" x14ac:dyDescent="0.25">
      <c r="A395" s="41" t="e">
        <f t="shared" si="37"/>
        <v>#N/A</v>
      </c>
      <c r="B395" s="38" t="e">
        <f t="shared" ref="B395:B458" si="40">VLOOKUP(T395,DELIV_CONV,2,FALSE)</f>
        <v>#N/A</v>
      </c>
      <c r="C395" s="39">
        <f t="shared" si="38"/>
        <v>1</v>
      </c>
      <c r="D395" s="40" t="e">
        <f t="shared" ref="D395:D458" si="41">Y395*B395*C395</f>
        <v>#N/A</v>
      </c>
      <c r="E395" s="41" t="e">
        <f t="shared" si="39"/>
        <v>#N/A</v>
      </c>
    </row>
    <row r="396" spans="1:5" x14ac:dyDescent="0.25">
      <c r="A396" s="41" t="e">
        <f t="shared" si="37"/>
        <v>#N/A</v>
      </c>
      <c r="B396" s="38" t="e">
        <f t="shared" si="40"/>
        <v>#N/A</v>
      </c>
      <c r="C396" s="39">
        <f t="shared" si="38"/>
        <v>1</v>
      </c>
      <c r="D396" s="40" t="e">
        <f t="shared" si="41"/>
        <v>#N/A</v>
      </c>
      <c r="E396" s="41" t="e">
        <f t="shared" si="39"/>
        <v>#N/A</v>
      </c>
    </row>
    <row r="397" spans="1:5" x14ac:dyDescent="0.25">
      <c r="A397" s="41" t="e">
        <f t="shared" si="37"/>
        <v>#N/A</v>
      </c>
      <c r="B397" s="38" t="e">
        <f t="shared" si="40"/>
        <v>#N/A</v>
      </c>
      <c r="C397" s="39">
        <f t="shared" si="38"/>
        <v>1</v>
      </c>
      <c r="D397" s="40" t="e">
        <f t="shared" si="41"/>
        <v>#N/A</v>
      </c>
      <c r="E397" s="41" t="e">
        <f t="shared" si="39"/>
        <v>#N/A</v>
      </c>
    </row>
    <row r="398" spans="1:5" x14ac:dyDescent="0.25">
      <c r="A398" s="41" t="e">
        <f t="shared" si="37"/>
        <v>#N/A</v>
      </c>
      <c r="B398" s="38" t="e">
        <f t="shared" si="40"/>
        <v>#N/A</v>
      </c>
      <c r="C398" s="39">
        <f t="shared" si="38"/>
        <v>1</v>
      </c>
      <c r="D398" s="40" t="e">
        <f t="shared" si="41"/>
        <v>#N/A</v>
      </c>
      <c r="E398" s="41" t="e">
        <f t="shared" si="39"/>
        <v>#N/A</v>
      </c>
    </row>
    <row r="399" spans="1:5" x14ac:dyDescent="0.25">
      <c r="A399" s="41" t="e">
        <f t="shared" si="37"/>
        <v>#N/A</v>
      </c>
      <c r="B399" s="38" t="e">
        <f t="shared" si="40"/>
        <v>#N/A</v>
      </c>
      <c r="C399" s="39">
        <f t="shared" si="38"/>
        <v>1</v>
      </c>
      <c r="D399" s="40" t="e">
        <f t="shared" si="41"/>
        <v>#N/A</v>
      </c>
      <c r="E399" s="41" t="e">
        <f t="shared" si="39"/>
        <v>#N/A</v>
      </c>
    </row>
    <row r="400" spans="1:5" x14ac:dyDescent="0.25">
      <c r="A400" s="41" t="e">
        <f t="shared" si="37"/>
        <v>#N/A</v>
      </c>
      <c r="B400" s="38" t="e">
        <f t="shared" si="40"/>
        <v>#N/A</v>
      </c>
      <c r="C400" s="39">
        <f t="shared" si="38"/>
        <v>1</v>
      </c>
      <c r="D400" s="40" t="e">
        <f t="shared" si="41"/>
        <v>#N/A</v>
      </c>
      <c r="E400" s="41" t="e">
        <f t="shared" si="39"/>
        <v>#N/A</v>
      </c>
    </row>
    <row r="401" spans="1:5" x14ac:dyDescent="0.25">
      <c r="A401" s="41" t="e">
        <f t="shared" si="37"/>
        <v>#N/A</v>
      </c>
      <c r="B401" s="38" t="e">
        <f t="shared" si="40"/>
        <v>#N/A</v>
      </c>
      <c r="C401" s="39">
        <f t="shared" si="38"/>
        <v>1</v>
      </c>
      <c r="D401" s="40" t="e">
        <f t="shared" si="41"/>
        <v>#N/A</v>
      </c>
      <c r="E401" s="41" t="e">
        <f t="shared" si="39"/>
        <v>#N/A</v>
      </c>
    </row>
    <row r="402" spans="1:5" x14ac:dyDescent="0.25">
      <c r="A402" s="41" t="e">
        <f t="shared" si="37"/>
        <v>#N/A</v>
      </c>
      <c r="B402" s="38" t="e">
        <f t="shared" si="40"/>
        <v>#N/A</v>
      </c>
      <c r="C402" s="39">
        <f t="shared" si="38"/>
        <v>1</v>
      </c>
      <c r="D402" s="40" t="e">
        <f t="shared" si="41"/>
        <v>#N/A</v>
      </c>
      <c r="E402" s="41" t="e">
        <f t="shared" si="39"/>
        <v>#N/A</v>
      </c>
    </row>
    <row r="403" spans="1:5" x14ac:dyDescent="0.25">
      <c r="A403" s="41" t="e">
        <f t="shared" si="37"/>
        <v>#N/A</v>
      </c>
      <c r="B403" s="38" t="e">
        <f t="shared" si="40"/>
        <v>#N/A</v>
      </c>
      <c r="C403" s="39">
        <f t="shared" si="38"/>
        <v>1</v>
      </c>
      <c r="D403" s="40" t="e">
        <f t="shared" si="41"/>
        <v>#N/A</v>
      </c>
      <c r="E403" s="41" t="e">
        <f t="shared" si="39"/>
        <v>#N/A</v>
      </c>
    </row>
    <row r="404" spans="1:5" x14ac:dyDescent="0.25">
      <c r="A404" s="41" t="e">
        <f t="shared" si="37"/>
        <v>#N/A</v>
      </c>
      <c r="B404" s="38" t="e">
        <f t="shared" si="40"/>
        <v>#N/A</v>
      </c>
      <c r="C404" s="39">
        <f t="shared" si="38"/>
        <v>1</v>
      </c>
      <c r="D404" s="40" t="e">
        <f t="shared" si="41"/>
        <v>#N/A</v>
      </c>
      <c r="E404" s="41" t="e">
        <f t="shared" si="39"/>
        <v>#N/A</v>
      </c>
    </row>
    <row r="405" spans="1:5" x14ac:dyDescent="0.25">
      <c r="A405" s="41" t="e">
        <f t="shared" si="37"/>
        <v>#N/A</v>
      </c>
      <c r="B405" s="38" t="e">
        <f t="shared" si="40"/>
        <v>#N/A</v>
      </c>
      <c r="C405" s="39">
        <f t="shared" si="38"/>
        <v>1</v>
      </c>
      <c r="D405" s="40" t="e">
        <f t="shared" si="41"/>
        <v>#N/A</v>
      </c>
      <c r="E405" s="41" t="e">
        <f t="shared" si="39"/>
        <v>#N/A</v>
      </c>
    </row>
    <row r="406" spans="1:5" x14ac:dyDescent="0.25">
      <c r="A406" s="41" t="e">
        <f t="shared" si="37"/>
        <v>#N/A</v>
      </c>
      <c r="B406" s="38" t="e">
        <f t="shared" si="40"/>
        <v>#N/A</v>
      </c>
      <c r="C406" s="39">
        <f t="shared" si="38"/>
        <v>1</v>
      </c>
      <c r="D406" s="40" t="e">
        <f t="shared" si="41"/>
        <v>#N/A</v>
      </c>
      <c r="E406" s="41" t="e">
        <f t="shared" si="39"/>
        <v>#N/A</v>
      </c>
    </row>
    <row r="407" spans="1:5" x14ac:dyDescent="0.25">
      <c r="A407" s="41" t="e">
        <f t="shared" si="37"/>
        <v>#N/A</v>
      </c>
      <c r="B407" s="38" t="e">
        <f t="shared" si="40"/>
        <v>#N/A</v>
      </c>
      <c r="C407" s="39">
        <f t="shared" si="38"/>
        <v>1</v>
      </c>
      <c r="D407" s="40" t="e">
        <f t="shared" si="41"/>
        <v>#N/A</v>
      </c>
      <c r="E407" s="41" t="e">
        <f t="shared" si="39"/>
        <v>#N/A</v>
      </c>
    </row>
    <row r="408" spans="1:5" x14ac:dyDescent="0.25">
      <c r="A408" s="41" t="e">
        <f t="shared" si="37"/>
        <v>#N/A</v>
      </c>
      <c r="B408" s="38" t="e">
        <f t="shared" si="40"/>
        <v>#N/A</v>
      </c>
      <c r="C408" s="39">
        <f t="shared" si="38"/>
        <v>1</v>
      </c>
      <c r="D408" s="40" t="e">
        <f t="shared" si="41"/>
        <v>#N/A</v>
      </c>
      <c r="E408" s="41" t="e">
        <f t="shared" si="39"/>
        <v>#N/A</v>
      </c>
    </row>
    <row r="409" spans="1:5" x14ac:dyDescent="0.25">
      <c r="A409" s="41" t="e">
        <f t="shared" si="37"/>
        <v>#N/A</v>
      </c>
      <c r="B409" s="38" t="e">
        <f t="shared" si="40"/>
        <v>#N/A</v>
      </c>
      <c r="C409" s="39">
        <f t="shared" si="38"/>
        <v>1</v>
      </c>
      <c r="D409" s="40" t="e">
        <f t="shared" si="41"/>
        <v>#N/A</v>
      </c>
      <c r="E409" s="41" t="e">
        <f t="shared" si="39"/>
        <v>#N/A</v>
      </c>
    </row>
    <row r="410" spans="1:5" x14ac:dyDescent="0.25">
      <c r="A410" s="41" t="e">
        <f t="shared" si="37"/>
        <v>#N/A</v>
      </c>
      <c r="B410" s="38" t="e">
        <f t="shared" si="40"/>
        <v>#N/A</v>
      </c>
      <c r="C410" s="39">
        <f t="shared" si="38"/>
        <v>1</v>
      </c>
      <c r="D410" s="40" t="e">
        <f t="shared" si="41"/>
        <v>#N/A</v>
      </c>
      <c r="E410" s="41" t="e">
        <f t="shared" si="39"/>
        <v>#N/A</v>
      </c>
    </row>
    <row r="411" spans="1:5" x14ac:dyDescent="0.25">
      <c r="A411" s="41" t="e">
        <f t="shared" si="37"/>
        <v>#N/A</v>
      </c>
      <c r="B411" s="38" t="e">
        <f t="shared" si="40"/>
        <v>#N/A</v>
      </c>
      <c r="C411" s="39">
        <f t="shared" si="38"/>
        <v>1</v>
      </c>
      <c r="D411" s="40" t="e">
        <f t="shared" si="41"/>
        <v>#N/A</v>
      </c>
      <c r="E411" s="41" t="e">
        <f t="shared" si="39"/>
        <v>#N/A</v>
      </c>
    </row>
    <row r="412" spans="1:5" x14ac:dyDescent="0.25">
      <c r="A412" s="41" t="e">
        <f t="shared" si="37"/>
        <v>#N/A</v>
      </c>
      <c r="B412" s="38" t="e">
        <f t="shared" si="40"/>
        <v>#N/A</v>
      </c>
      <c r="C412" s="39">
        <f t="shared" si="38"/>
        <v>1</v>
      </c>
      <c r="D412" s="40" t="e">
        <f t="shared" si="41"/>
        <v>#N/A</v>
      </c>
      <c r="E412" s="41" t="e">
        <f t="shared" si="39"/>
        <v>#N/A</v>
      </c>
    </row>
    <row r="413" spans="1:5" x14ac:dyDescent="0.25">
      <c r="A413" s="41" t="e">
        <f t="shared" si="37"/>
        <v>#N/A</v>
      </c>
      <c r="B413" s="38" t="e">
        <f t="shared" si="40"/>
        <v>#N/A</v>
      </c>
      <c r="C413" s="39">
        <f t="shared" si="38"/>
        <v>1</v>
      </c>
      <c r="D413" s="40" t="e">
        <f t="shared" si="41"/>
        <v>#N/A</v>
      </c>
      <c r="E413" s="41" t="e">
        <f t="shared" si="39"/>
        <v>#N/A</v>
      </c>
    </row>
    <row r="414" spans="1:5" x14ac:dyDescent="0.25">
      <c r="A414" s="41" t="e">
        <f t="shared" si="37"/>
        <v>#N/A</v>
      </c>
      <c r="B414" s="38" t="e">
        <f t="shared" si="40"/>
        <v>#N/A</v>
      </c>
      <c r="C414" s="39">
        <f t="shared" si="38"/>
        <v>1</v>
      </c>
      <c r="D414" s="40" t="e">
        <f t="shared" si="41"/>
        <v>#N/A</v>
      </c>
      <c r="E414" s="41" t="e">
        <f t="shared" si="39"/>
        <v>#N/A</v>
      </c>
    </row>
    <row r="415" spans="1:5" x14ac:dyDescent="0.25">
      <c r="A415" s="41" t="e">
        <f t="shared" si="37"/>
        <v>#N/A</v>
      </c>
      <c r="B415" s="38" t="e">
        <f t="shared" si="40"/>
        <v>#N/A</v>
      </c>
      <c r="C415" s="39">
        <f t="shared" si="38"/>
        <v>1</v>
      </c>
      <c r="D415" s="40" t="e">
        <f t="shared" si="41"/>
        <v>#N/A</v>
      </c>
      <c r="E415" s="41" t="e">
        <f t="shared" si="39"/>
        <v>#N/A</v>
      </c>
    </row>
    <row r="416" spans="1:5" x14ac:dyDescent="0.25">
      <c r="A416" s="41" t="e">
        <f t="shared" si="37"/>
        <v>#N/A</v>
      </c>
      <c r="B416" s="38" t="e">
        <f t="shared" si="40"/>
        <v>#N/A</v>
      </c>
      <c r="C416" s="39">
        <f t="shared" si="38"/>
        <v>1</v>
      </c>
      <c r="D416" s="40" t="e">
        <f t="shared" si="41"/>
        <v>#N/A</v>
      </c>
      <c r="E416" s="41" t="e">
        <f t="shared" si="39"/>
        <v>#N/A</v>
      </c>
    </row>
    <row r="417" spans="1:5" x14ac:dyDescent="0.25">
      <c r="A417" s="41" t="e">
        <f t="shared" si="37"/>
        <v>#N/A</v>
      </c>
      <c r="B417" s="38" t="e">
        <f t="shared" si="40"/>
        <v>#N/A</v>
      </c>
      <c r="C417" s="39">
        <f t="shared" si="38"/>
        <v>1</v>
      </c>
      <c r="D417" s="40" t="e">
        <f t="shared" si="41"/>
        <v>#N/A</v>
      </c>
      <c r="E417" s="41" t="e">
        <f t="shared" si="39"/>
        <v>#N/A</v>
      </c>
    </row>
    <row r="418" spans="1:5" x14ac:dyDescent="0.25">
      <c r="A418" s="41" t="e">
        <f t="shared" si="37"/>
        <v>#N/A</v>
      </c>
      <c r="B418" s="38" t="e">
        <f t="shared" si="40"/>
        <v>#N/A</v>
      </c>
      <c r="C418" s="39">
        <f t="shared" si="38"/>
        <v>1</v>
      </c>
      <c r="D418" s="40" t="e">
        <f t="shared" si="41"/>
        <v>#N/A</v>
      </c>
      <c r="E418" s="41" t="e">
        <f t="shared" si="39"/>
        <v>#N/A</v>
      </c>
    </row>
    <row r="419" spans="1:5" x14ac:dyDescent="0.25">
      <c r="A419" s="41" t="e">
        <f t="shared" si="37"/>
        <v>#N/A</v>
      </c>
      <c r="B419" s="38" t="e">
        <f t="shared" si="40"/>
        <v>#N/A</v>
      </c>
      <c r="C419" s="39">
        <f t="shared" si="38"/>
        <v>1</v>
      </c>
      <c r="D419" s="40" t="e">
        <f t="shared" si="41"/>
        <v>#N/A</v>
      </c>
      <c r="E419" s="41" t="e">
        <f t="shared" si="39"/>
        <v>#N/A</v>
      </c>
    </row>
    <row r="420" spans="1:5" x14ac:dyDescent="0.25">
      <c r="A420" s="41" t="e">
        <f t="shared" si="37"/>
        <v>#N/A</v>
      </c>
      <c r="B420" s="38" t="e">
        <f t="shared" si="40"/>
        <v>#N/A</v>
      </c>
      <c r="C420" s="39">
        <f t="shared" si="38"/>
        <v>1</v>
      </c>
      <c r="D420" s="40" t="e">
        <f t="shared" si="41"/>
        <v>#N/A</v>
      </c>
      <c r="E420" s="41" t="e">
        <f t="shared" si="39"/>
        <v>#N/A</v>
      </c>
    </row>
    <row r="421" spans="1:5" x14ac:dyDescent="0.25">
      <c r="A421" s="41" t="e">
        <f t="shared" si="37"/>
        <v>#N/A</v>
      </c>
      <c r="B421" s="38" t="e">
        <f t="shared" si="40"/>
        <v>#N/A</v>
      </c>
      <c r="C421" s="39">
        <f t="shared" si="38"/>
        <v>1</v>
      </c>
      <c r="D421" s="40" t="e">
        <f t="shared" si="41"/>
        <v>#N/A</v>
      </c>
      <c r="E421" s="41" t="e">
        <f t="shared" si="39"/>
        <v>#N/A</v>
      </c>
    </row>
    <row r="422" spans="1:5" x14ac:dyDescent="0.25">
      <c r="A422" s="41" t="e">
        <f t="shared" si="37"/>
        <v>#N/A</v>
      </c>
      <c r="B422" s="38" t="e">
        <f t="shared" si="40"/>
        <v>#N/A</v>
      </c>
      <c r="C422" s="39">
        <f t="shared" si="38"/>
        <v>1</v>
      </c>
      <c r="D422" s="40" t="e">
        <f t="shared" si="41"/>
        <v>#N/A</v>
      </c>
      <c r="E422" s="41" t="e">
        <f t="shared" si="39"/>
        <v>#N/A</v>
      </c>
    </row>
    <row r="423" spans="1:5" x14ac:dyDescent="0.25">
      <c r="A423" s="41" t="e">
        <f t="shared" si="37"/>
        <v>#N/A</v>
      </c>
      <c r="B423" s="38" t="e">
        <f t="shared" si="40"/>
        <v>#N/A</v>
      </c>
      <c r="C423" s="39">
        <f t="shared" si="38"/>
        <v>1</v>
      </c>
      <c r="D423" s="40" t="e">
        <f t="shared" si="41"/>
        <v>#N/A</v>
      </c>
      <c r="E423" s="41" t="e">
        <f t="shared" si="39"/>
        <v>#N/A</v>
      </c>
    </row>
    <row r="424" spans="1:5" x14ac:dyDescent="0.25">
      <c r="A424" s="41" t="e">
        <f t="shared" si="37"/>
        <v>#N/A</v>
      </c>
      <c r="B424" s="38" t="e">
        <f t="shared" si="40"/>
        <v>#N/A</v>
      </c>
      <c r="C424" s="39">
        <f t="shared" si="38"/>
        <v>1</v>
      </c>
      <c r="D424" s="40" t="e">
        <f t="shared" si="41"/>
        <v>#N/A</v>
      </c>
      <c r="E424" s="41" t="e">
        <f t="shared" si="39"/>
        <v>#N/A</v>
      </c>
    </row>
    <row r="425" spans="1:5" x14ac:dyDescent="0.25">
      <c r="A425" s="41" t="e">
        <f t="shared" si="37"/>
        <v>#N/A</v>
      </c>
      <c r="B425" s="38" t="e">
        <f t="shared" si="40"/>
        <v>#N/A</v>
      </c>
      <c r="C425" s="39">
        <f t="shared" si="38"/>
        <v>1</v>
      </c>
      <c r="D425" s="40" t="e">
        <f t="shared" si="41"/>
        <v>#N/A</v>
      </c>
      <c r="E425" s="41" t="e">
        <f t="shared" si="39"/>
        <v>#N/A</v>
      </c>
    </row>
    <row r="426" spans="1:5" x14ac:dyDescent="0.25">
      <c r="A426" s="41" t="e">
        <f t="shared" si="37"/>
        <v>#N/A</v>
      </c>
      <c r="B426" s="38" t="e">
        <f t="shared" si="40"/>
        <v>#N/A</v>
      </c>
      <c r="C426" s="39">
        <f t="shared" si="38"/>
        <v>1</v>
      </c>
      <c r="D426" s="40" t="e">
        <f t="shared" si="41"/>
        <v>#N/A</v>
      </c>
      <c r="E426" s="41" t="e">
        <f t="shared" si="39"/>
        <v>#N/A</v>
      </c>
    </row>
    <row r="427" spans="1:5" x14ac:dyDescent="0.25">
      <c r="A427" s="41" t="e">
        <f t="shared" si="37"/>
        <v>#N/A</v>
      </c>
      <c r="B427" s="38" t="e">
        <f t="shared" si="40"/>
        <v>#N/A</v>
      </c>
      <c r="C427" s="39">
        <f t="shared" si="38"/>
        <v>1</v>
      </c>
      <c r="D427" s="40" t="e">
        <f t="shared" si="41"/>
        <v>#N/A</v>
      </c>
      <c r="E427" s="41" t="e">
        <f t="shared" si="39"/>
        <v>#N/A</v>
      </c>
    </row>
    <row r="428" spans="1:5" x14ac:dyDescent="0.25">
      <c r="A428" s="41" t="e">
        <f t="shared" si="37"/>
        <v>#N/A</v>
      </c>
      <c r="B428" s="38" t="e">
        <f t="shared" si="40"/>
        <v>#N/A</v>
      </c>
      <c r="C428" s="39">
        <f t="shared" si="38"/>
        <v>1</v>
      </c>
      <c r="D428" s="40" t="e">
        <f t="shared" si="41"/>
        <v>#N/A</v>
      </c>
      <c r="E428" s="41" t="e">
        <f t="shared" si="39"/>
        <v>#N/A</v>
      </c>
    </row>
    <row r="429" spans="1:5" x14ac:dyDescent="0.25">
      <c r="A429" s="41" t="e">
        <f t="shared" si="37"/>
        <v>#N/A</v>
      </c>
      <c r="B429" s="38" t="e">
        <f t="shared" si="40"/>
        <v>#N/A</v>
      </c>
      <c r="C429" s="39">
        <f t="shared" si="38"/>
        <v>1</v>
      </c>
      <c r="D429" s="40" t="e">
        <f t="shared" si="41"/>
        <v>#N/A</v>
      </c>
      <c r="E429" s="41" t="e">
        <f t="shared" si="39"/>
        <v>#N/A</v>
      </c>
    </row>
    <row r="430" spans="1:5" x14ac:dyDescent="0.25">
      <c r="A430" s="41" t="e">
        <f t="shared" si="37"/>
        <v>#N/A</v>
      </c>
      <c r="B430" s="38" t="e">
        <f t="shared" si="40"/>
        <v>#N/A</v>
      </c>
      <c r="C430" s="39">
        <f t="shared" si="38"/>
        <v>1</v>
      </c>
      <c r="D430" s="40" t="e">
        <f t="shared" si="41"/>
        <v>#N/A</v>
      </c>
      <c r="E430" s="41" t="e">
        <f t="shared" si="39"/>
        <v>#N/A</v>
      </c>
    </row>
    <row r="431" spans="1:5" x14ac:dyDescent="0.25">
      <c r="A431" s="41" t="e">
        <f t="shared" si="37"/>
        <v>#N/A</v>
      </c>
      <c r="B431" s="38" t="e">
        <f t="shared" si="40"/>
        <v>#N/A</v>
      </c>
      <c r="C431" s="39">
        <f t="shared" si="38"/>
        <v>1</v>
      </c>
      <c r="D431" s="40" t="e">
        <f t="shared" si="41"/>
        <v>#N/A</v>
      </c>
      <c r="E431" s="41" t="e">
        <f t="shared" si="39"/>
        <v>#N/A</v>
      </c>
    </row>
    <row r="432" spans="1:5" x14ac:dyDescent="0.25">
      <c r="A432" s="41" t="e">
        <f t="shared" si="37"/>
        <v>#N/A</v>
      </c>
      <c r="B432" s="38" t="e">
        <f t="shared" si="40"/>
        <v>#N/A</v>
      </c>
      <c r="C432" s="39">
        <f t="shared" si="38"/>
        <v>1</v>
      </c>
      <c r="D432" s="40" t="e">
        <f t="shared" si="41"/>
        <v>#N/A</v>
      </c>
      <c r="E432" s="41" t="e">
        <f t="shared" si="39"/>
        <v>#N/A</v>
      </c>
    </row>
    <row r="433" spans="1:5" x14ac:dyDescent="0.25">
      <c r="A433" s="41" t="e">
        <f t="shared" si="37"/>
        <v>#N/A</v>
      </c>
      <c r="B433" s="38" t="e">
        <f t="shared" si="40"/>
        <v>#N/A</v>
      </c>
      <c r="C433" s="39">
        <f t="shared" si="38"/>
        <v>1</v>
      </c>
      <c r="D433" s="40" t="e">
        <f t="shared" si="41"/>
        <v>#N/A</v>
      </c>
      <c r="E433" s="41" t="e">
        <f t="shared" si="39"/>
        <v>#N/A</v>
      </c>
    </row>
    <row r="434" spans="1:5" x14ac:dyDescent="0.25">
      <c r="A434" s="41" t="e">
        <f t="shared" si="37"/>
        <v>#N/A</v>
      </c>
      <c r="B434" s="38" t="e">
        <f t="shared" si="40"/>
        <v>#N/A</v>
      </c>
      <c r="C434" s="39">
        <f t="shared" si="38"/>
        <v>1</v>
      </c>
      <c r="D434" s="40" t="e">
        <f t="shared" si="41"/>
        <v>#N/A</v>
      </c>
      <c r="E434" s="41" t="e">
        <f t="shared" si="39"/>
        <v>#N/A</v>
      </c>
    </row>
    <row r="435" spans="1:5" x14ac:dyDescent="0.25">
      <c r="A435" s="41" t="e">
        <f t="shared" si="37"/>
        <v>#N/A</v>
      </c>
      <c r="B435" s="38" t="e">
        <f t="shared" si="40"/>
        <v>#N/A</v>
      </c>
      <c r="C435" s="39">
        <f t="shared" si="38"/>
        <v>1</v>
      </c>
      <c r="D435" s="40" t="e">
        <f t="shared" si="41"/>
        <v>#N/A</v>
      </c>
      <c r="E435" s="41" t="e">
        <f t="shared" si="39"/>
        <v>#N/A</v>
      </c>
    </row>
    <row r="436" spans="1:5" x14ac:dyDescent="0.25">
      <c r="A436" s="41" t="e">
        <f t="shared" si="37"/>
        <v>#N/A</v>
      </c>
      <c r="B436" s="38" t="e">
        <f t="shared" si="40"/>
        <v>#N/A</v>
      </c>
      <c r="C436" s="39">
        <f t="shared" si="38"/>
        <v>1</v>
      </c>
      <c r="D436" s="40" t="e">
        <f t="shared" si="41"/>
        <v>#N/A</v>
      </c>
      <c r="E436" s="41" t="e">
        <f t="shared" si="39"/>
        <v>#N/A</v>
      </c>
    </row>
    <row r="437" spans="1:5" x14ac:dyDescent="0.25">
      <c r="A437" s="41" t="e">
        <f t="shared" si="37"/>
        <v>#N/A</v>
      </c>
      <c r="B437" s="38" t="e">
        <f t="shared" si="40"/>
        <v>#N/A</v>
      </c>
      <c r="C437" s="39">
        <f t="shared" si="38"/>
        <v>1</v>
      </c>
      <c r="D437" s="40" t="e">
        <f t="shared" si="41"/>
        <v>#N/A</v>
      </c>
      <c r="E437" s="41" t="e">
        <f t="shared" si="39"/>
        <v>#N/A</v>
      </c>
    </row>
    <row r="438" spans="1:5" x14ac:dyDescent="0.25">
      <c r="A438" s="41" t="e">
        <f t="shared" si="37"/>
        <v>#N/A</v>
      </c>
      <c r="B438" s="38" t="e">
        <f t="shared" si="40"/>
        <v>#N/A</v>
      </c>
      <c r="C438" s="39">
        <f t="shared" si="38"/>
        <v>1</v>
      </c>
      <c r="D438" s="40" t="e">
        <f t="shared" si="41"/>
        <v>#N/A</v>
      </c>
      <c r="E438" s="41" t="e">
        <f t="shared" si="39"/>
        <v>#N/A</v>
      </c>
    </row>
    <row r="439" spans="1:5" x14ac:dyDescent="0.25">
      <c r="A439" s="41" t="e">
        <f t="shared" ref="A439:A500" si="42">VLOOKUP(I439,DDEPM_USERS,2,FALSE)</f>
        <v>#N/A</v>
      </c>
      <c r="B439" s="38" t="e">
        <f t="shared" si="40"/>
        <v>#N/A</v>
      </c>
      <c r="C439" s="39">
        <f t="shared" ref="C439:C500" si="43">S439-R439+1</f>
        <v>1</v>
      </c>
      <c r="D439" s="40" t="e">
        <f t="shared" si="41"/>
        <v>#N/A</v>
      </c>
      <c r="E439" s="41" t="e">
        <f t="shared" ref="E439:E500" si="44">D439*Z439</f>
        <v>#N/A</v>
      </c>
    </row>
    <row r="440" spans="1:5" x14ac:dyDescent="0.25">
      <c r="A440" s="41" t="e">
        <f t="shared" si="42"/>
        <v>#N/A</v>
      </c>
      <c r="B440" s="38" t="e">
        <f t="shared" si="40"/>
        <v>#N/A</v>
      </c>
      <c r="C440" s="39">
        <f t="shared" si="43"/>
        <v>1</v>
      </c>
      <c r="D440" s="40" t="e">
        <f t="shared" si="41"/>
        <v>#N/A</v>
      </c>
      <c r="E440" s="41" t="e">
        <f t="shared" si="44"/>
        <v>#N/A</v>
      </c>
    </row>
    <row r="441" spans="1:5" x14ac:dyDescent="0.25">
      <c r="A441" s="41" t="e">
        <f t="shared" si="42"/>
        <v>#N/A</v>
      </c>
      <c r="B441" s="38" t="e">
        <f t="shared" si="40"/>
        <v>#N/A</v>
      </c>
      <c r="C441" s="39">
        <f t="shared" si="43"/>
        <v>1</v>
      </c>
      <c r="D441" s="40" t="e">
        <f t="shared" si="41"/>
        <v>#N/A</v>
      </c>
      <c r="E441" s="41" t="e">
        <f t="shared" si="44"/>
        <v>#N/A</v>
      </c>
    </row>
    <row r="442" spans="1:5" x14ac:dyDescent="0.25">
      <c r="A442" s="41" t="e">
        <f t="shared" si="42"/>
        <v>#N/A</v>
      </c>
      <c r="B442" s="38" t="e">
        <f t="shared" si="40"/>
        <v>#N/A</v>
      </c>
      <c r="C442" s="39">
        <f t="shared" si="43"/>
        <v>1</v>
      </c>
      <c r="D442" s="40" t="e">
        <f t="shared" si="41"/>
        <v>#N/A</v>
      </c>
      <c r="E442" s="41" t="e">
        <f t="shared" si="44"/>
        <v>#N/A</v>
      </c>
    </row>
    <row r="443" spans="1:5" x14ac:dyDescent="0.25">
      <c r="A443" s="41" t="e">
        <f t="shared" si="42"/>
        <v>#N/A</v>
      </c>
      <c r="B443" s="38" t="e">
        <f t="shared" si="40"/>
        <v>#N/A</v>
      </c>
      <c r="C443" s="39">
        <f t="shared" si="43"/>
        <v>1</v>
      </c>
      <c r="D443" s="40" t="e">
        <f t="shared" si="41"/>
        <v>#N/A</v>
      </c>
      <c r="E443" s="41" t="e">
        <f t="shared" si="44"/>
        <v>#N/A</v>
      </c>
    </row>
    <row r="444" spans="1:5" x14ac:dyDescent="0.25">
      <c r="A444" s="41" t="e">
        <f t="shared" si="42"/>
        <v>#N/A</v>
      </c>
      <c r="B444" s="38" t="e">
        <f t="shared" si="40"/>
        <v>#N/A</v>
      </c>
      <c r="C444" s="39">
        <f t="shared" si="43"/>
        <v>1</v>
      </c>
      <c r="D444" s="40" t="e">
        <f t="shared" si="41"/>
        <v>#N/A</v>
      </c>
      <c r="E444" s="41" t="e">
        <f t="shared" si="44"/>
        <v>#N/A</v>
      </c>
    </row>
    <row r="445" spans="1:5" x14ac:dyDescent="0.25">
      <c r="A445" s="41" t="e">
        <f t="shared" si="42"/>
        <v>#N/A</v>
      </c>
      <c r="B445" s="38" t="e">
        <f t="shared" si="40"/>
        <v>#N/A</v>
      </c>
      <c r="C445" s="39">
        <f t="shared" si="43"/>
        <v>1</v>
      </c>
      <c r="D445" s="40" t="e">
        <f t="shared" si="41"/>
        <v>#N/A</v>
      </c>
      <c r="E445" s="41" t="e">
        <f t="shared" si="44"/>
        <v>#N/A</v>
      </c>
    </row>
    <row r="446" spans="1:5" x14ac:dyDescent="0.25">
      <c r="A446" s="41" t="e">
        <f t="shared" si="42"/>
        <v>#N/A</v>
      </c>
      <c r="B446" s="38" t="e">
        <f t="shared" si="40"/>
        <v>#N/A</v>
      </c>
      <c r="C446" s="39">
        <f t="shared" si="43"/>
        <v>1</v>
      </c>
      <c r="D446" s="40" t="e">
        <f t="shared" si="41"/>
        <v>#N/A</v>
      </c>
      <c r="E446" s="41" t="e">
        <f t="shared" si="44"/>
        <v>#N/A</v>
      </c>
    </row>
    <row r="447" spans="1:5" x14ac:dyDescent="0.25">
      <c r="A447" s="41" t="e">
        <f t="shared" si="42"/>
        <v>#N/A</v>
      </c>
      <c r="B447" s="38" t="e">
        <f t="shared" si="40"/>
        <v>#N/A</v>
      </c>
      <c r="C447" s="39">
        <f t="shared" si="43"/>
        <v>1</v>
      </c>
      <c r="D447" s="40" t="e">
        <f t="shared" si="41"/>
        <v>#N/A</v>
      </c>
      <c r="E447" s="41" t="e">
        <f t="shared" si="44"/>
        <v>#N/A</v>
      </c>
    </row>
    <row r="448" spans="1:5" x14ac:dyDescent="0.25">
      <c r="A448" s="41" t="e">
        <f t="shared" si="42"/>
        <v>#N/A</v>
      </c>
      <c r="B448" s="38" t="e">
        <f t="shared" si="40"/>
        <v>#N/A</v>
      </c>
      <c r="C448" s="39">
        <f t="shared" si="43"/>
        <v>1</v>
      </c>
      <c r="D448" s="40" t="e">
        <f t="shared" si="41"/>
        <v>#N/A</v>
      </c>
      <c r="E448" s="41" t="e">
        <f t="shared" si="44"/>
        <v>#N/A</v>
      </c>
    </row>
    <row r="449" spans="1:5" x14ac:dyDescent="0.25">
      <c r="A449" s="41" t="e">
        <f t="shared" si="42"/>
        <v>#N/A</v>
      </c>
      <c r="B449" s="38" t="e">
        <f t="shared" si="40"/>
        <v>#N/A</v>
      </c>
      <c r="C449" s="39">
        <f t="shared" si="43"/>
        <v>1</v>
      </c>
      <c r="D449" s="40" t="e">
        <f t="shared" si="41"/>
        <v>#N/A</v>
      </c>
      <c r="E449" s="41" t="e">
        <f t="shared" si="44"/>
        <v>#N/A</v>
      </c>
    </row>
    <row r="450" spans="1:5" x14ac:dyDescent="0.25">
      <c r="A450" s="41" t="e">
        <f t="shared" si="42"/>
        <v>#N/A</v>
      </c>
      <c r="B450" s="38" t="e">
        <f t="shared" si="40"/>
        <v>#N/A</v>
      </c>
      <c r="C450" s="39">
        <f t="shared" si="43"/>
        <v>1</v>
      </c>
      <c r="D450" s="40" t="e">
        <f t="shared" si="41"/>
        <v>#N/A</v>
      </c>
      <c r="E450" s="41" t="e">
        <f t="shared" si="44"/>
        <v>#N/A</v>
      </c>
    </row>
    <row r="451" spans="1:5" x14ac:dyDescent="0.25">
      <c r="A451" s="41" t="e">
        <f t="shared" si="42"/>
        <v>#N/A</v>
      </c>
      <c r="B451" s="38" t="e">
        <f t="shared" si="40"/>
        <v>#N/A</v>
      </c>
      <c r="C451" s="39">
        <f t="shared" si="43"/>
        <v>1</v>
      </c>
      <c r="D451" s="40" t="e">
        <f t="shared" si="41"/>
        <v>#N/A</v>
      </c>
      <c r="E451" s="41" t="e">
        <f t="shared" si="44"/>
        <v>#N/A</v>
      </c>
    </row>
    <row r="452" spans="1:5" x14ac:dyDescent="0.25">
      <c r="A452" s="41" t="e">
        <f t="shared" si="42"/>
        <v>#N/A</v>
      </c>
      <c r="B452" s="38" t="e">
        <f t="shared" si="40"/>
        <v>#N/A</v>
      </c>
      <c r="C452" s="39">
        <f t="shared" si="43"/>
        <v>1</v>
      </c>
      <c r="D452" s="40" t="e">
        <f t="shared" si="41"/>
        <v>#N/A</v>
      </c>
      <c r="E452" s="41" t="e">
        <f t="shared" si="44"/>
        <v>#N/A</v>
      </c>
    </row>
    <row r="453" spans="1:5" x14ac:dyDescent="0.25">
      <c r="A453" s="41" t="e">
        <f t="shared" si="42"/>
        <v>#N/A</v>
      </c>
      <c r="B453" s="38" t="e">
        <f t="shared" si="40"/>
        <v>#N/A</v>
      </c>
      <c r="C453" s="39">
        <f t="shared" si="43"/>
        <v>1</v>
      </c>
      <c r="D453" s="40" t="e">
        <f t="shared" si="41"/>
        <v>#N/A</v>
      </c>
      <c r="E453" s="41" t="e">
        <f t="shared" si="44"/>
        <v>#N/A</v>
      </c>
    </row>
    <row r="454" spans="1:5" x14ac:dyDescent="0.25">
      <c r="A454" s="41" t="e">
        <f t="shared" si="42"/>
        <v>#N/A</v>
      </c>
      <c r="B454" s="38" t="e">
        <f t="shared" si="40"/>
        <v>#N/A</v>
      </c>
      <c r="C454" s="39">
        <f t="shared" si="43"/>
        <v>1</v>
      </c>
      <c r="D454" s="40" t="e">
        <f t="shared" si="41"/>
        <v>#N/A</v>
      </c>
      <c r="E454" s="41" t="e">
        <f t="shared" si="44"/>
        <v>#N/A</v>
      </c>
    </row>
    <row r="455" spans="1:5" x14ac:dyDescent="0.25">
      <c r="A455" s="41" t="e">
        <f t="shared" si="42"/>
        <v>#N/A</v>
      </c>
      <c r="B455" s="38" t="e">
        <f t="shared" si="40"/>
        <v>#N/A</v>
      </c>
      <c r="C455" s="39">
        <f t="shared" si="43"/>
        <v>1</v>
      </c>
      <c r="D455" s="40" t="e">
        <f t="shared" si="41"/>
        <v>#N/A</v>
      </c>
      <c r="E455" s="41" t="e">
        <f t="shared" si="44"/>
        <v>#N/A</v>
      </c>
    </row>
    <row r="456" spans="1:5" x14ac:dyDescent="0.25">
      <c r="A456" s="41" t="e">
        <f t="shared" si="42"/>
        <v>#N/A</v>
      </c>
      <c r="B456" s="38" t="e">
        <f t="shared" si="40"/>
        <v>#N/A</v>
      </c>
      <c r="C456" s="39">
        <f t="shared" si="43"/>
        <v>1</v>
      </c>
      <c r="D456" s="40" t="e">
        <f t="shared" si="41"/>
        <v>#N/A</v>
      </c>
      <c r="E456" s="41" t="e">
        <f t="shared" si="44"/>
        <v>#N/A</v>
      </c>
    </row>
    <row r="457" spans="1:5" x14ac:dyDescent="0.25">
      <c r="A457" s="41" t="e">
        <f t="shared" si="42"/>
        <v>#N/A</v>
      </c>
      <c r="B457" s="38" t="e">
        <f t="shared" si="40"/>
        <v>#N/A</v>
      </c>
      <c r="C457" s="39">
        <f t="shared" si="43"/>
        <v>1</v>
      </c>
      <c r="D457" s="40" t="e">
        <f t="shared" si="41"/>
        <v>#N/A</v>
      </c>
      <c r="E457" s="41" t="e">
        <f t="shared" si="44"/>
        <v>#N/A</v>
      </c>
    </row>
    <row r="458" spans="1:5" x14ac:dyDescent="0.25">
      <c r="A458" s="41" t="e">
        <f t="shared" si="42"/>
        <v>#N/A</v>
      </c>
      <c r="B458" s="38" t="e">
        <f t="shared" si="40"/>
        <v>#N/A</v>
      </c>
      <c r="C458" s="39">
        <f t="shared" si="43"/>
        <v>1</v>
      </c>
      <c r="D458" s="40" t="e">
        <f t="shared" si="41"/>
        <v>#N/A</v>
      </c>
      <c r="E458" s="41" t="e">
        <f t="shared" si="44"/>
        <v>#N/A</v>
      </c>
    </row>
    <row r="459" spans="1:5" x14ac:dyDescent="0.25">
      <c r="A459" s="41" t="e">
        <f t="shared" si="42"/>
        <v>#N/A</v>
      </c>
      <c r="B459" s="38" t="e">
        <f t="shared" ref="B459:B500" si="45">VLOOKUP(T459,DELIV_CONV,2,FALSE)</f>
        <v>#N/A</v>
      </c>
      <c r="C459" s="39">
        <f t="shared" si="43"/>
        <v>1</v>
      </c>
      <c r="D459" s="40" t="e">
        <f t="shared" ref="D459:D500" si="46">Y459*B459*C459</f>
        <v>#N/A</v>
      </c>
      <c r="E459" s="41" t="e">
        <f t="shared" si="44"/>
        <v>#N/A</v>
      </c>
    </row>
    <row r="460" spans="1:5" x14ac:dyDescent="0.25">
      <c r="A460" s="41" t="e">
        <f t="shared" si="42"/>
        <v>#N/A</v>
      </c>
      <c r="B460" s="38" t="e">
        <f t="shared" si="45"/>
        <v>#N/A</v>
      </c>
      <c r="C460" s="39">
        <f t="shared" si="43"/>
        <v>1</v>
      </c>
      <c r="D460" s="40" t="e">
        <f t="shared" si="46"/>
        <v>#N/A</v>
      </c>
      <c r="E460" s="41" t="e">
        <f t="shared" si="44"/>
        <v>#N/A</v>
      </c>
    </row>
    <row r="461" spans="1:5" x14ac:dyDescent="0.25">
      <c r="A461" s="41" t="e">
        <f t="shared" si="42"/>
        <v>#N/A</v>
      </c>
      <c r="B461" s="38" t="e">
        <f t="shared" si="45"/>
        <v>#N/A</v>
      </c>
      <c r="C461" s="39">
        <f t="shared" si="43"/>
        <v>1</v>
      </c>
      <c r="D461" s="40" t="e">
        <f t="shared" si="46"/>
        <v>#N/A</v>
      </c>
      <c r="E461" s="41" t="e">
        <f t="shared" si="44"/>
        <v>#N/A</v>
      </c>
    </row>
    <row r="462" spans="1:5" x14ac:dyDescent="0.25">
      <c r="A462" s="41" t="e">
        <f t="shared" si="42"/>
        <v>#N/A</v>
      </c>
      <c r="B462" s="38" t="e">
        <f t="shared" si="45"/>
        <v>#N/A</v>
      </c>
      <c r="C462" s="39">
        <f t="shared" si="43"/>
        <v>1</v>
      </c>
      <c r="D462" s="40" t="e">
        <f t="shared" si="46"/>
        <v>#N/A</v>
      </c>
      <c r="E462" s="41" t="e">
        <f t="shared" si="44"/>
        <v>#N/A</v>
      </c>
    </row>
    <row r="463" spans="1:5" x14ac:dyDescent="0.25">
      <c r="A463" s="41" t="e">
        <f t="shared" si="42"/>
        <v>#N/A</v>
      </c>
      <c r="B463" s="38" t="e">
        <f t="shared" si="45"/>
        <v>#N/A</v>
      </c>
      <c r="C463" s="39">
        <f t="shared" si="43"/>
        <v>1</v>
      </c>
      <c r="D463" s="40" t="e">
        <f t="shared" si="46"/>
        <v>#N/A</v>
      </c>
      <c r="E463" s="41" t="e">
        <f t="shared" si="44"/>
        <v>#N/A</v>
      </c>
    </row>
    <row r="464" spans="1:5" x14ac:dyDescent="0.25">
      <c r="A464" s="41" t="e">
        <f t="shared" si="42"/>
        <v>#N/A</v>
      </c>
      <c r="B464" s="38" t="e">
        <f t="shared" si="45"/>
        <v>#N/A</v>
      </c>
      <c r="C464" s="39">
        <f t="shared" si="43"/>
        <v>1</v>
      </c>
      <c r="D464" s="40" t="e">
        <f t="shared" si="46"/>
        <v>#N/A</v>
      </c>
      <c r="E464" s="41" t="e">
        <f t="shared" si="44"/>
        <v>#N/A</v>
      </c>
    </row>
    <row r="465" spans="1:5" x14ac:dyDescent="0.25">
      <c r="A465" s="41" t="e">
        <f t="shared" si="42"/>
        <v>#N/A</v>
      </c>
      <c r="B465" s="38" t="e">
        <f t="shared" si="45"/>
        <v>#N/A</v>
      </c>
      <c r="C465" s="39">
        <f t="shared" si="43"/>
        <v>1</v>
      </c>
      <c r="D465" s="40" t="e">
        <f t="shared" si="46"/>
        <v>#N/A</v>
      </c>
      <c r="E465" s="41" t="e">
        <f t="shared" si="44"/>
        <v>#N/A</v>
      </c>
    </row>
    <row r="466" spans="1:5" x14ac:dyDescent="0.25">
      <c r="A466" s="41" t="e">
        <f t="shared" si="42"/>
        <v>#N/A</v>
      </c>
      <c r="B466" s="38" t="e">
        <f t="shared" si="45"/>
        <v>#N/A</v>
      </c>
      <c r="C466" s="39">
        <f t="shared" si="43"/>
        <v>1</v>
      </c>
      <c r="D466" s="40" t="e">
        <f t="shared" si="46"/>
        <v>#N/A</v>
      </c>
      <c r="E466" s="41" t="e">
        <f t="shared" si="44"/>
        <v>#N/A</v>
      </c>
    </row>
    <row r="467" spans="1:5" x14ac:dyDescent="0.25">
      <c r="A467" s="41" t="e">
        <f t="shared" si="42"/>
        <v>#N/A</v>
      </c>
      <c r="B467" s="38" t="e">
        <f t="shared" si="45"/>
        <v>#N/A</v>
      </c>
      <c r="C467" s="39">
        <f t="shared" si="43"/>
        <v>1</v>
      </c>
      <c r="D467" s="40" t="e">
        <f t="shared" si="46"/>
        <v>#N/A</v>
      </c>
      <c r="E467" s="41" t="e">
        <f t="shared" si="44"/>
        <v>#N/A</v>
      </c>
    </row>
    <row r="468" spans="1:5" x14ac:dyDescent="0.25">
      <c r="A468" s="41" t="e">
        <f t="shared" si="42"/>
        <v>#N/A</v>
      </c>
      <c r="B468" s="38" t="e">
        <f t="shared" si="45"/>
        <v>#N/A</v>
      </c>
      <c r="C468" s="39">
        <f t="shared" si="43"/>
        <v>1</v>
      </c>
      <c r="D468" s="40" t="e">
        <f t="shared" si="46"/>
        <v>#N/A</v>
      </c>
      <c r="E468" s="41" t="e">
        <f t="shared" si="44"/>
        <v>#N/A</v>
      </c>
    </row>
    <row r="469" spans="1:5" x14ac:dyDescent="0.25">
      <c r="A469" s="41" t="e">
        <f t="shared" si="42"/>
        <v>#N/A</v>
      </c>
      <c r="B469" s="38" t="e">
        <f t="shared" si="45"/>
        <v>#N/A</v>
      </c>
      <c r="C469" s="39">
        <f t="shared" si="43"/>
        <v>1</v>
      </c>
      <c r="D469" s="40" t="e">
        <f t="shared" si="46"/>
        <v>#N/A</v>
      </c>
      <c r="E469" s="41" t="e">
        <f t="shared" si="44"/>
        <v>#N/A</v>
      </c>
    </row>
    <row r="470" spans="1:5" x14ac:dyDescent="0.25">
      <c r="A470" s="41" t="e">
        <f t="shared" si="42"/>
        <v>#N/A</v>
      </c>
      <c r="B470" s="38" t="e">
        <f t="shared" si="45"/>
        <v>#N/A</v>
      </c>
      <c r="C470" s="39">
        <f t="shared" si="43"/>
        <v>1</v>
      </c>
      <c r="D470" s="40" t="e">
        <f t="shared" si="46"/>
        <v>#N/A</v>
      </c>
      <c r="E470" s="41" t="e">
        <f t="shared" si="44"/>
        <v>#N/A</v>
      </c>
    </row>
    <row r="471" spans="1:5" x14ac:dyDescent="0.25">
      <c r="A471" s="41" t="e">
        <f t="shared" si="42"/>
        <v>#N/A</v>
      </c>
      <c r="B471" s="38" t="e">
        <f t="shared" si="45"/>
        <v>#N/A</v>
      </c>
      <c r="C471" s="39">
        <f t="shared" si="43"/>
        <v>1</v>
      </c>
      <c r="D471" s="40" t="e">
        <f t="shared" si="46"/>
        <v>#N/A</v>
      </c>
      <c r="E471" s="41" t="e">
        <f t="shared" si="44"/>
        <v>#N/A</v>
      </c>
    </row>
    <row r="472" spans="1:5" x14ac:dyDescent="0.25">
      <c r="A472" s="41" t="e">
        <f t="shared" si="42"/>
        <v>#N/A</v>
      </c>
      <c r="B472" s="38" t="e">
        <f t="shared" si="45"/>
        <v>#N/A</v>
      </c>
      <c r="C472" s="39">
        <f t="shared" si="43"/>
        <v>1</v>
      </c>
      <c r="D472" s="40" t="e">
        <f t="shared" si="46"/>
        <v>#N/A</v>
      </c>
      <c r="E472" s="41" t="e">
        <f t="shared" si="44"/>
        <v>#N/A</v>
      </c>
    </row>
    <row r="473" spans="1:5" x14ac:dyDescent="0.25">
      <c r="A473" s="41" t="e">
        <f t="shared" si="42"/>
        <v>#N/A</v>
      </c>
      <c r="B473" s="38" t="e">
        <f t="shared" si="45"/>
        <v>#N/A</v>
      </c>
      <c r="C473" s="39">
        <f t="shared" si="43"/>
        <v>1</v>
      </c>
      <c r="D473" s="40" t="e">
        <f t="shared" si="46"/>
        <v>#N/A</v>
      </c>
      <c r="E473" s="41" t="e">
        <f t="shared" si="44"/>
        <v>#N/A</v>
      </c>
    </row>
    <row r="474" spans="1:5" x14ac:dyDescent="0.25">
      <c r="A474" s="41" t="e">
        <f t="shared" si="42"/>
        <v>#N/A</v>
      </c>
      <c r="B474" s="38" t="e">
        <f t="shared" si="45"/>
        <v>#N/A</v>
      </c>
      <c r="C474" s="39">
        <f t="shared" si="43"/>
        <v>1</v>
      </c>
      <c r="D474" s="40" t="e">
        <f t="shared" si="46"/>
        <v>#N/A</v>
      </c>
      <c r="E474" s="41" t="e">
        <f t="shared" si="44"/>
        <v>#N/A</v>
      </c>
    </row>
    <row r="475" spans="1:5" x14ac:dyDescent="0.25">
      <c r="A475" s="41" t="e">
        <f t="shared" si="42"/>
        <v>#N/A</v>
      </c>
      <c r="B475" s="38" t="e">
        <f t="shared" si="45"/>
        <v>#N/A</v>
      </c>
      <c r="C475" s="39">
        <f t="shared" si="43"/>
        <v>1</v>
      </c>
      <c r="D475" s="40" t="e">
        <f t="shared" si="46"/>
        <v>#N/A</v>
      </c>
      <c r="E475" s="41" t="e">
        <f t="shared" si="44"/>
        <v>#N/A</v>
      </c>
    </row>
    <row r="476" spans="1:5" x14ac:dyDescent="0.25">
      <c r="A476" s="41" t="e">
        <f t="shared" si="42"/>
        <v>#N/A</v>
      </c>
      <c r="B476" s="38" t="e">
        <f t="shared" si="45"/>
        <v>#N/A</v>
      </c>
      <c r="C476" s="39">
        <f t="shared" si="43"/>
        <v>1</v>
      </c>
      <c r="D476" s="40" t="e">
        <f t="shared" si="46"/>
        <v>#N/A</v>
      </c>
      <c r="E476" s="41" t="e">
        <f t="shared" si="44"/>
        <v>#N/A</v>
      </c>
    </row>
    <row r="477" spans="1:5" x14ac:dyDescent="0.25">
      <c r="A477" s="41" t="e">
        <f t="shared" si="42"/>
        <v>#N/A</v>
      </c>
      <c r="B477" s="38" t="e">
        <f t="shared" si="45"/>
        <v>#N/A</v>
      </c>
      <c r="C477" s="39">
        <f t="shared" si="43"/>
        <v>1</v>
      </c>
      <c r="D477" s="40" t="e">
        <f t="shared" si="46"/>
        <v>#N/A</v>
      </c>
      <c r="E477" s="41" t="e">
        <f t="shared" si="44"/>
        <v>#N/A</v>
      </c>
    </row>
    <row r="478" spans="1:5" x14ac:dyDescent="0.25">
      <c r="A478" s="41" t="e">
        <f t="shared" si="42"/>
        <v>#N/A</v>
      </c>
      <c r="B478" s="38" t="e">
        <f t="shared" si="45"/>
        <v>#N/A</v>
      </c>
      <c r="C478" s="39">
        <f t="shared" si="43"/>
        <v>1</v>
      </c>
      <c r="D478" s="40" t="e">
        <f t="shared" si="46"/>
        <v>#N/A</v>
      </c>
      <c r="E478" s="41" t="e">
        <f t="shared" si="44"/>
        <v>#N/A</v>
      </c>
    </row>
    <row r="479" spans="1:5" x14ac:dyDescent="0.25">
      <c r="A479" s="41" t="e">
        <f t="shared" si="42"/>
        <v>#N/A</v>
      </c>
      <c r="B479" s="38" t="e">
        <f t="shared" si="45"/>
        <v>#N/A</v>
      </c>
      <c r="C479" s="39">
        <f t="shared" si="43"/>
        <v>1</v>
      </c>
      <c r="D479" s="40" t="e">
        <f t="shared" si="46"/>
        <v>#N/A</v>
      </c>
      <c r="E479" s="41" t="e">
        <f t="shared" si="44"/>
        <v>#N/A</v>
      </c>
    </row>
    <row r="480" spans="1:5" x14ac:dyDescent="0.25">
      <c r="A480" s="41" t="e">
        <f t="shared" si="42"/>
        <v>#N/A</v>
      </c>
      <c r="B480" s="38" t="e">
        <f t="shared" si="45"/>
        <v>#N/A</v>
      </c>
      <c r="C480" s="39">
        <f t="shared" si="43"/>
        <v>1</v>
      </c>
      <c r="D480" s="40" t="e">
        <f t="shared" si="46"/>
        <v>#N/A</v>
      </c>
      <c r="E480" s="41" t="e">
        <f t="shared" si="44"/>
        <v>#N/A</v>
      </c>
    </row>
    <row r="481" spans="1:5" x14ac:dyDescent="0.25">
      <c r="A481" s="41" t="e">
        <f t="shared" si="42"/>
        <v>#N/A</v>
      </c>
      <c r="B481" s="38" t="e">
        <f t="shared" si="45"/>
        <v>#N/A</v>
      </c>
      <c r="C481" s="39">
        <f t="shared" si="43"/>
        <v>1</v>
      </c>
      <c r="D481" s="40" t="e">
        <f t="shared" si="46"/>
        <v>#N/A</v>
      </c>
      <c r="E481" s="41" t="e">
        <f t="shared" si="44"/>
        <v>#N/A</v>
      </c>
    </row>
    <row r="482" spans="1:5" x14ac:dyDescent="0.25">
      <c r="A482" s="41" t="e">
        <f t="shared" si="42"/>
        <v>#N/A</v>
      </c>
      <c r="B482" s="38" t="e">
        <f t="shared" si="45"/>
        <v>#N/A</v>
      </c>
      <c r="C482" s="39">
        <f t="shared" si="43"/>
        <v>1</v>
      </c>
      <c r="D482" s="40" t="e">
        <f t="shared" si="46"/>
        <v>#N/A</v>
      </c>
      <c r="E482" s="41" t="e">
        <f t="shared" si="44"/>
        <v>#N/A</v>
      </c>
    </row>
    <row r="483" spans="1:5" x14ac:dyDescent="0.25">
      <c r="A483" s="41" t="e">
        <f t="shared" si="42"/>
        <v>#N/A</v>
      </c>
      <c r="B483" s="38" t="e">
        <f t="shared" si="45"/>
        <v>#N/A</v>
      </c>
      <c r="C483" s="39">
        <f t="shared" si="43"/>
        <v>1</v>
      </c>
      <c r="D483" s="40" t="e">
        <f t="shared" si="46"/>
        <v>#N/A</v>
      </c>
      <c r="E483" s="41" t="e">
        <f t="shared" si="44"/>
        <v>#N/A</v>
      </c>
    </row>
    <row r="484" spans="1:5" x14ac:dyDescent="0.25">
      <c r="A484" s="41" t="e">
        <f t="shared" si="42"/>
        <v>#N/A</v>
      </c>
      <c r="B484" s="38" t="e">
        <f t="shared" si="45"/>
        <v>#N/A</v>
      </c>
      <c r="C484" s="39">
        <f t="shared" si="43"/>
        <v>1</v>
      </c>
      <c r="D484" s="40" t="e">
        <f t="shared" si="46"/>
        <v>#N/A</v>
      </c>
      <c r="E484" s="41" t="e">
        <f t="shared" si="44"/>
        <v>#N/A</v>
      </c>
    </row>
    <row r="485" spans="1:5" x14ac:dyDescent="0.25">
      <c r="A485" s="41" t="e">
        <f t="shared" si="42"/>
        <v>#N/A</v>
      </c>
      <c r="B485" s="38" t="e">
        <f t="shared" si="45"/>
        <v>#N/A</v>
      </c>
      <c r="C485" s="39">
        <f t="shared" si="43"/>
        <v>1</v>
      </c>
      <c r="D485" s="40" t="e">
        <f t="shared" si="46"/>
        <v>#N/A</v>
      </c>
      <c r="E485" s="41" t="e">
        <f t="shared" si="44"/>
        <v>#N/A</v>
      </c>
    </row>
    <row r="486" spans="1:5" x14ac:dyDescent="0.25">
      <c r="A486" s="41" t="e">
        <f t="shared" si="42"/>
        <v>#N/A</v>
      </c>
      <c r="B486" s="38" t="e">
        <f t="shared" si="45"/>
        <v>#N/A</v>
      </c>
      <c r="C486" s="39">
        <f t="shared" si="43"/>
        <v>1</v>
      </c>
      <c r="D486" s="40" t="e">
        <f t="shared" si="46"/>
        <v>#N/A</v>
      </c>
      <c r="E486" s="41" t="e">
        <f t="shared" si="44"/>
        <v>#N/A</v>
      </c>
    </row>
    <row r="487" spans="1:5" x14ac:dyDescent="0.25">
      <c r="A487" s="41" t="e">
        <f t="shared" si="42"/>
        <v>#N/A</v>
      </c>
      <c r="B487" s="38" t="e">
        <f t="shared" si="45"/>
        <v>#N/A</v>
      </c>
      <c r="C487" s="39">
        <f t="shared" si="43"/>
        <v>1</v>
      </c>
      <c r="D487" s="40" t="e">
        <f t="shared" si="46"/>
        <v>#N/A</v>
      </c>
      <c r="E487" s="41" t="e">
        <f t="shared" si="44"/>
        <v>#N/A</v>
      </c>
    </row>
    <row r="488" spans="1:5" x14ac:dyDescent="0.25">
      <c r="A488" s="41" t="e">
        <f t="shared" si="42"/>
        <v>#N/A</v>
      </c>
      <c r="B488" s="38" t="e">
        <f t="shared" si="45"/>
        <v>#N/A</v>
      </c>
      <c r="C488" s="39">
        <f t="shared" si="43"/>
        <v>1</v>
      </c>
      <c r="D488" s="40" t="e">
        <f t="shared" si="46"/>
        <v>#N/A</v>
      </c>
      <c r="E488" s="41" t="e">
        <f t="shared" si="44"/>
        <v>#N/A</v>
      </c>
    </row>
    <row r="489" spans="1:5" x14ac:dyDescent="0.25">
      <c r="A489" s="41" t="e">
        <f t="shared" si="42"/>
        <v>#N/A</v>
      </c>
      <c r="B489" s="38" t="e">
        <f t="shared" si="45"/>
        <v>#N/A</v>
      </c>
      <c r="C489" s="39">
        <f t="shared" si="43"/>
        <v>1</v>
      </c>
      <c r="D489" s="40" t="e">
        <f t="shared" si="46"/>
        <v>#N/A</v>
      </c>
      <c r="E489" s="41" t="e">
        <f t="shared" si="44"/>
        <v>#N/A</v>
      </c>
    </row>
    <row r="490" spans="1:5" x14ac:dyDescent="0.25">
      <c r="A490" s="41" t="e">
        <f t="shared" si="42"/>
        <v>#N/A</v>
      </c>
      <c r="B490" s="38" t="e">
        <f t="shared" si="45"/>
        <v>#N/A</v>
      </c>
      <c r="C490" s="39">
        <f t="shared" si="43"/>
        <v>1</v>
      </c>
      <c r="D490" s="40" t="e">
        <f t="shared" si="46"/>
        <v>#N/A</v>
      </c>
      <c r="E490" s="41" t="e">
        <f t="shared" si="44"/>
        <v>#N/A</v>
      </c>
    </row>
    <row r="491" spans="1:5" x14ac:dyDescent="0.25">
      <c r="A491" s="41" t="e">
        <f t="shared" si="42"/>
        <v>#N/A</v>
      </c>
      <c r="B491" s="38" t="e">
        <f t="shared" si="45"/>
        <v>#N/A</v>
      </c>
      <c r="C491" s="39">
        <f t="shared" si="43"/>
        <v>1</v>
      </c>
      <c r="D491" s="40" t="e">
        <f t="shared" si="46"/>
        <v>#N/A</v>
      </c>
      <c r="E491" s="41" t="e">
        <f t="shared" si="44"/>
        <v>#N/A</v>
      </c>
    </row>
    <row r="492" spans="1:5" x14ac:dyDescent="0.25">
      <c r="A492" s="41" t="e">
        <f t="shared" si="42"/>
        <v>#N/A</v>
      </c>
      <c r="B492" s="38" t="e">
        <f t="shared" si="45"/>
        <v>#N/A</v>
      </c>
      <c r="C492" s="39">
        <f t="shared" si="43"/>
        <v>1</v>
      </c>
      <c r="D492" s="40" t="e">
        <f t="shared" si="46"/>
        <v>#N/A</v>
      </c>
      <c r="E492" s="41" t="e">
        <f t="shared" si="44"/>
        <v>#N/A</v>
      </c>
    </row>
    <row r="493" spans="1:5" x14ac:dyDescent="0.25">
      <c r="A493" s="41" t="e">
        <f t="shared" si="42"/>
        <v>#N/A</v>
      </c>
      <c r="B493" s="38" t="e">
        <f t="shared" si="45"/>
        <v>#N/A</v>
      </c>
      <c r="C493" s="39">
        <f t="shared" si="43"/>
        <v>1</v>
      </c>
      <c r="D493" s="40" t="e">
        <f t="shared" si="46"/>
        <v>#N/A</v>
      </c>
      <c r="E493" s="41" t="e">
        <f t="shared" si="44"/>
        <v>#N/A</v>
      </c>
    </row>
    <row r="494" spans="1:5" x14ac:dyDescent="0.25">
      <c r="A494" s="41" t="e">
        <f t="shared" si="42"/>
        <v>#N/A</v>
      </c>
      <c r="B494" s="38" t="e">
        <f t="shared" si="45"/>
        <v>#N/A</v>
      </c>
      <c r="C494" s="39">
        <f t="shared" si="43"/>
        <v>1</v>
      </c>
      <c r="D494" s="40" t="e">
        <f t="shared" si="46"/>
        <v>#N/A</v>
      </c>
      <c r="E494" s="41" t="e">
        <f t="shared" si="44"/>
        <v>#N/A</v>
      </c>
    </row>
    <row r="495" spans="1:5" x14ac:dyDescent="0.25">
      <c r="A495" s="41" t="e">
        <f t="shared" si="42"/>
        <v>#N/A</v>
      </c>
      <c r="B495" s="38" t="e">
        <f t="shared" si="45"/>
        <v>#N/A</v>
      </c>
      <c r="C495" s="39">
        <f t="shared" si="43"/>
        <v>1</v>
      </c>
      <c r="D495" s="40" t="e">
        <f t="shared" si="46"/>
        <v>#N/A</v>
      </c>
      <c r="E495" s="41" t="e">
        <f t="shared" si="44"/>
        <v>#N/A</v>
      </c>
    </row>
    <row r="496" spans="1:5" x14ac:dyDescent="0.25">
      <c r="A496" s="41" t="e">
        <f t="shared" si="42"/>
        <v>#N/A</v>
      </c>
      <c r="B496" s="38" t="e">
        <f t="shared" si="45"/>
        <v>#N/A</v>
      </c>
      <c r="C496" s="39">
        <f t="shared" si="43"/>
        <v>1</v>
      </c>
      <c r="D496" s="40" t="e">
        <f t="shared" si="46"/>
        <v>#N/A</v>
      </c>
      <c r="E496" s="41" t="e">
        <f t="shared" si="44"/>
        <v>#N/A</v>
      </c>
    </row>
    <row r="497" spans="1:5" x14ac:dyDescent="0.25">
      <c r="A497" s="41" t="e">
        <f t="shared" si="42"/>
        <v>#N/A</v>
      </c>
      <c r="B497" s="38" t="e">
        <f t="shared" si="45"/>
        <v>#N/A</v>
      </c>
      <c r="C497" s="39">
        <f t="shared" si="43"/>
        <v>1</v>
      </c>
      <c r="D497" s="40" t="e">
        <f t="shared" si="46"/>
        <v>#N/A</v>
      </c>
      <c r="E497" s="41" t="e">
        <f t="shared" si="44"/>
        <v>#N/A</v>
      </c>
    </row>
    <row r="498" spans="1:5" x14ac:dyDescent="0.25">
      <c r="A498" s="41" t="e">
        <f t="shared" si="42"/>
        <v>#N/A</v>
      </c>
      <c r="B498" s="38" t="e">
        <f t="shared" si="45"/>
        <v>#N/A</v>
      </c>
      <c r="C498" s="39">
        <f t="shared" si="43"/>
        <v>1</v>
      </c>
      <c r="D498" s="40" t="e">
        <f t="shared" si="46"/>
        <v>#N/A</v>
      </c>
      <c r="E498" s="41" t="e">
        <f t="shared" si="44"/>
        <v>#N/A</v>
      </c>
    </row>
    <row r="499" spans="1:5" x14ac:dyDescent="0.25">
      <c r="A499" s="41" t="e">
        <f t="shared" si="42"/>
        <v>#N/A</v>
      </c>
      <c r="B499" s="38" t="e">
        <f t="shared" si="45"/>
        <v>#N/A</v>
      </c>
      <c r="C499" s="39">
        <f t="shared" si="43"/>
        <v>1</v>
      </c>
      <c r="D499" s="40" t="e">
        <f t="shared" si="46"/>
        <v>#N/A</v>
      </c>
      <c r="E499" s="41" t="e">
        <f t="shared" si="44"/>
        <v>#N/A</v>
      </c>
    </row>
    <row r="500" spans="1:5" x14ac:dyDescent="0.25">
      <c r="A500" s="41" t="e">
        <f t="shared" si="42"/>
        <v>#N/A</v>
      </c>
      <c r="B500" s="38" t="e">
        <f t="shared" si="45"/>
        <v>#N/A</v>
      </c>
      <c r="C500" s="39">
        <f t="shared" si="43"/>
        <v>1</v>
      </c>
      <c r="D500" s="40" t="e">
        <f t="shared" si="46"/>
        <v>#N/A</v>
      </c>
      <c r="E500" s="41" t="e">
        <f t="shared" si="44"/>
        <v>#N/A</v>
      </c>
    </row>
  </sheetData>
  <mergeCells count="1">
    <mergeCell ref="AI1:AJ1"/>
  </mergeCells>
  <phoneticPr fontId="0" type="noConversion"/>
  <conditionalFormatting sqref="AK4:AK26">
    <cfRule type="cellIs" dxfId="1" priority="1" stopIfTrue="1" operator="equal">
      <formula>"New"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230</v>
      </c>
      <c r="B1" s="51"/>
      <c r="C1" s="51"/>
    </row>
    <row r="2" spans="1:25" x14ac:dyDescent="0.25">
      <c r="A2" s="100" t="s">
        <v>231</v>
      </c>
      <c r="B2" s="51"/>
      <c r="C2" s="51"/>
    </row>
    <row r="3" spans="1:25" x14ac:dyDescent="0.25">
      <c r="A3" s="99">
        <f>'E-Mail'!$B$1</f>
        <v>37007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74</v>
      </c>
      <c r="B6" s="21">
        <f>COUNTIF($F$9:$F$4997,A6)</f>
        <v>2</v>
      </c>
      <c r="C6" s="21">
        <f>SUMIF($F$9:$F$4998,A6,$C$9:$C$4998)</f>
        <v>50000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/>
      </c>
    </row>
    <row r="9" spans="1:25" ht="13.8" thickBot="1" x14ac:dyDescent="0.3">
      <c r="A9" s="44" t="s">
        <v>229</v>
      </c>
      <c r="B9" s="43" t="s">
        <v>233</v>
      </c>
      <c r="C9" s="44" t="s">
        <v>58</v>
      </c>
      <c r="D9" s="75" t="s">
        <v>241</v>
      </c>
      <c r="E9" s="75" t="s">
        <v>242</v>
      </c>
      <c r="F9" s="75" t="s">
        <v>243</v>
      </c>
      <c r="G9" s="75" t="s">
        <v>244</v>
      </c>
      <c r="H9" s="75" t="s">
        <v>245</v>
      </c>
      <c r="I9" s="75" t="s">
        <v>246</v>
      </c>
      <c r="J9" s="75" t="s">
        <v>247</v>
      </c>
      <c r="K9" s="75" t="s">
        <v>248</v>
      </c>
      <c r="L9" s="75" t="s">
        <v>249</v>
      </c>
      <c r="M9" s="75" t="s">
        <v>250</v>
      </c>
      <c r="N9" s="75" t="s">
        <v>251</v>
      </c>
      <c r="O9" s="75" t="s">
        <v>252</v>
      </c>
      <c r="P9" s="75" t="s">
        <v>253</v>
      </c>
      <c r="Q9" s="75" t="s">
        <v>254</v>
      </c>
      <c r="R9" s="75" t="s">
        <v>255</v>
      </c>
      <c r="S9" s="75" t="s">
        <v>256</v>
      </c>
      <c r="T9" s="75" t="s">
        <v>257</v>
      </c>
      <c r="U9" s="75" t="s">
        <v>258</v>
      </c>
      <c r="V9" s="75" t="s">
        <v>259</v>
      </c>
      <c r="W9" s="75" t="s">
        <v>260</v>
      </c>
      <c r="X9" s="75" t="s">
        <v>261</v>
      </c>
      <c r="Y9" s="75" t="s">
        <v>262</v>
      </c>
    </row>
    <row r="10" spans="1:25" x14ac:dyDescent="0.25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25000</v>
      </c>
      <c r="D10" s="76" t="s">
        <v>349</v>
      </c>
      <c r="E10" s="76" t="s">
        <v>671</v>
      </c>
      <c r="F10" s="76" t="s">
        <v>74</v>
      </c>
      <c r="G10" s="76" t="s">
        <v>77</v>
      </c>
      <c r="H10" s="76" t="s">
        <v>672</v>
      </c>
      <c r="I10" s="76" t="s">
        <v>673</v>
      </c>
      <c r="J10" s="76" t="s">
        <v>674</v>
      </c>
      <c r="K10" s="76" t="s">
        <v>675</v>
      </c>
      <c r="L10" s="76" t="s">
        <v>676</v>
      </c>
      <c r="M10" s="76" t="s">
        <v>677</v>
      </c>
      <c r="N10" s="76"/>
      <c r="O10" s="76" t="s">
        <v>678</v>
      </c>
      <c r="P10" s="80">
        <v>36982</v>
      </c>
      <c r="Q10" s="80">
        <v>37011</v>
      </c>
      <c r="R10" s="76"/>
      <c r="S10" s="76" t="s">
        <v>679</v>
      </c>
      <c r="T10" s="77">
        <v>37007</v>
      </c>
      <c r="U10" s="76" t="s">
        <v>680</v>
      </c>
      <c r="V10" s="76" t="s">
        <v>378</v>
      </c>
      <c r="W10" s="76">
        <v>25000</v>
      </c>
      <c r="X10" s="76">
        <v>0.66500000000000004</v>
      </c>
      <c r="Y10" s="76">
        <v>26504</v>
      </c>
    </row>
    <row r="11" spans="1:25" x14ac:dyDescent="0.25">
      <c r="A11" s="45" t="str">
        <f t="shared" si="0"/>
        <v>Wade Hicks</v>
      </c>
      <c r="B11" s="45">
        <f t="shared" si="1"/>
        <v>1</v>
      </c>
      <c r="C11" s="45">
        <f t="shared" si="2"/>
        <v>25000</v>
      </c>
      <c r="D11" s="78" t="s">
        <v>349</v>
      </c>
      <c r="E11" s="78" t="s">
        <v>671</v>
      </c>
      <c r="F11" s="78" t="s">
        <v>74</v>
      </c>
      <c r="G11" s="78" t="s">
        <v>77</v>
      </c>
      <c r="H11" s="78" t="s">
        <v>681</v>
      </c>
      <c r="I11" s="78" t="s">
        <v>682</v>
      </c>
      <c r="J11" s="78" t="s">
        <v>674</v>
      </c>
      <c r="K11" s="78" t="s">
        <v>675</v>
      </c>
      <c r="L11" s="78" t="s">
        <v>683</v>
      </c>
      <c r="M11" s="78" t="s">
        <v>677</v>
      </c>
      <c r="N11" s="78"/>
      <c r="O11" s="78" t="s">
        <v>678</v>
      </c>
      <c r="P11" s="81">
        <v>36982</v>
      </c>
      <c r="Q11" s="81">
        <v>37011</v>
      </c>
      <c r="R11" s="78"/>
      <c r="S11" s="78" t="s">
        <v>679</v>
      </c>
      <c r="T11" s="79">
        <v>37007</v>
      </c>
      <c r="U11" s="78" t="s">
        <v>684</v>
      </c>
      <c r="V11" s="78" t="s">
        <v>378</v>
      </c>
      <c r="W11" s="78">
        <v>25000</v>
      </c>
      <c r="X11" s="78">
        <v>0.54125000000000001</v>
      </c>
      <c r="Y11" s="78">
        <v>26572</v>
      </c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227</v>
      </c>
    </row>
    <row r="2" spans="1:8" ht="15.6" x14ac:dyDescent="0.3">
      <c r="A2" s="49" t="s">
        <v>228</v>
      </c>
    </row>
    <row r="4" spans="1:8" ht="15.6" x14ac:dyDescent="0.3">
      <c r="A4" s="18" t="s">
        <v>81</v>
      </c>
      <c r="D4" s="18" t="s">
        <v>82</v>
      </c>
      <c r="G4" s="18" t="s">
        <v>83</v>
      </c>
    </row>
    <row r="5" spans="1:8" x14ac:dyDescent="0.25">
      <c r="A5" s="23" t="s">
        <v>57</v>
      </c>
      <c r="B5" s="22" t="s">
        <v>84</v>
      </c>
      <c r="D5" s="23" t="s">
        <v>57</v>
      </c>
      <c r="E5" s="22" t="s">
        <v>84</v>
      </c>
      <c r="G5" s="23" t="s">
        <v>57</v>
      </c>
      <c r="H5" s="22" t="s">
        <v>84</v>
      </c>
    </row>
    <row r="6" spans="1:8" x14ac:dyDescent="0.25">
      <c r="A6" s="27" t="s">
        <v>85</v>
      </c>
      <c r="B6" s="26" t="s">
        <v>86</v>
      </c>
      <c r="D6" s="27" t="s">
        <v>71</v>
      </c>
      <c r="E6" s="26" t="s">
        <v>98</v>
      </c>
      <c r="G6" s="27" t="s">
        <v>75</v>
      </c>
      <c r="H6" s="26" t="s">
        <v>90</v>
      </c>
    </row>
    <row r="7" spans="1:8" x14ac:dyDescent="0.25">
      <c r="A7" s="33" t="s">
        <v>87</v>
      </c>
      <c r="B7" s="32" t="s">
        <v>88</v>
      </c>
      <c r="D7" s="33" t="s">
        <v>208</v>
      </c>
      <c r="E7" s="32" t="s">
        <v>102</v>
      </c>
      <c r="G7" s="33" t="s">
        <v>226</v>
      </c>
      <c r="H7" s="32" t="s">
        <v>138</v>
      </c>
    </row>
    <row r="8" spans="1:8" x14ac:dyDescent="0.25">
      <c r="A8" s="27" t="s">
        <v>89</v>
      </c>
      <c r="B8" s="26" t="s">
        <v>90</v>
      </c>
      <c r="D8" s="27" t="s">
        <v>209</v>
      </c>
      <c r="E8" s="26" t="s">
        <v>109</v>
      </c>
      <c r="G8" s="27" t="s">
        <v>76</v>
      </c>
      <c r="H8" s="26" t="s">
        <v>171</v>
      </c>
    </row>
    <row r="9" spans="1:8" x14ac:dyDescent="0.25">
      <c r="A9" s="33" t="s">
        <v>91</v>
      </c>
      <c r="B9" s="32" t="s">
        <v>92</v>
      </c>
      <c r="D9" s="33" t="s">
        <v>210</v>
      </c>
      <c r="E9" s="32" t="s">
        <v>211</v>
      </c>
      <c r="G9" s="33" t="s">
        <v>77</v>
      </c>
      <c r="H9" s="32" t="s">
        <v>207</v>
      </c>
    </row>
    <row r="10" spans="1:8" x14ac:dyDescent="0.25">
      <c r="A10" s="27" t="s">
        <v>93</v>
      </c>
      <c r="B10" s="26" t="s">
        <v>94</v>
      </c>
      <c r="D10" s="27" t="s">
        <v>212</v>
      </c>
      <c r="E10" s="26" t="s">
        <v>213</v>
      </c>
      <c r="G10" s="11">
        <v>0</v>
      </c>
      <c r="H10" s="47" t="s">
        <v>54</v>
      </c>
    </row>
    <row r="11" spans="1:8" x14ac:dyDescent="0.25">
      <c r="A11" s="33" t="s">
        <v>95</v>
      </c>
      <c r="B11" s="32" t="s">
        <v>96</v>
      </c>
      <c r="D11" s="33" t="s">
        <v>214</v>
      </c>
      <c r="E11" s="32" t="s">
        <v>132</v>
      </c>
    </row>
    <row r="12" spans="1:8" x14ac:dyDescent="0.25">
      <c r="A12" s="27" t="s">
        <v>97</v>
      </c>
      <c r="B12" s="26" t="s">
        <v>98</v>
      </c>
      <c r="D12" s="27" t="s">
        <v>215</v>
      </c>
      <c r="E12" s="26" t="s">
        <v>124</v>
      </c>
    </row>
    <row r="13" spans="1:8" x14ac:dyDescent="0.25">
      <c r="A13" s="33" t="s">
        <v>99</v>
      </c>
      <c r="B13" s="32" t="s">
        <v>100</v>
      </c>
      <c r="D13" s="33" t="s">
        <v>216</v>
      </c>
      <c r="E13" s="32" t="s">
        <v>138</v>
      </c>
    </row>
    <row r="14" spans="1:8" x14ac:dyDescent="0.25">
      <c r="A14" s="27" t="s">
        <v>101</v>
      </c>
      <c r="B14" s="26" t="s">
        <v>102</v>
      </c>
      <c r="D14" s="27" t="s">
        <v>217</v>
      </c>
      <c r="E14" s="26" t="s">
        <v>143</v>
      </c>
    </row>
    <row r="15" spans="1:8" x14ac:dyDescent="0.25">
      <c r="A15" s="33" t="s">
        <v>103</v>
      </c>
      <c r="B15" s="32" t="s">
        <v>102</v>
      </c>
      <c r="D15" s="33" t="s">
        <v>218</v>
      </c>
      <c r="E15" s="32" t="s">
        <v>145</v>
      </c>
    </row>
    <row r="16" spans="1:8" x14ac:dyDescent="0.25">
      <c r="A16" s="27" t="s">
        <v>104</v>
      </c>
      <c r="B16" s="26" t="s">
        <v>105</v>
      </c>
      <c r="D16" s="27" t="s">
        <v>72</v>
      </c>
      <c r="E16" s="26" t="s">
        <v>154</v>
      </c>
    </row>
    <row r="17" spans="1:5" x14ac:dyDescent="0.25">
      <c r="A17" s="33" t="s">
        <v>106</v>
      </c>
      <c r="B17" s="32" t="s">
        <v>107</v>
      </c>
      <c r="D17" s="33" t="s">
        <v>219</v>
      </c>
      <c r="E17" s="32" t="s">
        <v>161</v>
      </c>
    </row>
    <row r="18" spans="1:5" x14ac:dyDescent="0.25">
      <c r="A18" s="27" t="s">
        <v>108</v>
      </c>
      <c r="B18" s="26" t="s">
        <v>109</v>
      </c>
      <c r="D18" s="27" t="s">
        <v>220</v>
      </c>
      <c r="E18" s="26" t="s">
        <v>167</v>
      </c>
    </row>
    <row r="19" spans="1:5" x14ac:dyDescent="0.25">
      <c r="A19" s="33" t="s">
        <v>62</v>
      </c>
      <c r="B19" s="32" t="s">
        <v>110</v>
      </c>
      <c r="D19" s="33" t="s">
        <v>73</v>
      </c>
      <c r="E19" s="32" t="s">
        <v>177</v>
      </c>
    </row>
    <row r="20" spans="1:5" x14ac:dyDescent="0.25">
      <c r="A20" s="27" t="s">
        <v>111</v>
      </c>
      <c r="B20" s="26" t="s">
        <v>112</v>
      </c>
      <c r="D20" s="27" t="s">
        <v>221</v>
      </c>
      <c r="E20" s="26" t="s">
        <v>180</v>
      </c>
    </row>
    <row r="21" spans="1:5" x14ac:dyDescent="0.25">
      <c r="A21" s="33" t="s">
        <v>113</v>
      </c>
      <c r="B21" s="32" t="s">
        <v>114</v>
      </c>
      <c r="D21" s="33" t="s">
        <v>222</v>
      </c>
      <c r="E21" s="32" t="s">
        <v>182</v>
      </c>
    </row>
    <row r="22" spans="1:5" x14ac:dyDescent="0.25">
      <c r="A22" s="27" t="s">
        <v>115</v>
      </c>
      <c r="B22" s="26" t="s">
        <v>116</v>
      </c>
      <c r="D22" s="27" t="s">
        <v>223</v>
      </c>
      <c r="E22" s="26" t="s">
        <v>189</v>
      </c>
    </row>
    <row r="23" spans="1:5" x14ac:dyDescent="0.25">
      <c r="A23" s="33" t="s">
        <v>63</v>
      </c>
      <c r="B23" s="32" t="s">
        <v>117</v>
      </c>
      <c r="D23" s="33" t="s">
        <v>224</v>
      </c>
      <c r="E23" s="32" t="s">
        <v>193</v>
      </c>
    </row>
    <row r="24" spans="1:5" x14ac:dyDescent="0.25">
      <c r="A24" s="27" t="s">
        <v>64</v>
      </c>
      <c r="B24" s="26" t="s">
        <v>118</v>
      </c>
      <c r="D24" s="27" t="s">
        <v>225</v>
      </c>
      <c r="E24" s="26" t="s">
        <v>203</v>
      </c>
    </row>
    <row r="25" spans="1:5" x14ac:dyDescent="0.25">
      <c r="A25" s="33" t="s">
        <v>119</v>
      </c>
      <c r="B25" s="32" t="s">
        <v>120</v>
      </c>
    </row>
    <row r="26" spans="1:5" x14ac:dyDescent="0.25">
      <c r="A26" s="27" t="s">
        <v>121</v>
      </c>
      <c r="B26" s="26" t="s">
        <v>122</v>
      </c>
    </row>
    <row r="27" spans="1:5" x14ac:dyDescent="0.25">
      <c r="A27" s="33" t="s">
        <v>123</v>
      </c>
      <c r="B27" s="32" t="s">
        <v>124</v>
      </c>
    </row>
    <row r="28" spans="1:5" x14ac:dyDescent="0.25">
      <c r="A28" s="27" t="s">
        <v>125</v>
      </c>
      <c r="B28" s="26" t="s">
        <v>126</v>
      </c>
    </row>
    <row r="29" spans="1:5" x14ac:dyDescent="0.25">
      <c r="A29" s="33" t="s">
        <v>65</v>
      </c>
      <c r="B29" s="32" t="s">
        <v>127</v>
      </c>
    </row>
    <row r="30" spans="1:5" x14ac:dyDescent="0.25">
      <c r="A30" s="27" t="s">
        <v>128</v>
      </c>
      <c r="B30" s="26" t="s">
        <v>129</v>
      </c>
    </row>
    <row r="31" spans="1:5" x14ac:dyDescent="0.25">
      <c r="A31" s="33" t="s">
        <v>66</v>
      </c>
      <c r="B31" s="32" t="s">
        <v>130</v>
      </c>
    </row>
    <row r="32" spans="1:5" x14ac:dyDescent="0.25">
      <c r="A32" s="27" t="s">
        <v>131</v>
      </c>
      <c r="B32" s="26" t="s">
        <v>132</v>
      </c>
    </row>
    <row r="33" spans="1:2" x14ac:dyDescent="0.25">
      <c r="A33" s="33" t="s">
        <v>133</v>
      </c>
      <c r="B33" s="32" t="s">
        <v>134</v>
      </c>
    </row>
    <row r="34" spans="1:2" x14ac:dyDescent="0.25">
      <c r="A34" s="27" t="s">
        <v>135</v>
      </c>
      <c r="B34" s="26" t="s">
        <v>136</v>
      </c>
    </row>
    <row r="35" spans="1:2" x14ac:dyDescent="0.25">
      <c r="A35" s="33" t="s">
        <v>137</v>
      </c>
      <c r="B35" s="32" t="s">
        <v>138</v>
      </c>
    </row>
    <row r="36" spans="1:2" x14ac:dyDescent="0.25">
      <c r="A36" s="27" t="s">
        <v>67</v>
      </c>
      <c r="B36" s="26" t="s">
        <v>139</v>
      </c>
    </row>
    <row r="37" spans="1:2" x14ac:dyDescent="0.25">
      <c r="A37" s="33" t="s">
        <v>68</v>
      </c>
      <c r="B37" s="32" t="s">
        <v>140</v>
      </c>
    </row>
    <row r="38" spans="1:2" x14ac:dyDescent="0.25">
      <c r="A38" s="27" t="s">
        <v>69</v>
      </c>
      <c r="B38" s="26" t="s">
        <v>141</v>
      </c>
    </row>
    <row r="39" spans="1:2" x14ac:dyDescent="0.25">
      <c r="A39" s="33" t="s">
        <v>142</v>
      </c>
      <c r="B39" s="32" t="s">
        <v>143</v>
      </c>
    </row>
    <row r="40" spans="1:2" x14ac:dyDescent="0.25">
      <c r="A40" s="27" t="s">
        <v>144</v>
      </c>
      <c r="B40" s="26" t="s">
        <v>145</v>
      </c>
    </row>
    <row r="41" spans="1:2" x14ac:dyDescent="0.25">
      <c r="A41" s="33" t="s">
        <v>146</v>
      </c>
      <c r="B41" s="32" t="s">
        <v>147</v>
      </c>
    </row>
    <row r="42" spans="1:2" x14ac:dyDescent="0.25">
      <c r="A42" s="27" t="s">
        <v>148</v>
      </c>
      <c r="B42" s="26" t="s">
        <v>118</v>
      </c>
    </row>
    <row r="43" spans="1:2" x14ac:dyDescent="0.25">
      <c r="A43" s="33" t="s">
        <v>149</v>
      </c>
      <c r="B43" s="32" t="s">
        <v>150</v>
      </c>
    </row>
    <row r="44" spans="1:2" x14ac:dyDescent="0.25">
      <c r="A44" s="27" t="s">
        <v>151</v>
      </c>
      <c r="B44" s="26" t="s">
        <v>152</v>
      </c>
    </row>
    <row r="45" spans="1:2" x14ac:dyDescent="0.25">
      <c r="A45" s="33" t="s">
        <v>153</v>
      </c>
      <c r="B45" s="32" t="s">
        <v>154</v>
      </c>
    </row>
    <row r="46" spans="1:2" x14ac:dyDescent="0.25">
      <c r="A46" s="27" t="s">
        <v>155</v>
      </c>
      <c r="B46" s="26" t="s">
        <v>122</v>
      </c>
    </row>
    <row r="47" spans="1:2" x14ac:dyDescent="0.25">
      <c r="A47" s="33" t="s">
        <v>156</v>
      </c>
      <c r="B47" s="32" t="s">
        <v>157</v>
      </c>
    </row>
    <row r="48" spans="1:2" x14ac:dyDescent="0.25">
      <c r="A48" s="27" t="s">
        <v>158</v>
      </c>
      <c r="B48" s="26" t="s">
        <v>157</v>
      </c>
    </row>
    <row r="49" spans="1:2" x14ac:dyDescent="0.25">
      <c r="A49" s="33" t="s">
        <v>159</v>
      </c>
      <c r="B49" s="32" t="s">
        <v>124</v>
      </c>
    </row>
    <row r="50" spans="1:2" x14ac:dyDescent="0.25">
      <c r="A50" s="27" t="s">
        <v>160</v>
      </c>
      <c r="B50" s="26" t="s">
        <v>161</v>
      </c>
    </row>
    <row r="51" spans="1:2" x14ac:dyDescent="0.25">
      <c r="A51" s="33" t="s">
        <v>162</v>
      </c>
      <c r="B51" s="32" t="s">
        <v>163</v>
      </c>
    </row>
    <row r="52" spans="1:2" x14ac:dyDescent="0.25">
      <c r="A52" s="27" t="s">
        <v>164</v>
      </c>
      <c r="B52" s="26" t="s">
        <v>165</v>
      </c>
    </row>
    <row r="53" spans="1:2" x14ac:dyDescent="0.25">
      <c r="A53" s="33" t="s">
        <v>166</v>
      </c>
      <c r="B53" s="32" t="s">
        <v>167</v>
      </c>
    </row>
    <row r="54" spans="1:2" x14ac:dyDescent="0.25">
      <c r="A54" s="27" t="s">
        <v>168</v>
      </c>
      <c r="B54" s="26" t="s">
        <v>169</v>
      </c>
    </row>
    <row r="55" spans="1:2" x14ac:dyDescent="0.25">
      <c r="A55" s="33" t="s">
        <v>170</v>
      </c>
      <c r="B55" s="32" t="s">
        <v>171</v>
      </c>
    </row>
    <row r="56" spans="1:2" x14ac:dyDescent="0.25">
      <c r="A56" s="27" t="s">
        <v>172</v>
      </c>
      <c r="B56" s="26" t="s">
        <v>173</v>
      </c>
    </row>
    <row r="57" spans="1:2" x14ac:dyDescent="0.25">
      <c r="A57" s="33" t="s">
        <v>174</v>
      </c>
      <c r="B57" s="32" t="s">
        <v>175</v>
      </c>
    </row>
    <row r="58" spans="1:2" x14ac:dyDescent="0.25">
      <c r="A58" s="27" t="s">
        <v>176</v>
      </c>
      <c r="B58" s="26" t="s">
        <v>177</v>
      </c>
    </row>
    <row r="59" spans="1:2" x14ac:dyDescent="0.25">
      <c r="A59" s="33" t="s">
        <v>178</v>
      </c>
      <c r="B59" s="32" t="s">
        <v>179</v>
      </c>
    </row>
    <row r="60" spans="1:2" x14ac:dyDescent="0.25">
      <c r="A60" s="27" t="s">
        <v>60</v>
      </c>
      <c r="B60" s="26" t="s">
        <v>180</v>
      </c>
    </row>
    <row r="61" spans="1:2" x14ac:dyDescent="0.25">
      <c r="A61" s="33" t="s">
        <v>181</v>
      </c>
      <c r="B61" s="32" t="s">
        <v>182</v>
      </c>
    </row>
    <row r="62" spans="1:2" x14ac:dyDescent="0.25">
      <c r="A62" s="27" t="s">
        <v>183</v>
      </c>
      <c r="B62" s="26" t="s">
        <v>184</v>
      </c>
    </row>
    <row r="63" spans="1:2" x14ac:dyDescent="0.25">
      <c r="A63" s="33" t="s">
        <v>185</v>
      </c>
      <c r="B63" s="32" t="s">
        <v>132</v>
      </c>
    </row>
    <row r="64" spans="1:2" x14ac:dyDescent="0.25">
      <c r="A64" s="27" t="s">
        <v>186</v>
      </c>
      <c r="B64" s="26" t="s">
        <v>187</v>
      </c>
    </row>
    <row r="65" spans="1:2" x14ac:dyDescent="0.25">
      <c r="A65" s="33" t="s">
        <v>188</v>
      </c>
      <c r="B65" s="32" t="s">
        <v>189</v>
      </c>
    </row>
    <row r="66" spans="1:2" x14ac:dyDescent="0.25">
      <c r="A66" s="27" t="s">
        <v>190</v>
      </c>
      <c r="B66" s="26" t="s">
        <v>191</v>
      </c>
    </row>
    <row r="67" spans="1:2" x14ac:dyDescent="0.25">
      <c r="A67" s="33" t="s">
        <v>192</v>
      </c>
      <c r="B67" s="32" t="s">
        <v>193</v>
      </c>
    </row>
    <row r="68" spans="1:2" x14ac:dyDescent="0.25">
      <c r="A68" s="27" t="s">
        <v>194</v>
      </c>
      <c r="B68" s="26" t="s">
        <v>195</v>
      </c>
    </row>
    <row r="69" spans="1:2" x14ac:dyDescent="0.25">
      <c r="A69" s="33" t="s">
        <v>196</v>
      </c>
      <c r="B69" s="32" t="s">
        <v>197</v>
      </c>
    </row>
    <row r="70" spans="1:2" x14ac:dyDescent="0.25">
      <c r="A70" s="27" t="s">
        <v>198</v>
      </c>
      <c r="B70" s="26" t="s">
        <v>199</v>
      </c>
    </row>
    <row r="71" spans="1:2" x14ac:dyDescent="0.25">
      <c r="A71" s="33" t="s">
        <v>200</v>
      </c>
      <c r="B71" s="32" t="s">
        <v>201</v>
      </c>
    </row>
    <row r="72" spans="1:2" x14ac:dyDescent="0.25">
      <c r="A72" s="27" t="s">
        <v>202</v>
      </c>
      <c r="B72" s="26" t="s">
        <v>203</v>
      </c>
    </row>
    <row r="73" spans="1:2" x14ac:dyDescent="0.25">
      <c r="A73" s="33" t="s">
        <v>204</v>
      </c>
      <c r="B73" s="32" t="s">
        <v>205</v>
      </c>
    </row>
    <row r="74" spans="1:2" x14ac:dyDescent="0.25">
      <c r="A74" s="27" t="s">
        <v>206</v>
      </c>
      <c r="B74" s="26" t="s">
        <v>207</v>
      </c>
    </row>
    <row r="75" spans="1:2" x14ac:dyDescent="0.25">
      <c r="A75" s="78" t="s">
        <v>294</v>
      </c>
      <c r="B75" s="78" t="s">
        <v>295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J12" sqref="J12"/>
    </sheetView>
  </sheetViews>
  <sheetFormatPr defaultRowHeight="13.2" x14ac:dyDescent="0.25"/>
  <cols>
    <col min="1" max="1" width="15" customWidth="1"/>
    <col min="2" max="2" width="25.5546875" bestFit="1" customWidth="1"/>
    <col min="3" max="3" width="10.6640625" customWidth="1"/>
    <col min="4" max="4" width="11.6640625" bestFit="1" customWidth="1"/>
    <col min="5" max="5" width="9.332031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237</v>
      </c>
    </row>
    <row r="2" spans="1:19" x14ac:dyDescent="0.25">
      <c r="A2" s="17" t="s">
        <v>269</v>
      </c>
    </row>
    <row r="3" spans="1:19" x14ac:dyDescent="0.25">
      <c r="A3" s="17" t="s">
        <v>270</v>
      </c>
    </row>
    <row r="4" spans="1:19" x14ac:dyDescent="0.25">
      <c r="A4" s="99">
        <f>'E-Mail'!B1</f>
        <v>37007</v>
      </c>
      <c r="D4" s="120"/>
      <c r="J4" s="120"/>
    </row>
    <row r="5" spans="1:19" ht="13.8" thickBot="1" x14ac:dyDescent="0.3">
      <c r="A5" s="17"/>
    </row>
    <row r="6" spans="1:19" ht="16.2" thickBot="1" x14ac:dyDescent="0.35">
      <c r="A6" s="95" t="s">
        <v>78</v>
      </c>
      <c r="B6" s="96"/>
      <c r="C6" s="163"/>
      <c r="D6" s="163"/>
      <c r="E6" s="97"/>
      <c r="F6" s="166"/>
      <c r="G6" s="165" t="s">
        <v>79</v>
      </c>
      <c r="H6" s="96"/>
      <c r="I6" s="96"/>
      <c r="J6" s="96"/>
      <c r="K6" s="97"/>
      <c r="M6" s="95" t="s">
        <v>80</v>
      </c>
      <c r="N6" s="96"/>
      <c r="O6" s="96"/>
      <c r="P6" s="96"/>
      <c r="Q6" s="97"/>
      <c r="S6" s="18"/>
    </row>
    <row r="7" spans="1:19" ht="13.8" thickBot="1" x14ac:dyDescent="0.3">
      <c r="A7" s="102" t="s">
        <v>271</v>
      </c>
      <c r="B7" s="161">
        <f>'E-Mail'!C6</f>
        <v>99285000</v>
      </c>
      <c r="C7" s="194" t="s">
        <v>288</v>
      </c>
      <c r="D7" s="195"/>
      <c r="E7" s="104">
        <f>VLOOKUP("Grand Total",$A$9:$E$23,5,FALSE)/B7</f>
        <v>3.7518255527018179E-2</v>
      </c>
      <c r="F7" s="167"/>
      <c r="G7" s="162" t="s">
        <v>272</v>
      </c>
      <c r="H7" s="103">
        <f>'E-Mail'!C5</f>
        <v>4088400</v>
      </c>
      <c r="I7" s="35"/>
      <c r="J7" s="6" t="s">
        <v>288</v>
      </c>
      <c r="K7" s="104">
        <f>VLOOKUP("Grand Total",$G$9:$K$23,5,FALSE)/H7</f>
        <v>5.3810781723901774E-2</v>
      </c>
      <c r="M7" s="102"/>
      <c r="N7" s="103"/>
      <c r="O7" s="35"/>
      <c r="P7" s="6"/>
      <c r="Q7" s="104"/>
    </row>
    <row r="8" spans="1:19" x14ac:dyDescent="0.25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385</v>
      </c>
      <c r="B10" s="10" t="s">
        <v>339</v>
      </c>
      <c r="C10" s="10" t="s">
        <v>16</v>
      </c>
      <c r="D10" s="13">
        <v>1</v>
      </c>
      <c r="E10" s="15">
        <v>1825000</v>
      </c>
      <c r="F10" s="157"/>
      <c r="G10" s="10" t="s">
        <v>386</v>
      </c>
      <c r="H10" s="10" t="s">
        <v>10</v>
      </c>
      <c r="I10" s="10" t="s">
        <v>13</v>
      </c>
      <c r="J10" s="13">
        <v>2</v>
      </c>
      <c r="K10" s="15">
        <v>1600</v>
      </c>
    </row>
    <row r="11" spans="1:19" x14ac:dyDescent="0.25">
      <c r="A11" s="10" t="s">
        <v>637</v>
      </c>
      <c r="B11" s="10" t="s">
        <v>336</v>
      </c>
      <c r="C11" s="10" t="s">
        <v>16</v>
      </c>
      <c r="D11" s="13">
        <v>2</v>
      </c>
      <c r="E11" s="15">
        <v>1887500</v>
      </c>
      <c r="F11" s="157"/>
      <c r="G11" s="10" t="s">
        <v>348</v>
      </c>
      <c r="H11" s="10" t="s">
        <v>10</v>
      </c>
      <c r="I11" s="10" t="s">
        <v>13</v>
      </c>
      <c r="J11" s="13">
        <v>27</v>
      </c>
      <c r="K11" s="15">
        <v>128000</v>
      </c>
    </row>
    <row r="12" spans="1:19" x14ac:dyDescent="0.25">
      <c r="A12" s="10" t="s">
        <v>632</v>
      </c>
      <c r="B12" s="10" t="s">
        <v>331</v>
      </c>
      <c r="C12" s="10" t="s">
        <v>16</v>
      </c>
      <c r="D12" s="13">
        <v>3</v>
      </c>
      <c r="E12" s="15">
        <v>12500</v>
      </c>
      <c r="F12" s="157"/>
      <c r="G12" s="10" t="s">
        <v>420</v>
      </c>
      <c r="H12" s="10" t="s">
        <v>10</v>
      </c>
      <c r="I12" s="10" t="s">
        <v>13</v>
      </c>
      <c r="J12" s="13">
        <v>4</v>
      </c>
      <c r="K12" s="15">
        <v>69600</v>
      </c>
    </row>
    <row r="13" spans="1:19" x14ac:dyDescent="0.25">
      <c r="A13" s="11" t="s">
        <v>45</v>
      </c>
      <c r="B13" s="12"/>
      <c r="C13" s="12"/>
      <c r="D13" s="14">
        <v>6</v>
      </c>
      <c r="E13" s="16">
        <v>3725000</v>
      </c>
      <c r="F13" s="157"/>
      <c r="G13" s="10" t="s">
        <v>646</v>
      </c>
      <c r="H13" s="10" t="s">
        <v>10</v>
      </c>
      <c r="I13" s="10" t="s">
        <v>13</v>
      </c>
      <c r="J13" s="13">
        <v>2</v>
      </c>
      <c r="K13" s="15">
        <v>20800</v>
      </c>
    </row>
    <row r="14" spans="1:19" x14ac:dyDescent="0.25">
      <c r="F14" s="157"/>
      <c r="G14" s="11" t="s">
        <v>45</v>
      </c>
      <c r="H14" s="12"/>
      <c r="I14" s="12"/>
      <c r="J14" s="14">
        <v>35</v>
      </c>
      <c r="K14" s="16">
        <v>220000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workbookViewId="0">
      <selection activeCell="D13" sqref="D13"/>
    </sheetView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238</v>
      </c>
    </row>
    <row r="2" spans="1:14" x14ac:dyDescent="0.25">
      <c r="A2" s="17" t="s">
        <v>269</v>
      </c>
    </row>
    <row r="3" spans="1:14" x14ac:dyDescent="0.25">
      <c r="A3" s="17" t="s">
        <v>270</v>
      </c>
    </row>
    <row r="4" spans="1:14" x14ac:dyDescent="0.25">
      <c r="A4" s="99">
        <f>'E-Mail'!B1</f>
        <v>37007</v>
      </c>
    </row>
    <row r="5" spans="1:14" x14ac:dyDescent="0.25">
      <c r="A5" s="17"/>
    </row>
    <row r="6" spans="1:14" ht="13.8" x14ac:dyDescent="0.25">
      <c r="A6" s="101" t="s">
        <v>273</v>
      </c>
    </row>
    <row r="7" spans="1:14" ht="13.8" thickBot="1" x14ac:dyDescent="0.3">
      <c r="A7" s="17"/>
    </row>
    <row r="8" spans="1:14" ht="16.2" thickBot="1" x14ac:dyDescent="0.35">
      <c r="A8" s="98" t="s">
        <v>235</v>
      </c>
      <c r="B8" s="96"/>
      <c r="C8" s="96"/>
      <c r="D8" s="97"/>
      <c r="F8" s="98" t="s">
        <v>236</v>
      </c>
      <c r="G8" s="96"/>
      <c r="H8" s="96"/>
      <c r="I8" s="97"/>
      <c r="K8" s="98" t="s">
        <v>268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243</v>
      </c>
      <c r="B10" s="106" t="s">
        <v>229</v>
      </c>
      <c r="C10" s="107" t="s">
        <v>47</v>
      </c>
      <c r="D10" s="108" t="s">
        <v>234</v>
      </c>
      <c r="F10" s="106" t="s">
        <v>243</v>
      </c>
      <c r="G10" s="106" t="s">
        <v>229</v>
      </c>
      <c r="H10" s="112" t="s">
        <v>47</v>
      </c>
      <c r="I10" s="108" t="s">
        <v>234</v>
      </c>
      <c r="J10" s="93"/>
      <c r="K10" s="106" t="s">
        <v>243</v>
      </c>
      <c r="L10" s="106" t="s">
        <v>229</v>
      </c>
      <c r="M10" s="112" t="s">
        <v>47</v>
      </c>
      <c r="N10" s="113" t="s">
        <v>234</v>
      </c>
    </row>
    <row r="11" spans="1:14" x14ac:dyDescent="0.25">
      <c r="A11" s="10" t="s">
        <v>61</v>
      </c>
      <c r="B11" s="10" t="s">
        <v>110</v>
      </c>
      <c r="C11" s="13">
        <v>2</v>
      </c>
      <c r="D11" s="15">
        <v>20000</v>
      </c>
      <c r="F11" s="156" t="s">
        <v>59</v>
      </c>
      <c r="G11" s="10" t="s">
        <v>98</v>
      </c>
      <c r="H11" s="52">
        <v>1</v>
      </c>
      <c r="I11" s="15">
        <v>24800</v>
      </c>
      <c r="J11" s="93"/>
      <c r="K11" s="156" t="s">
        <v>74</v>
      </c>
      <c r="L11" s="10" t="s">
        <v>207</v>
      </c>
      <c r="M11" s="13">
        <v>2</v>
      </c>
      <c r="N11" s="15">
        <v>50000</v>
      </c>
    </row>
    <row r="12" spans="1:14" x14ac:dyDescent="0.25">
      <c r="A12" s="160"/>
      <c r="B12" s="168" t="s">
        <v>118</v>
      </c>
      <c r="C12" s="169">
        <v>1</v>
      </c>
      <c r="D12" s="170">
        <v>155000</v>
      </c>
      <c r="F12" s="172"/>
      <c r="G12" s="168" t="s">
        <v>177</v>
      </c>
      <c r="H12" s="171">
        <v>1</v>
      </c>
      <c r="I12" s="170">
        <v>800</v>
      </c>
      <c r="J12" s="93"/>
      <c r="K12" s="154" t="s">
        <v>685</v>
      </c>
      <c r="L12" s="155"/>
      <c r="M12" s="83">
        <v>2</v>
      </c>
      <c r="N12" s="84">
        <v>50000</v>
      </c>
    </row>
    <row r="13" spans="1:14" x14ac:dyDescent="0.25">
      <c r="A13" s="160"/>
      <c r="B13" s="168" t="s">
        <v>130</v>
      </c>
      <c r="C13" s="169">
        <v>1</v>
      </c>
      <c r="D13" s="170">
        <v>5000</v>
      </c>
      <c r="F13" s="172"/>
      <c r="G13" s="168" t="s">
        <v>102</v>
      </c>
      <c r="H13" s="171">
        <v>1</v>
      </c>
      <c r="I13" s="170">
        <v>600</v>
      </c>
      <c r="J13" s="93"/>
      <c r="K13" s="86" t="s">
        <v>45</v>
      </c>
      <c r="L13" s="87"/>
      <c r="M13" s="94">
        <v>2</v>
      </c>
      <c r="N13" s="89">
        <v>50000</v>
      </c>
    </row>
    <row r="14" spans="1:14" x14ac:dyDescent="0.25">
      <c r="A14" s="154" t="s">
        <v>358</v>
      </c>
      <c r="B14" s="155"/>
      <c r="C14" s="83">
        <v>4</v>
      </c>
      <c r="D14" s="84">
        <v>180000</v>
      </c>
      <c r="F14" s="154" t="s">
        <v>359</v>
      </c>
      <c r="G14" s="155"/>
      <c r="H14" s="85">
        <v>3</v>
      </c>
      <c r="I14" s="84">
        <v>26200</v>
      </c>
      <c r="J14" s="91"/>
    </row>
    <row r="15" spans="1:14" x14ac:dyDescent="0.25">
      <c r="A15" s="11" t="s">
        <v>45</v>
      </c>
      <c r="B15" s="12"/>
      <c r="C15" s="14">
        <v>4</v>
      </c>
      <c r="D15" s="16">
        <v>180000</v>
      </c>
      <c r="F15" s="86" t="s">
        <v>45</v>
      </c>
      <c r="G15" s="87"/>
      <c r="H15" s="88">
        <v>3</v>
      </c>
      <c r="I15" s="89">
        <v>26200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240</v>
      </c>
      <c r="B1" s="3"/>
      <c r="F1" s="4"/>
      <c r="G1" s="5" t="s">
        <v>18</v>
      </c>
      <c r="H1" s="1">
        <f>SUM(H11:H984)</f>
        <v>4088400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37007</v>
      </c>
      <c r="B3" s="3"/>
      <c r="F3" s="4"/>
      <c r="G3" s="61"/>
      <c r="H3" s="63"/>
    </row>
    <row r="5" spans="1:9" s="53" customFormat="1" ht="9.75" customHeight="1" x14ac:dyDescent="0.25">
      <c r="A5" s="54" t="s">
        <v>445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239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446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201" t="s">
        <v>0</v>
      </c>
      <c r="B9" s="201" t="s">
        <v>1</v>
      </c>
      <c r="C9" s="199" t="s">
        <v>2</v>
      </c>
      <c r="D9" s="199" t="s">
        <v>3</v>
      </c>
      <c r="E9" s="55" t="s">
        <v>4</v>
      </c>
      <c r="F9" s="199" t="s">
        <v>6</v>
      </c>
      <c r="G9" s="199" t="s">
        <v>7</v>
      </c>
      <c r="H9" s="199" t="s">
        <v>8</v>
      </c>
      <c r="I9" s="201" t="s">
        <v>9</v>
      </c>
    </row>
    <row r="10" spans="1:9" s="53" customFormat="1" ht="25.5" customHeight="1" thickBot="1" x14ac:dyDescent="0.3">
      <c r="A10" s="202"/>
      <c r="B10" s="202"/>
      <c r="C10" s="200"/>
      <c r="D10" s="200"/>
      <c r="E10" s="56" t="s">
        <v>5</v>
      </c>
      <c r="F10" s="200"/>
      <c r="G10" s="200"/>
      <c r="H10" s="200"/>
      <c r="I10" s="202"/>
    </row>
    <row r="11" spans="1:9" s="53" customFormat="1" ht="10.5" customHeight="1" thickTop="1" thickBot="1" x14ac:dyDescent="0.3">
      <c r="A11" s="196" t="s">
        <v>298</v>
      </c>
      <c r="B11" s="197"/>
      <c r="C11" s="197"/>
      <c r="D11" s="197"/>
      <c r="E11" s="197"/>
      <c r="F11" s="197"/>
      <c r="G11" s="197"/>
      <c r="H11" s="197"/>
      <c r="I11" s="198"/>
    </row>
    <row r="12" spans="1:9" s="53" customFormat="1" ht="14.4" thickTop="1" thickBot="1" x14ac:dyDescent="0.3">
      <c r="A12" s="57" t="s">
        <v>422</v>
      </c>
      <c r="B12" s="58">
        <v>37043</v>
      </c>
      <c r="C12" s="59">
        <v>95</v>
      </c>
      <c r="D12" s="59">
        <v>97.25</v>
      </c>
      <c r="E12" s="59">
        <v>95.917000000000002</v>
      </c>
      <c r="F12" s="59">
        <v>97.25</v>
      </c>
      <c r="G12" s="59" t="s">
        <v>447</v>
      </c>
      <c r="H12" s="60">
        <v>50400</v>
      </c>
      <c r="I12" s="57" t="s">
        <v>13</v>
      </c>
    </row>
    <row r="13" spans="1:9" s="53" customFormat="1" ht="21.6" thickTop="1" thickBot="1" x14ac:dyDescent="0.3">
      <c r="A13" s="57" t="s">
        <v>423</v>
      </c>
      <c r="B13" s="57" t="s">
        <v>14</v>
      </c>
      <c r="C13" s="59">
        <v>140</v>
      </c>
      <c r="D13" s="59">
        <v>140</v>
      </c>
      <c r="E13" s="59">
        <v>140</v>
      </c>
      <c r="F13" s="59">
        <v>140</v>
      </c>
      <c r="G13" s="59" t="s">
        <v>448</v>
      </c>
      <c r="H13" s="60">
        <v>35200</v>
      </c>
      <c r="I13" s="57" t="s">
        <v>13</v>
      </c>
    </row>
    <row r="14" spans="1:9" s="53" customFormat="1" ht="14.4" thickTop="1" thickBot="1" x14ac:dyDescent="0.3">
      <c r="A14" s="196" t="s">
        <v>449</v>
      </c>
      <c r="B14" s="197"/>
      <c r="C14" s="197"/>
      <c r="D14" s="197"/>
      <c r="E14" s="197"/>
      <c r="F14" s="197"/>
      <c r="G14" s="197"/>
      <c r="H14" s="197"/>
      <c r="I14" s="198"/>
    </row>
    <row r="15" spans="1:9" s="53" customFormat="1" ht="21.6" thickTop="1" thickBot="1" x14ac:dyDescent="0.3">
      <c r="A15" s="57" t="s">
        <v>450</v>
      </c>
      <c r="B15" s="57" t="s">
        <v>451</v>
      </c>
      <c r="C15" s="59">
        <v>122</v>
      </c>
      <c r="D15" s="59">
        <v>122</v>
      </c>
      <c r="E15" s="59">
        <v>122</v>
      </c>
      <c r="F15" s="59">
        <v>122</v>
      </c>
      <c r="G15" s="59" t="s">
        <v>452</v>
      </c>
      <c r="H15" s="59">
        <v>400</v>
      </c>
      <c r="I15" s="57" t="s">
        <v>13</v>
      </c>
    </row>
    <row r="16" spans="1:9" s="53" customFormat="1" ht="14.4" thickTop="1" thickBot="1" x14ac:dyDescent="0.3">
      <c r="A16" s="196" t="s">
        <v>10</v>
      </c>
      <c r="B16" s="197"/>
      <c r="C16" s="197"/>
      <c r="D16" s="197"/>
      <c r="E16" s="197"/>
      <c r="F16" s="197"/>
      <c r="G16" s="197"/>
      <c r="H16" s="197"/>
      <c r="I16" s="198"/>
    </row>
    <row r="17" spans="1:9" s="53" customFormat="1" ht="14.4" thickTop="1" thickBot="1" x14ac:dyDescent="0.3">
      <c r="A17" s="57" t="s">
        <v>424</v>
      </c>
      <c r="B17" s="57" t="s">
        <v>371</v>
      </c>
      <c r="C17" s="59">
        <v>64</v>
      </c>
      <c r="D17" s="59">
        <v>68</v>
      </c>
      <c r="E17" s="59">
        <v>67</v>
      </c>
      <c r="F17" s="59">
        <v>67.5</v>
      </c>
      <c r="G17" s="59" t="s">
        <v>453</v>
      </c>
      <c r="H17" s="60">
        <v>5600</v>
      </c>
      <c r="I17" s="57" t="s">
        <v>13</v>
      </c>
    </row>
    <row r="18" spans="1:9" s="53" customFormat="1" ht="14.4" thickTop="1" thickBot="1" x14ac:dyDescent="0.3">
      <c r="A18" s="57" t="s">
        <v>11</v>
      </c>
      <c r="B18" s="57" t="s">
        <v>12</v>
      </c>
      <c r="C18" s="59">
        <v>39.5</v>
      </c>
      <c r="D18" s="59">
        <v>45.5</v>
      </c>
      <c r="E18" s="59">
        <v>42.408999999999999</v>
      </c>
      <c r="F18" s="59">
        <v>45.5</v>
      </c>
      <c r="G18" s="59" t="s">
        <v>454</v>
      </c>
      <c r="H18" s="60">
        <v>44000</v>
      </c>
      <c r="I18" s="57" t="s">
        <v>13</v>
      </c>
    </row>
    <row r="19" spans="1:9" s="53" customFormat="1" ht="21.6" thickTop="1" thickBot="1" x14ac:dyDescent="0.3">
      <c r="A19" s="57" t="s">
        <v>397</v>
      </c>
      <c r="B19" s="57" t="s">
        <v>299</v>
      </c>
      <c r="C19" s="59">
        <v>68</v>
      </c>
      <c r="D19" s="59">
        <v>70.75</v>
      </c>
      <c r="E19" s="59">
        <v>69.820999999999998</v>
      </c>
      <c r="F19" s="59">
        <v>70.75</v>
      </c>
      <c r="G19" s="59" t="s">
        <v>455</v>
      </c>
      <c r="H19" s="60">
        <v>132000</v>
      </c>
      <c r="I19" s="57" t="s">
        <v>13</v>
      </c>
    </row>
    <row r="20" spans="1:9" s="53" customFormat="1" ht="14.4" thickTop="1" thickBot="1" x14ac:dyDescent="0.3">
      <c r="A20" s="57" t="s">
        <v>17</v>
      </c>
      <c r="B20" s="58">
        <v>37012</v>
      </c>
      <c r="C20" s="59">
        <v>58</v>
      </c>
      <c r="D20" s="59">
        <v>59.1</v>
      </c>
      <c r="E20" s="59">
        <v>58.615000000000002</v>
      </c>
      <c r="F20" s="59">
        <v>58.65</v>
      </c>
      <c r="G20" s="59" t="s">
        <v>456</v>
      </c>
      <c r="H20" s="60">
        <v>1249600</v>
      </c>
      <c r="I20" s="57" t="s">
        <v>13</v>
      </c>
    </row>
    <row r="21" spans="1:9" s="53" customFormat="1" ht="14.4" thickTop="1" thickBot="1" x14ac:dyDescent="0.3">
      <c r="A21" s="57" t="s">
        <v>24</v>
      </c>
      <c r="B21" s="58">
        <v>37043</v>
      </c>
      <c r="C21" s="59">
        <v>77</v>
      </c>
      <c r="D21" s="59">
        <v>78.5</v>
      </c>
      <c r="E21" s="59">
        <v>78.105000000000004</v>
      </c>
      <c r="F21" s="59">
        <v>78</v>
      </c>
      <c r="G21" s="59" t="s">
        <v>457</v>
      </c>
      <c r="H21" s="60">
        <v>319200</v>
      </c>
      <c r="I21" s="57" t="s">
        <v>13</v>
      </c>
    </row>
    <row r="22" spans="1:9" s="53" customFormat="1" ht="21.6" thickTop="1" thickBot="1" x14ac:dyDescent="0.3">
      <c r="A22" s="57" t="s">
        <v>389</v>
      </c>
      <c r="B22" s="57" t="s">
        <v>14</v>
      </c>
      <c r="C22" s="59">
        <v>121.5</v>
      </c>
      <c r="D22" s="59">
        <v>122.25</v>
      </c>
      <c r="E22" s="59">
        <v>121.875</v>
      </c>
      <c r="F22" s="59">
        <v>121.5</v>
      </c>
      <c r="G22" s="59" t="s">
        <v>458</v>
      </c>
      <c r="H22" s="60">
        <v>70400</v>
      </c>
      <c r="I22" s="57" t="s">
        <v>13</v>
      </c>
    </row>
    <row r="23" spans="1:9" s="53" customFormat="1" ht="14.4" thickTop="1" thickBot="1" x14ac:dyDescent="0.3">
      <c r="A23" s="57" t="s">
        <v>390</v>
      </c>
      <c r="B23" s="58">
        <v>37135</v>
      </c>
      <c r="C23" s="59">
        <v>45.25</v>
      </c>
      <c r="D23" s="59">
        <v>45.6</v>
      </c>
      <c r="E23" s="59">
        <v>45.424999999999997</v>
      </c>
      <c r="F23" s="59">
        <v>45.35</v>
      </c>
      <c r="G23" s="59" t="s">
        <v>459</v>
      </c>
      <c r="H23" s="60">
        <v>395200</v>
      </c>
      <c r="I23" s="57" t="s">
        <v>13</v>
      </c>
    </row>
    <row r="24" spans="1:9" s="53" customFormat="1" ht="14.4" thickTop="1" thickBot="1" x14ac:dyDescent="0.3">
      <c r="A24" s="57" t="s">
        <v>398</v>
      </c>
      <c r="B24" s="57" t="s">
        <v>297</v>
      </c>
      <c r="C24" s="59">
        <v>42.75</v>
      </c>
      <c r="D24" s="59">
        <v>43</v>
      </c>
      <c r="E24" s="59">
        <v>42.9</v>
      </c>
      <c r="F24" s="59">
        <v>42.75</v>
      </c>
      <c r="G24" s="59" t="s">
        <v>460</v>
      </c>
      <c r="H24" s="60">
        <v>358400</v>
      </c>
      <c r="I24" s="57" t="s">
        <v>13</v>
      </c>
    </row>
    <row r="25" spans="1:9" s="53" customFormat="1" ht="21.6" thickTop="1" thickBot="1" x14ac:dyDescent="0.3">
      <c r="A25" s="57" t="s">
        <v>461</v>
      </c>
      <c r="B25" s="57" t="s">
        <v>300</v>
      </c>
      <c r="C25" s="59">
        <v>46.5</v>
      </c>
      <c r="D25" s="59">
        <v>46.5</v>
      </c>
      <c r="E25" s="59">
        <v>46.5</v>
      </c>
      <c r="F25" s="59">
        <v>46.5</v>
      </c>
      <c r="G25" s="59" t="s">
        <v>462</v>
      </c>
      <c r="H25" s="60">
        <v>33600</v>
      </c>
      <c r="I25" s="57" t="s">
        <v>13</v>
      </c>
    </row>
    <row r="26" spans="1:9" s="53" customFormat="1" ht="14.4" thickTop="1" thickBot="1" x14ac:dyDescent="0.3">
      <c r="A26" s="57" t="s">
        <v>463</v>
      </c>
      <c r="B26" s="58">
        <v>37013</v>
      </c>
      <c r="C26" s="59">
        <v>44.25</v>
      </c>
      <c r="D26" s="59">
        <v>44.5</v>
      </c>
      <c r="E26" s="59">
        <v>44.375</v>
      </c>
      <c r="F26" s="59">
        <v>44.5</v>
      </c>
      <c r="G26" s="59" t="s">
        <v>464</v>
      </c>
      <c r="H26" s="60">
        <v>35200</v>
      </c>
      <c r="I26" s="57" t="s">
        <v>13</v>
      </c>
    </row>
    <row r="27" spans="1:9" s="53" customFormat="1" ht="14.4" thickTop="1" thickBot="1" x14ac:dyDescent="0.3">
      <c r="A27" s="57" t="s">
        <v>465</v>
      </c>
      <c r="B27" s="58">
        <v>37044</v>
      </c>
      <c r="C27" s="59">
        <v>62.5</v>
      </c>
      <c r="D27" s="59">
        <v>62.5</v>
      </c>
      <c r="E27" s="59">
        <v>62.5</v>
      </c>
      <c r="F27" s="59">
        <v>62.5</v>
      </c>
      <c r="G27" s="59" t="s">
        <v>466</v>
      </c>
      <c r="H27" s="60">
        <v>16000</v>
      </c>
      <c r="I27" s="57" t="s">
        <v>13</v>
      </c>
    </row>
    <row r="28" spans="1:9" s="53" customFormat="1" ht="21.6" thickTop="1" thickBot="1" x14ac:dyDescent="0.3">
      <c r="A28" s="57" t="s">
        <v>467</v>
      </c>
      <c r="B28" s="57" t="s">
        <v>468</v>
      </c>
      <c r="C28" s="59">
        <v>79.25</v>
      </c>
      <c r="D28" s="59">
        <v>79.25</v>
      </c>
      <c r="E28" s="59">
        <v>79.25</v>
      </c>
      <c r="F28" s="59">
        <v>79.25</v>
      </c>
      <c r="G28" s="59" t="s">
        <v>469</v>
      </c>
      <c r="H28" s="60">
        <v>34400</v>
      </c>
      <c r="I28" s="57" t="s">
        <v>13</v>
      </c>
    </row>
    <row r="29" spans="1:9" s="53" customFormat="1" ht="14.4" thickTop="1" thickBot="1" x14ac:dyDescent="0.3">
      <c r="A29" s="57" t="s">
        <v>301</v>
      </c>
      <c r="B29" s="57" t="s">
        <v>12</v>
      </c>
      <c r="C29" s="59">
        <v>43</v>
      </c>
      <c r="D29" s="59">
        <v>50</v>
      </c>
      <c r="E29" s="59">
        <v>47.313000000000002</v>
      </c>
      <c r="F29" s="59">
        <v>50</v>
      </c>
      <c r="G29" s="59" t="s">
        <v>470</v>
      </c>
      <c r="H29" s="60">
        <v>6400</v>
      </c>
      <c r="I29" s="57" t="s">
        <v>13</v>
      </c>
    </row>
    <row r="30" spans="1:9" s="53" customFormat="1" ht="21.6" thickTop="1" thickBot="1" x14ac:dyDescent="0.3">
      <c r="A30" s="57" t="s">
        <v>471</v>
      </c>
      <c r="B30" s="57" t="s">
        <v>299</v>
      </c>
      <c r="C30" s="59">
        <v>62</v>
      </c>
      <c r="D30" s="59">
        <v>63.5</v>
      </c>
      <c r="E30" s="59">
        <v>62.75</v>
      </c>
      <c r="F30" s="59">
        <v>63.5</v>
      </c>
      <c r="G30" s="59" t="s">
        <v>472</v>
      </c>
      <c r="H30" s="60">
        <v>8000</v>
      </c>
      <c r="I30" s="57" t="s">
        <v>13</v>
      </c>
    </row>
    <row r="31" spans="1:9" s="53" customFormat="1" ht="14.4" thickTop="1" thickBot="1" x14ac:dyDescent="0.3">
      <c r="A31" s="57" t="s">
        <v>425</v>
      </c>
      <c r="B31" s="58">
        <v>37012</v>
      </c>
      <c r="C31" s="59">
        <v>52.5</v>
      </c>
      <c r="D31" s="59">
        <v>53</v>
      </c>
      <c r="E31" s="59">
        <v>52.75</v>
      </c>
      <c r="F31" s="59">
        <v>52.5</v>
      </c>
      <c r="G31" s="59" t="s">
        <v>473</v>
      </c>
      <c r="H31" s="60">
        <v>35200</v>
      </c>
      <c r="I31" s="57" t="s">
        <v>13</v>
      </c>
    </row>
    <row r="32" spans="1:9" s="53" customFormat="1" ht="21.6" thickTop="1" thickBot="1" x14ac:dyDescent="0.3">
      <c r="A32" s="57" t="s">
        <v>426</v>
      </c>
      <c r="B32" s="57" t="s">
        <v>14</v>
      </c>
      <c r="C32" s="59">
        <v>116</v>
      </c>
      <c r="D32" s="59">
        <v>116</v>
      </c>
      <c r="E32" s="59">
        <v>116</v>
      </c>
      <c r="F32" s="59">
        <v>116</v>
      </c>
      <c r="G32" s="59" t="s">
        <v>458</v>
      </c>
      <c r="H32" s="60">
        <v>35200</v>
      </c>
      <c r="I32" s="57" t="s">
        <v>13</v>
      </c>
    </row>
    <row r="33" spans="1:9" s="53" customFormat="1" ht="14.4" thickTop="1" thickBot="1" x14ac:dyDescent="0.3">
      <c r="A33" s="57" t="s">
        <v>302</v>
      </c>
      <c r="B33" s="57" t="s">
        <v>12</v>
      </c>
      <c r="C33" s="59">
        <v>52.75</v>
      </c>
      <c r="D33" s="59">
        <v>60</v>
      </c>
      <c r="E33" s="59">
        <v>55.305999999999997</v>
      </c>
      <c r="F33" s="59">
        <v>60</v>
      </c>
      <c r="G33" s="59" t="s">
        <v>474</v>
      </c>
      <c r="H33" s="60">
        <v>7200</v>
      </c>
      <c r="I33" s="57" t="s">
        <v>13</v>
      </c>
    </row>
    <row r="34" spans="1:9" s="53" customFormat="1" ht="14.4" thickTop="1" thickBot="1" x14ac:dyDescent="0.3">
      <c r="A34" s="57" t="s">
        <v>399</v>
      </c>
      <c r="B34" s="58">
        <v>37012</v>
      </c>
      <c r="C34" s="59">
        <v>66</v>
      </c>
      <c r="D34" s="59">
        <v>66.5</v>
      </c>
      <c r="E34" s="59">
        <v>66.332999999999998</v>
      </c>
      <c r="F34" s="59">
        <v>66.5</v>
      </c>
      <c r="G34" s="59" t="s">
        <v>475</v>
      </c>
      <c r="H34" s="60">
        <v>52800</v>
      </c>
      <c r="I34" s="57" t="s">
        <v>13</v>
      </c>
    </row>
    <row r="35" spans="1:9" s="53" customFormat="1" ht="21.6" thickTop="1" thickBot="1" x14ac:dyDescent="0.3">
      <c r="A35" s="57" t="s">
        <v>476</v>
      </c>
      <c r="B35" s="57" t="s">
        <v>14</v>
      </c>
      <c r="C35" s="59">
        <v>132.5</v>
      </c>
      <c r="D35" s="59">
        <v>134</v>
      </c>
      <c r="E35" s="59">
        <v>133.25</v>
      </c>
      <c r="F35" s="59">
        <v>134</v>
      </c>
      <c r="G35" s="59" t="s">
        <v>477</v>
      </c>
      <c r="H35" s="60">
        <v>70400</v>
      </c>
      <c r="I35" s="57" t="s">
        <v>13</v>
      </c>
    </row>
    <row r="36" spans="1:9" s="53" customFormat="1" ht="21.6" thickTop="1" thickBot="1" x14ac:dyDescent="0.3">
      <c r="A36" s="57" t="s">
        <v>478</v>
      </c>
      <c r="B36" s="57" t="s">
        <v>479</v>
      </c>
      <c r="C36" s="59">
        <v>93</v>
      </c>
      <c r="D36" s="59">
        <v>93</v>
      </c>
      <c r="E36" s="59">
        <v>93</v>
      </c>
      <c r="F36" s="59">
        <v>93</v>
      </c>
      <c r="G36" s="59" t="s">
        <v>480</v>
      </c>
      <c r="H36" s="60">
        <v>35200</v>
      </c>
      <c r="I36" s="57" t="s">
        <v>13</v>
      </c>
    </row>
    <row r="37" spans="1:9" s="53" customFormat="1" ht="14.4" thickTop="1" thickBot="1" x14ac:dyDescent="0.3">
      <c r="A37" s="57" t="s">
        <v>481</v>
      </c>
      <c r="B37" s="57" t="s">
        <v>345</v>
      </c>
      <c r="C37" s="59">
        <v>52.5</v>
      </c>
      <c r="D37" s="59">
        <v>52.5</v>
      </c>
      <c r="E37" s="59">
        <v>52.5</v>
      </c>
      <c r="F37" s="59">
        <v>52.5</v>
      </c>
      <c r="G37" s="59" t="s">
        <v>482</v>
      </c>
      <c r="H37" s="60">
        <v>204000</v>
      </c>
      <c r="I37" s="57" t="s">
        <v>13</v>
      </c>
    </row>
    <row r="38" spans="1:9" s="53" customFormat="1" ht="21.6" thickTop="1" thickBot="1" x14ac:dyDescent="0.3">
      <c r="A38" s="57" t="s">
        <v>483</v>
      </c>
      <c r="B38" s="57" t="s">
        <v>468</v>
      </c>
      <c r="C38" s="59">
        <v>79.75</v>
      </c>
      <c r="D38" s="59">
        <v>79.75</v>
      </c>
      <c r="E38" s="59">
        <v>79.75</v>
      </c>
      <c r="F38" s="59">
        <v>79.75</v>
      </c>
      <c r="G38" s="59" t="s">
        <v>484</v>
      </c>
      <c r="H38" s="60">
        <v>34400</v>
      </c>
      <c r="I38" s="57" t="s">
        <v>13</v>
      </c>
    </row>
    <row r="39" spans="1:9" s="53" customFormat="1" ht="14.4" thickTop="1" thickBot="1" x14ac:dyDescent="0.3">
      <c r="A39" s="57" t="s">
        <v>485</v>
      </c>
      <c r="B39" s="58">
        <v>37012</v>
      </c>
      <c r="C39" s="59">
        <v>300</v>
      </c>
      <c r="D39" s="59">
        <v>317</v>
      </c>
      <c r="E39" s="59">
        <v>308.5</v>
      </c>
      <c r="F39" s="59">
        <v>317</v>
      </c>
      <c r="G39" s="59" t="s">
        <v>486</v>
      </c>
      <c r="H39" s="60">
        <v>20800</v>
      </c>
      <c r="I39" s="57" t="s">
        <v>13</v>
      </c>
    </row>
    <row r="40" spans="1:9" s="53" customFormat="1" ht="14.4" thickTop="1" thickBot="1" x14ac:dyDescent="0.3">
      <c r="A40" s="57" t="s">
        <v>303</v>
      </c>
      <c r="B40" s="58">
        <v>37012</v>
      </c>
      <c r="C40" s="59">
        <v>56.8</v>
      </c>
      <c r="D40" s="59">
        <v>56.8</v>
      </c>
      <c r="E40" s="59">
        <v>56.8</v>
      </c>
      <c r="F40" s="59">
        <v>56.8</v>
      </c>
      <c r="G40" s="59" t="s">
        <v>487</v>
      </c>
      <c r="H40" s="60">
        <v>17600</v>
      </c>
      <c r="I40" s="57" t="s">
        <v>13</v>
      </c>
    </row>
    <row r="41" spans="1:9" s="53" customFormat="1" ht="14.4" thickTop="1" thickBot="1" x14ac:dyDescent="0.3">
      <c r="A41" s="57" t="s">
        <v>380</v>
      </c>
      <c r="B41" s="58">
        <v>37043</v>
      </c>
      <c r="C41" s="59">
        <v>74.25</v>
      </c>
      <c r="D41" s="59">
        <v>75.25</v>
      </c>
      <c r="E41" s="59">
        <v>74.75</v>
      </c>
      <c r="F41" s="59">
        <v>75.25</v>
      </c>
      <c r="G41" s="59" t="s">
        <v>488</v>
      </c>
      <c r="H41" s="60">
        <v>33600</v>
      </c>
      <c r="I41" s="57" t="s">
        <v>13</v>
      </c>
    </row>
    <row r="42" spans="1:9" s="53" customFormat="1" ht="14.4" thickTop="1" thickBot="1" x14ac:dyDescent="0.3">
      <c r="A42" s="57" t="s">
        <v>400</v>
      </c>
      <c r="B42" s="58">
        <v>37135</v>
      </c>
      <c r="C42" s="59">
        <v>57.5</v>
      </c>
      <c r="D42" s="59">
        <v>57.5</v>
      </c>
      <c r="E42" s="59">
        <v>57.5</v>
      </c>
      <c r="F42" s="59">
        <v>57.5</v>
      </c>
      <c r="G42" s="59" t="s">
        <v>489</v>
      </c>
      <c r="H42" s="60">
        <v>15200</v>
      </c>
      <c r="I42" s="57" t="s">
        <v>13</v>
      </c>
    </row>
    <row r="43" spans="1:9" s="53" customFormat="1" ht="14.4" thickTop="1" thickBot="1" x14ac:dyDescent="0.3">
      <c r="A43" s="57" t="s">
        <v>412</v>
      </c>
      <c r="B43" s="57" t="s">
        <v>371</v>
      </c>
      <c r="C43" s="59">
        <v>60.75</v>
      </c>
      <c r="D43" s="59">
        <v>61.25</v>
      </c>
      <c r="E43" s="59">
        <v>60.987000000000002</v>
      </c>
      <c r="F43" s="59">
        <v>61</v>
      </c>
      <c r="G43" s="59" t="s">
        <v>490</v>
      </c>
      <c r="H43" s="60">
        <v>15200</v>
      </c>
      <c r="I43" s="57" t="s">
        <v>13</v>
      </c>
    </row>
    <row r="44" spans="1:9" s="53" customFormat="1" ht="14.4" thickTop="1" thickBot="1" x14ac:dyDescent="0.3">
      <c r="A44" s="57" t="s">
        <v>15</v>
      </c>
      <c r="B44" s="57" t="s">
        <v>12</v>
      </c>
      <c r="C44" s="59">
        <v>39.5</v>
      </c>
      <c r="D44" s="59">
        <v>40.25</v>
      </c>
      <c r="E44" s="59">
        <v>39.570999999999998</v>
      </c>
      <c r="F44" s="59">
        <v>39.6</v>
      </c>
      <c r="G44" s="59" t="s">
        <v>491</v>
      </c>
      <c r="H44" s="60">
        <v>11200</v>
      </c>
      <c r="I44" s="57" t="s">
        <v>13</v>
      </c>
    </row>
    <row r="45" spans="1:9" s="53" customFormat="1" ht="21.6" thickTop="1" thickBot="1" x14ac:dyDescent="0.3">
      <c r="A45" s="57" t="s">
        <v>413</v>
      </c>
      <c r="B45" s="57" t="s">
        <v>299</v>
      </c>
      <c r="C45" s="59">
        <v>63</v>
      </c>
      <c r="D45" s="59">
        <v>68.5</v>
      </c>
      <c r="E45" s="59">
        <v>66.606999999999999</v>
      </c>
      <c r="F45" s="59">
        <v>68.5</v>
      </c>
      <c r="G45" s="59" t="s">
        <v>492</v>
      </c>
      <c r="H45" s="60">
        <v>56000</v>
      </c>
      <c r="I45" s="57" t="s">
        <v>13</v>
      </c>
    </row>
    <row r="46" spans="1:9" s="53" customFormat="1" ht="14.4" thickTop="1" thickBot="1" x14ac:dyDescent="0.3">
      <c r="A46" s="57" t="s">
        <v>287</v>
      </c>
      <c r="B46" s="58">
        <v>37012</v>
      </c>
      <c r="C46" s="59">
        <v>54.5</v>
      </c>
      <c r="D46" s="59">
        <v>56.75</v>
      </c>
      <c r="E46" s="59">
        <v>55.366999999999997</v>
      </c>
      <c r="F46" s="59">
        <v>56.75</v>
      </c>
      <c r="G46" s="59" t="s">
        <v>493</v>
      </c>
      <c r="H46" s="60">
        <v>264000</v>
      </c>
      <c r="I46" s="57" t="s">
        <v>13</v>
      </c>
    </row>
    <row r="47" spans="1:9" s="53" customFormat="1" ht="14.4" thickTop="1" thickBot="1" x14ac:dyDescent="0.3">
      <c r="A47" s="57" t="s">
        <v>304</v>
      </c>
      <c r="B47" s="58">
        <v>37043</v>
      </c>
      <c r="C47" s="59">
        <v>75.5</v>
      </c>
      <c r="D47" s="59">
        <v>75.5</v>
      </c>
      <c r="E47" s="59">
        <v>75.5</v>
      </c>
      <c r="F47" s="59">
        <v>75.5</v>
      </c>
      <c r="G47" s="59" t="s">
        <v>494</v>
      </c>
      <c r="H47" s="60">
        <v>67200</v>
      </c>
      <c r="I47" s="57" t="s">
        <v>13</v>
      </c>
    </row>
    <row r="48" spans="1:9" s="53" customFormat="1" ht="21.6" thickTop="1" thickBot="1" x14ac:dyDescent="0.3">
      <c r="A48" s="57" t="s">
        <v>495</v>
      </c>
      <c r="B48" s="57" t="s">
        <v>14</v>
      </c>
      <c r="C48" s="59">
        <v>115.25</v>
      </c>
      <c r="D48" s="59">
        <v>116</v>
      </c>
      <c r="E48" s="59">
        <v>115.688</v>
      </c>
      <c r="F48" s="59">
        <v>115.25</v>
      </c>
      <c r="G48" s="59" t="s">
        <v>487</v>
      </c>
      <c r="H48" s="60">
        <v>140800</v>
      </c>
      <c r="I48" s="57" t="s">
        <v>13</v>
      </c>
    </row>
    <row r="49" spans="1:9" s="53" customFormat="1" ht="14.4" thickTop="1" thickBot="1" x14ac:dyDescent="0.3">
      <c r="A49" s="57" t="s">
        <v>401</v>
      </c>
      <c r="B49" s="57" t="s">
        <v>297</v>
      </c>
      <c r="C49" s="59">
        <v>42.8</v>
      </c>
      <c r="D49" s="59">
        <v>42.8</v>
      </c>
      <c r="E49" s="59">
        <v>42.8</v>
      </c>
      <c r="F49" s="59">
        <v>42.8</v>
      </c>
      <c r="G49" s="59" t="s">
        <v>496</v>
      </c>
      <c r="H49" s="60">
        <v>51200</v>
      </c>
      <c r="I49" s="57" t="s">
        <v>13</v>
      </c>
    </row>
    <row r="50" spans="1:9" s="53" customFormat="1" ht="21.6" thickTop="1" thickBot="1" x14ac:dyDescent="0.3">
      <c r="A50" s="57" t="s">
        <v>497</v>
      </c>
      <c r="B50" s="57" t="s">
        <v>498</v>
      </c>
      <c r="C50" s="59">
        <v>40.35</v>
      </c>
      <c r="D50" s="59">
        <v>40.35</v>
      </c>
      <c r="E50" s="59">
        <v>40.35</v>
      </c>
      <c r="F50" s="59">
        <v>40.35</v>
      </c>
      <c r="G50" s="59" t="s">
        <v>499</v>
      </c>
      <c r="H50" s="60">
        <v>34400</v>
      </c>
      <c r="I50" s="57" t="s">
        <v>13</v>
      </c>
    </row>
    <row r="51" spans="1:9" s="53" customFormat="1" ht="14.4" thickTop="1" thickBot="1" x14ac:dyDescent="0.3">
      <c r="A51" s="57" t="s">
        <v>500</v>
      </c>
      <c r="B51" s="58">
        <v>37044</v>
      </c>
      <c r="C51" s="59">
        <v>62</v>
      </c>
      <c r="D51" s="59">
        <v>62</v>
      </c>
      <c r="E51" s="59">
        <v>62</v>
      </c>
      <c r="F51" s="59">
        <v>62</v>
      </c>
      <c r="G51" s="59" t="s">
        <v>501</v>
      </c>
      <c r="H51" s="60">
        <v>16000</v>
      </c>
      <c r="I51" s="57" t="s">
        <v>13</v>
      </c>
    </row>
    <row r="52" spans="1:9" s="53" customFormat="1" ht="14.4" thickTop="1" thickBot="1" x14ac:dyDescent="0.3">
      <c r="A52" s="57" t="s">
        <v>502</v>
      </c>
      <c r="B52" s="58">
        <v>37012</v>
      </c>
      <c r="C52" s="59">
        <v>300</v>
      </c>
      <c r="D52" s="59">
        <v>305</v>
      </c>
      <c r="E52" s="59">
        <v>303.33300000000003</v>
      </c>
      <c r="F52" s="59">
        <v>305</v>
      </c>
      <c r="G52" s="59" t="s">
        <v>503</v>
      </c>
      <c r="H52" s="60">
        <v>31200</v>
      </c>
      <c r="I52" s="57" t="s">
        <v>13</v>
      </c>
    </row>
    <row r="53" spans="1:9" s="53" customFormat="1" ht="14.4" thickTop="1" thickBot="1" x14ac:dyDescent="0.3">
      <c r="A53" s="57" t="s">
        <v>504</v>
      </c>
      <c r="B53" s="58">
        <v>37043</v>
      </c>
      <c r="C53" s="59">
        <v>390</v>
      </c>
      <c r="D53" s="59">
        <v>396</v>
      </c>
      <c r="E53" s="59">
        <v>393.25</v>
      </c>
      <c r="F53" s="59">
        <v>395</v>
      </c>
      <c r="G53" s="59" t="s">
        <v>505</v>
      </c>
      <c r="H53" s="60">
        <v>41600</v>
      </c>
      <c r="I53" s="57" t="s">
        <v>13</v>
      </c>
    </row>
    <row r="54" spans="1:9" s="53" customFormat="1" ht="14.4" thickTop="1" thickBot="1" x14ac:dyDescent="0.3">
      <c r="A54" s="57" t="s">
        <v>381</v>
      </c>
      <c r="B54" s="57" t="s">
        <v>12</v>
      </c>
      <c r="C54" s="59">
        <v>302</v>
      </c>
      <c r="D54" s="59">
        <v>330</v>
      </c>
      <c r="E54" s="59">
        <v>311.5</v>
      </c>
      <c r="F54" s="59">
        <v>330</v>
      </c>
      <c r="G54" s="59" t="s">
        <v>506</v>
      </c>
      <c r="H54" s="60">
        <v>2400</v>
      </c>
      <c r="I54" s="57" t="s">
        <v>13</v>
      </c>
    </row>
    <row r="55" spans="1:9" s="53" customFormat="1" ht="14.4" thickTop="1" thickBot="1" x14ac:dyDescent="0.3">
      <c r="A55" s="57" t="s">
        <v>305</v>
      </c>
      <c r="B55" s="57" t="s">
        <v>12</v>
      </c>
      <c r="C55" s="59">
        <v>41.5</v>
      </c>
      <c r="D55" s="59">
        <v>43</v>
      </c>
      <c r="E55" s="59">
        <v>42.25</v>
      </c>
      <c r="F55" s="59">
        <v>41.5</v>
      </c>
      <c r="G55" s="59" t="s">
        <v>507</v>
      </c>
      <c r="H55" s="60">
        <v>1600</v>
      </c>
      <c r="I55" s="57" t="s">
        <v>13</v>
      </c>
    </row>
    <row r="56" spans="1:9" s="53" customFormat="1" ht="14.4" thickTop="1" thickBot="1" x14ac:dyDescent="0.3">
      <c r="A56" s="57"/>
      <c r="B56" s="57"/>
      <c r="C56" s="59"/>
      <c r="D56" s="59"/>
      <c r="E56" s="59"/>
      <c r="F56" s="59"/>
      <c r="G56" s="59"/>
      <c r="H56" s="60"/>
      <c r="I56" s="57"/>
    </row>
    <row r="57" spans="1:9" ht="14.4" thickTop="1" thickBot="1" x14ac:dyDescent="0.3">
      <c r="A57" s="57"/>
      <c r="B57" s="57"/>
      <c r="C57" s="59"/>
      <c r="D57" s="59"/>
      <c r="E57" s="59"/>
      <c r="F57" s="59"/>
      <c r="G57" s="59"/>
      <c r="H57" s="60"/>
      <c r="I57" s="57"/>
    </row>
    <row r="58" spans="1:9" ht="14.4" thickTop="1" thickBot="1" x14ac:dyDescent="0.3">
      <c r="A58" s="57"/>
      <c r="B58" s="57"/>
      <c r="C58" s="59"/>
      <c r="D58" s="59"/>
      <c r="E58" s="59"/>
      <c r="F58" s="59"/>
      <c r="G58" s="59"/>
      <c r="H58" s="60"/>
      <c r="I58" s="57"/>
    </row>
    <row r="59" spans="1:9" ht="14.4" thickTop="1" thickBot="1" x14ac:dyDescent="0.3">
      <c r="A59" s="57"/>
      <c r="B59" s="58"/>
      <c r="C59" s="59"/>
      <c r="D59" s="59"/>
      <c r="E59" s="59"/>
      <c r="F59" s="59"/>
      <c r="G59" s="59"/>
      <c r="H59" s="60"/>
      <c r="I59" s="57"/>
    </row>
    <row r="60" spans="1:9" ht="14.4" thickTop="1" thickBot="1" x14ac:dyDescent="0.3">
      <c r="A60" s="57"/>
      <c r="B60" s="58"/>
      <c r="C60" s="59"/>
      <c r="D60" s="59"/>
      <c r="E60" s="59"/>
      <c r="F60" s="59"/>
      <c r="G60" s="59"/>
      <c r="H60" s="60"/>
      <c r="I60" s="57"/>
    </row>
    <row r="61" spans="1:9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4" thickTop="1" thickBot="1" x14ac:dyDescent="0.3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4" thickTop="1" thickBot="1" x14ac:dyDescent="0.3">
      <c r="A64" s="57"/>
      <c r="B64" s="58"/>
      <c r="C64" s="59"/>
      <c r="D64" s="59"/>
      <c r="E64" s="59"/>
      <c r="F64" s="59"/>
      <c r="G64" s="59"/>
      <c r="H64" s="60"/>
      <c r="I64" s="57"/>
    </row>
    <row r="65" spans="1:9" ht="14.4" thickTop="1" thickBot="1" x14ac:dyDescent="0.3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4.4" thickTop="1" thickBot="1" x14ac:dyDescent="0.3">
      <c r="A66" s="57"/>
      <c r="B66" s="58"/>
      <c r="C66" s="59"/>
      <c r="D66" s="59"/>
      <c r="E66" s="59"/>
      <c r="F66" s="59"/>
      <c r="G66" s="59"/>
      <c r="H66" s="60"/>
      <c r="I66" s="57"/>
    </row>
    <row r="67" spans="1:9" ht="14.4" thickTop="1" thickBot="1" x14ac:dyDescent="0.3">
      <c r="A67" s="57"/>
      <c r="B67" s="58"/>
      <c r="C67" s="59"/>
      <c r="D67" s="59"/>
      <c r="E67" s="59"/>
      <c r="F67" s="59"/>
      <c r="G67" s="59"/>
      <c r="H67" s="60"/>
      <c r="I67" s="57"/>
    </row>
    <row r="68" spans="1:9" ht="14.4" thickTop="1" thickBot="1" x14ac:dyDescent="0.3">
      <c r="A68" s="57"/>
      <c r="B68" s="57"/>
      <c r="C68" s="59"/>
      <c r="D68" s="59"/>
      <c r="E68" s="59"/>
      <c r="F68" s="59"/>
      <c r="G68" s="59"/>
      <c r="H68" s="60"/>
      <c r="I68" s="57"/>
    </row>
    <row r="69" spans="1:9" ht="14.4" thickTop="1" thickBot="1" x14ac:dyDescent="0.3">
      <c r="A69" s="57"/>
      <c r="B69" s="58"/>
      <c r="C69" s="59"/>
      <c r="D69" s="59"/>
      <c r="E69" s="59"/>
      <c r="F69" s="59"/>
      <c r="G69" s="59"/>
      <c r="H69" s="60"/>
      <c r="I69" s="57"/>
    </row>
    <row r="70" spans="1:9" ht="14.4" thickTop="1" thickBot="1" x14ac:dyDescent="0.3">
      <c r="A70" s="57"/>
      <c r="B70" s="57"/>
      <c r="C70" s="59"/>
      <c r="D70" s="59"/>
      <c r="E70" s="59"/>
      <c r="F70" s="59"/>
      <c r="G70" s="59"/>
      <c r="H70" s="60"/>
      <c r="I70" s="57"/>
    </row>
    <row r="71" spans="1:9" ht="14.4" thickTop="1" thickBot="1" x14ac:dyDescent="0.3">
      <c r="A71" s="57"/>
      <c r="B71" s="57"/>
      <c r="C71" s="59"/>
      <c r="D71" s="59"/>
      <c r="E71" s="59"/>
      <c r="F71" s="59"/>
      <c r="G71" s="59"/>
      <c r="H71" s="60"/>
      <c r="I71" s="57"/>
    </row>
    <row r="72" spans="1:9" ht="14.4" thickTop="1" thickBot="1" x14ac:dyDescent="0.3">
      <c r="A72" s="57"/>
      <c r="B72" s="57"/>
      <c r="C72" s="59"/>
      <c r="D72" s="59"/>
      <c r="E72" s="59"/>
      <c r="F72" s="59"/>
      <c r="G72" s="59"/>
      <c r="H72" s="59"/>
      <c r="I72" s="57"/>
    </row>
    <row r="73" spans="1:9" ht="13.8" thickTop="1" x14ac:dyDescent="0.25"/>
  </sheetData>
  <mergeCells count="11">
    <mergeCell ref="A11:I11"/>
    <mergeCell ref="A14:I14"/>
    <mergeCell ref="A16:I16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240</v>
      </c>
      <c r="F1" s="5"/>
      <c r="G1" s="6" t="s">
        <v>22</v>
      </c>
      <c r="H1" s="1">
        <f>SUM(H11:H990)</f>
        <v>8002500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37007</v>
      </c>
      <c r="F3" s="61"/>
      <c r="G3" s="65"/>
      <c r="H3" s="63"/>
    </row>
    <row r="5" spans="1:12" ht="9.75" customHeight="1" x14ac:dyDescent="0.25">
      <c r="A5" s="54" t="s">
        <v>285</v>
      </c>
      <c r="J5" s="53"/>
      <c r="K5" s="53"/>
      <c r="L5" s="53"/>
    </row>
    <row r="6" spans="1:12" ht="9.75" customHeight="1" x14ac:dyDescent="0.25">
      <c r="A6" s="54" t="s">
        <v>239</v>
      </c>
      <c r="J6" s="53"/>
      <c r="K6" s="53"/>
      <c r="L6" s="53"/>
    </row>
    <row r="7" spans="1:12" ht="9.75" customHeight="1" x14ac:dyDescent="0.25">
      <c r="A7" s="54" t="s">
        <v>446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201" t="s">
        <v>0</v>
      </c>
      <c r="B9" s="201" t="s">
        <v>1</v>
      </c>
      <c r="C9" s="199" t="s">
        <v>2</v>
      </c>
      <c r="D9" s="199" t="s">
        <v>3</v>
      </c>
      <c r="E9" s="55" t="s">
        <v>4</v>
      </c>
      <c r="F9" s="199" t="s">
        <v>6</v>
      </c>
      <c r="G9" s="199" t="s">
        <v>7</v>
      </c>
      <c r="H9" s="199" t="s">
        <v>8</v>
      </c>
      <c r="I9" s="201" t="s">
        <v>9</v>
      </c>
      <c r="J9" s="53"/>
      <c r="K9" s="53"/>
      <c r="L9" s="53"/>
    </row>
    <row r="10" spans="1:12" ht="25.5" customHeight="1" thickBot="1" x14ac:dyDescent="0.3">
      <c r="A10" s="202"/>
      <c r="B10" s="202"/>
      <c r="C10" s="200"/>
      <c r="D10" s="200"/>
      <c r="E10" s="56" t="s">
        <v>5</v>
      </c>
      <c r="F10" s="200"/>
      <c r="G10" s="200"/>
      <c r="H10" s="200"/>
      <c r="I10" s="202"/>
      <c r="J10" s="53"/>
      <c r="K10" s="53"/>
      <c r="L10" s="53"/>
    </row>
    <row r="11" spans="1:12" ht="10.5" customHeight="1" thickTop="1" thickBot="1" x14ac:dyDescent="0.3">
      <c r="A11" s="196" t="s">
        <v>306</v>
      </c>
      <c r="B11" s="197"/>
      <c r="C11" s="197"/>
      <c r="D11" s="197"/>
      <c r="E11" s="197"/>
      <c r="F11" s="197"/>
      <c r="G11" s="197"/>
      <c r="H11" s="197"/>
      <c r="I11" s="198"/>
      <c r="J11" s="53"/>
      <c r="K11" s="53"/>
      <c r="L11" s="53"/>
    </row>
    <row r="12" spans="1:12" ht="14.25" customHeight="1" thickTop="1" thickBot="1" x14ac:dyDescent="0.3">
      <c r="A12" s="57" t="s">
        <v>307</v>
      </c>
      <c r="B12" s="57" t="s">
        <v>308</v>
      </c>
      <c r="C12" s="59">
        <v>4.7949999999999999</v>
      </c>
      <c r="D12" s="59">
        <v>4.88</v>
      </c>
      <c r="E12" s="59">
        <v>4.8529999999999998</v>
      </c>
      <c r="F12" s="59">
        <v>4.7949999999999999</v>
      </c>
      <c r="G12" s="59" t="s">
        <v>508</v>
      </c>
      <c r="H12" s="60">
        <v>22500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402</v>
      </c>
      <c r="B13" s="57" t="s">
        <v>308</v>
      </c>
      <c r="C13" s="59">
        <v>4.82</v>
      </c>
      <c r="D13" s="59">
        <v>4.82</v>
      </c>
      <c r="E13" s="59">
        <v>4.82</v>
      </c>
      <c r="F13" s="59">
        <v>4.82</v>
      </c>
      <c r="G13" s="59" t="s">
        <v>509</v>
      </c>
      <c r="H13" s="60">
        <v>10000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510</v>
      </c>
      <c r="B14" s="58">
        <v>37012</v>
      </c>
      <c r="C14" s="59">
        <v>9.6</v>
      </c>
      <c r="D14" s="59">
        <v>9.6</v>
      </c>
      <c r="E14" s="59">
        <v>9.6</v>
      </c>
      <c r="F14" s="59">
        <v>9.6</v>
      </c>
      <c r="G14" s="59" t="s">
        <v>511</v>
      </c>
      <c r="H14" s="60">
        <v>155000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309</v>
      </c>
      <c r="B15" s="57" t="s">
        <v>308</v>
      </c>
      <c r="C15" s="59">
        <v>5.17</v>
      </c>
      <c r="D15" s="59">
        <v>5.25</v>
      </c>
      <c r="E15" s="59">
        <v>5.2110000000000003</v>
      </c>
      <c r="F15" s="59">
        <v>5.17</v>
      </c>
      <c r="G15" s="59" t="s">
        <v>512</v>
      </c>
      <c r="H15" s="60">
        <v>220000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310</v>
      </c>
      <c r="B16" s="57" t="s">
        <v>308</v>
      </c>
      <c r="C16" s="59">
        <v>4.8650000000000002</v>
      </c>
      <c r="D16" s="59">
        <v>4.9400000000000004</v>
      </c>
      <c r="E16" s="59">
        <v>4.8840000000000003</v>
      </c>
      <c r="F16" s="59">
        <v>4.8650000000000002</v>
      </c>
      <c r="G16" s="59" t="s">
        <v>513</v>
      </c>
      <c r="H16" s="60">
        <v>85000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311</v>
      </c>
      <c r="B17" s="57" t="s">
        <v>308</v>
      </c>
      <c r="C17" s="59">
        <v>5.2229999999999999</v>
      </c>
      <c r="D17" s="59">
        <v>5.2229999999999999</v>
      </c>
      <c r="E17" s="59">
        <v>5.2229999999999999</v>
      </c>
      <c r="F17" s="59">
        <v>5.2229999999999999</v>
      </c>
      <c r="G17" s="59" t="s">
        <v>454</v>
      </c>
      <c r="H17" s="60">
        <v>10000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312</v>
      </c>
      <c r="B18" s="57" t="s">
        <v>308</v>
      </c>
      <c r="C18" s="59">
        <v>5.1349999999999998</v>
      </c>
      <c r="D18" s="59">
        <v>5.19</v>
      </c>
      <c r="E18" s="59">
        <v>5.1669999999999998</v>
      </c>
      <c r="F18" s="59">
        <v>5.14</v>
      </c>
      <c r="G18" s="59" t="s">
        <v>514</v>
      </c>
      <c r="H18" s="60">
        <v>40000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313</v>
      </c>
      <c r="B19" s="57" t="s">
        <v>308</v>
      </c>
      <c r="C19" s="59">
        <v>4.76</v>
      </c>
      <c r="D19" s="59">
        <v>4.9000000000000004</v>
      </c>
      <c r="E19" s="59">
        <v>4.82</v>
      </c>
      <c r="F19" s="59">
        <v>4.8499999999999996</v>
      </c>
      <c r="G19" s="59" t="s">
        <v>515</v>
      </c>
      <c r="H19" s="60">
        <v>247500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314</v>
      </c>
      <c r="B20" s="57" t="s">
        <v>308</v>
      </c>
      <c r="C20" s="59">
        <v>4.45</v>
      </c>
      <c r="D20" s="59">
        <v>5</v>
      </c>
      <c r="E20" s="59">
        <v>4.63</v>
      </c>
      <c r="F20" s="59">
        <v>5</v>
      </c>
      <c r="G20" s="59" t="s">
        <v>469</v>
      </c>
      <c r="H20" s="60">
        <v>112500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414</v>
      </c>
      <c r="B21" s="57" t="s">
        <v>308</v>
      </c>
      <c r="C21" s="59">
        <v>4.9450000000000003</v>
      </c>
      <c r="D21" s="59">
        <v>4.9450000000000003</v>
      </c>
      <c r="E21" s="59">
        <v>4.9450000000000003</v>
      </c>
      <c r="F21" s="59">
        <v>4.9450000000000003</v>
      </c>
      <c r="G21" s="59" t="s">
        <v>516</v>
      </c>
      <c r="H21" s="60">
        <v>10000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315</v>
      </c>
      <c r="B22" s="57" t="s">
        <v>308</v>
      </c>
      <c r="C22" s="59">
        <v>4.93</v>
      </c>
      <c r="D22" s="59">
        <v>4.95</v>
      </c>
      <c r="E22" s="59">
        <v>4.9370000000000003</v>
      </c>
      <c r="F22" s="59">
        <v>4.93</v>
      </c>
      <c r="G22" s="59" t="s">
        <v>517</v>
      </c>
      <c r="H22" s="60">
        <v>40000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316</v>
      </c>
      <c r="B23" s="57" t="s">
        <v>308</v>
      </c>
      <c r="C23" s="59">
        <v>4.13</v>
      </c>
      <c r="D23" s="59">
        <v>4.2</v>
      </c>
      <c r="E23" s="59">
        <v>4.1619999999999999</v>
      </c>
      <c r="F23" s="59">
        <v>4.2</v>
      </c>
      <c r="G23" s="59" t="s">
        <v>518</v>
      </c>
      <c r="H23" s="60">
        <v>25000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415</v>
      </c>
      <c r="B24" s="58">
        <v>37012</v>
      </c>
      <c r="C24" s="59">
        <v>4.2</v>
      </c>
      <c r="D24" s="59">
        <v>4.25</v>
      </c>
      <c r="E24" s="59">
        <v>4.2249999999999996</v>
      </c>
      <c r="F24" s="59">
        <v>4.2249999999999996</v>
      </c>
      <c r="G24" s="59" t="s">
        <v>519</v>
      </c>
      <c r="H24" s="60">
        <v>930000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317</v>
      </c>
      <c r="B25" s="57" t="s">
        <v>308</v>
      </c>
      <c r="C25" s="59">
        <v>5.1100000000000003</v>
      </c>
      <c r="D25" s="59">
        <v>5.23</v>
      </c>
      <c r="E25" s="59">
        <v>5.1840000000000002</v>
      </c>
      <c r="F25" s="59">
        <v>5.1100000000000003</v>
      </c>
      <c r="G25" s="59" t="s">
        <v>520</v>
      </c>
      <c r="H25" s="60">
        <v>37500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318</v>
      </c>
      <c r="B26" s="57" t="s">
        <v>308</v>
      </c>
      <c r="C26" s="59">
        <v>4.8499999999999996</v>
      </c>
      <c r="D26" s="59">
        <v>4.875</v>
      </c>
      <c r="E26" s="59">
        <v>4.8630000000000004</v>
      </c>
      <c r="F26" s="59">
        <v>4.8499999999999996</v>
      </c>
      <c r="G26" s="59" t="s">
        <v>521</v>
      </c>
      <c r="H26" s="60">
        <v>35000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319</v>
      </c>
      <c r="B27" s="57" t="s">
        <v>308</v>
      </c>
      <c r="C27" s="59">
        <v>4.75</v>
      </c>
      <c r="D27" s="59">
        <v>4.75</v>
      </c>
      <c r="E27" s="59">
        <v>4.75</v>
      </c>
      <c r="F27" s="59">
        <v>4.75</v>
      </c>
      <c r="G27" s="59" t="s">
        <v>522</v>
      </c>
      <c r="H27" s="60">
        <v>10000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320</v>
      </c>
      <c r="B28" s="57" t="s">
        <v>308</v>
      </c>
      <c r="C28" s="59">
        <v>4.99</v>
      </c>
      <c r="D28" s="59">
        <v>5.0529999999999999</v>
      </c>
      <c r="E28" s="59">
        <v>5.0330000000000004</v>
      </c>
      <c r="F28" s="59">
        <v>4.99</v>
      </c>
      <c r="G28" s="59" t="s">
        <v>523</v>
      </c>
      <c r="H28" s="60">
        <v>175000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360</v>
      </c>
      <c r="B29" s="57" t="s">
        <v>308</v>
      </c>
      <c r="C29" s="59">
        <v>5.0350000000000001</v>
      </c>
      <c r="D29" s="59">
        <v>5.05</v>
      </c>
      <c r="E29" s="59">
        <v>5.0439999999999996</v>
      </c>
      <c r="F29" s="59">
        <v>5.05</v>
      </c>
      <c r="G29" s="59" t="s">
        <v>524</v>
      </c>
      <c r="H29" s="60">
        <v>25000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525</v>
      </c>
      <c r="B30" s="57" t="s">
        <v>308</v>
      </c>
      <c r="C30" s="59">
        <v>4.78</v>
      </c>
      <c r="D30" s="59">
        <v>4.8</v>
      </c>
      <c r="E30" s="59">
        <v>4.7880000000000003</v>
      </c>
      <c r="F30" s="59">
        <v>4.78</v>
      </c>
      <c r="G30" s="59" t="s">
        <v>526</v>
      </c>
      <c r="H30" s="60">
        <v>50000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321</v>
      </c>
      <c r="B31" s="57" t="s">
        <v>308</v>
      </c>
      <c r="C31" s="59">
        <v>4.8099999999999996</v>
      </c>
      <c r="D31" s="59">
        <v>4.8600000000000003</v>
      </c>
      <c r="E31" s="59">
        <v>4.8330000000000002</v>
      </c>
      <c r="F31" s="59">
        <v>4.83</v>
      </c>
      <c r="G31" s="59" t="s">
        <v>527</v>
      </c>
      <c r="H31" s="60">
        <v>17500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322</v>
      </c>
      <c r="B32" s="57" t="s">
        <v>308</v>
      </c>
      <c r="C32" s="59">
        <v>12.75</v>
      </c>
      <c r="D32" s="59">
        <v>12.76</v>
      </c>
      <c r="E32" s="59">
        <v>12.753</v>
      </c>
      <c r="F32" s="59">
        <v>12.76</v>
      </c>
      <c r="G32" s="59" t="s">
        <v>528</v>
      </c>
      <c r="H32" s="60">
        <v>15000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323</v>
      </c>
      <c r="B33" s="57" t="s">
        <v>308</v>
      </c>
      <c r="C33" s="59">
        <v>14.5</v>
      </c>
      <c r="D33" s="59">
        <v>15</v>
      </c>
      <c r="E33" s="59">
        <v>14.833</v>
      </c>
      <c r="F33" s="59">
        <v>15</v>
      </c>
      <c r="G33" s="59" t="s">
        <v>529</v>
      </c>
      <c r="H33" s="60">
        <v>30000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324</v>
      </c>
      <c r="B34" s="57" t="s">
        <v>308</v>
      </c>
      <c r="C34" s="59">
        <v>4.8</v>
      </c>
      <c r="D34" s="59">
        <v>4.8499999999999996</v>
      </c>
      <c r="E34" s="59">
        <v>4.82</v>
      </c>
      <c r="F34" s="59">
        <v>4.83</v>
      </c>
      <c r="G34" s="59" t="s">
        <v>530</v>
      </c>
      <c r="H34" s="60">
        <v>35000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531</v>
      </c>
      <c r="B35" s="57" t="s">
        <v>308</v>
      </c>
      <c r="C35" s="59">
        <v>4.8</v>
      </c>
      <c r="D35" s="59">
        <v>4.8600000000000003</v>
      </c>
      <c r="E35" s="59">
        <v>4.8230000000000004</v>
      </c>
      <c r="F35" s="59">
        <v>4.8600000000000003</v>
      </c>
      <c r="G35" s="59" t="s">
        <v>532</v>
      </c>
      <c r="H35" s="60">
        <v>97500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325</v>
      </c>
      <c r="B36" s="57" t="s">
        <v>308</v>
      </c>
      <c r="C36" s="59">
        <v>4.82</v>
      </c>
      <c r="D36" s="59">
        <v>4.88</v>
      </c>
      <c r="E36" s="59">
        <v>4.8490000000000002</v>
      </c>
      <c r="F36" s="59">
        <v>4.8499999999999996</v>
      </c>
      <c r="G36" s="59" t="s">
        <v>533</v>
      </c>
      <c r="H36" s="60">
        <v>70000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403</v>
      </c>
      <c r="B37" s="57" t="s">
        <v>308</v>
      </c>
      <c r="C37" s="59">
        <v>5.29</v>
      </c>
      <c r="D37" s="59">
        <v>5.33</v>
      </c>
      <c r="E37" s="59">
        <v>5.3049999999999997</v>
      </c>
      <c r="F37" s="59">
        <v>5.3</v>
      </c>
      <c r="G37" s="59" t="s">
        <v>484</v>
      </c>
      <c r="H37" s="60">
        <v>50000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326</v>
      </c>
      <c r="B38" s="57" t="s">
        <v>308</v>
      </c>
      <c r="C38" s="59">
        <v>4.8</v>
      </c>
      <c r="D38" s="59">
        <v>4.82</v>
      </c>
      <c r="E38" s="59">
        <v>4.8090000000000002</v>
      </c>
      <c r="F38" s="59">
        <v>4.8</v>
      </c>
      <c r="G38" s="59" t="s">
        <v>534</v>
      </c>
      <c r="H38" s="60">
        <v>55000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327</v>
      </c>
      <c r="B39" s="57" t="s">
        <v>308</v>
      </c>
      <c r="C39" s="59">
        <v>4.79</v>
      </c>
      <c r="D39" s="59">
        <v>4.8600000000000003</v>
      </c>
      <c r="E39" s="59">
        <v>4.8129999999999997</v>
      </c>
      <c r="F39" s="59">
        <v>4.8099999999999996</v>
      </c>
      <c r="G39" s="59" t="s">
        <v>535</v>
      </c>
      <c r="H39" s="60">
        <v>22500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328</v>
      </c>
      <c r="B40" s="57" t="s">
        <v>308</v>
      </c>
      <c r="C40" s="59">
        <v>4.8650000000000002</v>
      </c>
      <c r="D40" s="59">
        <v>4.87</v>
      </c>
      <c r="E40" s="59">
        <v>4.8680000000000003</v>
      </c>
      <c r="F40" s="59">
        <v>4.8650000000000002</v>
      </c>
      <c r="G40" s="59" t="s">
        <v>536</v>
      </c>
      <c r="H40" s="60">
        <v>25000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329</v>
      </c>
      <c r="B41" s="57" t="s">
        <v>308</v>
      </c>
      <c r="C41" s="59">
        <v>4.97</v>
      </c>
      <c r="D41" s="59">
        <v>5.01</v>
      </c>
      <c r="E41" s="59">
        <v>4.9880000000000004</v>
      </c>
      <c r="F41" s="59">
        <v>5.01</v>
      </c>
      <c r="G41" s="59" t="s">
        <v>537</v>
      </c>
      <c r="H41" s="60">
        <v>70000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538</v>
      </c>
      <c r="B42" s="57" t="s">
        <v>308</v>
      </c>
      <c r="C42" s="59">
        <v>4.97</v>
      </c>
      <c r="D42" s="59">
        <v>4.99</v>
      </c>
      <c r="E42" s="59">
        <v>4.9800000000000004</v>
      </c>
      <c r="F42" s="59">
        <v>4.97</v>
      </c>
      <c r="G42" s="59" t="s">
        <v>539</v>
      </c>
      <c r="H42" s="60">
        <v>10000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540</v>
      </c>
      <c r="B43" s="57" t="s">
        <v>308</v>
      </c>
      <c r="C43" s="59">
        <v>5.31</v>
      </c>
      <c r="D43" s="59">
        <v>5.31</v>
      </c>
      <c r="E43" s="59">
        <v>5.31</v>
      </c>
      <c r="F43" s="59">
        <v>5.31</v>
      </c>
      <c r="G43" s="59" t="s">
        <v>472</v>
      </c>
      <c r="H43" s="60">
        <v>5000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57" t="s">
        <v>330</v>
      </c>
      <c r="B44" s="57" t="s">
        <v>308</v>
      </c>
      <c r="C44" s="59">
        <v>4.74</v>
      </c>
      <c r="D44" s="59">
        <v>4.7699999999999996</v>
      </c>
      <c r="E44" s="59">
        <v>4.758</v>
      </c>
      <c r="F44" s="59">
        <v>4.76</v>
      </c>
      <c r="G44" s="59" t="s">
        <v>541</v>
      </c>
      <c r="H44" s="60">
        <v>42500</v>
      </c>
      <c r="I44" s="57" t="s">
        <v>16</v>
      </c>
      <c r="J44" s="53"/>
      <c r="K44" s="53"/>
      <c r="L44" s="53"/>
    </row>
    <row r="45" spans="1:12" ht="10.5" customHeight="1" thickTop="1" thickBot="1" x14ac:dyDescent="0.3">
      <c r="A45" s="196" t="s">
        <v>331</v>
      </c>
      <c r="B45" s="197"/>
      <c r="C45" s="197"/>
      <c r="D45" s="197"/>
      <c r="E45" s="197"/>
      <c r="F45" s="197"/>
      <c r="G45" s="197"/>
      <c r="H45" s="197"/>
      <c r="I45" s="198"/>
      <c r="J45" s="53"/>
      <c r="K45" s="53"/>
      <c r="L45" s="53"/>
    </row>
    <row r="46" spans="1:12" ht="14.25" customHeight="1" thickTop="1" thickBot="1" x14ac:dyDescent="0.3">
      <c r="A46" s="57" t="s">
        <v>372</v>
      </c>
      <c r="B46" s="57" t="s">
        <v>308</v>
      </c>
      <c r="C46" s="59">
        <v>0</v>
      </c>
      <c r="D46" s="59">
        <v>0</v>
      </c>
      <c r="E46" s="59">
        <v>0</v>
      </c>
      <c r="F46" s="59">
        <v>0</v>
      </c>
      <c r="G46" s="59" t="s">
        <v>542</v>
      </c>
      <c r="H46" s="60">
        <v>85000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57" t="s">
        <v>404</v>
      </c>
      <c r="B47" s="57" t="s">
        <v>308</v>
      </c>
      <c r="C47" s="59">
        <v>-3.0000000000000001E-3</v>
      </c>
      <c r="D47" s="59">
        <v>0</v>
      </c>
      <c r="E47" s="59">
        <v>-1E-3</v>
      </c>
      <c r="F47" s="59">
        <v>-3.0000000000000001E-3</v>
      </c>
      <c r="G47" s="59" t="s">
        <v>543</v>
      </c>
      <c r="H47" s="60">
        <v>50000</v>
      </c>
      <c r="I47" s="57" t="s">
        <v>16</v>
      </c>
      <c r="J47" s="53"/>
      <c r="K47" s="53"/>
      <c r="L47" s="53"/>
    </row>
    <row r="48" spans="1:12" ht="14.25" customHeight="1" thickTop="1" thickBot="1" x14ac:dyDescent="0.3">
      <c r="A48" s="57" t="s">
        <v>361</v>
      </c>
      <c r="B48" s="57" t="s">
        <v>308</v>
      </c>
      <c r="C48" s="59">
        <v>0</v>
      </c>
      <c r="D48" s="59">
        <v>0</v>
      </c>
      <c r="E48" s="59">
        <v>0</v>
      </c>
      <c r="F48" s="59">
        <v>0</v>
      </c>
      <c r="G48" s="59" t="s">
        <v>544</v>
      </c>
      <c r="H48" s="60">
        <v>25000</v>
      </c>
      <c r="I48" s="57" t="s">
        <v>16</v>
      </c>
      <c r="J48" s="53"/>
      <c r="K48" s="53"/>
      <c r="L48" s="53"/>
    </row>
    <row r="49" spans="1:12" ht="14.25" customHeight="1" thickTop="1" thickBot="1" x14ac:dyDescent="0.3">
      <c r="A49" s="57" t="s">
        <v>391</v>
      </c>
      <c r="B49" s="57" t="s">
        <v>308</v>
      </c>
      <c r="C49" s="59">
        <v>0</v>
      </c>
      <c r="D49" s="59">
        <v>0</v>
      </c>
      <c r="E49" s="59">
        <v>0</v>
      </c>
      <c r="F49" s="59">
        <v>0</v>
      </c>
      <c r="G49" s="59" t="s">
        <v>545</v>
      </c>
      <c r="H49" s="60">
        <v>100000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405</v>
      </c>
      <c r="B50" s="57" t="s">
        <v>308</v>
      </c>
      <c r="C50" s="59">
        <v>0</v>
      </c>
      <c r="D50" s="59">
        <v>0</v>
      </c>
      <c r="E50" s="59">
        <v>0</v>
      </c>
      <c r="F50" s="59">
        <v>0</v>
      </c>
      <c r="G50" s="59" t="s">
        <v>546</v>
      </c>
      <c r="H50" s="60">
        <v>30000</v>
      </c>
      <c r="I50" s="57" t="s">
        <v>16</v>
      </c>
      <c r="J50" s="53"/>
      <c r="K50" s="53"/>
      <c r="L50" s="53"/>
    </row>
    <row r="51" spans="1:12" ht="10.5" customHeight="1" thickTop="1" thickBot="1" x14ac:dyDescent="0.3">
      <c r="A51" s="57" t="s">
        <v>416</v>
      </c>
      <c r="B51" s="57" t="s">
        <v>308</v>
      </c>
      <c r="C51" s="59">
        <v>0</v>
      </c>
      <c r="D51" s="59">
        <v>0</v>
      </c>
      <c r="E51" s="59">
        <v>0</v>
      </c>
      <c r="F51" s="59">
        <v>0</v>
      </c>
      <c r="G51" s="59" t="s">
        <v>547</v>
      </c>
      <c r="H51" s="60">
        <v>25000</v>
      </c>
      <c r="I51" s="57" t="s">
        <v>16</v>
      </c>
      <c r="J51" s="53"/>
      <c r="K51" s="53"/>
      <c r="L51" s="53"/>
    </row>
    <row r="52" spans="1:12" ht="14.25" customHeight="1" thickTop="1" thickBot="1" x14ac:dyDescent="0.3">
      <c r="A52" s="57" t="s">
        <v>548</v>
      </c>
      <c r="B52" s="58">
        <v>37012</v>
      </c>
      <c r="C52" s="59">
        <v>0</v>
      </c>
      <c r="D52" s="59">
        <v>0</v>
      </c>
      <c r="E52" s="59">
        <v>0</v>
      </c>
      <c r="F52" s="59">
        <v>0</v>
      </c>
      <c r="G52" s="59" t="s">
        <v>549</v>
      </c>
      <c r="H52" s="60">
        <v>310000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392</v>
      </c>
      <c r="B53" s="57" t="s">
        <v>308</v>
      </c>
      <c r="C53" s="59">
        <v>5.0000000000000001E-3</v>
      </c>
      <c r="D53" s="59">
        <v>5.0000000000000001E-3</v>
      </c>
      <c r="E53" s="59">
        <v>5.0000000000000001E-3</v>
      </c>
      <c r="F53" s="59">
        <v>5.0000000000000001E-3</v>
      </c>
      <c r="G53" s="59" t="s">
        <v>550</v>
      </c>
      <c r="H53" s="60">
        <v>10000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427</v>
      </c>
      <c r="B54" s="57" t="s">
        <v>308</v>
      </c>
      <c r="C54" s="59">
        <v>0</v>
      </c>
      <c r="D54" s="59">
        <v>0</v>
      </c>
      <c r="E54" s="59">
        <v>0</v>
      </c>
      <c r="F54" s="59">
        <v>0</v>
      </c>
      <c r="G54" s="59" t="s">
        <v>499</v>
      </c>
      <c r="H54" s="60">
        <v>30000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373</v>
      </c>
      <c r="B55" s="57" t="s">
        <v>308</v>
      </c>
      <c r="C55" s="59">
        <v>0</v>
      </c>
      <c r="D55" s="59">
        <v>0</v>
      </c>
      <c r="E55" s="59">
        <v>0</v>
      </c>
      <c r="F55" s="59">
        <v>0</v>
      </c>
      <c r="G55" s="59" t="s">
        <v>551</v>
      </c>
      <c r="H55" s="60">
        <v>40000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428</v>
      </c>
      <c r="B56" s="57" t="s">
        <v>308</v>
      </c>
      <c r="C56" s="59">
        <v>5.0000000000000001E-3</v>
      </c>
      <c r="D56" s="59">
        <v>5.0000000000000001E-3</v>
      </c>
      <c r="E56" s="59">
        <v>5.0000000000000001E-3</v>
      </c>
      <c r="F56" s="59">
        <v>5.0000000000000001E-3</v>
      </c>
      <c r="G56" s="59" t="s">
        <v>552</v>
      </c>
      <c r="H56" s="60">
        <v>5000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57" t="s">
        <v>362</v>
      </c>
      <c r="B57" s="57" t="s">
        <v>308</v>
      </c>
      <c r="C57" s="59">
        <v>0</v>
      </c>
      <c r="D57" s="59">
        <v>0</v>
      </c>
      <c r="E57" s="59">
        <v>0</v>
      </c>
      <c r="F57" s="59">
        <v>0</v>
      </c>
      <c r="G57" s="59" t="s">
        <v>553</v>
      </c>
      <c r="H57" s="60">
        <v>15000</v>
      </c>
      <c r="I57" s="57" t="s">
        <v>16</v>
      </c>
      <c r="J57" s="53"/>
      <c r="K57" s="53"/>
      <c r="L57" s="53"/>
    </row>
    <row r="58" spans="1:12" ht="14.25" customHeight="1" thickTop="1" thickBot="1" x14ac:dyDescent="0.3">
      <c r="A58" s="57" t="s">
        <v>332</v>
      </c>
      <c r="B58" s="57" t="s">
        <v>308</v>
      </c>
      <c r="C58" s="59">
        <v>0</v>
      </c>
      <c r="D58" s="59">
        <v>0</v>
      </c>
      <c r="E58" s="59">
        <v>0</v>
      </c>
      <c r="F58" s="59">
        <v>0</v>
      </c>
      <c r="G58" s="59" t="s">
        <v>554</v>
      </c>
      <c r="H58" s="60">
        <v>45000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57" t="s">
        <v>333</v>
      </c>
      <c r="B59" s="57" t="s">
        <v>308</v>
      </c>
      <c r="C59" s="59">
        <v>0</v>
      </c>
      <c r="D59" s="59">
        <v>0</v>
      </c>
      <c r="E59" s="59">
        <v>0</v>
      </c>
      <c r="F59" s="59">
        <v>0</v>
      </c>
      <c r="G59" s="59" t="s">
        <v>554</v>
      </c>
      <c r="H59" s="60">
        <v>30000</v>
      </c>
      <c r="I59" s="57" t="s">
        <v>16</v>
      </c>
      <c r="J59" s="53"/>
      <c r="K59" s="53"/>
      <c r="L59" s="53"/>
    </row>
    <row r="60" spans="1:12" ht="14.25" customHeight="1" thickTop="1" thickBot="1" x14ac:dyDescent="0.3">
      <c r="A60" s="57" t="s">
        <v>417</v>
      </c>
      <c r="B60" s="57" t="s">
        <v>308</v>
      </c>
      <c r="C60" s="59">
        <v>0</v>
      </c>
      <c r="D60" s="59">
        <v>0</v>
      </c>
      <c r="E60" s="59">
        <v>0</v>
      </c>
      <c r="F60" s="59">
        <v>0</v>
      </c>
      <c r="G60" s="59" t="s">
        <v>555</v>
      </c>
      <c r="H60" s="60">
        <v>10000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57" t="s">
        <v>556</v>
      </c>
      <c r="B61" s="57" t="s">
        <v>308</v>
      </c>
      <c r="C61" s="59">
        <v>0</v>
      </c>
      <c r="D61" s="59">
        <v>0</v>
      </c>
      <c r="E61" s="59">
        <v>0</v>
      </c>
      <c r="F61" s="59">
        <v>0</v>
      </c>
      <c r="G61" s="59" t="s">
        <v>557</v>
      </c>
      <c r="H61" s="60">
        <v>12500</v>
      </c>
      <c r="I61" s="57" t="s">
        <v>16</v>
      </c>
      <c r="J61" s="53"/>
      <c r="K61" s="53"/>
      <c r="L61" s="53"/>
    </row>
    <row r="62" spans="1:12" ht="14.25" customHeight="1" thickTop="1" thickBot="1" x14ac:dyDescent="0.3">
      <c r="A62" s="57" t="s">
        <v>558</v>
      </c>
      <c r="B62" s="57" t="s">
        <v>371</v>
      </c>
      <c r="C62" s="59">
        <v>0</v>
      </c>
      <c r="D62" s="59">
        <v>0</v>
      </c>
      <c r="E62" s="59">
        <v>0</v>
      </c>
      <c r="F62" s="59">
        <v>0</v>
      </c>
      <c r="G62" s="59" t="s">
        <v>559</v>
      </c>
      <c r="H62" s="60">
        <v>20000</v>
      </c>
      <c r="I62" s="57" t="s">
        <v>16</v>
      </c>
      <c r="J62" s="53"/>
      <c r="K62" s="53"/>
      <c r="L62" s="53"/>
    </row>
    <row r="63" spans="1:12" ht="14.25" customHeight="1" thickTop="1" thickBot="1" x14ac:dyDescent="0.3">
      <c r="A63" s="57" t="s">
        <v>363</v>
      </c>
      <c r="B63" s="57" t="s">
        <v>308</v>
      </c>
      <c r="C63" s="59">
        <v>0</v>
      </c>
      <c r="D63" s="59">
        <v>0</v>
      </c>
      <c r="E63" s="59">
        <v>0</v>
      </c>
      <c r="F63" s="59">
        <v>0</v>
      </c>
      <c r="G63" s="59" t="s">
        <v>560</v>
      </c>
      <c r="H63" s="60">
        <v>35000</v>
      </c>
      <c r="I63" s="57" t="s">
        <v>16</v>
      </c>
      <c r="J63" s="53"/>
      <c r="K63" s="53"/>
      <c r="L63" s="53"/>
    </row>
    <row r="64" spans="1:12" ht="13.5" customHeight="1" thickTop="1" thickBot="1" x14ac:dyDescent="0.3">
      <c r="A64" s="196" t="s">
        <v>335</v>
      </c>
      <c r="B64" s="197"/>
      <c r="C64" s="197"/>
      <c r="D64" s="197"/>
      <c r="E64" s="197"/>
      <c r="F64" s="197"/>
      <c r="G64" s="197"/>
      <c r="H64" s="197"/>
      <c r="I64" s="198"/>
      <c r="J64" s="53"/>
      <c r="K64" s="53"/>
      <c r="L64" s="53"/>
    </row>
    <row r="65" spans="1:12" ht="14.25" customHeight="1" thickTop="1" thickBot="1" x14ac:dyDescent="0.3">
      <c r="A65" s="57" t="s">
        <v>406</v>
      </c>
      <c r="B65" s="58">
        <v>37012</v>
      </c>
      <c r="C65" s="59">
        <v>8.0000000000000002E-3</v>
      </c>
      <c r="D65" s="59">
        <v>8.0000000000000002E-3</v>
      </c>
      <c r="E65" s="59">
        <v>8.0000000000000002E-3</v>
      </c>
      <c r="F65" s="59">
        <v>8.0000000000000002E-3</v>
      </c>
      <c r="G65" s="59" t="s">
        <v>561</v>
      </c>
      <c r="H65" s="60">
        <v>1550000</v>
      </c>
      <c r="I65" s="57" t="s">
        <v>16</v>
      </c>
    </row>
    <row r="66" spans="1:12" ht="14.25" customHeight="1" thickTop="1" thickBot="1" x14ac:dyDescent="0.3">
      <c r="A66" s="57" t="s">
        <v>562</v>
      </c>
      <c r="B66" s="58">
        <v>37012</v>
      </c>
      <c r="C66" s="59">
        <v>5.0000000000000001E-3</v>
      </c>
      <c r="D66" s="59">
        <v>5.0000000000000001E-3</v>
      </c>
      <c r="E66" s="59">
        <v>5.0000000000000001E-3</v>
      </c>
      <c r="F66" s="59">
        <v>5.0000000000000001E-3</v>
      </c>
      <c r="G66" s="59" t="s">
        <v>563</v>
      </c>
      <c r="H66" s="60">
        <v>155000</v>
      </c>
      <c r="I66" s="57" t="s">
        <v>16</v>
      </c>
    </row>
    <row r="67" spans="1:12" ht="14.25" customHeight="1" thickTop="1" thickBot="1" x14ac:dyDescent="0.3">
      <c r="A67" s="57" t="s">
        <v>564</v>
      </c>
      <c r="B67" s="58">
        <v>37012</v>
      </c>
      <c r="C67" s="59">
        <v>-5.0000000000000001E-3</v>
      </c>
      <c r="D67" s="59">
        <v>-5.0000000000000001E-3</v>
      </c>
      <c r="E67" s="59">
        <v>-5.0000000000000001E-3</v>
      </c>
      <c r="F67" s="59">
        <v>-5.0000000000000001E-3</v>
      </c>
      <c r="G67" s="59" t="s">
        <v>565</v>
      </c>
      <c r="H67" s="60">
        <v>930000</v>
      </c>
      <c r="I67" s="57" t="s">
        <v>16</v>
      </c>
    </row>
    <row r="68" spans="1:12" ht="14.25" customHeight="1" thickTop="1" thickBot="1" x14ac:dyDescent="0.3">
      <c r="A68" s="57" t="s">
        <v>566</v>
      </c>
      <c r="B68" s="58">
        <v>37012</v>
      </c>
      <c r="C68" s="59">
        <v>-5.0000000000000001E-3</v>
      </c>
      <c r="D68" s="59">
        <v>-5.0000000000000001E-3</v>
      </c>
      <c r="E68" s="59">
        <v>-5.0000000000000001E-3</v>
      </c>
      <c r="F68" s="59">
        <v>-5.0000000000000001E-3</v>
      </c>
      <c r="G68" s="59" t="s">
        <v>567</v>
      </c>
      <c r="H68" s="60">
        <v>620000</v>
      </c>
      <c r="I68" s="57" t="s">
        <v>16</v>
      </c>
    </row>
    <row r="69" spans="1:12" ht="14.25" customHeight="1" thickTop="1" thickBot="1" x14ac:dyDescent="0.3">
      <c r="A69" s="57" t="s">
        <v>418</v>
      </c>
      <c r="B69" s="58">
        <v>37012</v>
      </c>
      <c r="C69" s="59">
        <v>-1.2999999999999999E-2</v>
      </c>
      <c r="D69" s="59">
        <v>-1.2999999999999999E-2</v>
      </c>
      <c r="E69" s="59">
        <v>-1.2999999999999999E-2</v>
      </c>
      <c r="F69" s="59">
        <v>-1.2999999999999999E-2</v>
      </c>
      <c r="G69" s="59" t="s">
        <v>568</v>
      </c>
      <c r="H69" s="60">
        <v>310000</v>
      </c>
      <c r="I69" s="57" t="s">
        <v>16</v>
      </c>
    </row>
    <row r="70" spans="1:12" ht="14.25" customHeight="1" thickTop="1" thickBot="1" x14ac:dyDescent="0.3">
      <c r="A70" s="57" t="s">
        <v>429</v>
      </c>
      <c r="B70" s="58">
        <v>37012</v>
      </c>
      <c r="C70" s="59">
        <v>-5.0000000000000001E-3</v>
      </c>
      <c r="D70" s="59">
        <v>-5.0000000000000001E-3</v>
      </c>
      <c r="E70" s="59">
        <v>-5.0000000000000001E-3</v>
      </c>
      <c r="F70" s="59">
        <v>-5.0000000000000001E-3</v>
      </c>
      <c r="G70" s="59" t="s">
        <v>569</v>
      </c>
      <c r="H70" s="60">
        <v>310000</v>
      </c>
      <c r="I70" s="57" t="s">
        <v>16</v>
      </c>
    </row>
    <row r="71" spans="1:12" ht="14.25" customHeight="1" thickTop="1" thickBot="1" x14ac:dyDescent="0.3">
      <c r="A71" s="57" t="s">
        <v>430</v>
      </c>
      <c r="B71" s="58">
        <v>37012</v>
      </c>
      <c r="C71" s="59">
        <v>0</v>
      </c>
      <c r="D71" s="59">
        <v>0</v>
      </c>
      <c r="E71" s="59">
        <v>0</v>
      </c>
      <c r="F71" s="59">
        <v>0</v>
      </c>
      <c r="G71" s="59" t="s">
        <v>570</v>
      </c>
      <c r="H71" s="60">
        <v>310000</v>
      </c>
      <c r="I71" s="57" t="s">
        <v>16</v>
      </c>
    </row>
    <row r="72" spans="1:12" ht="14.25" customHeight="1" thickTop="1" thickBot="1" x14ac:dyDescent="0.3">
      <c r="A72" s="57" t="s">
        <v>431</v>
      </c>
      <c r="B72" s="58">
        <v>37012</v>
      </c>
      <c r="C72" s="59">
        <v>0</v>
      </c>
      <c r="D72" s="59">
        <v>0</v>
      </c>
      <c r="E72" s="59">
        <v>0</v>
      </c>
      <c r="F72" s="59">
        <v>0</v>
      </c>
      <c r="G72" s="59" t="s">
        <v>571</v>
      </c>
      <c r="H72" s="60">
        <v>155000</v>
      </c>
      <c r="I72" s="57" t="s">
        <v>16</v>
      </c>
    </row>
    <row r="73" spans="1:12" ht="14.25" customHeight="1" thickTop="1" thickBot="1" x14ac:dyDescent="0.3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customHeight="1" thickTop="1" thickBot="1" x14ac:dyDescent="0.3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customHeight="1" thickTop="1" thickBot="1" x14ac:dyDescent="0.3">
      <c r="A75" s="57"/>
      <c r="B75" s="58"/>
      <c r="C75" s="59"/>
      <c r="D75" s="59"/>
      <c r="E75" s="59"/>
      <c r="F75" s="59"/>
      <c r="G75" s="59"/>
      <c r="H75" s="60"/>
      <c r="I75" s="57"/>
    </row>
    <row r="76" spans="1:12" ht="14.4" thickTop="1" thickBot="1" x14ac:dyDescent="0.3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4.25" customHeight="1" thickTop="1" thickBot="1" x14ac:dyDescent="0.3">
      <c r="A77" s="196"/>
      <c r="B77" s="197"/>
      <c r="C77" s="197"/>
      <c r="D77" s="197"/>
      <c r="E77" s="197"/>
      <c r="F77" s="197"/>
      <c r="G77" s="197"/>
      <c r="H77" s="197"/>
      <c r="I77" s="198"/>
    </row>
    <row r="78" spans="1:12" ht="14.25" customHeight="1" thickTop="1" thickBot="1" x14ac:dyDescent="0.3">
      <c r="A78" s="57"/>
      <c r="B78" s="58"/>
      <c r="C78" s="59"/>
      <c r="D78" s="59"/>
      <c r="E78" s="59"/>
      <c r="F78" s="59"/>
      <c r="G78" s="59"/>
      <c r="H78" s="60"/>
      <c r="I78" s="57"/>
    </row>
    <row r="79" spans="1:12" ht="14.25" customHeight="1" thickTop="1" thickBot="1" x14ac:dyDescent="0.3">
      <c r="A79" s="57"/>
      <c r="B79" s="58"/>
      <c r="C79" s="59"/>
      <c r="D79" s="59"/>
      <c r="E79" s="59"/>
      <c r="F79" s="59"/>
      <c r="G79" s="59"/>
      <c r="H79" s="60"/>
      <c r="I79" s="57"/>
    </row>
    <row r="80" spans="1:12" ht="14.25" customHeight="1" thickTop="1" thickBot="1" x14ac:dyDescent="0.3">
      <c r="A80" s="57"/>
      <c r="B80" s="58"/>
      <c r="C80" s="59"/>
      <c r="D80" s="59"/>
      <c r="E80" s="59"/>
      <c r="F80" s="59"/>
      <c r="G80" s="59"/>
      <c r="H80" s="60"/>
      <c r="I80" s="57"/>
    </row>
    <row r="81" spans="1:9" ht="14.4" thickTop="1" thickBot="1" x14ac:dyDescent="0.3">
      <c r="A81" s="57"/>
      <c r="B81" s="58"/>
      <c r="C81" s="59"/>
      <c r="D81" s="59"/>
      <c r="E81" s="59"/>
      <c r="F81" s="59"/>
      <c r="G81" s="59"/>
      <c r="H81" s="60"/>
      <c r="I81" s="57"/>
    </row>
    <row r="82" spans="1:9" ht="14.4" thickTop="1" thickBot="1" x14ac:dyDescent="0.3">
      <c r="A82" s="57"/>
      <c r="B82" s="58"/>
      <c r="C82" s="59"/>
      <c r="D82" s="59"/>
      <c r="E82" s="59"/>
      <c r="F82" s="59"/>
      <c r="G82" s="59"/>
      <c r="H82" s="60"/>
      <c r="I82" s="57"/>
    </row>
    <row r="83" spans="1:9" ht="14.4" thickTop="1" thickBot="1" x14ac:dyDescent="0.3">
      <c r="A83" s="57"/>
      <c r="B83" s="57"/>
      <c r="C83" s="59"/>
      <c r="D83" s="59"/>
      <c r="E83" s="59"/>
      <c r="F83" s="59"/>
      <c r="G83" s="59"/>
      <c r="H83" s="60"/>
      <c r="I83" s="57"/>
    </row>
    <row r="84" spans="1:9" ht="14.4" thickTop="1" thickBot="1" x14ac:dyDescent="0.3">
      <c r="A84" s="57"/>
      <c r="B84" s="58"/>
      <c r="C84" s="59"/>
      <c r="D84" s="59"/>
      <c r="E84" s="59"/>
      <c r="F84" s="59"/>
      <c r="G84" s="59"/>
      <c r="H84" s="60"/>
      <c r="I84" s="57"/>
    </row>
    <row r="85" spans="1:9" ht="14.4" thickTop="1" thickBot="1" x14ac:dyDescent="0.3">
      <c r="A85" s="57"/>
      <c r="B85" s="57"/>
      <c r="C85" s="59"/>
      <c r="D85" s="59"/>
      <c r="E85" s="59"/>
      <c r="F85" s="59"/>
      <c r="G85" s="59"/>
      <c r="H85" s="60"/>
      <c r="I85" s="57"/>
    </row>
    <row r="86" spans="1:9" ht="14.4" thickTop="1" thickBot="1" x14ac:dyDescent="0.3">
      <c r="A86" s="57"/>
      <c r="B86" s="58"/>
      <c r="C86" s="59"/>
      <c r="D86" s="59"/>
      <c r="E86" s="59"/>
      <c r="F86" s="59"/>
      <c r="G86" s="59"/>
      <c r="H86" s="60"/>
      <c r="I86" s="57"/>
    </row>
    <row r="87" spans="1:9" ht="14.4" thickTop="1" thickBot="1" x14ac:dyDescent="0.3">
      <c r="A87" s="57"/>
      <c r="B87" s="58"/>
      <c r="C87" s="59"/>
      <c r="D87" s="59"/>
      <c r="E87" s="59"/>
      <c r="F87" s="59"/>
      <c r="G87" s="59"/>
      <c r="H87" s="60"/>
      <c r="I87" s="57"/>
    </row>
    <row r="88" spans="1:9" ht="14.4" thickTop="1" thickBot="1" x14ac:dyDescent="0.3">
      <c r="A88" s="57"/>
      <c r="B88" s="58"/>
      <c r="C88" s="59"/>
      <c r="D88" s="59"/>
      <c r="E88" s="59"/>
      <c r="F88" s="59"/>
      <c r="G88" s="59"/>
      <c r="H88" s="60"/>
      <c r="I88" s="57"/>
    </row>
    <row r="89" spans="1:9" ht="14.4" thickTop="1" thickBot="1" x14ac:dyDescent="0.3">
      <c r="A89" s="196"/>
      <c r="B89" s="197"/>
      <c r="C89" s="197"/>
      <c r="D89" s="197"/>
      <c r="E89" s="197"/>
      <c r="F89" s="197"/>
      <c r="G89" s="197"/>
      <c r="H89" s="197"/>
      <c r="I89" s="198"/>
    </row>
    <row r="90" spans="1:9" ht="14.4" thickTop="1" thickBot="1" x14ac:dyDescent="0.3">
      <c r="A90" s="57"/>
      <c r="B90" s="58"/>
      <c r="C90" s="59"/>
      <c r="D90" s="59"/>
      <c r="E90" s="59"/>
      <c r="F90" s="59"/>
      <c r="G90" s="59"/>
      <c r="H90" s="60"/>
      <c r="I90" s="57"/>
    </row>
    <row r="91" spans="1:9" ht="13.8" thickTop="1" x14ac:dyDescent="0.25"/>
  </sheetData>
  <mergeCells count="13">
    <mergeCell ref="A11:I11"/>
    <mergeCell ref="A9:A10"/>
    <mergeCell ref="B9:B10"/>
    <mergeCell ref="A89:I89"/>
    <mergeCell ref="H9:H10"/>
    <mergeCell ref="I9:I10"/>
    <mergeCell ref="C9:C10"/>
    <mergeCell ref="D9:D10"/>
    <mergeCell ref="F9:F10"/>
    <mergeCell ref="G9:G10"/>
    <mergeCell ref="A45:I45"/>
    <mergeCell ref="A64:I64"/>
    <mergeCell ref="A77:I7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240</v>
      </c>
      <c r="F1" s="7"/>
      <c r="G1" s="6" t="s">
        <v>23</v>
      </c>
      <c r="H1" s="1">
        <f>SUM(H11:H995)</f>
        <v>91282500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37007</v>
      </c>
      <c r="F3" s="64"/>
      <c r="G3" s="65"/>
      <c r="H3" s="63"/>
    </row>
    <row r="5" spans="1:11" ht="9.75" customHeight="1" x14ac:dyDescent="0.25">
      <c r="A5" s="54" t="s">
        <v>572</v>
      </c>
      <c r="J5" s="53"/>
      <c r="K5" s="53"/>
    </row>
    <row r="6" spans="1:11" ht="9.75" customHeight="1" x14ac:dyDescent="0.25">
      <c r="A6" s="54" t="s">
        <v>239</v>
      </c>
      <c r="J6" s="53"/>
      <c r="K6" s="53"/>
    </row>
    <row r="7" spans="1:11" ht="9.75" customHeight="1" x14ac:dyDescent="0.25">
      <c r="A7" s="54" t="s">
        <v>446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201" t="s">
        <v>0</v>
      </c>
      <c r="B9" s="201" t="s">
        <v>1</v>
      </c>
      <c r="C9" s="199" t="s">
        <v>2</v>
      </c>
      <c r="D9" s="199" t="s">
        <v>3</v>
      </c>
      <c r="E9" s="55" t="s">
        <v>4</v>
      </c>
      <c r="F9" s="199" t="s">
        <v>6</v>
      </c>
      <c r="G9" s="199" t="s">
        <v>7</v>
      </c>
      <c r="H9" s="199" t="s">
        <v>8</v>
      </c>
      <c r="I9" s="201" t="s">
        <v>9</v>
      </c>
      <c r="J9" s="53"/>
      <c r="K9" s="53"/>
    </row>
    <row r="10" spans="1:11" ht="21" thickBot="1" x14ac:dyDescent="0.3">
      <c r="A10" s="202"/>
      <c r="B10" s="202"/>
      <c r="C10" s="200"/>
      <c r="D10" s="200"/>
      <c r="E10" s="56" t="s">
        <v>5</v>
      </c>
      <c r="F10" s="200"/>
      <c r="G10" s="200"/>
      <c r="H10" s="200"/>
      <c r="I10" s="202"/>
      <c r="J10" s="53"/>
      <c r="K10" s="53"/>
    </row>
    <row r="11" spans="1:11" ht="10.5" customHeight="1" thickTop="1" thickBot="1" x14ac:dyDescent="0.3">
      <c r="A11" s="196" t="s">
        <v>573</v>
      </c>
      <c r="B11" s="197"/>
      <c r="C11" s="197"/>
      <c r="D11" s="197"/>
      <c r="E11" s="197"/>
      <c r="F11" s="197"/>
      <c r="G11" s="197"/>
      <c r="H11" s="197"/>
      <c r="I11" s="198"/>
      <c r="J11" s="53"/>
      <c r="K11" s="53"/>
    </row>
    <row r="12" spans="1:11" ht="14.25" customHeight="1" thickTop="1" thickBot="1" x14ac:dyDescent="0.3">
      <c r="A12" s="57" t="s">
        <v>574</v>
      </c>
      <c r="B12" s="57" t="s">
        <v>334</v>
      </c>
      <c r="C12" s="59">
        <v>-0.20499999999999999</v>
      </c>
      <c r="D12" s="59">
        <v>-0.2</v>
      </c>
      <c r="E12" s="59">
        <v>-0.20100000000000001</v>
      </c>
      <c r="F12" s="59">
        <v>-0.2</v>
      </c>
      <c r="G12" s="59" t="s">
        <v>575</v>
      </c>
      <c r="H12" s="60">
        <v>4530000</v>
      </c>
      <c r="I12" s="57" t="s">
        <v>16</v>
      </c>
      <c r="J12" s="53"/>
      <c r="K12" s="53"/>
    </row>
    <row r="13" spans="1:11" ht="14.25" customHeight="1" thickTop="1" thickBot="1" x14ac:dyDescent="0.3">
      <c r="A13" s="196" t="s">
        <v>364</v>
      </c>
      <c r="B13" s="197"/>
      <c r="C13" s="197"/>
      <c r="D13" s="197"/>
      <c r="E13" s="197"/>
      <c r="F13" s="197"/>
      <c r="G13" s="197"/>
      <c r="H13" s="197"/>
      <c r="I13" s="198"/>
      <c r="J13" s="53"/>
      <c r="K13" s="53"/>
    </row>
    <row r="14" spans="1:11" ht="14.25" customHeight="1" thickTop="1" thickBot="1" x14ac:dyDescent="0.3">
      <c r="A14" s="57" t="s">
        <v>407</v>
      </c>
      <c r="B14" s="58">
        <v>37012</v>
      </c>
      <c r="C14" s="59">
        <v>0.255</v>
      </c>
      <c r="D14" s="59">
        <v>0.255</v>
      </c>
      <c r="E14" s="59">
        <v>0.255</v>
      </c>
      <c r="F14" s="59">
        <v>0.255</v>
      </c>
      <c r="G14" s="59" t="s">
        <v>576</v>
      </c>
      <c r="H14" s="60">
        <v>310000</v>
      </c>
      <c r="I14" s="57" t="s">
        <v>16</v>
      </c>
      <c r="J14" s="53"/>
      <c r="K14" s="53"/>
    </row>
    <row r="15" spans="1:11" ht="14.25" customHeight="1" thickTop="1" thickBot="1" x14ac:dyDescent="0.3">
      <c r="A15" s="196" t="s">
        <v>336</v>
      </c>
      <c r="B15" s="197"/>
      <c r="C15" s="197"/>
      <c r="D15" s="197"/>
      <c r="E15" s="197"/>
      <c r="F15" s="197"/>
      <c r="G15" s="197"/>
      <c r="H15" s="197"/>
      <c r="I15" s="198"/>
      <c r="J15" s="53"/>
      <c r="K15" s="53"/>
    </row>
    <row r="16" spans="1:11" ht="14.25" customHeight="1" thickTop="1" thickBot="1" x14ac:dyDescent="0.3">
      <c r="A16" s="57" t="s">
        <v>432</v>
      </c>
      <c r="B16" s="58">
        <v>37012</v>
      </c>
      <c r="C16" s="59">
        <v>-8.3000000000000004E-2</v>
      </c>
      <c r="D16" s="59">
        <v>-7.8E-2</v>
      </c>
      <c r="E16" s="59">
        <v>-0.08</v>
      </c>
      <c r="F16" s="59">
        <v>-0.08</v>
      </c>
      <c r="G16" s="59" t="s">
        <v>561</v>
      </c>
      <c r="H16" s="60">
        <v>1085000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577</v>
      </c>
      <c r="B17" s="58">
        <v>37043</v>
      </c>
      <c r="C17" s="59">
        <v>-1.0249999999999999</v>
      </c>
      <c r="D17" s="59">
        <v>-1.0249999999999999</v>
      </c>
      <c r="E17" s="59">
        <v>-1.0249999999999999</v>
      </c>
      <c r="F17" s="59">
        <v>-1.0249999999999999</v>
      </c>
      <c r="G17" s="59" t="s">
        <v>578</v>
      </c>
      <c r="H17" s="60">
        <v>150000</v>
      </c>
      <c r="I17" s="57" t="s">
        <v>16</v>
      </c>
      <c r="J17" s="53"/>
      <c r="K17" s="53"/>
    </row>
    <row r="18" spans="1:11" ht="14.25" customHeight="1" thickTop="1" thickBot="1" x14ac:dyDescent="0.3">
      <c r="A18" s="57" t="s">
        <v>579</v>
      </c>
      <c r="B18" s="58">
        <v>37012</v>
      </c>
      <c r="C18" s="59">
        <v>0.253</v>
      </c>
      <c r="D18" s="59">
        <v>0.253</v>
      </c>
      <c r="E18" s="59">
        <v>0.253</v>
      </c>
      <c r="F18" s="59">
        <v>0.253</v>
      </c>
      <c r="G18" s="59" t="s">
        <v>580</v>
      </c>
      <c r="H18" s="60">
        <v>155000</v>
      </c>
      <c r="I18" s="57" t="s">
        <v>16</v>
      </c>
      <c r="J18" s="53"/>
      <c r="K18" s="53"/>
    </row>
    <row r="19" spans="1:11" ht="14.25" customHeight="1" thickTop="1" thickBot="1" x14ac:dyDescent="0.3">
      <c r="A19" s="57" t="s">
        <v>581</v>
      </c>
      <c r="B19" s="57" t="s">
        <v>337</v>
      </c>
      <c r="C19" s="59">
        <v>0.248</v>
      </c>
      <c r="D19" s="59">
        <v>0.248</v>
      </c>
      <c r="E19" s="59">
        <v>0.248</v>
      </c>
      <c r="F19" s="59">
        <v>0.248</v>
      </c>
      <c r="G19" s="59" t="s">
        <v>582</v>
      </c>
      <c r="H19" s="60">
        <v>920000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382</v>
      </c>
      <c r="B20" s="58">
        <v>37012</v>
      </c>
      <c r="C20" s="59">
        <v>0.315</v>
      </c>
      <c r="D20" s="59">
        <v>0.32300000000000001</v>
      </c>
      <c r="E20" s="59">
        <v>0.31900000000000001</v>
      </c>
      <c r="F20" s="59">
        <v>0.315</v>
      </c>
      <c r="G20" s="59" t="s">
        <v>583</v>
      </c>
      <c r="H20" s="60">
        <v>310000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408</v>
      </c>
      <c r="B21" s="58">
        <v>37012</v>
      </c>
      <c r="C21" s="59">
        <v>0</v>
      </c>
      <c r="D21" s="59">
        <v>8.0000000000000002E-3</v>
      </c>
      <c r="E21" s="59">
        <v>2E-3</v>
      </c>
      <c r="F21" s="59">
        <v>8.0000000000000002E-3</v>
      </c>
      <c r="G21" s="59" t="s">
        <v>561</v>
      </c>
      <c r="H21" s="60">
        <v>4650000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433</v>
      </c>
      <c r="B22" s="58">
        <v>37012</v>
      </c>
      <c r="C22" s="59">
        <v>0.01</v>
      </c>
      <c r="D22" s="59">
        <v>1.2999999999999999E-2</v>
      </c>
      <c r="E22" s="59">
        <v>1.0999999999999999E-2</v>
      </c>
      <c r="F22" s="59">
        <v>1.2999999999999999E-2</v>
      </c>
      <c r="G22" s="59" t="s">
        <v>584</v>
      </c>
      <c r="H22" s="60">
        <v>775000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585</v>
      </c>
      <c r="B23" s="57" t="s">
        <v>334</v>
      </c>
      <c r="C23" s="59">
        <v>-2.3E-2</v>
      </c>
      <c r="D23" s="59">
        <v>-2.3E-2</v>
      </c>
      <c r="E23" s="59">
        <v>-2.3E-2</v>
      </c>
      <c r="F23" s="59">
        <v>-2.3E-2</v>
      </c>
      <c r="G23" s="59" t="s">
        <v>537</v>
      </c>
      <c r="H23" s="60">
        <v>1510000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586</v>
      </c>
      <c r="B24" s="58">
        <v>37012</v>
      </c>
      <c r="C24" s="59">
        <v>-6.3E-2</v>
      </c>
      <c r="D24" s="59">
        <v>-0.06</v>
      </c>
      <c r="E24" s="59">
        <v>-6.2E-2</v>
      </c>
      <c r="F24" s="59">
        <v>-0.06</v>
      </c>
      <c r="G24" s="59" t="s">
        <v>587</v>
      </c>
      <c r="H24" s="60">
        <v>1860000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588</v>
      </c>
      <c r="B25" s="57" t="s">
        <v>393</v>
      </c>
      <c r="C25" s="59">
        <v>-0.02</v>
      </c>
      <c r="D25" s="59">
        <v>-0.02</v>
      </c>
      <c r="E25" s="59">
        <v>-0.02</v>
      </c>
      <c r="F25" s="59">
        <v>-0.02</v>
      </c>
      <c r="G25" s="59" t="s">
        <v>589</v>
      </c>
      <c r="H25" s="60">
        <v>765000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434</v>
      </c>
      <c r="B26" s="58">
        <v>37012</v>
      </c>
      <c r="C26" s="59">
        <v>-0.93</v>
      </c>
      <c r="D26" s="59">
        <v>-0.92500000000000004</v>
      </c>
      <c r="E26" s="59">
        <v>-0.92800000000000005</v>
      </c>
      <c r="F26" s="59">
        <v>-0.92500000000000004</v>
      </c>
      <c r="G26" s="59" t="s">
        <v>511</v>
      </c>
      <c r="H26" s="60">
        <v>310000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590</v>
      </c>
      <c r="B27" s="58">
        <v>37012</v>
      </c>
      <c r="C27" s="59">
        <v>-9.2999999999999999E-2</v>
      </c>
      <c r="D27" s="59">
        <v>-8.5000000000000006E-2</v>
      </c>
      <c r="E27" s="59">
        <v>-0.09</v>
      </c>
      <c r="F27" s="59">
        <v>-9.2999999999999999E-2</v>
      </c>
      <c r="G27" s="59" t="s">
        <v>591</v>
      </c>
      <c r="H27" s="60">
        <v>775000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592</v>
      </c>
      <c r="B28" s="57" t="s">
        <v>337</v>
      </c>
      <c r="C28" s="59">
        <v>-8.3000000000000004E-2</v>
      </c>
      <c r="D28" s="59">
        <v>-8.3000000000000004E-2</v>
      </c>
      <c r="E28" s="59">
        <v>-8.3000000000000004E-2</v>
      </c>
      <c r="F28" s="59">
        <v>-8.3000000000000004E-2</v>
      </c>
      <c r="G28" s="59" t="s">
        <v>593</v>
      </c>
      <c r="H28" s="60">
        <v>1840000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394</v>
      </c>
      <c r="B29" s="58">
        <v>37012</v>
      </c>
      <c r="C29" s="59">
        <v>0</v>
      </c>
      <c r="D29" s="59">
        <v>0.02</v>
      </c>
      <c r="E29" s="59">
        <v>1.0999999999999999E-2</v>
      </c>
      <c r="F29" s="59">
        <v>0.02</v>
      </c>
      <c r="G29" s="59" t="s">
        <v>594</v>
      </c>
      <c r="H29" s="60">
        <v>1240000</v>
      </c>
      <c r="I29" s="57" t="s">
        <v>16</v>
      </c>
      <c r="J29" s="53"/>
      <c r="K29" s="53"/>
    </row>
    <row r="30" spans="1:11" ht="14.25" customHeight="1" thickTop="1" thickBot="1" x14ac:dyDescent="0.3">
      <c r="A30" s="57" t="s">
        <v>595</v>
      </c>
      <c r="B30" s="58">
        <v>37043</v>
      </c>
      <c r="C30" s="59">
        <v>4.4999999999999998E-2</v>
      </c>
      <c r="D30" s="59">
        <v>4.4999999999999998E-2</v>
      </c>
      <c r="E30" s="59">
        <v>4.4999999999999998E-2</v>
      </c>
      <c r="F30" s="59">
        <v>4.4999999999999998E-2</v>
      </c>
      <c r="G30" s="59" t="s">
        <v>514</v>
      </c>
      <c r="H30" s="60">
        <v>300000</v>
      </c>
      <c r="I30" s="57" t="s">
        <v>16</v>
      </c>
      <c r="J30" s="53"/>
      <c r="K30" s="53"/>
    </row>
    <row r="31" spans="1:11" ht="14.25" customHeight="1" thickTop="1" thickBot="1" x14ac:dyDescent="0.3">
      <c r="A31" s="57" t="s">
        <v>596</v>
      </c>
      <c r="B31" s="58">
        <v>37012</v>
      </c>
      <c r="C31" s="59">
        <v>-0.09</v>
      </c>
      <c r="D31" s="59">
        <v>-0.09</v>
      </c>
      <c r="E31" s="59">
        <v>-0.09</v>
      </c>
      <c r="F31" s="59">
        <v>-0.09</v>
      </c>
      <c r="G31" s="59" t="s">
        <v>597</v>
      </c>
      <c r="H31" s="60">
        <v>310000</v>
      </c>
      <c r="I31" s="57" t="s">
        <v>16</v>
      </c>
      <c r="J31" s="53"/>
      <c r="K31" s="53"/>
    </row>
    <row r="32" spans="1:11" ht="14.25" customHeight="1" thickTop="1" thickBot="1" x14ac:dyDescent="0.3">
      <c r="A32" s="57" t="s">
        <v>598</v>
      </c>
      <c r="B32" s="58">
        <v>37012</v>
      </c>
      <c r="C32" s="59">
        <v>-7.4999999999999997E-2</v>
      </c>
      <c r="D32" s="59">
        <v>-7.4999999999999997E-2</v>
      </c>
      <c r="E32" s="59">
        <v>-7.4999999999999997E-2</v>
      </c>
      <c r="F32" s="59">
        <v>-7.4999999999999997E-2</v>
      </c>
      <c r="G32" s="59" t="s">
        <v>599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3">
      <c r="A33" s="57" t="s">
        <v>600</v>
      </c>
      <c r="B33" s="57" t="s">
        <v>334</v>
      </c>
      <c r="C33" s="59">
        <v>1.05</v>
      </c>
      <c r="D33" s="59">
        <v>1.0649999999999999</v>
      </c>
      <c r="E33" s="59">
        <v>1.06</v>
      </c>
      <c r="F33" s="59">
        <v>1.0549999999999999</v>
      </c>
      <c r="G33" s="59" t="s">
        <v>601</v>
      </c>
      <c r="H33" s="60">
        <v>9815000</v>
      </c>
      <c r="I33" s="57" t="s">
        <v>16</v>
      </c>
      <c r="J33" s="53"/>
      <c r="K33" s="53"/>
    </row>
    <row r="34" spans="1:11" ht="14.25" customHeight="1" thickTop="1" thickBot="1" x14ac:dyDescent="0.3">
      <c r="A34" s="57" t="s">
        <v>435</v>
      </c>
      <c r="B34" s="58">
        <v>37012</v>
      </c>
      <c r="C34" s="59">
        <v>1.4999999999999999E-2</v>
      </c>
      <c r="D34" s="59">
        <v>0.02</v>
      </c>
      <c r="E34" s="59">
        <v>1.7999999999999999E-2</v>
      </c>
      <c r="F34" s="59">
        <v>1.4999999999999999E-2</v>
      </c>
      <c r="G34" s="59" t="s">
        <v>602</v>
      </c>
      <c r="H34" s="60">
        <v>620000</v>
      </c>
      <c r="I34" s="57" t="s">
        <v>16</v>
      </c>
      <c r="J34" s="53"/>
      <c r="K34" s="53"/>
    </row>
    <row r="35" spans="1:11" ht="10.5" customHeight="1" thickTop="1" thickBot="1" x14ac:dyDescent="0.3">
      <c r="A35" s="57" t="s">
        <v>603</v>
      </c>
      <c r="B35" s="58">
        <v>37043</v>
      </c>
      <c r="C35" s="59">
        <v>0.44</v>
      </c>
      <c r="D35" s="59">
        <v>0.44</v>
      </c>
      <c r="E35" s="59">
        <v>0.44</v>
      </c>
      <c r="F35" s="59">
        <v>0.44</v>
      </c>
      <c r="G35" s="59" t="s">
        <v>487</v>
      </c>
      <c r="H35" s="60">
        <v>150000</v>
      </c>
      <c r="I35" s="57" t="s">
        <v>16</v>
      </c>
      <c r="J35" s="53"/>
      <c r="K35" s="53"/>
    </row>
    <row r="36" spans="1:11" ht="14.25" customHeight="1" thickTop="1" thickBot="1" x14ac:dyDescent="0.3">
      <c r="A36" s="57" t="s">
        <v>436</v>
      </c>
      <c r="B36" s="57" t="s">
        <v>334</v>
      </c>
      <c r="C36" s="59">
        <v>1.59</v>
      </c>
      <c r="D36" s="59">
        <v>1.62</v>
      </c>
      <c r="E36" s="59">
        <v>1.5980000000000001</v>
      </c>
      <c r="F36" s="59">
        <v>1.59</v>
      </c>
      <c r="G36" s="59" t="s">
        <v>604</v>
      </c>
      <c r="H36" s="60">
        <v>4907500</v>
      </c>
      <c r="I36" s="57" t="s">
        <v>16</v>
      </c>
      <c r="J36" s="53"/>
      <c r="K36" s="53"/>
    </row>
    <row r="37" spans="1:11" ht="10.5" customHeight="1" thickTop="1" thickBot="1" x14ac:dyDescent="0.3">
      <c r="A37" s="57" t="s">
        <v>605</v>
      </c>
      <c r="B37" s="58">
        <v>37012</v>
      </c>
      <c r="C37" s="59">
        <v>-0.14000000000000001</v>
      </c>
      <c r="D37" s="59">
        <v>-0.13500000000000001</v>
      </c>
      <c r="E37" s="59">
        <v>-0.13700000000000001</v>
      </c>
      <c r="F37" s="59">
        <v>-0.14000000000000001</v>
      </c>
      <c r="G37" s="59" t="s">
        <v>602</v>
      </c>
      <c r="H37" s="60">
        <v>930000</v>
      </c>
      <c r="I37" s="57" t="s">
        <v>16</v>
      </c>
      <c r="J37" s="53"/>
      <c r="K37" s="53"/>
    </row>
    <row r="38" spans="1:11" ht="14.25" customHeight="1" thickTop="1" thickBot="1" x14ac:dyDescent="0.3">
      <c r="A38" s="57" t="s">
        <v>606</v>
      </c>
      <c r="B38" s="58">
        <v>37012</v>
      </c>
      <c r="C38" s="59">
        <v>-0.02</v>
      </c>
      <c r="D38" s="59">
        <v>-0.02</v>
      </c>
      <c r="E38" s="59">
        <v>-0.02</v>
      </c>
      <c r="F38" s="59">
        <v>-0.02</v>
      </c>
      <c r="G38" s="59" t="s">
        <v>607</v>
      </c>
      <c r="H38" s="60">
        <v>310000</v>
      </c>
      <c r="I38" s="57" t="s">
        <v>16</v>
      </c>
      <c r="J38" s="53"/>
      <c r="K38" s="53"/>
    </row>
    <row r="39" spans="1:11" ht="14.25" customHeight="1" thickTop="1" thickBot="1" x14ac:dyDescent="0.3">
      <c r="A39" s="196" t="s">
        <v>365</v>
      </c>
      <c r="B39" s="197"/>
      <c r="C39" s="197"/>
      <c r="D39" s="197"/>
      <c r="E39" s="197"/>
      <c r="F39" s="197"/>
      <c r="G39" s="197"/>
      <c r="H39" s="197"/>
      <c r="I39" s="198"/>
      <c r="J39" s="53"/>
      <c r="K39" s="53"/>
    </row>
    <row r="40" spans="1:11" ht="14.25" customHeight="1" thickTop="1" thickBot="1" x14ac:dyDescent="0.3">
      <c r="A40" s="57" t="s">
        <v>374</v>
      </c>
      <c r="B40" s="58">
        <v>37012</v>
      </c>
      <c r="C40" s="59">
        <v>0.115</v>
      </c>
      <c r="D40" s="59">
        <v>0.128</v>
      </c>
      <c r="E40" s="59">
        <v>0.121</v>
      </c>
      <c r="F40" s="59">
        <v>0.128</v>
      </c>
      <c r="G40" s="59" t="s">
        <v>608</v>
      </c>
      <c r="H40" s="60">
        <v>620000</v>
      </c>
      <c r="I40" s="57" t="s">
        <v>16</v>
      </c>
      <c r="J40" s="53"/>
      <c r="K40" s="53"/>
    </row>
    <row r="41" spans="1:11" ht="10.5" customHeight="1" thickTop="1" thickBot="1" x14ac:dyDescent="0.3">
      <c r="A41" s="57" t="s">
        <v>609</v>
      </c>
      <c r="B41" s="57" t="s">
        <v>393</v>
      </c>
      <c r="C41" s="59">
        <v>0.11799999999999999</v>
      </c>
      <c r="D41" s="59">
        <v>0.11799999999999999</v>
      </c>
      <c r="E41" s="59">
        <v>0.11799999999999999</v>
      </c>
      <c r="F41" s="59">
        <v>0.11799999999999999</v>
      </c>
      <c r="G41" s="59" t="s">
        <v>509</v>
      </c>
      <c r="H41" s="60">
        <v>765000</v>
      </c>
      <c r="I41" s="57" t="s">
        <v>16</v>
      </c>
      <c r="J41" s="53"/>
      <c r="K41" s="53"/>
    </row>
    <row r="42" spans="1:11" ht="14.25" customHeight="1" thickTop="1" thickBot="1" x14ac:dyDescent="0.3">
      <c r="A42" s="57" t="s">
        <v>610</v>
      </c>
      <c r="B42" s="57" t="s">
        <v>337</v>
      </c>
      <c r="C42" s="59">
        <v>0.12</v>
      </c>
      <c r="D42" s="59">
        <v>0.123</v>
      </c>
      <c r="E42" s="59">
        <v>0.121</v>
      </c>
      <c r="F42" s="59">
        <v>0.12</v>
      </c>
      <c r="G42" s="59" t="s">
        <v>563</v>
      </c>
      <c r="H42" s="60">
        <v>3680000</v>
      </c>
      <c r="I42" s="57" t="s">
        <v>16</v>
      </c>
      <c r="J42" s="53"/>
      <c r="K42" s="53"/>
    </row>
    <row r="43" spans="1:11" ht="14.4" thickTop="1" thickBot="1" x14ac:dyDescent="0.3">
      <c r="A43" s="57" t="s">
        <v>437</v>
      </c>
      <c r="B43" s="57" t="s">
        <v>334</v>
      </c>
      <c r="C43" s="59">
        <v>0.23499999999999999</v>
      </c>
      <c r="D43" s="59">
        <v>0.24299999999999999</v>
      </c>
      <c r="E43" s="59">
        <v>0.23799999999999999</v>
      </c>
      <c r="F43" s="59">
        <v>0.24299999999999999</v>
      </c>
      <c r="G43" s="59" t="s">
        <v>611</v>
      </c>
      <c r="H43" s="60">
        <v>2265000</v>
      </c>
      <c r="I43" s="57" t="s">
        <v>16</v>
      </c>
      <c r="J43" s="53"/>
      <c r="K43" s="53"/>
    </row>
    <row r="44" spans="1:11" ht="14.25" customHeight="1" thickTop="1" thickBot="1" x14ac:dyDescent="0.3">
      <c r="A44" s="57" t="s">
        <v>612</v>
      </c>
      <c r="B44" s="57" t="s">
        <v>613</v>
      </c>
      <c r="C44" s="59">
        <v>8.1999999999999993</v>
      </c>
      <c r="D44" s="59">
        <v>8.8000000000000007</v>
      </c>
      <c r="E44" s="59">
        <v>8.6050000000000004</v>
      </c>
      <c r="F44" s="59">
        <v>8.8000000000000007</v>
      </c>
      <c r="G44" s="59" t="s">
        <v>614</v>
      </c>
      <c r="H44" s="60">
        <v>2530000</v>
      </c>
      <c r="I44" s="57" t="s">
        <v>16</v>
      </c>
      <c r="J44" s="53"/>
      <c r="K44" s="53"/>
    </row>
    <row r="45" spans="1:11" ht="14.25" customHeight="1" thickTop="1" thickBot="1" x14ac:dyDescent="0.3">
      <c r="A45" s="57" t="s">
        <v>409</v>
      </c>
      <c r="B45" s="58">
        <v>37165</v>
      </c>
      <c r="C45" s="59">
        <v>6.1</v>
      </c>
      <c r="D45" s="59">
        <v>6.1</v>
      </c>
      <c r="E45" s="59">
        <v>6.1</v>
      </c>
      <c r="F45" s="59">
        <v>6.1</v>
      </c>
      <c r="G45" s="59" t="s">
        <v>615</v>
      </c>
      <c r="H45" s="60">
        <v>155000</v>
      </c>
      <c r="I45" s="57" t="s">
        <v>16</v>
      </c>
      <c r="J45" s="53"/>
      <c r="K45" s="53"/>
    </row>
    <row r="46" spans="1:11" ht="14.4" thickTop="1" thickBot="1" x14ac:dyDescent="0.3">
      <c r="A46" s="196" t="s">
        <v>338</v>
      </c>
      <c r="B46" s="197"/>
      <c r="C46" s="197"/>
      <c r="D46" s="197"/>
      <c r="E46" s="197"/>
      <c r="F46" s="197"/>
      <c r="G46" s="197"/>
      <c r="H46" s="197"/>
      <c r="I46" s="198"/>
      <c r="J46" s="53"/>
      <c r="K46" s="53"/>
    </row>
    <row r="47" spans="1:11" ht="14.25" customHeight="1" thickTop="1" thickBot="1" x14ac:dyDescent="0.3">
      <c r="A47" s="57" t="s">
        <v>419</v>
      </c>
      <c r="B47" s="58">
        <v>37012</v>
      </c>
      <c r="C47" s="59">
        <v>4.87</v>
      </c>
      <c r="D47" s="59">
        <v>4.9880000000000004</v>
      </c>
      <c r="E47" s="59">
        <v>4.9249999999999998</v>
      </c>
      <c r="F47" s="59">
        <v>4.87</v>
      </c>
      <c r="G47" s="59" t="s">
        <v>616</v>
      </c>
      <c r="H47" s="60">
        <v>1007500</v>
      </c>
      <c r="I47" s="57" t="s">
        <v>16</v>
      </c>
      <c r="J47" s="53"/>
      <c r="K47" s="53"/>
    </row>
    <row r="48" spans="1:11" ht="14.4" thickTop="1" thickBot="1" x14ac:dyDescent="0.3">
      <c r="A48" s="196" t="s">
        <v>383</v>
      </c>
      <c r="B48" s="197"/>
      <c r="C48" s="197"/>
      <c r="D48" s="197"/>
      <c r="E48" s="197"/>
      <c r="F48" s="197"/>
      <c r="G48" s="197"/>
      <c r="H48" s="197"/>
      <c r="I48" s="198"/>
      <c r="J48" s="53"/>
      <c r="K48" s="53"/>
    </row>
    <row r="49" spans="1:11" ht="14.25" customHeight="1" thickTop="1" thickBot="1" x14ac:dyDescent="0.3">
      <c r="A49" s="57" t="s">
        <v>617</v>
      </c>
      <c r="B49" s="58">
        <v>37012</v>
      </c>
      <c r="C49" s="59">
        <v>-0.03</v>
      </c>
      <c r="D49" s="59">
        <v>-0.03</v>
      </c>
      <c r="E49" s="59">
        <v>-0.03</v>
      </c>
      <c r="F49" s="59">
        <v>-0.03</v>
      </c>
      <c r="G49" s="59" t="s">
        <v>618</v>
      </c>
      <c r="H49" s="60">
        <v>620000</v>
      </c>
      <c r="I49" s="57" t="s">
        <v>16</v>
      </c>
      <c r="J49" s="53"/>
      <c r="K49" s="53"/>
    </row>
    <row r="50" spans="1:11" ht="14.4" thickTop="1" thickBot="1" x14ac:dyDescent="0.3">
      <c r="A50" s="57" t="s">
        <v>619</v>
      </c>
      <c r="B50" s="58">
        <v>37012</v>
      </c>
      <c r="C50" s="59">
        <v>-2.5000000000000001E-2</v>
      </c>
      <c r="D50" s="59">
        <v>-2.5000000000000001E-2</v>
      </c>
      <c r="E50" s="59">
        <v>-2.5000000000000001E-2</v>
      </c>
      <c r="F50" s="59">
        <v>-2.5000000000000001E-2</v>
      </c>
      <c r="G50" s="59" t="s">
        <v>448</v>
      </c>
      <c r="H50" s="60">
        <v>310000</v>
      </c>
      <c r="I50" s="57" t="s">
        <v>16</v>
      </c>
      <c r="J50" s="53"/>
      <c r="K50" s="53"/>
    </row>
    <row r="51" spans="1:11" ht="14.25" customHeight="1" thickTop="1" thickBot="1" x14ac:dyDescent="0.3">
      <c r="A51" s="196" t="s">
        <v>339</v>
      </c>
      <c r="B51" s="197"/>
      <c r="C51" s="197"/>
      <c r="D51" s="197"/>
      <c r="E51" s="197"/>
      <c r="F51" s="197"/>
      <c r="G51" s="197"/>
      <c r="H51" s="197"/>
      <c r="I51" s="198"/>
      <c r="J51" s="53"/>
      <c r="K51" s="53"/>
    </row>
    <row r="52" spans="1:11" ht="14.4" thickTop="1" thickBot="1" x14ac:dyDescent="0.3">
      <c r="A52" s="57" t="s">
        <v>340</v>
      </c>
      <c r="B52" s="58">
        <v>37012</v>
      </c>
      <c r="C52" s="59">
        <v>4.8949999999999996</v>
      </c>
      <c r="D52" s="59">
        <v>5.0049999999999999</v>
      </c>
      <c r="E52" s="59">
        <v>4.9539999999999997</v>
      </c>
      <c r="F52" s="59">
        <v>4.8949999999999996</v>
      </c>
      <c r="G52" s="59" t="s">
        <v>620</v>
      </c>
      <c r="H52" s="60">
        <v>11547500</v>
      </c>
      <c r="I52" s="57" t="s">
        <v>16</v>
      </c>
      <c r="J52" s="53"/>
      <c r="K52" s="53"/>
    </row>
    <row r="53" spans="1:11" ht="14.4" thickTop="1" thickBot="1" x14ac:dyDescent="0.3">
      <c r="A53" s="57" t="s">
        <v>341</v>
      </c>
      <c r="B53" s="58">
        <v>37043</v>
      </c>
      <c r="C53" s="59">
        <v>4.8949999999999996</v>
      </c>
      <c r="D53" s="59">
        <v>4.9349999999999996</v>
      </c>
      <c r="E53" s="59">
        <v>4.9210000000000003</v>
      </c>
      <c r="F53" s="59">
        <v>4.8949999999999996</v>
      </c>
      <c r="G53" s="59" t="s">
        <v>621</v>
      </c>
      <c r="H53" s="60">
        <v>525000</v>
      </c>
      <c r="I53" s="57" t="s">
        <v>16</v>
      </c>
      <c r="J53" s="53"/>
      <c r="K53" s="53"/>
    </row>
    <row r="54" spans="1:11" ht="14.4" thickTop="1" thickBot="1" x14ac:dyDescent="0.3">
      <c r="A54" s="57" t="s">
        <v>342</v>
      </c>
      <c r="B54" s="57" t="s">
        <v>337</v>
      </c>
      <c r="C54" s="59">
        <v>5.0199999999999996</v>
      </c>
      <c r="D54" s="59">
        <v>5.12</v>
      </c>
      <c r="E54" s="59">
        <v>5.0750000000000002</v>
      </c>
      <c r="F54" s="59">
        <v>5.08</v>
      </c>
      <c r="G54" s="59" t="s">
        <v>614</v>
      </c>
      <c r="H54" s="60">
        <v>11040000</v>
      </c>
      <c r="I54" s="57" t="s">
        <v>16</v>
      </c>
      <c r="J54" s="53"/>
      <c r="K54" s="53"/>
    </row>
    <row r="55" spans="1:11" ht="14.25" customHeight="1" thickTop="1" thickBot="1" x14ac:dyDescent="0.3">
      <c r="A55" s="57" t="s">
        <v>622</v>
      </c>
      <c r="B55" s="58">
        <v>36893</v>
      </c>
      <c r="C55" s="59">
        <v>5.48</v>
      </c>
      <c r="D55" s="59">
        <v>5.48</v>
      </c>
      <c r="E55" s="59">
        <v>5.48</v>
      </c>
      <c r="F55" s="59">
        <v>5.48</v>
      </c>
      <c r="G55" s="59" t="s">
        <v>623</v>
      </c>
      <c r="H55" s="60">
        <v>155000</v>
      </c>
      <c r="I55" s="57" t="s">
        <v>16</v>
      </c>
      <c r="J55" s="53"/>
      <c r="K55" s="53"/>
    </row>
    <row r="56" spans="1:11" ht="14.4" thickTop="1" thickBot="1" x14ac:dyDescent="0.3">
      <c r="A56" s="57" t="s">
        <v>624</v>
      </c>
      <c r="B56" s="58">
        <v>36924</v>
      </c>
      <c r="C56" s="59">
        <v>5.33</v>
      </c>
      <c r="D56" s="59">
        <v>5.33</v>
      </c>
      <c r="E56" s="59">
        <v>5.33</v>
      </c>
      <c r="F56" s="59">
        <v>5.33</v>
      </c>
      <c r="G56" s="59" t="s">
        <v>623</v>
      </c>
      <c r="H56" s="60">
        <v>140000</v>
      </c>
      <c r="I56" s="57" t="s">
        <v>16</v>
      </c>
      <c r="J56" s="53"/>
      <c r="K56" s="53"/>
    </row>
    <row r="57" spans="1:11" ht="14.4" thickTop="1" thickBot="1" x14ac:dyDescent="0.3">
      <c r="A57" s="57" t="s">
        <v>343</v>
      </c>
      <c r="B57" s="57" t="s">
        <v>334</v>
      </c>
      <c r="C57" s="59">
        <v>5.33</v>
      </c>
      <c r="D57" s="59">
        <v>5.3550000000000004</v>
      </c>
      <c r="E57" s="59">
        <v>5.3440000000000003</v>
      </c>
      <c r="F57" s="59">
        <v>5.3550000000000004</v>
      </c>
      <c r="G57" s="59" t="s">
        <v>625</v>
      </c>
      <c r="H57" s="60">
        <v>3397500</v>
      </c>
      <c r="I57" s="57" t="s">
        <v>16</v>
      </c>
    </row>
    <row r="58" spans="1:11" ht="14.4" thickTop="1" thickBot="1" x14ac:dyDescent="0.3">
      <c r="A58" s="57" t="s">
        <v>344</v>
      </c>
      <c r="B58" s="57" t="s">
        <v>345</v>
      </c>
      <c r="C58" s="59">
        <v>4.8049999999999997</v>
      </c>
      <c r="D58" s="59">
        <v>4.8879999999999999</v>
      </c>
      <c r="E58" s="59">
        <v>4.8490000000000002</v>
      </c>
      <c r="F58" s="59">
        <v>4.83</v>
      </c>
      <c r="G58" s="59" t="s">
        <v>626</v>
      </c>
      <c r="H58" s="60">
        <v>10950000</v>
      </c>
      <c r="I58" s="57" t="s">
        <v>16</v>
      </c>
    </row>
    <row r="59" spans="1:11" ht="14.25" customHeight="1" thickTop="1" thickBot="1" x14ac:dyDescent="0.3">
      <c r="A59" s="57" t="s">
        <v>627</v>
      </c>
      <c r="B59" s="57" t="s">
        <v>628</v>
      </c>
      <c r="C59" s="59">
        <v>4.3499999999999996</v>
      </c>
      <c r="D59" s="59">
        <v>4.4050000000000002</v>
      </c>
      <c r="E59" s="59">
        <v>4.3869999999999996</v>
      </c>
      <c r="F59" s="59">
        <v>4.3499999999999996</v>
      </c>
      <c r="G59" s="59" t="s">
        <v>457</v>
      </c>
      <c r="H59" s="60">
        <v>2737500</v>
      </c>
      <c r="I59" s="57" t="s">
        <v>16</v>
      </c>
    </row>
    <row r="60" spans="1:11" ht="14.4" thickTop="1" thickBot="1" x14ac:dyDescent="0.3">
      <c r="A60" s="57"/>
      <c r="B60" s="57"/>
      <c r="C60" s="59"/>
      <c r="D60" s="59"/>
      <c r="E60" s="59"/>
      <c r="F60" s="59"/>
      <c r="G60" s="59"/>
      <c r="H60" s="60"/>
      <c r="I60" s="57"/>
    </row>
    <row r="61" spans="1:11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</row>
    <row r="62" spans="1:11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</row>
    <row r="63" spans="1:11" ht="14.4" thickTop="1" thickBot="1" x14ac:dyDescent="0.3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</row>
    <row r="64" spans="1:11" ht="14.4" thickTop="1" thickBot="1" x14ac:dyDescent="0.3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</row>
    <row r="65" spans="1:11" ht="13.8" thickTop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I9:I10"/>
    <mergeCell ref="F9:F10"/>
    <mergeCell ref="A11:I11"/>
    <mergeCell ref="G9:G10"/>
    <mergeCell ref="A9:A10"/>
    <mergeCell ref="B9:B10"/>
    <mergeCell ref="D9:D10"/>
    <mergeCell ref="C9:C10"/>
    <mergeCell ref="H9:H10"/>
    <mergeCell ref="A13:I13"/>
    <mergeCell ref="A39:I39"/>
    <mergeCell ref="A46:I46"/>
    <mergeCell ref="A48:I48"/>
    <mergeCell ref="A15:I15"/>
    <mergeCell ref="A51:I5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274</v>
      </c>
    </row>
    <row r="3" spans="1:20" x14ac:dyDescent="0.25">
      <c r="A3" s="99">
        <f>'E-Mail'!$B$1</f>
        <v>37007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6</v>
      </c>
      <c r="C6" s="21">
        <f>SUMIF($S$15:$S$4990,A6,$R$15:$R$4990)</f>
        <v>3725000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 xml:space="preserve"> </v>
      </c>
      <c r="H9" s="111" t="s">
        <v>275</v>
      </c>
      <c r="I9" s="111" t="s">
        <v>276</v>
      </c>
    </row>
    <row r="10" spans="1:20" ht="10.5" customHeight="1" thickTop="1" x14ac:dyDescent="0.25">
      <c r="A10" s="66" t="s">
        <v>292</v>
      </c>
    </row>
    <row r="11" spans="1:20" ht="10.5" customHeight="1" x14ac:dyDescent="0.25">
      <c r="A11" s="67" t="s">
        <v>296</v>
      </c>
    </row>
    <row r="12" spans="1:20" x14ac:dyDescent="0.25">
      <c r="A12" s="67" t="s">
        <v>25</v>
      </c>
    </row>
    <row r="13" spans="1:20" x14ac:dyDescent="0.25">
      <c r="A13" s="67" t="s">
        <v>629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 t="s">
        <v>438</v>
      </c>
      <c r="B16" s="71">
        <v>153580361</v>
      </c>
      <c r="C16" s="70"/>
      <c r="D16" s="70" t="s">
        <v>43</v>
      </c>
      <c r="E16" s="70" t="s">
        <v>331</v>
      </c>
      <c r="F16" s="70" t="s">
        <v>630</v>
      </c>
      <c r="G16" s="70" t="s">
        <v>308</v>
      </c>
      <c r="H16" s="69" t="s">
        <v>442</v>
      </c>
      <c r="I16" s="69" t="s">
        <v>442</v>
      </c>
      <c r="J16" s="70"/>
      <c r="K16" s="72"/>
      <c r="L16" s="70"/>
      <c r="M16" s="70" t="s">
        <v>631</v>
      </c>
      <c r="N16" s="72">
        <v>0</v>
      </c>
      <c r="O16" s="70" t="s">
        <v>366</v>
      </c>
      <c r="P16" s="74">
        <v>7500</v>
      </c>
      <c r="Q16" s="70" t="s">
        <v>367</v>
      </c>
      <c r="R16" s="74">
        <v>7500</v>
      </c>
      <c r="S16" s="70" t="s">
        <v>16</v>
      </c>
      <c r="T16" s="70" t="s">
        <v>632</v>
      </c>
    </row>
    <row r="17" spans="1:20" ht="31.8" thickTop="1" thickBot="1" x14ac:dyDescent="0.3">
      <c r="A17" s="69" t="s">
        <v>438</v>
      </c>
      <c r="B17" s="71">
        <v>110358497</v>
      </c>
      <c r="C17" s="70"/>
      <c r="D17" s="70" t="s">
        <v>43</v>
      </c>
      <c r="E17" s="70" t="s">
        <v>331</v>
      </c>
      <c r="F17" s="70" t="s">
        <v>630</v>
      </c>
      <c r="G17" s="70" t="s">
        <v>308</v>
      </c>
      <c r="H17" s="69" t="s">
        <v>442</v>
      </c>
      <c r="I17" s="69" t="s">
        <v>442</v>
      </c>
      <c r="J17" s="70"/>
      <c r="K17" s="72"/>
      <c r="L17" s="70"/>
      <c r="M17" s="70" t="s">
        <v>631</v>
      </c>
      <c r="N17" s="72">
        <v>0</v>
      </c>
      <c r="O17" s="70" t="s">
        <v>366</v>
      </c>
      <c r="P17" s="74">
        <v>2500</v>
      </c>
      <c r="Q17" s="70" t="s">
        <v>367</v>
      </c>
      <c r="R17" s="74">
        <v>2500</v>
      </c>
      <c r="S17" s="70" t="s">
        <v>16</v>
      </c>
      <c r="T17" s="70" t="s">
        <v>632</v>
      </c>
    </row>
    <row r="18" spans="1:20" ht="31.8" thickTop="1" thickBot="1" x14ac:dyDescent="0.3">
      <c r="A18" s="69" t="s">
        <v>438</v>
      </c>
      <c r="B18" s="71">
        <v>207729940</v>
      </c>
      <c r="C18" s="70"/>
      <c r="D18" s="70" t="s">
        <v>43</v>
      </c>
      <c r="E18" s="70" t="s">
        <v>331</v>
      </c>
      <c r="F18" s="70" t="s">
        <v>630</v>
      </c>
      <c r="G18" s="70" t="s">
        <v>308</v>
      </c>
      <c r="H18" s="69" t="s">
        <v>442</v>
      </c>
      <c r="I18" s="69" t="s">
        <v>442</v>
      </c>
      <c r="J18" s="70"/>
      <c r="K18" s="72"/>
      <c r="L18" s="70"/>
      <c r="M18" s="70" t="s">
        <v>631</v>
      </c>
      <c r="N18" s="72">
        <v>0</v>
      </c>
      <c r="O18" s="70" t="s">
        <v>366</v>
      </c>
      <c r="P18" s="74">
        <v>2500</v>
      </c>
      <c r="Q18" s="70" t="s">
        <v>367</v>
      </c>
      <c r="R18" s="74">
        <v>2500</v>
      </c>
      <c r="S18" s="70" t="s">
        <v>16</v>
      </c>
      <c r="T18" s="70" t="s">
        <v>632</v>
      </c>
    </row>
    <row r="19" spans="1:20" ht="21.6" thickTop="1" thickBot="1" x14ac:dyDescent="0.3">
      <c r="A19" s="69" t="s">
        <v>438</v>
      </c>
      <c r="B19" s="71">
        <v>166645635</v>
      </c>
      <c r="C19" s="70"/>
      <c r="D19" s="70" t="s">
        <v>370</v>
      </c>
      <c r="E19" s="70" t="s">
        <v>336</v>
      </c>
      <c r="F19" s="70" t="s">
        <v>633</v>
      </c>
      <c r="G19" s="70" t="s">
        <v>334</v>
      </c>
      <c r="H19" s="69" t="s">
        <v>634</v>
      </c>
      <c r="I19" s="69" t="s">
        <v>635</v>
      </c>
      <c r="J19" s="70"/>
      <c r="K19" s="72"/>
      <c r="L19" s="70"/>
      <c r="M19" s="70" t="s">
        <v>636</v>
      </c>
      <c r="N19" s="72">
        <v>1.59</v>
      </c>
      <c r="O19" s="70" t="s">
        <v>366</v>
      </c>
      <c r="P19" s="74">
        <v>10000</v>
      </c>
      <c r="Q19" s="70" t="s">
        <v>367</v>
      </c>
      <c r="R19" s="74">
        <v>1510000</v>
      </c>
      <c r="S19" s="70" t="s">
        <v>16</v>
      </c>
      <c r="T19" s="70" t="s">
        <v>637</v>
      </c>
    </row>
    <row r="20" spans="1:20" ht="21.6" thickTop="1" thickBot="1" x14ac:dyDescent="0.3">
      <c r="A20" s="69" t="s">
        <v>438</v>
      </c>
      <c r="B20" s="71">
        <v>450675317</v>
      </c>
      <c r="C20" s="70"/>
      <c r="D20" s="70" t="s">
        <v>370</v>
      </c>
      <c r="E20" s="70" t="s">
        <v>336</v>
      </c>
      <c r="F20" s="70" t="s">
        <v>633</v>
      </c>
      <c r="G20" s="70" t="s">
        <v>334</v>
      </c>
      <c r="H20" s="69" t="s">
        <v>634</v>
      </c>
      <c r="I20" s="69" t="s">
        <v>635</v>
      </c>
      <c r="J20" s="70"/>
      <c r="K20" s="72"/>
      <c r="L20" s="70"/>
      <c r="M20" s="70" t="s">
        <v>387</v>
      </c>
      <c r="N20" s="72">
        <v>1.59</v>
      </c>
      <c r="O20" s="70" t="s">
        <v>366</v>
      </c>
      <c r="P20" s="74">
        <v>2500</v>
      </c>
      <c r="Q20" s="70" t="s">
        <v>367</v>
      </c>
      <c r="R20" s="74">
        <v>377500</v>
      </c>
      <c r="S20" s="70" t="s">
        <v>16</v>
      </c>
      <c r="T20" s="70" t="s">
        <v>637</v>
      </c>
    </row>
    <row r="21" spans="1:20" ht="14.4" thickTop="1" thickBot="1" x14ac:dyDescent="0.3">
      <c r="A21" s="69" t="s">
        <v>438</v>
      </c>
      <c r="B21" s="71">
        <v>100245237</v>
      </c>
      <c r="C21" s="70"/>
      <c r="D21" s="70" t="s">
        <v>370</v>
      </c>
      <c r="E21" s="70" t="s">
        <v>339</v>
      </c>
      <c r="F21" s="70" t="s">
        <v>384</v>
      </c>
      <c r="G21" s="70" t="s">
        <v>345</v>
      </c>
      <c r="H21" s="69" t="s">
        <v>638</v>
      </c>
      <c r="I21" s="69" t="s">
        <v>639</v>
      </c>
      <c r="J21" s="70"/>
      <c r="K21" s="72"/>
      <c r="L21" s="70"/>
      <c r="M21" s="70" t="s">
        <v>631</v>
      </c>
      <c r="N21" s="72">
        <v>4.83</v>
      </c>
      <c r="O21" s="70" t="s">
        <v>366</v>
      </c>
      <c r="P21" s="74">
        <v>5000</v>
      </c>
      <c r="Q21" s="70" t="s">
        <v>367</v>
      </c>
      <c r="R21" s="74">
        <v>1825000</v>
      </c>
      <c r="S21" s="70" t="s">
        <v>16</v>
      </c>
      <c r="T21" s="70" t="s">
        <v>385</v>
      </c>
    </row>
    <row r="22" spans="1:20" ht="12.75" customHeight="1" thickTop="1" thickBot="1" x14ac:dyDescent="0.3">
      <c r="A22" s="203" t="s">
        <v>640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5"/>
    </row>
    <row r="23" spans="1:20" ht="10.5" customHeight="1" thickTop="1" thickBot="1" x14ac:dyDescent="0.3">
      <c r="A23" s="203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5"/>
    </row>
    <row r="24" spans="1:20" ht="13.8" thickTop="1" x14ac:dyDescent="0.25"/>
    <row r="26" spans="1:20" ht="12.75" customHeight="1" x14ac:dyDescent="0.25"/>
    <row r="27" spans="1:20" ht="10.5" customHeight="1" x14ac:dyDescent="0.25"/>
  </sheetData>
  <mergeCells count="2">
    <mergeCell ref="A23:T23"/>
    <mergeCell ref="A22:T22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153580361&amp;dt=Apr-26-01"/>
    <hyperlink ref="B17" r:id="rId2" display="https://www.intcx.com/ReportServlet/any.class?operation=confirm&amp;dealID=110358497&amp;dt=Apr-26-01"/>
    <hyperlink ref="B18" r:id="rId3" display="https://www.intcx.com/ReportServlet/any.class?operation=confirm&amp;dealID=207729940&amp;dt=Apr-26-01"/>
    <hyperlink ref="B19" r:id="rId4" display="https://www.intcx.com/ReportServlet/any.class?operation=confirm&amp;dealID=166645635&amp;dt=Apr-26-01"/>
    <hyperlink ref="B20" r:id="rId5" display="https://www.intcx.com/ReportServlet/any.class?operation=confirm&amp;dealID=450675317&amp;dt=Apr-26-01"/>
    <hyperlink ref="B21" r:id="rId6" display="https://www.intcx.com/ReportServlet/any.class?operation=confirm&amp;dealID=100245237&amp;dt=Apr-26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274</v>
      </c>
    </row>
    <row r="3" spans="1:26" x14ac:dyDescent="0.25">
      <c r="A3" s="99">
        <f>'E-Mail'!$B$1</f>
        <v>37007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COUNTIF($S$15:$S$4966,A6)</f>
        <v>35</v>
      </c>
      <c r="C6" s="21">
        <f>SUMIF($S$15:$S$4967,A6,$R$15:$R$4967)</f>
        <v>220000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3" t="str">
        <f>IF(A16=0,"No Activity"," ")</f>
        <v xml:space="preserve"> </v>
      </c>
      <c r="H9" s="111" t="s">
        <v>275</v>
      </c>
      <c r="I9" s="111" t="s">
        <v>276</v>
      </c>
    </row>
    <row r="10" spans="1:26" ht="12.75" customHeight="1" thickTop="1" x14ac:dyDescent="0.25">
      <c r="A10" s="66" t="s">
        <v>286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296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629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438</v>
      </c>
      <c r="B16" s="71">
        <v>407920486</v>
      </c>
      <c r="C16" s="70"/>
      <c r="D16" s="70" t="s">
        <v>43</v>
      </c>
      <c r="E16" s="70" t="s">
        <v>10</v>
      </c>
      <c r="F16" s="70" t="s">
        <v>51</v>
      </c>
      <c r="G16" s="70" t="s">
        <v>299</v>
      </c>
      <c r="H16" s="69" t="s">
        <v>395</v>
      </c>
      <c r="I16" s="69" t="s">
        <v>396</v>
      </c>
      <c r="J16" s="70"/>
      <c r="K16" s="72"/>
      <c r="L16" s="70"/>
      <c r="M16" s="70" t="s">
        <v>347</v>
      </c>
      <c r="N16" s="72">
        <v>69</v>
      </c>
      <c r="O16" s="70" t="s">
        <v>49</v>
      </c>
      <c r="P16" s="72">
        <v>50</v>
      </c>
      <c r="Q16" s="70" t="s">
        <v>50</v>
      </c>
      <c r="R16" s="74">
        <v>4000</v>
      </c>
      <c r="S16" s="70" t="s">
        <v>13</v>
      </c>
      <c r="T16" s="70" t="s">
        <v>348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438</v>
      </c>
      <c r="B17" s="71">
        <v>503156223</v>
      </c>
      <c r="C17" s="70"/>
      <c r="D17" s="70" t="s">
        <v>43</v>
      </c>
      <c r="E17" s="70" t="s">
        <v>10</v>
      </c>
      <c r="F17" s="70" t="s">
        <v>346</v>
      </c>
      <c r="G17" s="70" t="s">
        <v>12</v>
      </c>
      <c r="H17" s="69" t="s">
        <v>442</v>
      </c>
      <c r="I17" s="69" t="s">
        <v>442</v>
      </c>
      <c r="J17" s="70"/>
      <c r="K17" s="72"/>
      <c r="L17" s="70"/>
      <c r="M17" s="70" t="s">
        <v>636</v>
      </c>
      <c r="N17" s="72">
        <v>52.75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386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438</v>
      </c>
      <c r="B18" s="71">
        <v>100068026</v>
      </c>
      <c r="C18" s="70"/>
      <c r="D18" s="70" t="s">
        <v>370</v>
      </c>
      <c r="E18" s="70" t="s">
        <v>10</v>
      </c>
      <c r="F18" s="70" t="s">
        <v>51</v>
      </c>
      <c r="G18" s="70" t="s">
        <v>299</v>
      </c>
      <c r="H18" s="69" t="s">
        <v>395</v>
      </c>
      <c r="I18" s="69" t="s">
        <v>396</v>
      </c>
      <c r="J18" s="70"/>
      <c r="K18" s="72"/>
      <c r="L18" s="70"/>
      <c r="M18" s="70" t="s">
        <v>375</v>
      </c>
      <c r="N18" s="72">
        <v>69</v>
      </c>
      <c r="O18" s="70" t="s">
        <v>49</v>
      </c>
      <c r="P18" s="72">
        <v>50</v>
      </c>
      <c r="Q18" s="70" t="s">
        <v>50</v>
      </c>
      <c r="R18" s="74">
        <v>4000</v>
      </c>
      <c r="S18" s="70" t="s">
        <v>13</v>
      </c>
      <c r="T18" s="70" t="s">
        <v>348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438</v>
      </c>
      <c r="B19" s="71">
        <v>394457756</v>
      </c>
      <c r="C19" s="70"/>
      <c r="D19" s="70" t="s">
        <v>43</v>
      </c>
      <c r="E19" s="70" t="s">
        <v>10</v>
      </c>
      <c r="F19" s="70" t="s">
        <v>51</v>
      </c>
      <c r="G19" s="70" t="s">
        <v>12</v>
      </c>
      <c r="H19" s="69" t="s">
        <v>442</v>
      </c>
      <c r="I19" s="69" t="s">
        <v>442</v>
      </c>
      <c r="J19" s="70"/>
      <c r="K19" s="72"/>
      <c r="L19" s="70"/>
      <c r="M19" s="70" t="s">
        <v>375</v>
      </c>
      <c r="N19" s="72">
        <v>42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348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438</v>
      </c>
      <c r="B20" s="71">
        <v>395902715</v>
      </c>
      <c r="C20" s="70"/>
      <c r="D20" s="70" t="s">
        <v>43</v>
      </c>
      <c r="E20" s="70" t="s">
        <v>10</v>
      </c>
      <c r="F20" s="70" t="s">
        <v>51</v>
      </c>
      <c r="G20" s="70" t="s">
        <v>12</v>
      </c>
      <c r="H20" s="69" t="s">
        <v>442</v>
      </c>
      <c r="I20" s="69" t="s">
        <v>442</v>
      </c>
      <c r="J20" s="70"/>
      <c r="K20" s="72"/>
      <c r="L20" s="70"/>
      <c r="M20" s="70" t="s">
        <v>375</v>
      </c>
      <c r="N20" s="72">
        <v>42</v>
      </c>
      <c r="O20" s="70" t="s">
        <v>49</v>
      </c>
      <c r="P20" s="72">
        <v>100</v>
      </c>
      <c r="Q20" s="70" t="s">
        <v>50</v>
      </c>
      <c r="R20" s="74">
        <v>1600</v>
      </c>
      <c r="S20" s="70" t="s">
        <v>13</v>
      </c>
      <c r="T20" s="70" t="s">
        <v>348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438</v>
      </c>
      <c r="B21" s="71">
        <v>106882439</v>
      </c>
      <c r="C21" s="70"/>
      <c r="D21" s="70" t="s">
        <v>43</v>
      </c>
      <c r="E21" s="70" t="s">
        <v>10</v>
      </c>
      <c r="F21" s="70" t="s">
        <v>51</v>
      </c>
      <c r="G21" s="70" t="s">
        <v>12</v>
      </c>
      <c r="H21" s="69" t="s">
        <v>442</v>
      </c>
      <c r="I21" s="69" t="s">
        <v>442</v>
      </c>
      <c r="J21" s="70"/>
      <c r="K21" s="72"/>
      <c r="L21" s="70"/>
      <c r="M21" s="70" t="s">
        <v>641</v>
      </c>
      <c r="N21" s="72">
        <v>42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348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438</v>
      </c>
      <c r="B22" s="71">
        <v>179311105</v>
      </c>
      <c r="C22" s="70"/>
      <c r="D22" s="70" t="s">
        <v>43</v>
      </c>
      <c r="E22" s="70" t="s">
        <v>10</v>
      </c>
      <c r="F22" s="70" t="s">
        <v>346</v>
      </c>
      <c r="G22" s="70" t="s">
        <v>12</v>
      </c>
      <c r="H22" s="69" t="s">
        <v>442</v>
      </c>
      <c r="I22" s="69" t="s">
        <v>442</v>
      </c>
      <c r="J22" s="70"/>
      <c r="K22" s="72"/>
      <c r="L22" s="70"/>
      <c r="M22" s="70" t="s">
        <v>347</v>
      </c>
      <c r="N22" s="72">
        <v>55.5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386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69" t="s">
        <v>438</v>
      </c>
      <c r="B23" s="71">
        <v>796473816</v>
      </c>
      <c r="C23" s="70"/>
      <c r="D23" s="70" t="s">
        <v>43</v>
      </c>
      <c r="E23" s="70" t="s">
        <v>10</v>
      </c>
      <c r="F23" s="70" t="s">
        <v>51</v>
      </c>
      <c r="G23" s="70" t="s">
        <v>12</v>
      </c>
      <c r="H23" s="69" t="s">
        <v>442</v>
      </c>
      <c r="I23" s="69" t="s">
        <v>442</v>
      </c>
      <c r="J23" s="70"/>
      <c r="K23" s="72"/>
      <c r="L23" s="70"/>
      <c r="M23" s="70" t="s">
        <v>347</v>
      </c>
      <c r="N23" s="72">
        <v>44.5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348</v>
      </c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 t="s">
        <v>438</v>
      </c>
      <c r="B24" s="71">
        <v>137744656</v>
      </c>
      <c r="C24" s="70"/>
      <c r="D24" s="70" t="s">
        <v>43</v>
      </c>
      <c r="E24" s="70" t="s">
        <v>10</v>
      </c>
      <c r="F24" s="70" t="s">
        <v>51</v>
      </c>
      <c r="G24" s="70" t="s">
        <v>12</v>
      </c>
      <c r="H24" s="69" t="s">
        <v>442</v>
      </c>
      <c r="I24" s="69" t="s">
        <v>442</v>
      </c>
      <c r="J24" s="70"/>
      <c r="K24" s="72"/>
      <c r="L24" s="70"/>
      <c r="M24" s="70" t="s">
        <v>387</v>
      </c>
      <c r="N24" s="72">
        <v>42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348</v>
      </c>
      <c r="U24" s="53"/>
      <c r="V24" s="53"/>
      <c r="W24" s="53"/>
      <c r="X24" s="53"/>
      <c r="Y24" s="53"/>
      <c r="Z24" s="53"/>
    </row>
    <row r="25" spans="1:26" ht="14.4" thickTop="1" thickBot="1" x14ac:dyDescent="0.3">
      <c r="A25" s="69" t="s">
        <v>438</v>
      </c>
      <c r="B25" s="71">
        <v>365489970</v>
      </c>
      <c r="C25" s="70"/>
      <c r="D25" s="70" t="s">
        <v>43</v>
      </c>
      <c r="E25" s="70" t="s">
        <v>10</v>
      </c>
      <c r="F25" s="70" t="s">
        <v>642</v>
      </c>
      <c r="G25" s="70" t="s">
        <v>12</v>
      </c>
      <c r="H25" s="69" t="s">
        <v>442</v>
      </c>
      <c r="I25" s="69" t="s">
        <v>442</v>
      </c>
      <c r="J25" s="70"/>
      <c r="K25" s="72"/>
      <c r="L25" s="70"/>
      <c r="M25" s="70" t="s">
        <v>375</v>
      </c>
      <c r="N25" s="72">
        <v>46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348</v>
      </c>
      <c r="U25" s="53"/>
      <c r="V25" s="53"/>
      <c r="W25" s="53"/>
      <c r="X25" s="53"/>
      <c r="Y25" s="53"/>
      <c r="Z25" s="53"/>
    </row>
    <row r="26" spans="1:26" ht="14.4" thickTop="1" thickBot="1" x14ac:dyDescent="0.3">
      <c r="A26" s="69" t="s">
        <v>438</v>
      </c>
      <c r="B26" s="71">
        <v>905932870</v>
      </c>
      <c r="C26" s="70"/>
      <c r="D26" s="70" t="s">
        <v>43</v>
      </c>
      <c r="E26" s="70" t="s">
        <v>10</v>
      </c>
      <c r="F26" s="70" t="s">
        <v>642</v>
      </c>
      <c r="G26" s="70" t="s">
        <v>12</v>
      </c>
      <c r="H26" s="69" t="s">
        <v>442</v>
      </c>
      <c r="I26" s="69" t="s">
        <v>442</v>
      </c>
      <c r="J26" s="70"/>
      <c r="K26" s="72"/>
      <c r="L26" s="70"/>
      <c r="M26" s="70" t="s">
        <v>375</v>
      </c>
      <c r="N26" s="72">
        <v>46.5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348</v>
      </c>
      <c r="U26" s="53"/>
      <c r="V26" s="53"/>
      <c r="W26" s="53"/>
      <c r="X26" s="53"/>
      <c r="Y26" s="53"/>
      <c r="Z26" s="53"/>
    </row>
    <row r="27" spans="1:26" ht="14.4" thickTop="1" thickBot="1" x14ac:dyDescent="0.3">
      <c r="A27" s="69" t="s">
        <v>438</v>
      </c>
      <c r="B27" s="71">
        <v>557209671</v>
      </c>
      <c r="C27" s="70"/>
      <c r="D27" s="70" t="s">
        <v>43</v>
      </c>
      <c r="E27" s="70" t="s">
        <v>10</v>
      </c>
      <c r="F27" s="70" t="s">
        <v>642</v>
      </c>
      <c r="G27" s="70" t="s">
        <v>12</v>
      </c>
      <c r="H27" s="69" t="s">
        <v>442</v>
      </c>
      <c r="I27" s="69" t="s">
        <v>442</v>
      </c>
      <c r="J27" s="70"/>
      <c r="K27" s="72"/>
      <c r="L27" s="70"/>
      <c r="M27" s="70" t="s">
        <v>347</v>
      </c>
      <c r="N27" s="72">
        <v>47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348</v>
      </c>
      <c r="U27" s="53"/>
      <c r="V27" s="53"/>
      <c r="W27" s="53"/>
      <c r="X27" s="53"/>
      <c r="Y27" s="53"/>
      <c r="Z27" s="53"/>
    </row>
    <row r="28" spans="1:26" ht="14.4" thickTop="1" thickBot="1" x14ac:dyDescent="0.3">
      <c r="A28" s="69" t="s">
        <v>438</v>
      </c>
      <c r="B28" s="71">
        <v>569488910</v>
      </c>
      <c r="C28" s="70"/>
      <c r="D28" s="70" t="s">
        <v>43</v>
      </c>
      <c r="E28" s="70" t="s">
        <v>10</v>
      </c>
      <c r="F28" s="70" t="s">
        <v>642</v>
      </c>
      <c r="G28" s="70" t="s">
        <v>12</v>
      </c>
      <c r="H28" s="69" t="s">
        <v>442</v>
      </c>
      <c r="I28" s="69" t="s">
        <v>442</v>
      </c>
      <c r="J28" s="70"/>
      <c r="K28" s="72"/>
      <c r="L28" s="70"/>
      <c r="M28" s="70" t="s">
        <v>643</v>
      </c>
      <c r="N28" s="72">
        <v>48</v>
      </c>
      <c r="O28" s="70" t="s">
        <v>49</v>
      </c>
      <c r="P28" s="72">
        <v>50</v>
      </c>
      <c r="Q28" s="70" t="s">
        <v>50</v>
      </c>
      <c r="R28" s="72">
        <v>800</v>
      </c>
      <c r="S28" s="70" t="s">
        <v>13</v>
      </c>
      <c r="T28" s="70" t="s">
        <v>348</v>
      </c>
      <c r="U28" s="53"/>
      <c r="V28" s="53"/>
      <c r="W28" s="53"/>
      <c r="X28" s="53"/>
      <c r="Y28" s="53"/>
      <c r="Z28" s="53"/>
    </row>
    <row r="29" spans="1:26" ht="14.4" thickTop="1" thickBot="1" x14ac:dyDescent="0.3">
      <c r="A29" s="69" t="s">
        <v>438</v>
      </c>
      <c r="B29" s="71">
        <v>780056639</v>
      </c>
      <c r="C29" s="70"/>
      <c r="D29" s="70" t="s">
        <v>43</v>
      </c>
      <c r="E29" s="70" t="s">
        <v>10</v>
      </c>
      <c r="F29" s="70" t="s">
        <v>642</v>
      </c>
      <c r="G29" s="70" t="s">
        <v>12</v>
      </c>
      <c r="H29" s="69" t="s">
        <v>442</v>
      </c>
      <c r="I29" s="69" t="s">
        <v>442</v>
      </c>
      <c r="J29" s="70"/>
      <c r="K29" s="72"/>
      <c r="L29" s="70"/>
      <c r="M29" s="70" t="s">
        <v>347</v>
      </c>
      <c r="N29" s="72">
        <v>49</v>
      </c>
      <c r="O29" s="70" t="s">
        <v>49</v>
      </c>
      <c r="P29" s="72">
        <v>50</v>
      </c>
      <c r="Q29" s="70" t="s">
        <v>50</v>
      </c>
      <c r="R29" s="72">
        <v>800</v>
      </c>
      <c r="S29" s="70" t="s">
        <v>13</v>
      </c>
      <c r="T29" s="70" t="s">
        <v>348</v>
      </c>
      <c r="U29" s="53"/>
      <c r="V29" s="53"/>
      <c r="W29" s="53"/>
      <c r="X29" s="53"/>
      <c r="Y29" s="53"/>
      <c r="Z29" s="53"/>
    </row>
    <row r="30" spans="1:26" ht="14.4" thickTop="1" thickBot="1" x14ac:dyDescent="0.3">
      <c r="A30" s="69" t="s">
        <v>438</v>
      </c>
      <c r="B30" s="71">
        <v>189809685</v>
      </c>
      <c r="C30" s="70"/>
      <c r="D30" s="70" t="s">
        <v>43</v>
      </c>
      <c r="E30" s="70" t="s">
        <v>10</v>
      </c>
      <c r="F30" s="70" t="s">
        <v>642</v>
      </c>
      <c r="G30" s="70" t="s">
        <v>12</v>
      </c>
      <c r="H30" s="69" t="s">
        <v>442</v>
      </c>
      <c r="I30" s="69" t="s">
        <v>442</v>
      </c>
      <c r="J30" s="70"/>
      <c r="K30" s="72"/>
      <c r="L30" s="70"/>
      <c r="M30" s="70" t="s">
        <v>643</v>
      </c>
      <c r="N30" s="72">
        <v>49</v>
      </c>
      <c r="O30" s="70" t="s">
        <v>49</v>
      </c>
      <c r="P30" s="72">
        <v>50</v>
      </c>
      <c r="Q30" s="70" t="s">
        <v>50</v>
      </c>
      <c r="R30" s="72">
        <v>800</v>
      </c>
      <c r="S30" s="70" t="s">
        <v>13</v>
      </c>
      <c r="T30" s="70" t="s">
        <v>348</v>
      </c>
      <c r="U30" s="53"/>
      <c r="V30" s="53"/>
      <c r="W30" s="53"/>
      <c r="X30" s="53"/>
      <c r="Y30" s="53"/>
      <c r="Z30" s="53"/>
    </row>
    <row r="31" spans="1:26" ht="14.4" thickTop="1" thickBot="1" x14ac:dyDescent="0.3">
      <c r="A31" s="69" t="s">
        <v>438</v>
      </c>
      <c r="B31" s="71">
        <v>967678239</v>
      </c>
      <c r="C31" s="70"/>
      <c r="D31" s="70" t="s">
        <v>370</v>
      </c>
      <c r="E31" s="70" t="s">
        <v>10</v>
      </c>
      <c r="F31" s="70" t="s">
        <v>51</v>
      </c>
      <c r="G31" s="73">
        <v>37043</v>
      </c>
      <c r="H31" s="69" t="s">
        <v>439</v>
      </c>
      <c r="I31" s="69" t="s">
        <v>440</v>
      </c>
      <c r="J31" s="70"/>
      <c r="K31" s="72"/>
      <c r="L31" s="70"/>
      <c r="M31" s="70" t="s">
        <v>375</v>
      </c>
      <c r="N31" s="72">
        <v>78</v>
      </c>
      <c r="O31" s="70" t="s">
        <v>49</v>
      </c>
      <c r="P31" s="72">
        <v>50</v>
      </c>
      <c r="Q31" s="70" t="s">
        <v>50</v>
      </c>
      <c r="R31" s="74">
        <v>16800</v>
      </c>
      <c r="S31" s="70" t="s">
        <v>13</v>
      </c>
      <c r="T31" s="70" t="s">
        <v>420</v>
      </c>
      <c r="U31" s="53"/>
      <c r="V31" s="53"/>
      <c r="W31" s="53"/>
      <c r="X31" s="53"/>
      <c r="Y31" s="53"/>
      <c r="Z31" s="53"/>
    </row>
    <row r="32" spans="1:26" ht="14.4" thickTop="1" thickBot="1" x14ac:dyDescent="0.3">
      <c r="A32" s="69" t="s">
        <v>438</v>
      </c>
      <c r="B32" s="71">
        <v>138274015</v>
      </c>
      <c r="C32" s="70"/>
      <c r="D32" s="70" t="s">
        <v>43</v>
      </c>
      <c r="E32" s="70" t="s">
        <v>10</v>
      </c>
      <c r="F32" s="70" t="s">
        <v>51</v>
      </c>
      <c r="G32" s="70" t="s">
        <v>299</v>
      </c>
      <c r="H32" s="69" t="s">
        <v>395</v>
      </c>
      <c r="I32" s="69" t="s">
        <v>396</v>
      </c>
      <c r="J32" s="70"/>
      <c r="K32" s="72"/>
      <c r="L32" s="70"/>
      <c r="M32" s="70" t="s">
        <v>644</v>
      </c>
      <c r="N32" s="72">
        <v>69.5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348</v>
      </c>
      <c r="U32" s="53"/>
      <c r="V32" s="53"/>
      <c r="W32" s="53"/>
      <c r="X32" s="53"/>
      <c r="Y32" s="53"/>
      <c r="Z32" s="53"/>
    </row>
    <row r="33" spans="1:26" ht="14.4" thickTop="1" thickBot="1" x14ac:dyDescent="0.3">
      <c r="A33" s="69" t="s">
        <v>438</v>
      </c>
      <c r="B33" s="71">
        <v>710591914</v>
      </c>
      <c r="C33" s="70"/>
      <c r="D33" s="70" t="s">
        <v>370</v>
      </c>
      <c r="E33" s="70" t="s">
        <v>10</v>
      </c>
      <c r="F33" s="70" t="s">
        <v>51</v>
      </c>
      <c r="G33" s="73">
        <v>37012</v>
      </c>
      <c r="H33" s="69" t="s">
        <v>368</v>
      </c>
      <c r="I33" s="69" t="s">
        <v>369</v>
      </c>
      <c r="J33" s="70"/>
      <c r="K33" s="72"/>
      <c r="L33" s="70"/>
      <c r="M33" s="70" t="s">
        <v>441</v>
      </c>
      <c r="N33" s="72">
        <v>58.5</v>
      </c>
      <c r="O33" s="70" t="s">
        <v>49</v>
      </c>
      <c r="P33" s="72">
        <v>50</v>
      </c>
      <c r="Q33" s="70" t="s">
        <v>50</v>
      </c>
      <c r="R33" s="74">
        <v>17600</v>
      </c>
      <c r="S33" s="70" t="s">
        <v>13</v>
      </c>
      <c r="T33" s="70" t="s">
        <v>348</v>
      </c>
      <c r="U33" s="53"/>
      <c r="V33" s="53"/>
      <c r="W33" s="53"/>
      <c r="X33" s="53"/>
      <c r="Y33" s="53"/>
      <c r="Z33" s="53"/>
    </row>
    <row r="34" spans="1:26" ht="14.4" thickTop="1" thickBot="1" x14ac:dyDescent="0.3">
      <c r="A34" s="69" t="s">
        <v>438</v>
      </c>
      <c r="B34" s="71">
        <v>978859261</v>
      </c>
      <c r="C34" s="70"/>
      <c r="D34" s="70" t="s">
        <v>43</v>
      </c>
      <c r="E34" s="70" t="s">
        <v>10</v>
      </c>
      <c r="F34" s="70" t="s">
        <v>51</v>
      </c>
      <c r="G34" s="70" t="s">
        <v>299</v>
      </c>
      <c r="H34" s="69" t="s">
        <v>395</v>
      </c>
      <c r="I34" s="69" t="s">
        <v>396</v>
      </c>
      <c r="J34" s="70"/>
      <c r="K34" s="72"/>
      <c r="L34" s="70"/>
      <c r="M34" s="70" t="s">
        <v>443</v>
      </c>
      <c r="N34" s="72">
        <v>69.75</v>
      </c>
      <c r="O34" s="70" t="s">
        <v>49</v>
      </c>
      <c r="P34" s="72">
        <v>50</v>
      </c>
      <c r="Q34" s="70" t="s">
        <v>50</v>
      </c>
      <c r="R34" s="74">
        <v>4000</v>
      </c>
      <c r="S34" s="70" t="s">
        <v>13</v>
      </c>
      <c r="T34" s="70" t="s">
        <v>348</v>
      </c>
      <c r="U34" s="53"/>
      <c r="V34" s="53"/>
      <c r="W34" s="53"/>
      <c r="X34" s="53"/>
      <c r="Y34" s="53"/>
      <c r="Z34" s="53"/>
    </row>
    <row r="35" spans="1:26" ht="14.4" thickTop="1" thickBot="1" x14ac:dyDescent="0.3">
      <c r="A35" s="69" t="s">
        <v>438</v>
      </c>
      <c r="B35" s="71">
        <v>136880369</v>
      </c>
      <c r="C35" s="70"/>
      <c r="D35" s="70" t="s">
        <v>43</v>
      </c>
      <c r="E35" s="70" t="s">
        <v>10</v>
      </c>
      <c r="F35" s="70" t="s">
        <v>51</v>
      </c>
      <c r="G35" s="70" t="s">
        <v>299</v>
      </c>
      <c r="H35" s="69" t="s">
        <v>395</v>
      </c>
      <c r="I35" s="69" t="s">
        <v>396</v>
      </c>
      <c r="J35" s="70"/>
      <c r="K35" s="72"/>
      <c r="L35" s="70"/>
      <c r="M35" s="70" t="s">
        <v>347</v>
      </c>
      <c r="N35" s="72">
        <v>69</v>
      </c>
      <c r="O35" s="70" t="s">
        <v>49</v>
      </c>
      <c r="P35" s="72">
        <v>50</v>
      </c>
      <c r="Q35" s="70" t="s">
        <v>50</v>
      </c>
      <c r="R35" s="74">
        <v>4000</v>
      </c>
      <c r="S35" s="70" t="s">
        <v>13</v>
      </c>
      <c r="T35" s="70" t="s">
        <v>348</v>
      </c>
      <c r="U35" s="53"/>
      <c r="V35" s="53"/>
      <c r="W35" s="53"/>
      <c r="X35" s="53"/>
      <c r="Y35" s="53"/>
      <c r="Z35" s="53"/>
    </row>
    <row r="36" spans="1:26" ht="14.4" thickTop="1" thickBot="1" x14ac:dyDescent="0.3">
      <c r="A36" s="69" t="s">
        <v>438</v>
      </c>
      <c r="B36" s="71">
        <v>140962058</v>
      </c>
      <c r="C36" s="70"/>
      <c r="D36" s="70" t="s">
        <v>43</v>
      </c>
      <c r="E36" s="70" t="s">
        <v>10</v>
      </c>
      <c r="F36" s="70" t="s">
        <v>51</v>
      </c>
      <c r="G36" s="70" t="s">
        <v>299</v>
      </c>
      <c r="H36" s="69" t="s">
        <v>395</v>
      </c>
      <c r="I36" s="69" t="s">
        <v>396</v>
      </c>
      <c r="J36" s="70"/>
      <c r="K36" s="72"/>
      <c r="L36" s="70"/>
      <c r="M36" s="70" t="s">
        <v>443</v>
      </c>
      <c r="N36" s="72">
        <v>70.5</v>
      </c>
      <c r="O36" s="70" t="s">
        <v>49</v>
      </c>
      <c r="P36" s="72">
        <v>50</v>
      </c>
      <c r="Q36" s="70" t="s">
        <v>50</v>
      </c>
      <c r="R36" s="74">
        <v>4000</v>
      </c>
      <c r="S36" s="70" t="s">
        <v>13</v>
      </c>
      <c r="T36" s="70" t="s">
        <v>348</v>
      </c>
      <c r="U36" s="53"/>
      <c r="V36" s="53"/>
      <c r="W36" s="53"/>
      <c r="X36" s="53"/>
      <c r="Y36" s="53"/>
      <c r="Z36" s="53"/>
    </row>
    <row r="37" spans="1:26" ht="14.4" thickTop="1" thickBot="1" x14ac:dyDescent="0.3">
      <c r="A37" s="69" t="s">
        <v>438</v>
      </c>
      <c r="B37" s="71">
        <v>147533071</v>
      </c>
      <c r="C37" s="70"/>
      <c r="D37" s="70" t="s">
        <v>43</v>
      </c>
      <c r="E37" s="70" t="s">
        <v>10</v>
      </c>
      <c r="F37" s="70" t="s">
        <v>346</v>
      </c>
      <c r="G37" s="73">
        <v>37012</v>
      </c>
      <c r="H37" s="69" t="s">
        <v>368</v>
      </c>
      <c r="I37" s="69" t="s">
        <v>369</v>
      </c>
      <c r="J37" s="70"/>
      <c r="K37" s="72"/>
      <c r="L37" s="70"/>
      <c r="M37" s="70" t="s">
        <v>375</v>
      </c>
      <c r="N37" s="72">
        <v>66</v>
      </c>
      <c r="O37" s="70" t="s">
        <v>49</v>
      </c>
      <c r="P37" s="72">
        <v>50</v>
      </c>
      <c r="Q37" s="70" t="s">
        <v>50</v>
      </c>
      <c r="R37" s="74">
        <v>17600</v>
      </c>
      <c r="S37" s="70" t="s">
        <v>13</v>
      </c>
      <c r="T37" s="70" t="s">
        <v>420</v>
      </c>
      <c r="U37" s="53"/>
      <c r="V37" s="53"/>
      <c r="W37" s="53"/>
      <c r="X37" s="53"/>
      <c r="Y37" s="53"/>
      <c r="Z37" s="53"/>
    </row>
    <row r="38" spans="1:26" ht="14.4" thickTop="1" thickBot="1" x14ac:dyDescent="0.3">
      <c r="A38" s="69" t="s">
        <v>438</v>
      </c>
      <c r="B38" s="71">
        <v>682790320</v>
      </c>
      <c r="C38" s="70"/>
      <c r="D38" s="70" t="s">
        <v>43</v>
      </c>
      <c r="E38" s="70" t="s">
        <v>10</v>
      </c>
      <c r="F38" s="70" t="s">
        <v>51</v>
      </c>
      <c r="G38" s="70" t="s">
        <v>299</v>
      </c>
      <c r="H38" s="69" t="s">
        <v>395</v>
      </c>
      <c r="I38" s="69" t="s">
        <v>396</v>
      </c>
      <c r="J38" s="70"/>
      <c r="K38" s="72"/>
      <c r="L38" s="70"/>
      <c r="M38" s="70" t="s">
        <v>347</v>
      </c>
      <c r="N38" s="72">
        <v>70.5</v>
      </c>
      <c r="O38" s="70" t="s">
        <v>49</v>
      </c>
      <c r="P38" s="72">
        <v>50</v>
      </c>
      <c r="Q38" s="70" t="s">
        <v>50</v>
      </c>
      <c r="R38" s="74">
        <v>4000</v>
      </c>
      <c r="S38" s="70" t="s">
        <v>13</v>
      </c>
      <c r="T38" s="70" t="s">
        <v>348</v>
      </c>
      <c r="U38" s="53"/>
      <c r="V38" s="53"/>
      <c r="W38" s="53"/>
      <c r="X38" s="53"/>
      <c r="Y38" s="53"/>
      <c r="Z38" s="53"/>
    </row>
    <row r="39" spans="1:26" ht="14.4" thickTop="1" thickBot="1" x14ac:dyDescent="0.3">
      <c r="A39" s="69" t="s">
        <v>438</v>
      </c>
      <c r="B39" s="71">
        <v>120999571</v>
      </c>
      <c r="C39" s="70"/>
      <c r="D39" s="70" t="s">
        <v>370</v>
      </c>
      <c r="E39" s="70" t="s">
        <v>10</v>
      </c>
      <c r="F39" s="70" t="s">
        <v>645</v>
      </c>
      <c r="G39" s="73">
        <v>37043</v>
      </c>
      <c r="H39" s="69" t="s">
        <v>439</v>
      </c>
      <c r="I39" s="69" t="s">
        <v>440</v>
      </c>
      <c r="J39" s="70"/>
      <c r="K39" s="72"/>
      <c r="L39" s="70"/>
      <c r="M39" s="70" t="s">
        <v>441</v>
      </c>
      <c r="N39" s="72">
        <v>396</v>
      </c>
      <c r="O39" s="70" t="s">
        <v>49</v>
      </c>
      <c r="P39" s="72">
        <v>25</v>
      </c>
      <c r="Q39" s="70" t="s">
        <v>50</v>
      </c>
      <c r="R39" s="74">
        <v>10400</v>
      </c>
      <c r="S39" s="70" t="s">
        <v>13</v>
      </c>
      <c r="T39" s="70" t="s">
        <v>646</v>
      </c>
      <c r="U39" s="53"/>
      <c r="V39" s="53"/>
      <c r="W39" s="53"/>
      <c r="X39" s="53"/>
      <c r="Y39" s="53"/>
      <c r="Z39" s="53"/>
    </row>
    <row r="40" spans="1:26" ht="14.4" thickTop="1" thickBot="1" x14ac:dyDescent="0.3">
      <c r="A40" s="69" t="s">
        <v>438</v>
      </c>
      <c r="B40" s="71">
        <v>149586051</v>
      </c>
      <c r="C40" s="70"/>
      <c r="D40" s="70" t="s">
        <v>370</v>
      </c>
      <c r="E40" s="70" t="s">
        <v>10</v>
      </c>
      <c r="F40" s="70" t="s">
        <v>645</v>
      </c>
      <c r="G40" s="73">
        <v>37043</v>
      </c>
      <c r="H40" s="69" t="s">
        <v>439</v>
      </c>
      <c r="I40" s="69" t="s">
        <v>440</v>
      </c>
      <c r="J40" s="70"/>
      <c r="K40" s="72"/>
      <c r="L40" s="70"/>
      <c r="M40" s="70" t="s">
        <v>441</v>
      </c>
      <c r="N40" s="72">
        <v>392</v>
      </c>
      <c r="O40" s="70" t="s">
        <v>49</v>
      </c>
      <c r="P40" s="72">
        <v>25</v>
      </c>
      <c r="Q40" s="70" t="s">
        <v>50</v>
      </c>
      <c r="R40" s="74">
        <v>10400</v>
      </c>
      <c r="S40" s="70" t="s">
        <v>13</v>
      </c>
      <c r="T40" s="70" t="s">
        <v>646</v>
      </c>
      <c r="U40" s="53"/>
      <c r="V40" s="53"/>
      <c r="W40" s="53"/>
      <c r="X40" s="53"/>
      <c r="Y40" s="53"/>
      <c r="Z40" s="53"/>
    </row>
    <row r="41" spans="1:26" ht="14.4" thickTop="1" thickBot="1" x14ac:dyDescent="0.3">
      <c r="A41" s="69" t="s">
        <v>438</v>
      </c>
      <c r="B41" s="71">
        <v>761498494</v>
      </c>
      <c r="C41" s="70"/>
      <c r="D41" s="70" t="s">
        <v>43</v>
      </c>
      <c r="E41" s="70" t="s">
        <v>10</v>
      </c>
      <c r="F41" s="70" t="s">
        <v>51</v>
      </c>
      <c r="G41" s="70" t="s">
        <v>299</v>
      </c>
      <c r="H41" s="69" t="s">
        <v>395</v>
      </c>
      <c r="I41" s="69" t="s">
        <v>396</v>
      </c>
      <c r="J41" s="70"/>
      <c r="K41" s="72"/>
      <c r="L41" s="70"/>
      <c r="M41" s="70" t="s">
        <v>347</v>
      </c>
      <c r="N41" s="72">
        <v>70.5</v>
      </c>
      <c r="O41" s="70" t="s">
        <v>49</v>
      </c>
      <c r="P41" s="72">
        <v>50</v>
      </c>
      <c r="Q41" s="70" t="s">
        <v>50</v>
      </c>
      <c r="R41" s="74">
        <v>4000</v>
      </c>
      <c r="S41" s="70" t="s">
        <v>13</v>
      </c>
      <c r="T41" s="70" t="s">
        <v>348</v>
      </c>
      <c r="U41" s="53"/>
      <c r="V41" s="53"/>
      <c r="W41" s="53"/>
      <c r="X41" s="53"/>
      <c r="Y41" s="53"/>
      <c r="Z41" s="53"/>
    </row>
    <row r="42" spans="1:26" ht="14.4" thickTop="1" thickBot="1" x14ac:dyDescent="0.3">
      <c r="A42" s="69" t="s">
        <v>438</v>
      </c>
      <c r="B42" s="71">
        <v>383515001</v>
      </c>
      <c r="C42" s="70"/>
      <c r="D42" s="70" t="s">
        <v>43</v>
      </c>
      <c r="E42" s="70" t="s">
        <v>10</v>
      </c>
      <c r="F42" s="70" t="s">
        <v>346</v>
      </c>
      <c r="G42" s="73">
        <v>37012</v>
      </c>
      <c r="H42" s="69" t="s">
        <v>368</v>
      </c>
      <c r="I42" s="69" t="s">
        <v>369</v>
      </c>
      <c r="J42" s="70"/>
      <c r="K42" s="72"/>
      <c r="L42" s="70"/>
      <c r="M42" s="70" t="s">
        <v>375</v>
      </c>
      <c r="N42" s="72">
        <v>66.5</v>
      </c>
      <c r="O42" s="70" t="s">
        <v>49</v>
      </c>
      <c r="P42" s="72">
        <v>50</v>
      </c>
      <c r="Q42" s="70" t="s">
        <v>50</v>
      </c>
      <c r="R42" s="74">
        <v>17600</v>
      </c>
      <c r="S42" s="70" t="s">
        <v>13</v>
      </c>
      <c r="T42" s="70" t="s">
        <v>420</v>
      </c>
      <c r="U42" s="53"/>
      <c r="V42" s="53"/>
      <c r="W42" s="53"/>
      <c r="X42" s="53"/>
      <c r="Y42" s="53"/>
      <c r="Z42" s="53"/>
    </row>
    <row r="43" spans="1:26" ht="14.4" thickTop="1" thickBot="1" x14ac:dyDescent="0.3">
      <c r="A43" s="69" t="s">
        <v>438</v>
      </c>
      <c r="B43" s="71">
        <v>2218078460</v>
      </c>
      <c r="C43" s="70">
        <v>147544670</v>
      </c>
      <c r="D43" s="70" t="s">
        <v>43</v>
      </c>
      <c r="E43" s="70" t="s">
        <v>10</v>
      </c>
      <c r="F43" s="70" t="s">
        <v>51</v>
      </c>
      <c r="G43" s="70" t="s">
        <v>299</v>
      </c>
      <c r="H43" s="69" t="s">
        <v>395</v>
      </c>
      <c r="I43" s="69" t="s">
        <v>396</v>
      </c>
      <c r="J43" s="70"/>
      <c r="K43" s="72"/>
      <c r="L43" s="70"/>
      <c r="M43" s="70" t="s">
        <v>347</v>
      </c>
      <c r="N43" s="72">
        <v>70.55</v>
      </c>
      <c r="O43" s="70" t="s">
        <v>49</v>
      </c>
      <c r="P43" s="72">
        <v>50</v>
      </c>
      <c r="Q43" s="70" t="s">
        <v>50</v>
      </c>
      <c r="R43" s="74">
        <v>4000</v>
      </c>
      <c r="S43" s="70" t="s">
        <v>13</v>
      </c>
      <c r="T43" s="70" t="s">
        <v>348</v>
      </c>
      <c r="U43" s="53"/>
      <c r="V43" s="53"/>
      <c r="W43" s="53"/>
      <c r="X43" s="53"/>
      <c r="Y43" s="53"/>
      <c r="Z43" s="53"/>
    </row>
    <row r="44" spans="1:26" ht="14.4" thickTop="1" thickBot="1" x14ac:dyDescent="0.3">
      <c r="A44" s="69" t="s">
        <v>438</v>
      </c>
      <c r="B44" s="71">
        <v>2223600851</v>
      </c>
      <c r="C44" s="70">
        <v>2223589751</v>
      </c>
      <c r="D44" s="70" t="s">
        <v>43</v>
      </c>
      <c r="E44" s="70" t="s">
        <v>10</v>
      </c>
      <c r="F44" s="70" t="s">
        <v>51</v>
      </c>
      <c r="G44" s="70" t="s">
        <v>299</v>
      </c>
      <c r="H44" s="69" t="s">
        <v>395</v>
      </c>
      <c r="I44" s="69" t="s">
        <v>396</v>
      </c>
      <c r="J44" s="70"/>
      <c r="K44" s="72"/>
      <c r="L44" s="70"/>
      <c r="M44" s="70" t="s">
        <v>347</v>
      </c>
      <c r="N44" s="72">
        <v>70.55</v>
      </c>
      <c r="O44" s="70" t="s">
        <v>49</v>
      </c>
      <c r="P44" s="72">
        <v>50</v>
      </c>
      <c r="Q44" s="70" t="s">
        <v>50</v>
      </c>
      <c r="R44" s="74">
        <v>4000</v>
      </c>
      <c r="S44" s="70" t="s">
        <v>13</v>
      </c>
      <c r="T44" s="70" t="s">
        <v>348</v>
      </c>
      <c r="U44" s="53"/>
      <c r="V44" s="53"/>
      <c r="W44" s="53"/>
      <c r="X44" s="53"/>
      <c r="Y44" s="53"/>
      <c r="Z44" s="53"/>
    </row>
    <row r="45" spans="1:26" ht="14.4" thickTop="1" thickBot="1" x14ac:dyDescent="0.3">
      <c r="A45" s="69" t="s">
        <v>438</v>
      </c>
      <c r="B45" s="71">
        <v>211522826</v>
      </c>
      <c r="C45" s="70"/>
      <c r="D45" s="70" t="s">
        <v>43</v>
      </c>
      <c r="E45" s="70" t="s">
        <v>10</v>
      </c>
      <c r="F45" s="70" t="s">
        <v>346</v>
      </c>
      <c r="G45" s="73">
        <v>37012</v>
      </c>
      <c r="H45" s="69" t="s">
        <v>368</v>
      </c>
      <c r="I45" s="69" t="s">
        <v>369</v>
      </c>
      <c r="J45" s="70"/>
      <c r="K45" s="72"/>
      <c r="L45" s="70"/>
      <c r="M45" s="70" t="s">
        <v>647</v>
      </c>
      <c r="N45" s="72">
        <v>66.5</v>
      </c>
      <c r="O45" s="70" t="s">
        <v>49</v>
      </c>
      <c r="P45" s="72">
        <v>50</v>
      </c>
      <c r="Q45" s="70" t="s">
        <v>50</v>
      </c>
      <c r="R45" s="74">
        <v>17600</v>
      </c>
      <c r="S45" s="70" t="s">
        <v>13</v>
      </c>
      <c r="T45" s="70" t="s">
        <v>420</v>
      </c>
      <c r="U45" s="53"/>
      <c r="V45" s="53"/>
      <c r="W45" s="53"/>
      <c r="X45" s="53"/>
      <c r="Y45" s="53"/>
      <c r="Z45" s="53"/>
    </row>
    <row r="46" spans="1:26" ht="14.4" thickTop="1" thickBot="1" x14ac:dyDescent="0.3">
      <c r="A46" s="69" t="s">
        <v>438</v>
      </c>
      <c r="B46" s="71">
        <v>121526655</v>
      </c>
      <c r="C46" s="70"/>
      <c r="D46" s="70" t="s">
        <v>370</v>
      </c>
      <c r="E46" s="70" t="s">
        <v>10</v>
      </c>
      <c r="F46" s="70" t="s">
        <v>51</v>
      </c>
      <c r="G46" s="73">
        <v>37012</v>
      </c>
      <c r="H46" s="69" t="s">
        <v>368</v>
      </c>
      <c r="I46" s="69" t="s">
        <v>369</v>
      </c>
      <c r="J46" s="70"/>
      <c r="K46" s="72"/>
      <c r="L46" s="70"/>
      <c r="M46" s="70" t="s">
        <v>441</v>
      </c>
      <c r="N46" s="72">
        <v>59.05</v>
      </c>
      <c r="O46" s="70" t="s">
        <v>49</v>
      </c>
      <c r="P46" s="72">
        <v>50</v>
      </c>
      <c r="Q46" s="70" t="s">
        <v>50</v>
      </c>
      <c r="R46" s="74">
        <v>17600</v>
      </c>
      <c r="S46" s="70" t="s">
        <v>13</v>
      </c>
      <c r="T46" s="70" t="s">
        <v>348</v>
      </c>
      <c r="U46" s="53"/>
      <c r="V46" s="53"/>
      <c r="W46" s="53"/>
      <c r="X46" s="53"/>
      <c r="Y46" s="53"/>
      <c r="Z46" s="53"/>
    </row>
    <row r="47" spans="1:26" ht="14.4" thickTop="1" thickBot="1" x14ac:dyDescent="0.3">
      <c r="A47" s="69" t="s">
        <v>438</v>
      </c>
      <c r="B47" s="71">
        <v>113733854</v>
      </c>
      <c r="C47" s="70"/>
      <c r="D47" s="70" t="s">
        <v>43</v>
      </c>
      <c r="E47" s="70" t="s">
        <v>10</v>
      </c>
      <c r="F47" s="70" t="s">
        <v>51</v>
      </c>
      <c r="G47" s="70" t="s">
        <v>299</v>
      </c>
      <c r="H47" s="69" t="s">
        <v>395</v>
      </c>
      <c r="I47" s="69" t="s">
        <v>396</v>
      </c>
      <c r="J47" s="70"/>
      <c r="K47" s="72"/>
      <c r="L47" s="70"/>
      <c r="M47" s="70" t="s">
        <v>443</v>
      </c>
      <c r="N47" s="72">
        <v>70.25</v>
      </c>
      <c r="O47" s="70" t="s">
        <v>49</v>
      </c>
      <c r="P47" s="72">
        <v>50</v>
      </c>
      <c r="Q47" s="70" t="s">
        <v>50</v>
      </c>
      <c r="R47" s="74">
        <v>4000</v>
      </c>
      <c r="S47" s="70" t="s">
        <v>13</v>
      </c>
      <c r="T47" s="70" t="s">
        <v>348</v>
      </c>
      <c r="U47" s="53"/>
      <c r="V47" s="53"/>
      <c r="W47" s="53"/>
      <c r="X47" s="53"/>
      <c r="Y47" s="53"/>
      <c r="Z47" s="53"/>
    </row>
    <row r="48" spans="1:26" ht="14.4" thickTop="1" thickBot="1" x14ac:dyDescent="0.3">
      <c r="A48" s="69" t="s">
        <v>438</v>
      </c>
      <c r="B48" s="71">
        <v>127444428</v>
      </c>
      <c r="C48" s="70"/>
      <c r="D48" s="70" t="s">
        <v>43</v>
      </c>
      <c r="E48" s="70" t="s">
        <v>10</v>
      </c>
      <c r="F48" s="70" t="s">
        <v>51</v>
      </c>
      <c r="G48" s="70" t="s">
        <v>299</v>
      </c>
      <c r="H48" s="69" t="s">
        <v>395</v>
      </c>
      <c r="I48" s="69" t="s">
        <v>396</v>
      </c>
      <c r="J48" s="70"/>
      <c r="K48" s="72"/>
      <c r="L48" s="70"/>
      <c r="M48" s="70" t="s">
        <v>644</v>
      </c>
      <c r="N48" s="72">
        <v>70.75</v>
      </c>
      <c r="O48" s="70" t="s">
        <v>49</v>
      </c>
      <c r="P48" s="72">
        <v>50</v>
      </c>
      <c r="Q48" s="70" t="s">
        <v>50</v>
      </c>
      <c r="R48" s="74">
        <v>4000</v>
      </c>
      <c r="S48" s="70" t="s">
        <v>13</v>
      </c>
      <c r="T48" s="70" t="s">
        <v>348</v>
      </c>
      <c r="U48" s="53"/>
      <c r="V48" s="53"/>
      <c r="W48" s="53"/>
      <c r="X48" s="53"/>
      <c r="Y48" s="53"/>
      <c r="Z48" s="53"/>
    </row>
    <row r="49" spans="1:26" ht="14.4" thickTop="1" thickBot="1" x14ac:dyDescent="0.3">
      <c r="A49" s="69" t="s">
        <v>438</v>
      </c>
      <c r="B49" s="71">
        <v>157036056</v>
      </c>
      <c r="C49" s="70"/>
      <c r="D49" s="70" t="s">
        <v>370</v>
      </c>
      <c r="E49" s="70" t="s">
        <v>10</v>
      </c>
      <c r="F49" s="70" t="s">
        <v>51</v>
      </c>
      <c r="G49" s="73">
        <v>37012</v>
      </c>
      <c r="H49" s="69" t="s">
        <v>368</v>
      </c>
      <c r="I49" s="69" t="s">
        <v>369</v>
      </c>
      <c r="J49" s="70"/>
      <c r="K49" s="72"/>
      <c r="L49" s="70"/>
      <c r="M49" s="70" t="s">
        <v>387</v>
      </c>
      <c r="N49" s="72">
        <v>58.5</v>
      </c>
      <c r="O49" s="70" t="s">
        <v>49</v>
      </c>
      <c r="P49" s="72">
        <v>50</v>
      </c>
      <c r="Q49" s="70" t="s">
        <v>50</v>
      </c>
      <c r="R49" s="74">
        <v>17600</v>
      </c>
      <c r="S49" s="70" t="s">
        <v>13</v>
      </c>
      <c r="T49" s="70" t="s">
        <v>348</v>
      </c>
      <c r="U49" s="53"/>
      <c r="V49" s="53"/>
      <c r="W49" s="53"/>
      <c r="X49" s="53"/>
      <c r="Y49" s="53"/>
      <c r="Z49" s="53"/>
    </row>
    <row r="50" spans="1:26" ht="14.4" thickTop="1" thickBot="1" x14ac:dyDescent="0.3">
      <c r="A50" s="69" t="s">
        <v>438</v>
      </c>
      <c r="B50" s="71">
        <v>426293731</v>
      </c>
      <c r="C50" s="70"/>
      <c r="D50" s="70" t="s">
        <v>43</v>
      </c>
      <c r="E50" s="70" t="s">
        <v>10</v>
      </c>
      <c r="F50" s="70" t="s">
        <v>51</v>
      </c>
      <c r="G50" s="73">
        <v>37012</v>
      </c>
      <c r="H50" s="69" t="s">
        <v>368</v>
      </c>
      <c r="I50" s="69" t="s">
        <v>369</v>
      </c>
      <c r="J50" s="70"/>
      <c r="K50" s="72"/>
      <c r="L50" s="70"/>
      <c r="M50" s="70" t="s">
        <v>441</v>
      </c>
      <c r="N50" s="72">
        <v>58.5</v>
      </c>
      <c r="O50" s="70" t="s">
        <v>49</v>
      </c>
      <c r="P50" s="72">
        <v>50</v>
      </c>
      <c r="Q50" s="70" t="s">
        <v>50</v>
      </c>
      <c r="R50" s="74">
        <v>17600</v>
      </c>
      <c r="S50" s="70" t="s">
        <v>13</v>
      </c>
      <c r="T50" s="70" t="s">
        <v>348</v>
      </c>
      <c r="U50" s="53"/>
      <c r="V50" s="53"/>
      <c r="W50" s="53"/>
      <c r="X50" s="53"/>
      <c r="Y50" s="53"/>
      <c r="Z50" s="53"/>
    </row>
    <row r="51" spans="1:26" ht="14.4" thickTop="1" thickBot="1" x14ac:dyDescent="0.3">
      <c r="A51" s="203" t="s">
        <v>640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5"/>
      <c r="U51" s="53"/>
      <c r="V51" s="53"/>
      <c r="W51" s="53"/>
      <c r="X51" s="53"/>
      <c r="Y51" s="53"/>
      <c r="Z51" s="53"/>
    </row>
    <row r="52" spans="1:26" ht="13.8" thickTop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1">
    <mergeCell ref="A51:T51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407920486&amp;dt=Apr-26-01"/>
    <hyperlink ref="B17" r:id="rId2" display="https://www.intcx.com/ReportServlet/any.class?operation=confirm&amp;dealID=503156223&amp;dt=Apr-26-01"/>
    <hyperlink ref="B18" r:id="rId3" display="https://www.intcx.com/ReportServlet/any.class?operation=confirm&amp;dealID=100068026&amp;dt=Apr-26-01"/>
    <hyperlink ref="B19" r:id="rId4" display="https://www.intcx.com/ReportServlet/any.class?operation=confirm&amp;dealID=394457756&amp;dt=Apr-26-01"/>
    <hyperlink ref="B20" r:id="rId5" display="https://www.intcx.com/ReportServlet/any.class?operation=confirm&amp;dealID=395902715&amp;dt=Apr-26-01"/>
    <hyperlink ref="B21" r:id="rId6" display="https://www.intcx.com/ReportServlet/any.class?operation=confirm&amp;dealID=106882439&amp;dt=Apr-26-01"/>
    <hyperlink ref="B22" r:id="rId7" display="https://www.intcx.com/ReportServlet/any.class?operation=confirm&amp;dealID=179311105&amp;dt=Apr-26-01"/>
    <hyperlink ref="B23" r:id="rId8" display="https://www.intcx.com/ReportServlet/any.class?operation=confirm&amp;dealID=796473816&amp;dt=Apr-26-01"/>
    <hyperlink ref="B24" r:id="rId9" display="https://www.intcx.com/ReportServlet/any.class?operation=confirm&amp;dealID=137744656&amp;dt=Apr-26-01"/>
    <hyperlink ref="B25" r:id="rId10" display="https://www.intcx.com/ReportServlet/any.class?operation=confirm&amp;dealID=365489970&amp;dt=Apr-26-01"/>
    <hyperlink ref="B26" r:id="rId11" display="https://www.intcx.com/ReportServlet/any.class?operation=confirm&amp;dealID=905932870&amp;dt=Apr-26-01"/>
    <hyperlink ref="B27" r:id="rId12" display="https://www.intcx.com/ReportServlet/any.class?operation=confirm&amp;dealID=557209671&amp;dt=Apr-26-01"/>
    <hyperlink ref="B28" r:id="rId13" display="https://www.intcx.com/ReportServlet/any.class?operation=confirm&amp;dealID=569488910&amp;dt=Apr-26-01"/>
    <hyperlink ref="B29" r:id="rId14" display="https://www.intcx.com/ReportServlet/any.class?operation=confirm&amp;dealID=780056639&amp;dt=Apr-26-01"/>
    <hyperlink ref="B30" r:id="rId15" display="https://www.intcx.com/ReportServlet/any.class?operation=confirm&amp;dealID=189809685&amp;dt=Apr-26-01"/>
    <hyperlink ref="B31" r:id="rId16" display="https://www.intcx.com/ReportServlet/any.class?operation=confirm&amp;dealID=967678239&amp;dt=Apr-26-01"/>
    <hyperlink ref="B32" r:id="rId17" display="https://www.intcx.com/ReportServlet/any.class?operation=confirm&amp;dealID=138274015&amp;dt=Apr-26-01"/>
    <hyperlink ref="B33" r:id="rId18" display="https://www.intcx.com/ReportServlet/any.class?operation=confirm&amp;dealID=710591914&amp;dt=Apr-26-01"/>
    <hyperlink ref="B34" r:id="rId19" display="https://www.intcx.com/ReportServlet/any.class?operation=confirm&amp;dealID=978859261&amp;dt=Apr-26-01"/>
    <hyperlink ref="B35" r:id="rId20" display="https://www.intcx.com/ReportServlet/any.class?operation=confirm&amp;dealID=136880369&amp;dt=Apr-26-01"/>
    <hyperlink ref="B36" r:id="rId21" display="https://www.intcx.com/ReportServlet/any.class?operation=confirm&amp;dealID=140962058&amp;dt=Apr-26-01"/>
    <hyperlink ref="B37" r:id="rId22" display="https://www.intcx.com/ReportServlet/any.class?operation=confirm&amp;dealID=147533071&amp;dt=Apr-26-01"/>
    <hyperlink ref="B38" r:id="rId23" display="https://www.intcx.com/ReportServlet/any.class?operation=confirm&amp;dealID=682790320&amp;dt=Apr-26-01"/>
    <hyperlink ref="B39" r:id="rId24" display="https://www.intcx.com/ReportServlet/any.class?operation=confirm&amp;dealID=120999571&amp;dt=Apr-26-01"/>
    <hyperlink ref="B40" r:id="rId25" display="https://www.intcx.com/ReportServlet/any.class?operation=confirm&amp;dealID=149586051&amp;dt=Apr-26-01"/>
    <hyperlink ref="B41" r:id="rId26" display="https://www.intcx.com/ReportServlet/any.class?operation=confirm&amp;dealID=761498494&amp;dt=Apr-26-01"/>
    <hyperlink ref="B42" r:id="rId27" display="https://www.intcx.com/ReportServlet/any.class?operation=confirm&amp;dealID=383515001&amp;dt=Apr-26-01"/>
    <hyperlink ref="B43" r:id="rId28" display="https://www.intcx.com/ReportServlet/any.class?operation=confirm&amp;dealID=147544670&amp;dt=Apr-26-01"/>
    <hyperlink ref="B44" r:id="rId29" display="https://www.intcx.com/ReportServlet/any.class?operation=confirm&amp;dealID=2223589751&amp;dt=Apr-26-01"/>
    <hyperlink ref="B45" r:id="rId30" display="https://www.intcx.com/ReportServlet/any.class?operation=confirm&amp;dealID=211522826&amp;dt=Apr-26-01"/>
    <hyperlink ref="B46" r:id="rId31" display="https://www.intcx.com/ReportServlet/any.class?operation=confirm&amp;dealID=121526655&amp;dt=Apr-26-01"/>
    <hyperlink ref="B47" r:id="rId32" display="https://www.intcx.com/ReportServlet/any.class?operation=confirm&amp;dealID=113733854&amp;dt=Apr-26-01"/>
    <hyperlink ref="B48" r:id="rId33" display="https://www.intcx.com/ReportServlet/any.class?operation=confirm&amp;dealID=127444428&amp;dt=Apr-26-01"/>
    <hyperlink ref="B49" r:id="rId34" display="https://www.intcx.com/ReportServlet/any.class?operation=confirm&amp;dealID=157036056&amp;dt=Apr-26-01"/>
    <hyperlink ref="B50" r:id="rId35" display="https://www.intcx.com/ReportServlet/any.class?operation=confirm&amp;dealID=426293731&amp;dt=Apr-26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274</v>
      </c>
    </row>
    <row r="3" spans="1:20" x14ac:dyDescent="0.25">
      <c r="A3" s="99">
        <f>'E-Mail'!$B$1</f>
        <v>37007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275</v>
      </c>
      <c r="I9" s="111" t="s">
        <v>276</v>
      </c>
    </row>
    <row r="10" spans="1:20" ht="13.8" thickTop="1" x14ac:dyDescent="0.25">
      <c r="A10" s="66" t="s">
        <v>293</v>
      </c>
    </row>
    <row r="11" spans="1:20" x14ac:dyDescent="0.25">
      <c r="A11" s="67" t="s">
        <v>296</v>
      </c>
    </row>
    <row r="12" spans="1:20" x14ac:dyDescent="0.25">
      <c r="A12" s="67" t="s">
        <v>25</v>
      </c>
    </row>
    <row r="13" spans="1:20" x14ac:dyDescent="0.25">
      <c r="A13" s="67" t="s">
        <v>629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2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85</vt:i4>
      </vt:variant>
    </vt:vector>
  </HeadingPairs>
  <TitlesOfParts>
    <vt:vector size="98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2023-09-10T15:34:04Z</dcterms:modified>
</cp:coreProperties>
</file>