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16" windowHeight="4080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'DD-ENA'!$D$10:$Y$149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508" i="9"/>
  <c r="B508" i="9"/>
  <c r="C508" i="9"/>
  <c r="A509" i="9"/>
  <c r="B509" i="9"/>
  <c r="C509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3" i="6"/>
  <c r="B6" i="6"/>
  <c r="C6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<sst xmlns="http://schemas.openxmlformats.org/spreadsheetml/2006/main" count="602" uniqueCount="337">
  <si>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</si>
  <si>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</si>
  <si>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</si>
  <si>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</si>
  <si>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</si>
  <si>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</si>
  <si>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</si>
  <si>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</si>
  <si>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</si>
  <si>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</si>
  <si>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</si>
  <si>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</si>
  <si>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</si>
  <si>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</si>
  <si>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</si>
  <si>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</si>
  <si>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</si>
  <si>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</si>
  <si>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</si>
  <si>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</si>
  <si>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</si>
  <si>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</si>
  <si>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</si>
  <si>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</si>
  <si>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</si>
  <si>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</si>
  <si>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</si>
  <si>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</si>
  <si>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</si>
  <si>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</si>
  <si>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</si>
  <si>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</si>
  <si>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</si>
  <si>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</si>
  <si>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</si>
  <si>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</si>
  <si>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</si>
  <si>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</si>
  <si>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</si>
  <si>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</si>
  <si>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</si>
  <si>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</si>
  <si>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</si>
  <si>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</si>
  <si>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</si>
  <si>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</si>
  <si>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</si>
  <si>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</si>
  <si>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</si>
  <si>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</si>
  <si>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</si>
  <si>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</si>
  <si>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</si>
  <si>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</si>
  <si>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</si>
  <si>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</si>
  <si>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</si>
  <si>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</si>
  <si>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</si>
  <si>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</si>
  <si>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</si>
  <si>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</si>
  <si>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</si>
  <si>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</si>
  <si>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</si>
  <si>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</si>
  <si>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</si>
  <si>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</si>
  <si>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</si>
  <si>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</si>
  <si>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</si>
  <si>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</si>
  <si>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</si>
  <si>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</si>
  <si>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</si>
  <si>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</si>
  <si>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</si>
  <si>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</si>
  <si>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</si>
  <si>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</si>
  <si>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</si>
  <si>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</si>
  <si>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</si>
  <si>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</si>
  <si>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</si>
  <si>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</si>
  <si>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</si>
  <si>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</si>
  <si>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</si>
  <si>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</si>
  <si>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</si>
  <si>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</si>
  <si>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</si>
  <si>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</si>
  <si>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</si>
  <si>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</si>
  <si>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</si>
  <si>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</si>
  <si>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</si>
  <si>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</si>
  <si>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</si>
  <si>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</si>
  <si>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</si>
  <si>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</si>
  <si>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</si>
  <si>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</si>
  <si>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</si>
  <si>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</si>
  <si>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</si>
  <si>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</si>
  <si>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</si>
  <si>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</si>
  <si>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</si>
  <si>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</si>
  <si>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</si>
  <si>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</si>
  <si>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</si>
  <si>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</si>
  <si>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</si>
  <si>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</si>
  <si>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</si>
  <si>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</si>
  <si>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</si>
  <si>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</si>
  <si>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</si>
  <si>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</si>
  <si>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</si>
  <si>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</si>
  <si>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</si>
  <si>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</si>
  <si>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</si>
  <si>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</si>
  <si>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</si>
  <si>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</si>
  <si>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</si>
  <si>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</si>
  <si>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</si>
  <si>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</si>
  <si>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</si>
  <si>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</si>
  <si>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</si>
  <si>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</si>
  <si>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</si>
  <si>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</si>
  <si>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</si>
  <si>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</si>
  <si>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</si>
  <si>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</si>
  <si>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</si>
  <si>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</si>
  <si>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</si>
  <si>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</si>
  <si>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</si>
  <si>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</si>
  <si>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</si>
  <si>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</si>
  <si>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</si>
  <si>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</si>
  <si>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</si>
  <si>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</si>
  <si>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</si>
  <si>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</si>
  <si>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</si>
  <si>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</si>
  <si>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</si>
  <si>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</si>
  <si>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</si>
  <si>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</si>
  <si>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</si>
  <si>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</si>
  <si>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</si>
  <si>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</si>
  <si>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</si>
  <si>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</si>
  <si>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</si>
  <si>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</si>
  <si>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</si>
  <si>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</si>
  <si>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</si>
  <si>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</si>
  <si>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</si>
  <si>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</si>
  <si>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</si>
  <si>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</si>
  <si>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</si>
  <si>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</si>
  <si>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</si>
  <si>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</si>
  <si>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</si>
  <si>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</si>
  <si>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</si>
  <si>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</si>
  <si>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</si>
  <si>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</si>
  <si>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</si>
  <si>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</si>
  <si>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</si>
  <si>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</si>
  <si>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</si>
  <si>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</si>
  <si>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</si>
  <si>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</si>
  <si>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</si>
  <si>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</si>
  <si>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</si>
  <si>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</si>
  <si>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</si>
  <si>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</si>
  <si>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</si>
  <si>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</si>
  <si>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</si>
  <si>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</si>
  <si>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</si>
  <si>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</si>
  <si>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</si>
  <si>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</si>
  <si>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</si>
  <si>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</si>
  <si>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</si>
  <si>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</si>
  <si>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</si>
  <si>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</si>
  <si>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</si>
  <si>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</si>
  <si>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</si>
  <si>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</si>
  <si>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</si>
  <si>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</si>
  <si>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</si>
  <si>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</si>
  <si>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</si>
  <si>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</si>
  <si>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</si>
  <si>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</si>
  <si>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</si>
  <si>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</si>
  <si>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</si>
  <si>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</si>
  <si>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</si>
  <si>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</si>
  <si>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</si>
  <si>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</si>
  <si>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</si>
  <si>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</si>
  <si>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</si>
  <si>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</si>
  <si>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</si>
  <si>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</si>
  <si>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</si>
  <si>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</si>
  <si>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</si>
  <si>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</si>
  <si>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</si>
  <si>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</si>
  <si>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</si>
  <si>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</si>
  <si>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</si>
  <si>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</si>
  <si>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</si>
  <si>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</si>
  <si>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</si>
  <si>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</si>
  <si>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</si>
  <si>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</si>
  <si>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</si>
  <si>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</si>
  <si>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</si>
  <si>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</si>
  <si>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</si>
  <si>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</si>
  <si>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</si>
  <si>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</si>
  <si>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</si>
  <si>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</si>
  <si>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</si>
  <si>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</si>
  <si>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</si>
  <si>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May-01-01</t>
  </si>
  <si>
    <t>May-31-01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</si>
  <si>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</si>
  <si>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</si>
  <si>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</si>
  <si>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</si>
  <si>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</si>
  <si>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</si>
  <si>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</si>
  <si>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</si>
  <si>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</si>
  <si>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</si>
  <si>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</si>
  <si>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</si>
  <si>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</si>
  <si>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</si>
  <si>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</si>
  <si>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</si>
  <si>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</si>
  <si>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</si>
  <si>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</si>
  <si>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</si>
  <si>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Herndon, R</t>
  </si>
  <si>
    <t>Bal Week</t>
  </si>
  <si>
    <t>    Firm-LD Peak - Ent - May01</t>
  </si>
  <si>
    <t>Duke Energy Trading and Marketing LLC</t>
  </si>
  <si>
    <t>Apr-13-01</t>
  </si>
  <si>
    <t>    Firm-LD Peak - Cin - Jul01-Aug01</t>
  </si>
  <si>
    <t>Enron Canada Corp.</t>
  </si>
  <si>
    <t>ENESTOREY</t>
  </si>
  <si>
    <t>Geoffrey Storey</t>
  </si>
  <si>
    <t>Commodity Type:  All</t>
  </si>
  <si>
    <t>    Firm-LD Peak - PJM-W - Bal Week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</si>
  <si>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</si>
  <si>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r>
      <t> Trade Dates:  </t>
    </r>
    <r>
      <rPr>
        <sz val="8"/>
        <color indexed="8"/>
        <rFont val="Verdana"/>
        <family val="2"/>
      </rPr>
      <t>Apr-13-01 thru Apr-13-01</t>
    </r>
  </si>
  <si>
    <t>Apr-13-01 13:05 GMT</t>
  </si>
  <si>
    <t>Apr-13-01 14:12 GMT</t>
  </si>
  <si>
    <t>Apr-13-01 12:40 GMT</t>
  </si>
  <si>
    <t>Apr-13-01 13:59 GMT</t>
  </si>
  <si>
    <t>    Firm-LD Peak - Comed - Dec01</t>
  </si>
  <si>
    <t>Apr-13-01 12:41 GMT</t>
  </si>
  <si>
    <t>Apr-13-01 12:44 GMT</t>
  </si>
  <si>
    <t>    Firm-LD Peak - Ent - Q4 01</t>
  </si>
  <si>
    <t>Q4 01</t>
  </si>
  <si>
    <t>Apr-13-01 13:03 GMT</t>
  </si>
  <si>
    <t>    Firm-LD Peak - Nepool - Next Day</t>
  </si>
  <si>
    <t>Apr-13-01 11:41 GMT</t>
  </si>
  <si>
    <t>Apr-13-01 12:54 GMT</t>
  </si>
  <si>
    <t>Apr-13-01 12:32 GMT</t>
  </si>
  <si>
    <t>Apr-13-01 14:04 GMT</t>
  </si>
  <si>
    <r>
      <t> Commodity Type:  </t>
    </r>
    <r>
      <rPr>
        <sz val="8"/>
        <color indexed="8"/>
        <rFont val="Verdana"/>
        <family val="2"/>
      </rPr>
      <t xml:space="preserve"> Financial Gas Swaps/Forwards</t>
    </r>
  </si>
  <si>
    <t> Trade Dates:  Apr-13-01 thru Apr-13-01</t>
  </si>
  <si>
    <t>Jul-01-01</t>
  </si>
  <si>
    <t>Aug-31-01</t>
  </si>
  <si>
    <t>Allegheny Energy Supply Company, LLC</t>
  </si>
  <si>
    <t>Apr-13-01  Deals</t>
  </si>
  <si>
    <t> Commodity Type:  All</t>
  </si>
  <si>
    <t>(blank)</t>
  </si>
  <si>
    <t>#N/A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</si>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</sst>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9"/>
      <color indexed="10"/>
      <name val="Arial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3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3" xfId="0" applyFont="1" applyFill="1" applyBorder="1" applyAlignment="1">
      <alignment horizontal="left" vertical="center"/>
    </xf>
    <xf numFmtId="165" fontId="4" fillId="0" borderId="24" xfId="1" applyNumberFormat="1" applyFont="1" applyFill="1" applyBorder="1" applyAlignment="1">
      <alignment vertical="center"/>
    </xf>
    <xf numFmtId="0" fontId="4" fillId="0" borderId="25" xfId="0" applyFont="1" applyFill="1" applyBorder="1" applyAlignment="1">
      <alignment horizontal="left" vertical="center"/>
    </xf>
    <xf numFmtId="165" fontId="4" fillId="0" borderId="26" xfId="1" applyNumberFormat="1" applyFont="1" applyFill="1" applyBorder="1" applyAlignment="1">
      <alignment vertical="center"/>
    </xf>
    <xf numFmtId="0" fontId="4" fillId="0" borderId="27" xfId="0" applyFont="1" applyFill="1" applyBorder="1" applyAlignment="1">
      <alignment horizontal="left" vertical="center" indent="2"/>
    </xf>
    <xf numFmtId="165" fontId="4" fillId="0" borderId="28" xfId="1" applyNumberFormat="1" applyFont="1" applyFill="1" applyBorder="1" applyAlignment="1">
      <alignment vertical="center"/>
    </xf>
    <xf numFmtId="0" fontId="4" fillId="0" borderId="25" xfId="0" applyFont="1" applyFill="1" applyBorder="1" applyAlignment="1">
      <alignment horizontal="left" vertical="center" indent="2"/>
    </xf>
    <xf numFmtId="0" fontId="4" fillId="0" borderId="29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0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1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2" xfId="1" applyNumberFormat="1" applyFont="1" applyFill="1" applyBorder="1"/>
    <xf numFmtId="0" fontId="4" fillId="0" borderId="33" xfId="0" applyFont="1" applyFill="1" applyBorder="1"/>
    <xf numFmtId="0" fontId="4" fillId="0" borderId="34" xfId="0" applyFont="1" applyFill="1" applyBorder="1" applyAlignment="1">
      <alignment horizontal="left"/>
    </xf>
    <xf numFmtId="165" fontId="4" fillId="0" borderId="34" xfId="1" applyNumberFormat="1" applyFont="1" applyFill="1" applyBorder="1"/>
    <xf numFmtId="165" fontId="4" fillId="0" borderId="35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3" fillId="11" borderId="2" xfId="0" applyNumberFormat="1" applyFont="1" applyFill="1" applyBorder="1" applyAlignment="1">
      <alignment horizontal="centerContinuous" vertical="center"/>
    </xf>
    <xf numFmtId="166" fontId="23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24" fillId="0" borderId="0" xfId="3" applyFont="1" applyFill="1" applyBorder="1" applyAlignment="1" applyProtection="1">
      <alignment horizontal="left"/>
    </xf>
    <xf numFmtId="0" fontId="25" fillId="0" borderId="0" xfId="3" applyFont="1" applyAlignment="1" applyProtection="1"/>
    <xf numFmtId="43" fontId="0" fillId="0" borderId="0" xfId="0" applyNumberFormat="1"/>
    <xf numFmtId="0" fontId="27" fillId="0" borderId="0" xfId="0" applyFont="1" applyAlignment="1">
      <alignment horizontal="center"/>
    </xf>
    <xf numFmtId="0" fontId="26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5" fillId="12" borderId="36" xfId="0" applyFont="1" applyFill="1" applyBorder="1" applyAlignment="1">
      <alignment horizontal="left" wrapText="1"/>
    </xf>
    <xf numFmtId="0" fontId="15" fillId="12" borderId="37" xfId="0" applyFont="1" applyFill="1" applyBorder="1" applyAlignment="1">
      <alignment horizontal="left" wrapText="1"/>
    </xf>
    <xf numFmtId="0" fontId="15" fillId="12" borderId="38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2" borderId="36" xfId="0" applyFont="1" applyFill="1" applyBorder="1" applyAlignment="1">
      <alignment wrapText="1"/>
    </xf>
    <xf numFmtId="0" fontId="15" fillId="12" borderId="37" xfId="0" applyFont="1" applyFill="1" applyBorder="1" applyAlignment="1">
      <alignment wrapText="1"/>
    </xf>
    <xf numFmtId="0" fontId="15" fillId="12" borderId="38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3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97.340220833335" createdVersion="1" recordCount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6997.34015960648" createdVersion="1" recordCount="1">
  <cacheSource type="worksheet">
    <worksheetSource ref="A9:AB10" sheet="DD-EPM"/>
  </cacheSource>
  <cacheFields count="28">
    <cacheField name="Enron Trader" numFmtId="0">
      <sharedItems count="5">
        <e v="#N/A"/>
        <s v="Clint Dean" u="1"/>
        <s v="Jeff King" u="1"/>
        <s v="Mike Carson" u="1"/>
        <s v="Don Baughman" u="1"/>
      </sharedItems>
    </cacheField>
    <cacheField name="Delivery Start" numFmtId="0">
      <sharedItems containsSemiMixedTypes="0" containsString="0" containsNumber="1" containsInteger="1" minValue="16" maxValue="16" count="1">
        <n v="16"/>
      </sharedItems>
    </cacheField>
    <cacheField name="Delivery End" numFmtId="0">
      <sharedItems containsSemiMixedTypes="0" containsString="0" containsNumber="1" containsInteger="1" minValue="24" maxValue="24" count="1">
        <n v="24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Notional Valu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Power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6997.339555324077" createdVersion="1" recordCount="2">
  <cacheSource type="worksheet">
    <worksheetSource ref="A15:T17" sheet="ICE-EPM"/>
  </cacheSource>
  <cacheFields count="20">
    <cacheField name="Trade Date" numFmtId="0">
      <sharedItems count="1">
        <s v="Apr-13-01"/>
      </sharedItems>
    </cacheField>
    <cacheField name="Deal ID" numFmtId="0">
      <sharedItems containsSemiMixedTypes="0" containsString="0" containsNumber="1" containsInteger="1" minValue="100441583" maxValue="149976167" count="2">
        <n v="100441583"/>
        <n v="149976167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Bought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1">
        <s v="Cin"/>
      </sharedItems>
    </cacheField>
    <cacheField name="Strip" numFmtId="0">
      <sharedItems containsDate="1" containsMixedTypes="1" minDate="2001-05-01T00:00:00" maxDate="2001-05-02T00:00:00" count="2">
        <s v="Jul01-Aug01"/>
        <d v="2001-05-01T00:00:00"/>
      </sharedItems>
    </cacheField>
    <cacheField name="START" numFmtId="0">
      <sharedItems count="2">
        <s v="Jul-01-01"/>
        <s v="May-01-01"/>
      </sharedItems>
    </cacheField>
    <cacheField name="END" numFmtId="0">
      <sharedItems count="2">
        <s v="Aug-31-01"/>
        <s v="May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2">
        <s v="Allegheny Energy Supply Company, LLC"/>
        <s v="Duke Energy Trading and Marketing LLC"/>
      </sharedItems>
    </cacheField>
    <cacheField name="Price" numFmtId="0">
      <sharedItems containsSemiMixedTypes="0" containsString="0" containsNumber="1" minValue="53.7" maxValue="124.25" count="2">
        <n v="124.25"/>
        <n v="53.7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50" count="1">
        <n v="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17600" maxValue="35200" count="2">
        <n v="35200"/>
        <n v="176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Herndon, R"/>
        <s v="Carson , M" u="1"/>
        <s v="Dorland , C" u="1"/>
        <s v="Fischer, M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6997.339934722222" createdVersion="1" recordCount="1">
  <cacheSource type="worksheet">
    <worksheetSource ref="A10:Y11" sheet="DD-ENA"/>
  </cacheSource>
  <cacheFields count="25">
    <cacheField name="Enron Trader" numFmtId="0">
      <sharedItems count="16">
        <e v="#N/A"/>
        <s v="Chris Germany" u="1"/>
        <s v="Dan Junek" u="1"/>
        <s v="John Arnold" u="1"/>
        <s v="Kelli Stevens" u="1"/>
        <s v="Narsimha Misra" u="1"/>
        <s v="Patrice Mims-Thurston" u="1"/>
        <s v="Scott Hendrickson" u="1"/>
        <s v="Susan Pereira" u="1"/>
        <s v="Vicki Versen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4">
        <m/>
        <s v="Coal" u="1"/>
        <s v="Power" u="1"/>
        <s v="US Natural Ga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6997.339365740743" createdVersion="1" recordCount="1">
  <cacheSource type="worksheet">
    <worksheetSource ref="A15:S16" sheet="ICE-ENA"/>
  </cacheSource>
  <cacheFields count="19">
    <cacheField name="Trade Date" numFmtId="0">
      <sharedItems containsString="0" containsBlank="1" count="1">
        <m/>
      </sharedItems>
    </cacheField>
    <cacheField name="Deal ID" numFmtId="0">
      <sharedItems containsString="0" containsBlank="1" count="1">
        <m/>
      </sharedItems>
    </cacheField>
    <cacheField name="Leg ID" numFmtId="0">
      <sharedItems containsString="0" containsBlank="1" count="1">
        <m/>
      </sharedItems>
    </cacheField>
    <cacheField name="B/S" numFmtId="0">
      <sharedItems containsString="0" containsBlank="1" count="1">
        <m/>
      </sharedItems>
    </cacheField>
    <cacheField name="Product" numFmtId="0">
      <sharedItems containsBlank="1" count="7">
        <s v="No Activity"/>
        <s v="NG Fin, FP for LD1" u="1"/>
        <m u="1"/>
        <s v="Gasoline Diff" u="1"/>
        <s v="NG Fin BS, LD1 for IF" u="1"/>
        <s v="NG Firm Phys, ID, IF" u="1"/>
        <s v="NG Fin BS, LD1 for NGI" u="1"/>
      </sharedItems>
    </cacheField>
    <cacheField name="Hub" numFmtId="0">
      <sharedItems containsString="0" containsBlank="1" count="1">
        <m/>
      </sharedItems>
    </cacheField>
    <cacheField name="Strip" numFmtId="0">
      <sharedItems containsString="0" containsBlank="1" count="1">
        <m/>
      </sharedItems>
    </cacheField>
    <cacheField name="START" numFmtId="0">
      <sharedItems containsString="0" containsBlank="1" count="1">
        <m/>
      </sharedItems>
    </cacheField>
    <cacheField name="END" numFmtId="0">
      <sharedItems containsString="0" containsBlank="1" count="1">
        <m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ntainsString="0" containsBlank="1" count="1">
        <m/>
      </sharedItems>
    </cacheField>
    <cacheField name="Price" numFmtId="0">
      <sharedItems containsString="0" containsBlank="1" count="1">
        <m/>
      </sharedItems>
    </cacheField>
    <cacheField name="Price Units" numFmtId="0">
      <sharedItems containsString="0" containsBlank="1" count="1">
        <m/>
      </sharedItems>
    </cacheField>
    <cacheField name="Qty Per Period" numFmtId="0">
      <sharedItems containsString="0" containsBlank="1" count="1">
        <m/>
      </sharedItems>
    </cacheField>
    <cacheField name="Periods" numFmtId="0">
      <sharedItems containsString="0" containsBlank="1" count="1">
        <m/>
      </sharedItems>
    </cacheField>
    <cacheField name="Total Quantity" numFmtId="0">
      <sharedItems containsString="0" containsBlank="1" count="1">
        <m/>
      </sharedItems>
    </cacheField>
    <cacheField name="Qty Units" numFmtId="0">
      <sharedItems containsBlank="1" count="3">
        <m/>
        <s v="MMBtus" u="1"/>
        <s v="bb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1"/>
    <x v="1"/>
    <x v="1"/>
    <x v="0"/>
    <x v="0"/>
    <x v="0"/>
    <x v="1"/>
    <x v="1"/>
    <x v="0"/>
    <x v="0"/>
    <x v="0"/>
    <x v="1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D11" firstHeaderRow="1" firstDataRow="2" firstDataCol="2"/>
  <pivotFields count="19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7">
        <item m="1" x="1"/>
        <item m="1" x="2"/>
        <item m="1" x="3"/>
        <item m="1" x="4"/>
        <item m="1" x="5"/>
        <item m="1" x="6"/>
        <item x="0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4">
        <item m="1" x="1"/>
        <item x="0"/>
        <item m="1" x="2"/>
        <item t="default"/>
      </items>
    </pivotField>
  </pivotFields>
  <rowFields count="2">
    <field x="4"/>
    <field x="18"/>
  </rowFields>
  <rowItems count="2">
    <i>
      <x v="6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1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G8:K11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m="1" x="1"/>
        <item m="1" x="2"/>
        <item m="1" x="3"/>
        <item x="0"/>
        <item m="1" x="4"/>
        <item m="1" x="5"/>
        <item m="1" x="6"/>
      </items>
    </pivotField>
  </pivotFields>
  <rowFields count="3">
    <field x="19"/>
    <field x="4"/>
    <field x="18"/>
  </rowFields>
  <rowItems count="2"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2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F9:I13" firstHeaderRow="1" firstDataRow="2" firstDataCol="2"/>
  <pivotFields count="28">
    <pivotField axis="axisRow" dataField="1" compact="0" outline="0" subtotalTop="0" showAll="0" includeNewItemsInFilter="1">
      <items count="6">
        <item m="1" x="1"/>
        <item m="1" x="2"/>
        <item m="1" x="3"/>
        <item x="0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15">
      <pivotArea grandRow="1" outline="0" fieldPosition="0"/>
    </format>
    <format dxfId="14">
      <pivotArea dataOnly="0" labelOnly="1" grandRow="1" outline="0" fieldPosition="0"/>
    </format>
    <format dxfId="13">
      <pivotArea outline="0" fieldPosition="0">
        <references count="1">
          <reference field="4294967294" count="1" selected="0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9">
      <pivotArea grandRow="1" outline="0" fieldPosition="0"/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8" count="1">
            <x v="0"/>
          </reference>
        </references>
      </pivotArea>
    </format>
    <format dxfId="6">
      <pivotArea field="8" type="button" dataOnly="0" labelOnly="1" outline="0" axis="axisRow" fieldPosition="0"/>
    </format>
    <format dxfId="5">
      <pivotArea field="0" type="button" dataOnly="0" labelOnly="1" outline="0" axis="axisRow" fieldPosition="1"/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3" firstHeaderRow="1" firstDataRow="2" firstDataCol="2"/>
  <pivotFields count="25">
    <pivotField axis="axisRow" dataField="1" compact="0" outline="0" subtotalTop="0" showAll="0" includeNewItemsInFilter="1" defaultSubtotal="0">
      <items count="16">
        <item m="1" x="1"/>
        <item m="1" x="2"/>
        <item m="1" x="3"/>
        <item m="1" x="4"/>
        <item m="1" x="5"/>
        <item m="1" x="6"/>
        <item m="1" x="7"/>
        <item m="1" x="8"/>
        <item m="1" x="9"/>
        <item x="0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3"/>
      <x v="9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5">
      <pivotArea dataOnly="0" outline="0" fieldPosition="0">
        <references count="1">
          <reference field="4294967294" count="0"/>
        </references>
      </pivotArea>
    </format>
    <format dxfId="24">
      <pivotArea field="0" type="button" dataOnly="0" labelOnly="1" outline="0" axis="axisRow" fieldPosition="1"/>
    </format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9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8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7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6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40">
      <pivotArea outline="0" fieldPosition="0"/>
    </format>
    <format dxfId="39">
      <pivotArea grandRow="1" outline="0" fieldPosition="0"/>
    </format>
    <format dxfId="38">
      <pivotArea dataOnly="0" labelOnly="1" grandRow="1" outline="0" fieldPosition="0"/>
    </format>
    <format dxfId="37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6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5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3">
      <pivotArea grandRow="1" outline="0" fieldPosition="0"/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5" count="1">
            <x v="0"/>
          </reference>
        </references>
      </pivotArea>
    </format>
    <format dxfId="30">
      <pivotArea field="5" type="button" dataOnly="0" labelOnly="1" outline="0" axis="axisRow" fieldPosition="0"/>
    </format>
    <format dxfId="29">
      <pivotArea field="0" type="button" dataOnly="0" labelOnly="1" outline="0" axis="axisRow" fieldPosition="1"/>
    </format>
    <format dxfId="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cx.com/ReportServlet/any.class?operation=confirm&amp;dealID=149976167&amp;dt=Apr-13-01" TargetMode="External"/><Relationship Id="rId1" Type="http://schemas.openxmlformats.org/officeDocument/2006/relationships/hyperlink" Target="https://www.intcx.com/ReportServlet/any.class?operation=confirm&amp;dealID=100441583&amp;dt=Apr-13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zoomScale="85" workbookViewId="0"/>
  </sheetViews>
  <sheetFormatPr defaultRowHeight="13.2" x14ac:dyDescent="0.25"/>
  <cols>
    <col min="2" max="2" width="25.33203125" bestFit="1" customWidth="1"/>
    <col min="3" max="3" width="17.6640625" customWidth="1"/>
    <col min="4" max="4" width="3.5546875" customWidth="1"/>
    <col min="5" max="5" width="10" customWidth="1"/>
    <col min="6" max="6" width="22.6640625" bestFit="1" customWidth="1"/>
    <col min="7" max="7" width="5.5546875" bestFit="1" customWidth="1"/>
    <col min="8" max="8" width="11.6640625" bestFit="1" customWidth="1"/>
  </cols>
  <sheetData>
    <row r="1" spans="2:8" ht="13.8" thickBot="1" x14ac:dyDescent="0.3">
      <c r="B1" s="146">
        <v>36994</v>
      </c>
      <c r="C1" s="147"/>
      <c r="D1" s="148"/>
      <c r="E1" s="148"/>
      <c r="F1" s="148"/>
      <c r="G1" s="148"/>
      <c r="H1" s="149"/>
    </row>
    <row r="2" spans="2:8" ht="13.8" thickBot="1" x14ac:dyDescent="0.3"/>
    <row r="3" spans="2:8" ht="13.8" thickBot="1" x14ac:dyDescent="0.3">
      <c r="B3" s="158" t="s">
        <v>290</v>
      </c>
      <c r="C3" s="159"/>
      <c r="E3" s="160" t="s">
        <v>284</v>
      </c>
      <c r="F3" s="161"/>
      <c r="G3" s="161"/>
      <c r="H3" s="162"/>
    </row>
    <row r="4" spans="2:8" ht="13.8" thickBot="1" x14ac:dyDescent="0.3">
      <c r="B4" s="142" t="s">
        <v>285</v>
      </c>
      <c r="C4" s="150" t="s">
        <v>8</v>
      </c>
      <c r="E4" s="142" t="s">
        <v>287</v>
      </c>
      <c r="F4" s="143" t="s">
        <v>285</v>
      </c>
      <c r="G4" s="144" t="s">
        <v>55</v>
      </c>
      <c r="H4" s="145" t="s">
        <v>8</v>
      </c>
    </row>
    <row r="5" spans="2:8" ht="13.8" thickBot="1" x14ac:dyDescent="0.3">
      <c r="B5" s="119" t="s">
        <v>268</v>
      </c>
      <c r="C5" s="120">
        <f>'ICE-Power'!H1</f>
        <v>284800</v>
      </c>
      <c r="D5" s="114"/>
      <c r="E5" s="126" t="s">
        <v>84</v>
      </c>
      <c r="F5" s="127" t="s">
        <v>19</v>
      </c>
      <c r="G5" s="128">
        <f>'ICE-EPM'!B6</f>
        <v>2</v>
      </c>
      <c r="H5" s="129">
        <f>'ICE-EPM'!C6</f>
        <v>52800</v>
      </c>
    </row>
    <row r="6" spans="2:8" ht="13.8" thickBot="1" x14ac:dyDescent="0.3">
      <c r="B6" s="121" t="s">
        <v>269</v>
      </c>
      <c r="C6" s="122">
        <f>SUM(C7:C8)</f>
        <v>0</v>
      </c>
      <c r="E6" s="130" t="s">
        <v>83</v>
      </c>
      <c r="F6" s="131" t="s">
        <v>283</v>
      </c>
      <c r="G6" s="132">
        <f>'ICE-ENA'!B6</f>
        <v>0</v>
      </c>
      <c r="H6" s="133">
        <f>'ICE-ENA'!C6</f>
        <v>0</v>
      </c>
    </row>
    <row r="7" spans="2:8" ht="13.8" thickBot="1" x14ac:dyDescent="0.3">
      <c r="B7" s="123" t="s">
        <v>266</v>
      </c>
      <c r="C7" s="124">
        <f>'ICE-Physical Gas'!H1</f>
        <v>0</v>
      </c>
      <c r="E7" s="134" t="s">
        <v>83</v>
      </c>
      <c r="F7" s="135" t="s">
        <v>297</v>
      </c>
      <c r="G7" s="136">
        <f>'ICE-ENA'!B7</f>
        <v>0</v>
      </c>
      <c r="H7" s="137">
        <f>'ICE-ENA'!C7</f>
        <v>0</v>
      </c>
    </row>
    <row r="8" spans="2:8" ht="16.5" customHeight="1" thickBot="1" x14ac:dyDescent="0.3">
      <c r="B8" s="125" t="s">
        <v>267</v>
      </c>
      <c r="C8" s="122">
        <f>'ICE-Financial Gas'!H1</f>
        <v>0</v>
      </c>
      <c r="E8" s="134" t="s">
        <v>286</v>
      </c>
      <c r="F8" s="135"/>
      <c r="G8" s="136">
        <f>'ICE-ECC'!B6</f>
        <v>0</v>
      </c>
      <c r="H8" s="137">
        <f>'ICE-ECC'!C6</f>
        <v>0</v>
      </c>
    </row>
    <row r="9" spans="2:8" ht="13.8" thickBot="1" x14ac:dyDescent="0.3">
      <c r="B9" s="118"/>
      <c r="C9" s="2"/>
      <c r="E9" s="51"/>
      <c r="F9" s="51"/>
      <c r="G9" s="51"/>
      <c r="H9" s="51"/>
    </row>
    <row r="10" spans="2:8" ht="13.8" thickBot="1" x14ac:dyDescent="0.3">
      <c r="E10" s="160" t="s">
        <v>288</v>
      </c>
      <c r="F10" s="161"/>
      <c r="G10" s="161"/>
      <c r="H10" s="162"/>
    </row>
    <row r="11" spans="2:8" ht="13.8" thickBot="1" x14ac:dyDescent="0.3">
      <c r="E11" s="142" t="s">
        <v>287</v>
      </c>
      <c r="F11" s="143" t="s">
        <v>285</v>
      </c>
      <c r="G11" s="144" t="s">
        <v>55</v>
      </c>
      <c r="H11" s="145" t="s">
        <v>8</v>
      </c>
    </row>
    <row r="12" spans="2:8" x14ac:dyDescent="0.25">
      <c r="E12" s="126" t="s">
        <v>84</v>
      </c>
      <c r="F12" s="127" t="s">
        <v>19</v>
      </c>
      <c r="G12" s="128">
        <f>'DD-EPM'!B6</f>
        <v>0</v>
      </c>
      <c r="H12" s="129">
        <f>'DD-EPM'!C6</f>
        <v>0</v>
      </c>
    </row>
    <row r="13" spans="2:8" ht="13.8" thickBot="1" x14ac:dyDescent="0.3">
      <c r="E13" s="126" t="s">
        <v>83</v>
      </c>
      <c r="F13" s="127" t="s">
        <v>19</v>
      </c>
      <c r="G13" s="128">
        <f>'DD-ENA'!B8</f>
        <v>0</v>
      </c>
      <c r="H13" s="129">
        <f>'DD-ENA'!C8</f>
        <v>0</v>
      </c>
    </row>
    <row r="14" spans="2:8" ht="13.8" thickBot="1" x14ac:dyDescent="0.3">
      <c r="E14" s="138" t="s">
        <v>83</v>
      </c>
      <c r="F14" s="139" t="s">
        <v>295</v>
      </c>
      <c r="G14" s="140">
        <f>'DD-ENA'!B7</f>
        <v>0</v>
      </c>
      <c r="H14" s="141">
        <f>'DD-ENA'!C7</f>
        <v>0</v>
      </c>
    </row>
    <row r="15" spans="2:8" ht="13.8" thickBot="1" x14ac:dyDescent="0.3">
      <c r="E15" s="130" t="s">
        <v>83</v>
      </c>
      <c r="F15" s="131" t="s">
        <v>289</v>
      </c>
      <c r="G15" s="132">
        <f>'DD-ENA'!B6</f>
        <v>0</v>
      </c>
      <c r="H15" s="133">
        <f>'DD-ENA'!C6</f>
        <v>0</v>
      </c>
    </row>
    <row r="16" spans="2:8" ht="16.5" customHeight="1" thickBot="1" x14ac:dyDescent="0.3">
      <c r="E16" s="134" t="s">
        <v>85</v>
      </c>
      <c r="F16" s="135" t="s">
        <v>296</v>
      </c>
      <c r="G16" s="136">
        <f>'DD-EGL'!B6</f>
        <v>0</v>
      </c>
      <c r="H16" s="137">
        <f>'DD-EGL'!C6</f>
        <v>0</v>
      </c>
    </row>
    <row r="19" spans="2:6" x14ac:dyDescent="0.25">
      <c r="F19" s="8"/>
    </row>
    <row r="20" spans="2:6" x14ac:dyDescent="0.25">
      <c r="F20" s="8"/>
    </row>
    <row r="23" spans="2:6" x14ac:dyDescent="0.25">
      <c r="B23" s="115"/>
      <c r="C23" s="117"/>
      <c r="D23" s="116"/>
    </row>
    <row r="24" spans="2:6" x14ac:dyDescent="0.25">
      <c r="B24" s="115"/>
      <c r="C24" s="117"/>
      <c r="D24" s="116"/>
      <c r="E24" s="116"/>
    </row>
    <row r="25" spans="2:6" x14ac:dyDescent="0.25">
      <c r="E25" s="116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topLeftCell="O1" zoomScale="85" workbookViewId="0">
      <selection activeCell="D9" sqref="D9"/>
    </sheetView>
  </sheetViews>
  <sheetFormatPr defaultRowHeight="13.2" x14ac:dyDescent="0.25"/>
  <cols>
    <col min="1" max="1" width="19.6640625" customWidth="1"/>
    <col min="2" max="2" width="12.33203125" customWidth="1"/>
    <col min="3" max="3" width="13.44140625" customWidth="1"/>
    <col min="4" max="4" width="12.88671875" bestFit="1" customWidth="1"/>
    <col min="5" max="5" width="29.88671875" bestFit="1" customWidth="1"/>
    <col min="6" max="6" width="17.5546875" bestFit="1" customWidth="1"/>
    <col min="7" max="7" width="15.5546875" bestFit="1" customWidth="1"/>
    <col min="8" max="8" width="18.44140625" bestFit="1" customWidth="1"/>
    <col min="9" max="10" width="17.88671875" bestFit="1" customWidth="1"/>
    <col min="11" max="11" width="18.109375" bestFit="1" customWidth="1"/>
    <col min="12" max="12" width="33.109375" bestFit="1" customWidth="1"/>
    <col min="13" max="13" width="27.5546875" bestFit="1" customWidth="1"/>
    <col min="14" max="14" width="32" bestFit="1" customWidth="1"/>
    <col min="15" max="15" width="34.44140625" bestFit="1" customWidth="1"/>
    <col min="16" max="17" width="19.88671875" bestFit="1" customWidth="1"/>
    <col min="18" max="18" width="10.6640625" customWidth="1"/>
    <col min="19" max="19" width="15" bestFit="1" customWidth="1"/>
    <col min="20" max="21" width="12.109375" bestFit="1" customWidth="1"/>
    <col min="22" max="22" width="8.5546875" customWidth="1"/>
    <col min="23" max="23" width="8.44140625" bestFit="1" customWidth="1"/>
    <col min="24" max="24" width="7.44140625" bestFit="1" customWidth="1"/>
    <col min="25" max="25" width="8.5546875" bestFit="1" customWidth="1"/>
  </cols>
  <sheetData>
    <row r="1" spans="1:25" ht="13.8" x14ac:dyDescent="0.25">
      <c r="A1" s="152" t="s">
        <v>232</v>
      </c>
    </row>
    <row r="2" spans="1:25" x14ac:dyDescent="0.25">
      <c r="A2" s="100" t="s">
        <v>48</v>
      </c>
    </row>
    <row r="3" spans="1:25" x14ac:dyDescent="0.25">
      <c r="A3" s="99">
        <f>'E-Mail'!$B$1</f>
        <v>36994</v>
      </c>
    </row>
    <row r="4" spans="1:25" x14ac:dyDescent="0.25">
      <c r="A4" s="100"/>
    </row>
    <row r="5" spans="1:25" ht="13.8" thickBot="1" x14ac:dyDescent="0.3">
      <c r="A5" s="20" t="s">
        <v>56</v>
      </c>
      <c r="B5" s="20" t="s">
        <v>55</v>
      </c>
      <c r="C5" s="20" t="s">
        <v>8</v>
      </c>
      <c r="P5" s="156"/>
      <c r="Q5" s="156"/>
      <c r="R5" s="157"/>
    </row>
    <row r="6" spans="1:25" x14ac:dyDescent="0.25">
      <c r="A6" s="17" t="s">
        <v>265</v>
      </c>
      <c r="B6" s="21">
        <f>COUNTIF($F$10:$F$5002,A6)</f>
        <v>0</v>
      </c>
      <c r="C6" s="21">
        <f>SUMIF($F$10:$F$5003,A6,$C$10:$C$5003)</f>
        <v>0</v>
      </c>
    </row>
    <row r="7" spans="1:25" x14ac:dyDescent="0.25">
      <c r="A7" s="17" t="s">
        <v>61</v>
      </c>
      <c r="B7" s="21">
        <f>COUNTIF($F$10:$F$5002,A7)</f>
        <v>0</v>
      </c>
      <c r="C7" s="21">
        <f>SUMIF($F$10:$F$5003,A7,$C$10:$C$5003)</f>
        <v>0</v>
      </c>
    </row>
    <row r="8" spans="1:25" x14ac:dyDescent="0.25">
      <c r="A8" s="17" t="s">
        <v>59</v>
      </c>
      <c r="B8" s="21">
        <f>COUNTIF($F$10:$F$5002,A8)</f>
        <v>0</v>
      </c>
      <c r="C8" s="21">
        <f>SUMIF($F$10:$F$5003,A8,$C$10:$C$5003)</f>
        <v>0</v>
      </c>
    </row>
    <row r="9" spans="1:25" ht="13.8" thickBot="1" x14ac:dyDescent="0.3"/>
    <row r="10" spans="1:25" ht="27" thickBot="1" x14ac:dyDescent="0.3">
      <c r="A10" s="25" t="s">
        <v>231</v>
      </c>
      <c r="B10" s="24" t="s">
        <v>234</v>
      </c>
      <c r="C10" s="25" t="s">
        <v>58</v>
      </c>
      <c r="D10" s="75" t="s">
        <v>243</v>
      </c>
      <c r="E10" s="75" t="s">
        <v>244</v>
      </c>
      <c r="F10" s="75" t="s">
        <v>245</v>
      </c>
      <c r="G10" s="75" t="s">
        <v>246</v>
      </c>
      <c r="H10" s="75" t="s">
        <v>247</v>
      </c>
      <c r="I10" s="75" t="s">
        <v>248</v>
      </c>
      <c r="J10" s="75" t="s">
        <v>249</v>
      </c>
      <c r="K10" s="75" t="s">
        <v>250</v>
      </c>
      <c r="L10" s="75" t="s">
        <v>251</v>
      </c>
      <c r="M10" s="75" t="s">
        <v>252</v>
      </c>
      <c r="N10" s="75" t="s">
        <v>253</v>
      </c>
      <c r="O10" s="75" t="s">
        <v>254</v>
      </c>
      <c r="P10" s="75" t="s">
        <v>255</v>
      </c>
      <c r="Q10" s="75" t="s">
        <v>256</v>
      </c>
      <c r="R10" s="75" t="s">
        <v>257</v>
      </c>
      <c r="S10" s="75" t="s">
        <v>258</v>
      </c>
      <c r="T10" s="75" t="s">
        <v>259</v>
      </c>
      <c r="U10" s="75" t="s">
        <v>260</v>
      </c>
      <c r="V10" s="75" t="s">
        <v>261</v>
      </c>
      <c r="W10" s="75" t="s">
        <v>262</v>
      </c>
      <c r="X10" s="75" t="s">
        <v>263</v>
      </c>
      <c r="Y10" s="75" t="s">
        <v>264</v>
      </c>
    </row>
    <row r="11" spans="1:25" x14ac:dyDescent="0.25">
      <c r="A11" s="31" t="e">
        <f t="shared" ref="A11:A42" si="0">VLOOKUP(G11,DDENA_USERS,2,FALSE)</f>
        <v>#N/A</v>
      </c>
      <c r="B11" s="30">
        <f>IF(ISNUMBER(FIND("Pow",F11))=TRUE,((VALUE(MID(R11,FIND("-",R11)+1,2)))-(VALUE(MID(R11,FIND("-",R11)-1,1)))+1)*(Q11-P11+1),(Q11-P11+1))</f>
        <v>1</v>
      </c>
      <c r="C11" s="31">
        <f>B11*W11</f>
        <v>0</v>
      </c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80"/>
      <c r="Q11" s="80"/>
      <c r="R11" s="76"/>
      <c r="S11" s="76"/>
      <c r="T11" s="77"/>
      <c r="U11" s="76"/>
      <c r="V11" s="76"/>
      <c r="W11" s="76"/>
      <c r="X11" s="76"/>
      <c r="Y11" s="76"/>
    </row>
    <row r="12" spans="1:25" x14ac:dyDescent="0.25">
      <c r="A12" s="31" t="e">
        <f t="shared" si="0"/>
        <v>#N/A</v>
      </c>
      <c r="B12" s="30">
        <f>IF(ISNUMBER(FIND("Pow",F12))=TRUE,((VALUE(MID(R12,FIND("-",R12)+1,2)))-(VALUE(MID(R12,FIND("-",R12)-1,1)))+1)*(Q12-P12+1),(Q12-P12+1))</f>
        <v>1</v>
      </c>
      <c r="C12" s="31">
        <f>B12*W12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81"/>
      <c r="Q12" s="81"/>
      <c r="R12" s="78"/>
      <c r="S12" s="78"/>
      <c r="T12" s="79"/>
      <c r="U12" s="78"/>
      <c r="V12" s="78"/>
      <c r="W12" s="78"/>
      <c r="X12" s="78"/>
      <c r="Y12" s="78"/>
    </row>
    <row r="13" spans="1:25" x14ac:dyDescent="0.25">
      <c r="A13" s="31" t="e">
        <f t="shared" si="0"/>
        <v>#N/A</v>
      </c>
      <c r="B13" s="30">
        <f t="shared" ref="B13:B76" si="1">IF(ISNUMBER(FIND("Pow",F13))=TRUE,((VALUE(MID(R13,FIND("-",R13)+1,2)))-(VALUE(MID(R13,FIND("-",R13)-1,1)))+1)*(Q13-P13+1),(Q13-P13+1))</f>
        <v>1</v>
      </c>
      <c r="C13" s="31">
        <f t="shared" ref="C13:C76" si="2">B13*W13</f>
        <v>0</v>
      </c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80"/>
      <c r="Q13" s="80"/>
      <c r="R13" s="76"/>
      <c r="S13" s="76"/>
      <c r="T13" s="77"/>
      <c r="U13" s="76"/>
      <c r="V13" s="76"/>
      <c r="W13" s="76"/>
      <c r="X13" s="76"/>
      <c r="Y13" s="76"/>
    </row>
    <row r="14" spans="1:25" x14ac:dyDescent="0.25">
      <c r="A14" s="31" t="e">
        <f t="shared" si="0"/>
        <v>#N/A</v>
      </c>
      <c r="B14" s="30">
        <f t="shared" si="1"/>
        <v>1</v>
      </c>
      <c r="C14" s="31">
        <f t="shared" si="2"/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81"/>
      <c r="Q14" s="81"/>
      <c r="R14" s="78"/>
      <c r="S14" s="78"/>
      <c r="T14" s="79"/>
      <c r="U14" s="78"/>
      <c r="V14" s="78"/>
      <c r="W14" s="78"/>
      <c r="X14" s="78"/>
      <c r="Y14" s="78"/>
    </row>
    <row r="15" spans="1:25" x14ac:dyDescent="0.25">
      <c r="A15" s="31" t="e">
        <f t="shared" si="0"/>
        <v>#N/A</v>
      </c>
      <c r="B15" s="30">
        <f t="shared" si="1"/>
        <v>1</v>
      </c>
      <c r="C15" s="31">
        <f t="shared" si="2"/>
        <v>0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80"/>
      <c r="Q15" s="80"/>
      <c r="R15" s="76"/>
      <c r="S15" s="76"/>
      <c r="T15" s="77"/>
      <c r="U15" s="76"/>
      <c r="V15" s="76"/>
      <c r="W15" s="76"/>
      <c r="X15" s="76"/>
      <c r="Y15" s="76"/>
    </row>
    <row r="16" spans="1:25" x14ac:dyDescent="0.25">
      <c r="A16" s="31" t="e">
        <f t="shared" si="0"/>
        <v>#N/A</v>
      </c>
      <c r="B16" s="30">
        <f t="shared" si="1"/>
        <v>1</v>
      </c>
      <c r="C16" s="31">
        <f t="shared" si="2"/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81"/>
      <c r="Q16" s="81"/>
      <c r="R16" s="78"/>
      <c r="S16" s="78"/>
      <c r="T16" s="79"/>
      <c r="U16" s="78"/>
      <c r="V16" s="78"/>
      <c r="W16" s="78"/>
      <c r="X16" s="78"/>
      <c r="Y16" s="78"/>
    </row>
    <row r="17" spans="1:25" x14ac:dyDescent="0.25">
      <c r="A17" s="31" t="e">
        <f t="shared" si="0"/>
        <v>#N/A</v>
      </c>
      <c r="B17" s="30">
        <f t="shared" si="1"/>
        <v>1</v>
      </c>
      <c r="C17" s="31">
        <f t="shared" si="2"/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80"/>
      <c r="Q17" s="80"/>
      <c r="R17" s="76"/>
      <c r="S17" s="76"/>
      <c r="T17" s="77"/>
      <c r="U17" s="76"/>
      <c r="V17" s="76"/>
      <c r="W17" s="76"/>
      <c r="X17" s="76"/>
      <c r="Y17" s="76"/>
    </row>
    <row r="18" spans="1:25" x14ac:dyDescent="0.25">
      <c r="A18" s="31" t="e">
        <f t="shared" si="0"/>
        <v>#N/A</v>
      </c>
      <c r="B18" s="30">
        <f t="shared" si="1"/>
        <v>1</v>
      </c>
      <c r="C18" s="31">
        <f t="shared" si="2"/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1"/>
      <c r="Q18" s="81"/>
      <c r="R18" s="78"/>
      <c r="S18" s="78"/>
      <c r="T18" s="79"/>
      <c r="U18" s="78"/>
      <c r="V18" s="78"/>
      <c r="W18" s="78"/>
      <c r="X18" s="78"/>
      <c r="Y18" s="78"/>
    </row>
    <row r="19" spans="1:25" x14ac:dyDescent="0.25">
      <c r="A19" s="31" t="e">
        <f t="shared" si="0"/>
        <v>#N/A</v>
      </c>
      <c r="B19" s="30">
        <f t="shared" si="1"/>
        <v>1</v>
      </c>
      <c r="C19" s="31">
        <f t="shared" si="2"/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6"/>
      <c r="S19" s="76"/>
      <c r="T19" s="77"/>
      <c r="U19" s="76"/>
      <c r="V19" s="76"/>
      <c r="W19" s="76"/>
      <c r="X19" s="76"/>
      <c r="Y19" s="76"/>
    </row>
    <row r="20" spans="1:25" x14ac:dyDescent="0.25">
      <c r="A20" s="31" t="e">
        <f t="shared" si="0"/>
        <v>#N/A</v>
      </c>
      <c r="B20" s="30">
        <f t="shared" si="1"/>
        <v>1</v>
      </c>
      <c r="C20" s="31">
        <f t="shared" si="2"/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1"/>
      <c r="Q20" s="81"/>
      <c r="R20" s="78"/>
      <c r="S20" s="78"/>
      <c r="T20" s="79"/>
      <c r="U20" s="78"/>
      <c r="V20" s="78"/>
      <c r="W20" s="78"/>
      <c r="X20" s="78"/>
      <c r="Y20" s="78"/>
    </row>
    <row r="21" spans="1:25" x14ac:dyDescent="0.25">
      <c r="A21" s="31" t="e">
        <f t="shared" si="0"/>
        <v>#N/A</v>
      </c>
      <c r="B21" s="30">
        <f t="shared" si="1"/>
        <v>1</v>
      </c>
      <c r="C21" s="31">
        <f t="shared" si="2"/>
        <v>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6"/>
      <c r="S21" s="76"/>
      <c r="T21" s="77"/>
      <c r="U21" s="76"/>
      <c r="V21" s="76"/>
      <c r="W21" s="76"/>
      <c r="X21" s="76"/>
      <c r="Y21" s="76"/>
    </row>
    <row r="22" spans="1:25" x14ac:dyDescent="0.25">
      <c r="A22" s="31" t="e">
        <f t="shared" si="0"/>
        <v>#N/A</v>
      </c>
      <c r="B22" s="30">
        <f t="shared" si="1"/>
        <v>1</v>
      </c>
      <c r="C22" s="31">
        <f t="shared" si="2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5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5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81"/>
      <c r="Q24" s="81"/>
      <c r="R24" s="78"/>
      <c r="S24" s="78"/>
      <c r="T24" s="79"/>
      <c r="U24" s="78"/>
      <c r="V24" s="78"/>
      <c r="W24" s="78"/>
      <c r="X24" s="78"/>
      <c r="Y24" s="78"/>
    </row>
    <row r="25" spans="1:25" x14ac:dyDescent="0.25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80"/>
      <c r="Q25" s="80"/>
      <c r="R25" s="76"/>
      <c r="S25" s="76"/>
      <c r="T25" s="77"/>
      <c r="U25" s="76"/>
      <c r="V25" s="76"/>
      <c r="W25" s="76"/>
      <c r="X25" s="76"/>
      <c r="Y25" s="76"/>
    </row>
    <row r="26" spans="1:25" x14ac:dyDescent="0.25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5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5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5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5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5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5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5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5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5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5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5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5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5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5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5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5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5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5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5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5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5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5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5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5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5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5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5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5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5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5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5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5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5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5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5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5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5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5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5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5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5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5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5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5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5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5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5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5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5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5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5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5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5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5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5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5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5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5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5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5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5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5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5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5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5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5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5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5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5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5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5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5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5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5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5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5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5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5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5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5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5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5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5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5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5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5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5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5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5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5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5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5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5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5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5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5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5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5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5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5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5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5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5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5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5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5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5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5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5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5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5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5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5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5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5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5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5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5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5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5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5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5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5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5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5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5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5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5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5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5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5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5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5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5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5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5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5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5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5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5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5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5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5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5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5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5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5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5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5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5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5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5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5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5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5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5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5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5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5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5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5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5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5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5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5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5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5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5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5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5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5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5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5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5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5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5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5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5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5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5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5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5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5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5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5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5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5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5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5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5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5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5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5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5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5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5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5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5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5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5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5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5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5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5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5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5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5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5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5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5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5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5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5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5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5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5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5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5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5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5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5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5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5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5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5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5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5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5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5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5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5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5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5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5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5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5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5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5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5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5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5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5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5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5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5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5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5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5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5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5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5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5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5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5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5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5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5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5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5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5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5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5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5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5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5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5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5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5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5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5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5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5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5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5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5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5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5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5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5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5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5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5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5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5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5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5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5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5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5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5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5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5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5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5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5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5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5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5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5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5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5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5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5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5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5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5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5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5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5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5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5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5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5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5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5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5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5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5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5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5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5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5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5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5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5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5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5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5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5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5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5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5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5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5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5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5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5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5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5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5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5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5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5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5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5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5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5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5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5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5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5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5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5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5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5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5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5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5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5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5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5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5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5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5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5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5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5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5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5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5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5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5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5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5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5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5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5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5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5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5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5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5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5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5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5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5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5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5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5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5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5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5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5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5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5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5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5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5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5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5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5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5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5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5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5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5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5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5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5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5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5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5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5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5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5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5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5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5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5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5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5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5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5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5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5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5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5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5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5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5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5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5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5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5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5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5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5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5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5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5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5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5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5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5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5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5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5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5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5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5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5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5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5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5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5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5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5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5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5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5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5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5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5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5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5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5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5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5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5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5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5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5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5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5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5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5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5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5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5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5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5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5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5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zoomScale="85" workbookViewId="0"/>
  </sheetViews>
  <sheetFormatPr defaultRowHeight="13.2" x14ac:dyDescent="0.25"/>
  <cols>
    <col min="1" max="1" width="22.6640625" bestFit="1" customWidth="1"/>
    <col min="2" max="2" width="13.44140625" bestFit="1" customWidth="1"/>
    <col min="3" max="3" width="12.44140625" bestFit="1" customWidth="1"/>
    <col min="4" max="4" width="7" bestFit="1" customWidth="1"/>
    <col min="5" max="5" width="13.44140625" customWidth="1"/>
    <col min="6" max="6" width="14.44140625" customWidth="1"/>
    <col min="7" max="7" width="12.88671875" bestFit="1" customWidth="1"/>
    <col min="8" max="8" width="29.5546875" bestFit="1" customWidth="1"/>
    <col min="9" max="9" width="17.5546875" bestFit="1" customWidth="1"/>
    <col min="10" max="10" width="14.5546875" bestFit="1" customWidth="1"/>
    <col min="11" max="11" width="18.44140625" bestFit="1" customWidth="1"/>
    <col min="12" max="13" width="17.88671875" bestFit="1" customWidth="1"/>
    <col min="14" max="14" width="10.109375" bestFit="1" customWidth="1"/>
    <col min="15" max="15" width="11.33203125" bestFit="1" customWidth="1"/>
    <col min="16" max="16" width="18.88671875" bestFit="1" customWidth="1"/>
    <col min="17" max="17" width="16.44140625" bestFit="1" customWidth="1"/>
    <col min="18" max="18" width="34.44140625" bestFit="1" customWidth="1"/>
    <col min="19" max="19" width="15.5546875" bestFit="1" customWidth="1"/>
    <col min="20" max="20" width="14.5546875" bestFit="1" customWidth="1"/>
    <col min="21" max="21" width="13.6640625" bestFit="1" customWidth="1"/>
    <col min="22" max="22" width="26" bestFit="1" customWidth="1"/>
    <col min="23" max="23" width="16.5546875" bestFit="1" customWidth="1"/>
    <col min="24" max="24" width="17.33203125" bestFit="1" customWidth="1"/>
    <col min="25" max="25" width="8.5546875" bestFit="1" customWidth="1"/>
    <col min="26" max="26" width="8.44140625" bestFit="1" customWidth="1"/>
    <col min="27" max="27" width="5.88671875" bestFit="1" customWidth="1"/>
    <col min="28" max="28" width="12.88671875" bestFit="1" customWidth="1"/>
  </cols>
  <sheetData>
    <row r="1" spans="1:28" x14ac:dyDescent="0.25">
      <c r="A1" s="17" t="s">
        <v>232</v>
      </c>
    </row>
    <row r="2" spans="1:28" x14ac:dyDescent="0.25">
      <c r="A2" s="100" t="s">
        <v>52</v>
      </c>
    </row>
    <row r="3" spans="1:28" x14ac:dyDescent="0.25">
      <c r="A3" s="99">
        <f>'E-Mail'!$B$1</f>
        <v>36994</v>
      </c>
    </row>
    <row r="4" spans="1:28" x14ac:dyDescent="0.25">
      <c r="A4" s="100"/>
    </row>
    <row r="5" spans="1:28" ht="13.8" thickBot="1" x14ac:dyDescent="0.3">
      <c r="A5" s="20" t="s">
        <v>56</v>
      </c>
      <c r="B5" s="20" t="s">
        <v>55</v>
      </c>
      <c r="C5" s="20" t="s">
        <v>8</v>
      </c>
    </row>
    <row r="6" spans="1:28" x14ac:dyDescent="0.25">
      <c r="A6" s="17" t="s">
        <v>59</v>
      </c>
      <c r="B6" s="21">
        <f>COUNTIF($I$9:$I$4993,A6)</f>
        <v>0</v>
      </c>
      <c r="C6" s="21">
        <f>SUMIF($I$9:$I$4994,A6,$E$9:$E$4994)</f>
        <v>0</v>
      </c>
    </row>
    <row r="7" spans="1:28" x14ac:dyDescent="0.25">
      <c r="A7" s="17"/>
      <c r="B7" s="21"/>
      <c r="C7" s="21"/>
    </row>
    <row r="8" spans="1:28" ht="13.8" thickBot="1" x14ac:dyDescent="0.3"/>
    <row r="9" spans="1:28" ht="13.8" thickBot="1" x14ac:dyDescent="0.3">
      <c r="A9" s="36" t="s">
        <v>231</v>
      </c>
      <c r="B9" s="7" t="s">
        <v>70</v>
      </c>
      <c r="C9" s="35" t="s">
        <v>71</v>
      </c>
      <c r="D9" s="35" t="s">
        <v>234</v>
      </c>
      <c r="E9" s="35" t="s">
        <v>58</v>
      </c>
      <c r="F9" s="36" t="s">
        <v>72</v>
      </c>
      <c r="G9" s="75" t="s">
        <v>243</v>
      </c>
      <c r="H9" s="75" t="s">
        <v>244</v>
      </c>
      <c r="I9" s="75" t="s">
        <v>245</v>
      </c>
      <c r="J9" s="75" t="s">
        <v>246</v>
      </c>
      <c r="K9" s="75" t="s">
        <v>247</v>
      </c>
      <c r="L9" s="75" t="s">
        <v>248</v>
      </c>
      <c r="M9" s="75" t="s">
        <v>249</v>
      </c>
      <c r="N9" s="75" t="s">
        <v>250</v>
      </c>
      <c r="O9" s="75" t="s">
        <v>251</v>
      </c>
      <c r="P9" s="75" t="s">
        <v>252</v>
      </c>
      <c r="Q9" s="75" t="s">
        <v>253</v>
      </c>
      <c r="R9" s="75" t="s">
        <v>254</v>
      </c>
      <c r="S9" s="75" t="s">
        <v>255</v>
      </c>
      <c r="T9" s="75" t="s">
        <v>256</v>
      </c>
      <c r="U9" s="75" t="s">
        <v>257</v>
      </c>
      <c r="V9" s="75" t="s">
        <v>258</v>
      </c>
      <c r="W9" s="75" t="s">
        <v>259</v>
      </c>
      <c r="X9" s="75" t="s">
        <v>260</v>
      </c>
      <c r="Y9" s="75" t="s">
        <v>261</v>
      </c>
      <c r="Z9" s="75" t="s">
        <v>262</v>
      </c>
      <c r="AA9" s="75" t="s">
        <v>263</v>
      </c>
      <c r="AB9" s="75" t="s">
        <v>264</v>
      </c>
    </row>
    <row r="10" spans="1:28" x14ac:dyDescent="0.25">
      <c r="A10" s="41" t="e">
        <f t="shared" ref="A10:A33" si="0">VLOOKUP(J10,DDEPM_USERS,2,FALSE)</f>
        <v>#N/A</v>
      </c>
      <c r="B10" s="38">
        <f>IF(ISNUMBER(FIND("-",U10))=TRUE,VALUE(MID(U10,FIND("-",U10)-1,1)),16)</f>
        <v>16</v>
      </c>
      <c r="C10" s="38">
        <f>IF(ISNUMBER(FIND("-",U10))=TRUE,VALUE(MID(U10,FIND("-",U10)+1,2)),24)</f>
        <v>24</v>
      </c>
      <c r="D10" s="39">
        <f t="shared" ref="D10:D33" si="1">T10-S10+1</f>
        <v>1</v>
      </c>
      <c r="E10" s="40">
        <f t="shared" ref="E10:E33" si="2">Z10*(C10-B10+1)*D10</f>
        <v>0</v>
      </c>
      <c r="F10" s="41">
        <f t="shared" ref="F10:F33" si="3">E10*AA10</f>
        <v>0</v>
      </c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80"/>
      <c r="T10" s="80"/>
      <c r="U10" s="76"/>
      <c r="V10" s="76"/>
      <c r="W10" s="77"/>
      <c r="X10" s="76"/>
      <c r="Y10" s="76"/>
      <c r="Z10" s="76"/>
      <c r="AA10" s="76"/>
      <c r="AB10" s="76"/>
    </row>
    <row r="11" spans="1:28" x14ac:dyDescent="0.25">
      <c r="A11" s="41" t="e">
        <f t="shared" si="0"/>
        <v>#N/A</v>
      </c>
      <c r="B11" s="38">
        <f>IF(ISNUMBER(FIND("-",U11))=TRUE,VALUE(MID(U11,FIND("-",U11)-1,1)),16)</f>
        <v>16</v>
      </c>
      <c r="C11" s="38">
        <f>IF(ISNUMBER(FIND("-",U11))=TRUE,VALUE(MID(U11,FIND("-",U11)+1,2)),24)</f>
        <v>24</v>
      </c>
      <c r="D11" s="39">
        <f t="shared" si="1"/>
        <v>1</v>
      </c>
      <c r="E11" s="40">
        <f t="shared" si="2"/>
        <v>0</v>
      </c>
      <c r="F11" s="41">
        <f t="shared" si="3"/>
        <v>0</v>
      </c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81"/>
      <c r="T11" s="81"/>
      <c r="U11" s="78"/>
      <c r="V11" s="78"/>
      <c r="W11" s="79"/>
      <c r="X11" s="78"/>
      <c r="Y11" s="78"/>
      <c r="Z11" s="78"/>
      <c r="AA11" s="78"/>
      <c r="AB11" s="78"/>
    </row>
    <row r="12" spans="1:28" x14ac:dyDescent="0.25">
      <c r="A12" s="41" t="e">
        <f t="shared" si="0"/>
        <v>#N/A</v>
      </c>
      <c r="B12" s="38">
        <f>IF(ISNUMBER(FIND("-",U12))=TRUE,VALUE(MID(U12,FIND("-",U12)-1,1)),16)</f>
        <v>16</v>
      </c>
      <c r="C12" s="38">
        <f>IF(ISNUMBER(FIND("-",U12))=TRUE,VALUE(MID(U12,FIND("-",U12)+1,2)),24)</f>
        <v>24</v>
      </c>
      <c r="D12" s="39">
        <f t="shared" si="1"/>
        <v>1</v>
      </c>
      <c r="E12" s="40">
        <f t="shared" si="2"/>
        <v>0</v>
      </c>
      <c r="F12" s="41">
        <f t="shared" si="3"/>
        <v>0</v>
      </c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80"/>
      <c r="T12" s="80"/>
      <c r="U12" s="76"/>
      <c r="V12" s="76"/>
      <c r="W12" s="77"/>
      <c r="X12" s="76"/>
      <c r="Y12" s="76"/>
      <c r="Z12" s="76"/>
      <c r="AA12" s="76"/>
      <c r="AB12" s="76"/>
    </row>
    <row r="13" spans="1:28" x14ac:dyDescent="0.25">
      <c r="A13" s="41" t="e">
        <f t="shared" si="0"/>
        <v>#N/A</v>
      </c>
      <c r="B13" s="38">
        <f>IF(ISNUMBER(FIND("-",U13))=TRUE,VALUE(MID(U13,FIND("-",U13)-1,1)),16)</f>
        <v>16</v>
      </c>
      <c r="C13" s="38">
        <f>IF(ISNUMBER(FIND("-",U13))=TRUE,VALUE(MID(U13,FIND("-",U13)+1,2)),24)</f>
        <v>24</v>
      </c>
      <c r="D13" s="39">
        <f t="shared" si="1"/>
        <v>1</v>
      </c>
      <c r="E13" s="40">
        <f t="shared" si="2"/>
        <v>0</v>
      </c>
      <c r="F13" s="41">
        <f t="shared" si="3"/>
        <v>0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81"/>
      <c r="T13" s="81"/>
      <c r="U13" s="78"/>
      <c r="V13" s="78"/>
      <c r="W13" s="79"/>
      <c r="X13" s="78"/>
      <c r="Y13" s="78"/>
      <c r="Z13" s="78"/>
      <c r="AA13" s="78"/>
      <c r="AB13" s="78"/>
    </row>
    <row r="14" spans="1:28" x14ac:dyDescent="0.25">
      <c r="A14" s="41" t="e">
        <f t="shared" si="0"/>
        <v>#N/A</v>
      </c>
      <c r="B14" s="38">
        <f>IF(ISNUMBER(FIND("-",U14))=TRUE,VALUE(MID(U14,FIND("-",U14)-1,1)),16)</f>
        <v>16</v>
      </c>
      <c r="C14" s="38">
        <f>IF(ISNUMBER(FIND("-",U14))=TRUE,VALUE(MID(U14,FIND("-",U14)+1,2)),24)</f>
        <v>24</v>
      </c>
      <c r="D14" s="39">
        <f t="shared" si="1"/>
        <v>1</v>
      </c>
      <c r="E14" s="40">
        <f t="shared" si="2"/>
        <v>0</v>
      </c>
      <c r="F14" s="41">
        <f t="shared" si="3"/>
        <v>0</v>
      </c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80"/>
      <c r="T14" s="80"/>
      <c r="U14" s="76"/>
      <c r="V14" s="76"/>
      <c r="W14" s="77"/>
      <c r="X14" s="76"/>
      <c r="Y14" s="76"/>
      <c r="Z14" s="76"/>
      <c r="AA14" s="76"/>
      <c r="AB14" s="76"/>
    </row>
    <row r="15" spans="1:28" x14ac:dyDescent="0.25">
      <c r="A15" s="41" t="e">
        <f t="shared" si="0"/>
        <v>#N/A</v>
      </c>
      <c r="B15" s="38">
        <f t="shared" ref="B15:B75" si="4">IF(ISNUMBER(FIND("-",U15))=TRUE,VALUE(MID(U15,FIND("-",U15)-1,1)),16)</f>
        <v>16</v>
      </c>
      <c r="C15" s="38">
        <f t="shared" ref="C15:C75" si="5">IF(ISNUMBER(FIND("-",U15))=TRUE,VALUE(MID(U15,FIND("-",U15)+1,2)),24)</f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81"/>
      <c r="T15" s="81"/>
      <c r="U15" s="78"/>
      <c r="V15" s="78"/>
      <c r="W15" s="79"/>
      <c r="X15" s="78"/>
      <c r="Y15" s="78"/>
      <c r="Z15" s="78"/>
      <c r="AA15" s="78"/>
      <c r="AB15" s="78"/>
    </row>
    <row r="16" spans="1:28" x14ac:dyDescent="0.25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80"/>
      <c r="T16" s="80"/>
      <c r="U16" s="76"/>
      <c r="V16" s="76"/>
      <c r="W16" s="77"/>
      <c r="X16" s="76"/>
      <c r="Y16" s="76"/>
      <c r="Z16" s="76"/>
      <c r="AA16" s="76"/>
      <c r="AB16" s="76"/>
    </row>
    <row r="17" spans="1:28" x14ac:dyDescent="0.25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81"/>
      <c r="T17" s="81"/>
      <c r="U17" s="78"/>
      <c r="V17" s="78"/>
      <c r="W17" s="79"/>
      <c r="X17" s="78"/>
      <c r="Y17" s="78"/>
      <c r="Z17" s="78"/>
      <c r="AA17" s="78"/>
      <c r="AB17" s="78"/>
    </row>
    <row r="18" spans="1:28" x14ac:dyDescent="0.25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37"/>
      <c r="T18" s="37"/>
      <c r="U18" s="27"/>
      <c r="V18" s="27"/>
      <c r="W18" s="29"/>
      <c r="X18" s="27"/>
      <c r="Y18" s="27"/>
      <c r="Z18" s="27"/>
      <c r="AA18" s="27"/>
      <c r="AB18" s="27"/>
    </row>
    <row r="19" spans="1:28" x14ac:dyDescent="0.25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42"/>
      <c r="T19" s="42"/>
      <c r="U19" s="33"/>
      <c r="V19" s="33"/>
      <c r="W19" s="34"/>
      <c r="X19" s="33"/>
      <c r="Y19" s="33"/>
      <c r="Z19" s="33"/>
      <c r="AA19" s="33"/>
      <c r="AB19" s="33"/>
    </row>
    <row r="20" spans="1:28" x14ac:dyDescent="0.25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5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5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5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5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5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5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5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5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5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5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5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5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5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5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5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5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5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5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5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5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5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5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5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5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5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5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5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5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5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5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5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5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5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5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5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5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5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5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5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5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5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5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5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5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5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5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5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5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5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5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5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5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5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5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5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5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5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5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5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5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5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5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5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5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5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5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5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5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5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5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5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5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5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5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5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5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5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5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5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5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5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5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5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5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5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5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5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5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5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5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5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5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5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5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5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5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5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5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5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5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5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5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5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5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5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5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5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5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5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5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5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5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5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5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5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5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5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5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5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5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5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5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5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5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5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5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5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5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5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5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5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5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5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5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5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5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5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5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5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5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5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5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5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5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5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5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5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5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5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5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5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5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5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5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5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5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5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5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5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5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5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5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5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5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5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5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5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5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5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5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5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5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5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5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5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5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5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5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5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5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5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5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5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5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5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5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5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5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5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5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5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5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5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5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5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5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5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5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5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5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5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5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5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5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5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5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5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5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5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5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5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5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5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5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5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5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5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5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5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5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5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5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5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5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5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5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5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5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5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5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5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5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5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5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5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5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5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5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5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5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5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5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5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5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5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5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5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5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5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5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5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5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5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5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5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5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5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5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5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5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5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5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5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5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5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5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5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5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5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5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5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5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5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5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5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5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5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5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5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5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5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5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5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5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5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5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5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5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5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5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5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5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5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5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5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5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5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5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5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5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5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5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5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5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5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5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5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5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5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5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5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5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5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5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5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5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5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5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5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5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5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5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5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5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5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5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5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5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5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5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5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5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5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5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5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5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5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5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5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5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5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5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5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5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5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5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5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5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5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5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5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5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5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5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5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5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5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5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5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5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5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5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5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5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5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5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5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5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5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5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5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5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5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5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5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5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5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5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5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5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5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5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5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5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5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5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5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5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5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5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5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5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5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5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5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5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5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5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5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5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5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5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5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5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5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5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5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5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5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5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5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5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5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5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5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5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5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5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5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5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5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5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5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5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5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5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5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5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5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5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5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5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5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5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5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5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5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5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5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5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5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5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5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5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5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5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5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5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5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5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5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5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5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5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5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5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5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5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5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5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5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5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5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5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5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5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5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5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5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5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5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5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5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5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5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5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5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5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5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5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/>
  </sheetViews>
  <sheetFormatPr defaultRowHeight="13.2" x14ac:dyDescent="0.25"/>
  <cols>
    <col min="1" max="1" width="20.44140625" customWidth="1"/>
    <col min="2" max="2" width="10.88671875" style="46" customWidth="1"/>
    <col min="3" max="3" width="13.44140625" style="46" customWidth="1"/>
    <col min="4" max="4" width="12.88671875" bestFit="1" customWidth="1"/>
    <col min="5" max="5" width="23.44140625" bestFit="1" customWidth="1"/>
    <col min="6" max="6" width="17.5546875" bestFit="1" customWidth="1"/>
    <col min="7" max="7" width="14.5546875" bestFit="1" customWidth="1"/>
    <col min="8" max="8" width="18.44140625" bestFit="1" customWidth="1"/>
    <col min="9" max="10" width="17.88671875" bestFit="1" customWidth="1"/>
    <col min="11" max="11" width="11.109375" bestFit="1" customWidth="1"/>
    <col min="12" max="12" width="27.88671875" bestFit="1" customWidth="1"/>
    <col min="13" max="13" width="18.88671875" bestFit="1" customWidth="1"/>
    <col min="14" max="14" width="16.44140625" bestFit="1" customWidth="1"/>
    <col min="15" max="15" width="13.6640625" bestFit="1" customWidth="1"/>
    <col min="16" max="16" width="15.5546875" bestFit="1" customWidth="1"/>
    <col min="17" max="17" width="14.5546875" bestFit="1" customWidth="1"/>
    <col min="18" max="18" width="13.6640625" bestFit="1" customWidth="1"/>
    <col min="19" max="19" width="26" bestFit="1" customWidth="1"/>
    <col min="20" max="20" width="16.5546875" bestFit="1" customWidth="1"/>
    <col min="21" max="21" width="17.33203125" bestFit="1" customWidth="1"/>
    <col min="22" max="22" width="8.5546875" bestFit="1" customWidth="1"/>
    <col min="23" max="23" width="8.44140625" bestFit="1" customWidth="1"/>
    <col min="24" max="24" width="7.6640625" bestFit="1" customWidth="1"/>
    <col min="25" max="25" width="12.88671875" bestFit="1" customWidth="1"/>
  </cols>
  <sheetData>
    <row r="1" spans="1:25" x14ac:dyDescent="0.25">
      <c r="A1" s="17" t="s">
        <v>232</v>
      </c>
      <c r="B1" s="51"/>
      <c r="C1" s="51"/>
    </row>
    <row r="2" spans="1:25" x14ac:dyDescent="0.25">
      <c r="A2" s="100" t="s">
        <v>233</v>
      </c>
      <c r="B2" s="51"/>
      <c r="C2" s="51"/>
    </row>
    <row r="3" spans="1:25" x14ac:dyDescent="0.25">
      <c r="A3" s="99">
        <f>'E-Mail'!$B$1</f>
        <v>36994</v>
      </c>
      <c r="B3" s="51"/>
      <c r="C3" s="51"/>
    </row>
    <row r="4" spans="1:25" x14ac:dyDescent="0.25">
      <c r="A4" s="100"/>
      <c r="B4" s="51"/>
      <c r="C4" s="51"/>
    </row>
    <row r="5" spans="1:25" ht="13.8" thickBot="1" x14ac:dyDescent="0.3">
      <c r="A5" s="20" t="s">
        <v>56</v>
      </c>
      <c r="B5" s="20" t="s">
        <v>55</v>
      </c>
      <c r="C5" s="20" t="s">
        <v>8</v>
      </c>
    </row>
    <row r="6" spans="1:25" x14ac:dyDescent="0.25">
      <c r="A6" s="17" t="s">
        <v>76</v>
      </c>
      <c r="B6" s="21">
        <f>COUNTIF($F$9:$F$4997,A6)</f>
        <v>0</v>
      </c>
      <c r="C6" s="21">
        <f>SUMIF($F$9:$F$4998,A6,$C$9:$C$4998)</f>
        <v>0</v>
      </c>
    </row>
    <row r="7" spans="1:25" x14ac:dyDescent="0.25">
      <c r="A7" s="17"/>
      <c r="B7" s="21"/>
      <c r="C7" s="21"/>
    </row>
    <row r="8" spans="1:25" ht="14.4" thickBot="1" x14ac:dyDescent="0.3">
      <c r="B8" s="51"/>
      <c r="C8" s="51"/>
      <c r="D8" s="154" t="str">
        <f>IF(B6=0,"No Activity","")</f>
        <v>No Activity</v>
      </c>
    </row>
    <row r="9" spans="1:25" ht="13.8" thickBot="1" x14ac:dyDescent="0.3">
      <c r="A9" s="44" t="s">
        <v>231</v>
      </c>
      <c r="B9" s="43" t="s">
        <v>235</v>
      </c>
      <c r="C9" s="44" t="s">
        <v>58</v>
      </c>
      <c r="D9" s="75" t="s">
        <v>243</v>
      </c>
      <c r="E9" s="75" t="s">
        <v>244</v>
      </c>
      <c r="F9" s="75" t="s">
        <v>245</v>
      </c>
      <c r="G9" s="75" t="s">
        <v>246</v>
      </c>
      <c r="H9" s="75" t="s">
        <v>247</v>
      </c>
      <c r="I9" s="75" t="s">
        <v>248</v>
      </c>
      <c r="J9" s="75" t="s">
        <v>249</v>
      </c>
      <c r="K9" s="75" t="s">
        <v>250</v>
      </c>
      <c r="L9" s="75" t="s">
        <v>251</v>
      </c>
      <c r="M9" s="75" t="s">
        <v>252</v>
      </c>
      <c r="N9" s="75" t="s">
        <v>253</v>
      </c>
      <c r="O9" s="75" t="s">
        <v>254</v>
      </c>
      <c r="P9" s="75" t="s">
        <v>255</v>
      </c>
      <c r="Q9" s="75" t="s">
        <v>256</v>
      </c>
      <c r="R9" s="75" t="s">
        <v>257</v>
      </c>
      <c r="S9" s="75" t="s">
        <v>258</v>
      </c>
      <c r="T9" s="75" t="s">
        <v>259</v>
      </c>
      <c r="U9" s="75" t="s">
        <v>260</v>
      </c>
      <c r="V9" s="75" t="s">
        <v>261</v>
      </c>
      <c r="W9" s="75" t="s">
        <v>262</v>
      </c>
      <c r="X9" s="75" t="s">
        <v>263</v>
      </c>
      <c r="Y9" s="75" t="s">
        <v>264</v>
      </c>
    </row>
    <row r="10" spans="1:25" x14ac:dyDescent="0.25">
      <c r="A10" s="45" t="str">
        <f t="shared" ref="A10:A69" si="0">VLOOKUP(G10,DDEGL_USERS,2,FALSE)</f>
        <v>No Activity</v>
      </c>
      <c r="B10" s="45">
        <f t="shared" ref="B10:B15" si="1">(YEAR(Q10)-YEAR(P10))*12+MONTH(Q10)-MONTH(P10)+1</f>
        <v>1</v>
      </c>
      <c r="C10" s="45">
        <f t="shared" ref="C10:C69" si="2">B10*W10</f>
        <v>0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80"/>
      <c r="Q10" s="80"/>
      <c r="R10" s="76"/>
      <c r="S10" s="76"/>
      <c r="T10" s="77"/>
      <c r="U10" s="76"/>
      <c r="V10" s="76"/>
      <c r="W10" s="76"/>
      <c r="X10" s="76"/>
      <c r="Y10" s="76"/>
    </row>
    <row r="11" spans="1:25" x14ac:dyDescent="0.25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5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5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5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5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5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5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5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5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5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5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5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5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5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5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5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5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5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5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5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5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5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5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5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5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5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5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5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5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5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5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5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5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5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5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5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5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5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5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5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5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5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5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5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5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5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5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5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5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5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5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5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5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5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5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5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5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5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5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5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5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5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5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5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5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5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5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5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5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5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5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5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5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5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5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5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5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5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5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5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5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5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5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5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5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5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5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5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5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5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5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5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5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5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5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5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5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5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5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5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5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5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5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5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5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5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5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5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5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5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5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5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5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5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5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5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5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5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5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5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5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5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5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5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5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5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5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5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5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5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5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5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5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5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5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5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5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5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5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5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5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5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5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5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5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5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5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5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5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5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5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5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5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5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5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5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5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5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5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5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5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5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5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5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5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5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5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5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5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5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5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5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5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5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5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5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5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5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5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5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5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5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5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5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5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5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5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5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5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5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5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5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5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5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5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5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5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5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5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5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5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5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5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5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5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5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5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5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5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5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5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5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5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5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5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5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5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5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5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5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5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5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5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5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5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5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5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5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5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5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5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5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5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5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5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5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5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5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5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5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5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5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5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5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5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5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5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5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5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5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5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5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5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5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5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5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5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5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5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5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5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5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5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5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5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5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5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5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5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5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5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5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5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5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5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5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5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5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5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5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5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5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5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5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5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5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5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5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5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5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5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5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5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5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5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5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5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5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5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5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5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5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5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5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5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5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5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5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5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5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5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5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5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5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5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5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5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5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5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5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5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5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5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5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5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5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5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5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5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5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5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5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5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5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5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5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5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5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5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5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5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5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5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5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5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5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5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5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5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5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5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5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5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5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5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5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5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5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5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5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5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5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5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5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5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5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5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5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5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5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5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5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5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5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5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5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5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5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5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5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5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5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5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5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5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5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5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5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5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5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5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5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5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5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5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5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5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5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5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5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5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5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5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5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5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5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5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5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5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5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5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5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5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5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5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5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5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5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5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5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5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5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5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5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5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5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5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5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5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5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5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5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5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5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5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5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5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5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5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5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5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5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5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5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5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5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5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5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5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5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5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5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5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5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5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5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5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5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5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5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5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5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5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5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5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5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5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5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5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5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5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5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5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5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5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5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5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5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5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5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5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5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5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5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5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5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5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5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5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5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5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5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5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5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>
      <selection activeCell="B36" sqref="B36"/>
    </sheetView>
  </sheetViews>
  <sheetFormatPr defaultRowHeight="13.2" x14ac:dyDescent="0.25"/>
  <cols>
    <col min="1" max="1" width="23" bestFit="1" customWidth="1"/>
    <col min="2" max="2" width="27.5546875" customWidth="1"/>
    <col min="3" max="3" width="1.6640625" style="48" customWidth="1"/>
    <col min="4" max="4" width="17.6640625" customWidth="1"/>
    <col min="5" max="5" width="38" customWidth="1"/>
    <col min="6" max="6" width="1.6640625" style="48" customWidth="1"/>
    <col min="7" max="7" width="17.6640625" bestFit="1" customWidth="1"/>
    <col min="8" max="8" width="23.109375" customWidth="1"/>
  </cols>
  <sheetData>
    <row r="1" spans="1:8" ht="17.399999999999999" x14ac:dyDescent="0.3">
      <c r="A1" s="50" t="s">
        <v>229</v>
      </c>
    </row>
    <row r="2" spans="1:8" ht="15.6" x14ac:dyDescent="0.3">
      <c r="A2" s="49" t="s">
        <v>230</v>
      </c>
    </row>
    <row r="4" spans="1:8" ht="15.6" x14ac:dyDescent="0.3">
      <c r="A4" s="18" t="s">
        <v>83</v>
      </c>
      <c r="D4" s="18" t="s">
        <v>84</v>
      </c>
      <c r="G4" s="18" t="s">
        <v>85</v>
      </c>
    </row>
    <row r="5" spans="1:8" x14ac:dyDescent="0.25">
      <c r="A5" s="23" t="s">
        <v>57</v>
      </c>
      <c r="B5" s="22" t="s">
        <v>86</v>
      </c>
      <c r="D5" s="23" t="s">
        <v>57</v>
      </c>
      <c r="E5" s="22" t="s">
        <v>86</v>
      </c>
      <c r="G5" s="23" t="s">
        <v>57</v>
      </c>
      <c r="H5" s="22" t="s">
        <v>86</v>
      </c>
    </row>
    <row r="6" spans="1:8" x14ac:dyDescent="0.25">
      <c r="A6" s="27" t="s">
        <v>87</v>
      </c>
      <c r="B6" s="26" t="s">
        <v>88</v>
      </c>
      <c r="D6" s="27" t="s">
        <v>73</v>
      </c>
      <c r="E6" s="26" t="s">
        <v>100</v>
      </c>
      <c r="G6" s="27" t="s">
        <v>77</v>
      </c>
      <c r="H6" s="26" t="s">
        <v>92</v>
      </c>
    </row>
    <row r="7" spans="1:8" x14ac:dyDescent="0.25">
      <c r="A7" s="33" t="s">
        <v>89</v>
      </c>
      <c r="B7" s="32" t="s">
        <v>90</v>
      </c>
      <c r="D7" s="33" t="s">
        <v>210</v>
      </c>
      <c r="E7" s="32" t="s">
        <v>104</v>
      </c>
      <c r="G7" s="33" t="s">
        <v>228</v>
      </c>
      <c r="H7" s="32" t="s">
        <v>140</v>
      </c>
    </row>
    <row r="8" spans="1:8" x14ac:dyDescent="0.25">
      <c r="A8" s="27" t="s">
        <v>91</v>
      </c>
      <c r="B8" s="26" t="s">
        <v>92</v>
      </c>
      <c r="D8" s="27" t="s">
        <v>211</v>
      </c>
      <c r="E8" s="26" t="s">
        <v>111</v>
      </c>
      <c r="G8" s="27" t="s">
        <v>78</v>
      </c>
      <c r="H8" s="26" t="s">
        <v>173</v>
      </c>
    </row>
    <row r="9" spans="1:8" x14ac:dyDescent="0.25">
      <c r="A9" s="33" t="s">
        <v>93</v>
      </c>
      <c r="B9" s="32" t="s">
        <v>94</v>
      </c>
      <c r="D9" s="33" t="s">
        <v>212</v>
      </c>
      <c r="E9" s="32" t="s">
        <v>213</v>
      </c>
      <c r="G9" s="33" t="s">
        <v>79</v>
      </c>
      <c r="H9" s="32" t="s">
        <v>209</v>
      </c>
    </row>
    <row r="10" spans="1:8" x14ac:dyDescent="0.25">
      <c r="A10" s="27" t="s">
        <v>95</v>
      </c>
      <c r="B10" s="26" t="s">
        <v>96</v>
      </c>
      <c r="D10" s="27" t="s">
        <v>214</v>
      </c>
      <c r="E10" s="26" t="s">
        <v>215</v>
      </c>
      <c r="G10" s="11">
        <v>0</v>
      </c>
      <c r="H10" s="47" t="s">
        <v>54</v>
      </c>
    </row>
    <row r="11" spans="1:8" x14ac:dyDescent="0.25">
      <c r="A11" s="33" t="s">
        <v>97</v>
      </c>
      <c r="B11" s="32" t="s">
        <v>98</v>
      </c>
      <c r="D11" s="33" t="s">
        <v>216</v>
      </c>
      <c r="E11" s="32" t="s">
        <v>134</v>
      </c>
    </row>
    <row r="12" spans="1:8" x14ac:dyDescent="0.25">
      <c r="A12" s="27" t="s">
        <v>99</v>
      </c>
      <c r="B12" s="26" t="s">
        <v>100</v>
      </c>
      <c r="D12" s="27" t="s">
        <v>217</v>
      </c>
      <c r="E12" s="26" t="s">
        <v>126</v>
      </c>
    </row>
    <row r="13" spans="1:8" x14ac:dyDescent="0.25">
      <c r="A13" s="33" t="s">
        <v>101</v>
      </c>
      <c r="B13" s="32" t="s">
        <v>102</v>
      </c>
      <c r="D13" s="33" t="s">
        <v>218</v>
      </c>
      <c r="E13" s="32" t="s">
        <v>140</v>
      </c>
    </row>
    <row r="14" spans="1:8" x14ac:dyDescent="0.25">
      <c r="A14" s="27" t="s">
        <v>103</v>
      </c>
      <c r="B14" s="26" t="s">
        <v>104</v>
      </c>
      <c r="D14" s="27" t="s">
        <v>219</v>
      </c>
      <c r="E14" s="26" t="s">
        <v>145</v>
      </c>
    </row>
    <row r="15" spans="1:8" x14ac:dyDescent="0.25">
      <c r="A15" s="33" t="s">
        <v>105</v>
      </c>
      <c r="B15" s="32" t="s">
        <v>104</v>
      </c>
      <c r="D15" s="33" t="s">
        <v>220</v>
      </c>
      <c r="E15" s="32" t="s">
        <v>147</v>
      </c>
    </row>
    <row r="16" spans="1:8" x14ac:dyDescent="0.25">
      <c r="A16" s="27" t="s">
        <v>106</v>
      </c>
      <c r="B16" s="26" t="s">
        <v>107</v>
      </c>
      <c r="D16" s="27" t="s">
        <v>74</v>
      </c>
      <c r="E16" s="26" t="s">
        <v>156</v>
      </c>
    </row>
    <row r="17" spans="1:5" x14ac:dyDescent="0.25">
      <c r="A17" s="33" t="s">
        <v>108</v>
      </c>
      <c r="B17" s="32" t="s">
        <v>109</v>
      </c>
      <c r="D17" s="33" t="s">
        <v>221</v>
      </c>
      <c r="E17" s="32" t="s">
        <v>163</v>
      </c>
    </row>
    <row r="18" spans="1:5" x14ac:dyDescent="0.25">
      <c r="A18" s="27" t="s">
        <v>110</v>
      </c>
      <c r="B18" s="26" t="s">
        <v>111</v>
      </c>
      <c r="D18" s="27" t="s">
        <v>222</v>
      </c>
      <c r="E18" s="26" t="s">
        <v>169</v>
      </c>
    </row>
    <row r="19" spans="1:5" x14ac:dyDescent="0.25">
      <c r="A19" s="33" t="s">
        <v>62</v>
      </c>
      <c r="B19" s="32" t="s">
        <v>112</v>
      </c>
      <c r="D19" s="33" t="s">
        <v>75</v>
      </c>
      <c r="E19" s="32" t="s">
        <v>179</v>
      </c>
    </row>
    <row r="20" spans="1:5" x14ac:dyDescent="0.25">
      <c r="A20" s="27" t="s">
        <v>113</v>
      </c>
      <c r="B20" s="26" t="s">
        <v>114</v>
      </c>
      <c r="D20" s="27" t="s">
        <v>223</v>
      </c>
      <c r="E20" s="26" t="s">
        <v>182</v>
      </c>
    </row>
    <row r="21" spans="1:5" x14ac:dyDescent="0.25">
      <c r="A21" s="33" t="s">
        <v>115</v>
      </c>
      <c r="B21" s="32" t="s">
        <v>116</v>
      </c>
      <c r="D21" s="33" t="s">
        <v>224</v>
      </c>
      <c r="E21" s="32" t="s">
        <v>184</v>
      </c>
    </row>
    <row r="22" spans="1:5" x14ac:dyDescent="0.25">
      <c r="A22" s="27" t="s">
        <v>117</v>
      </c>
      <c r="B22" s="26" t="s">
        <v>118</v>
      </c>
      <c r="D22" s="27" t="s">
        <v>225</v>
      </c>
      <c r="E22" s="26" t="s">
        <v>191</v>
      </c>
    </row>
    <row r="23" spans="1:5" x14ac:dyDescent="0.25">
      <c r="A23" s="33" t="s">
        <v>63</v>
      </c>
      <c r="B23" s="32" t="s">
        <v>119</v>
      </c>
      <c r="D23" s="33" t="s">
        <v>226</v>
      </c>
      <c r="E23" s="32" t="s">
        <v>195</v>
      </c>
    </row>
    <row r="24" spans="1:5" x14ac:dyDescent="0.25">
      <c r="A24" s="27" t="s">
        <v>64</v>
      </c>
      <c r="B24" s="26" t="s">
        <v>120</v>
      </c>
      <c r="D24" s="27" t="s">
        <v>227</v>
      </c>
      <c r="E24" s="26" t="s">
        <v>205</v>
      </c>
    </row>
    <row r="25" spans="1:5" x14ac:dyDescent="0.25">
      <c r="A25" s="33" t="s">
        <v>121</v>
      </c>
      <c r="B25" s="32" t="s">
        <v>122</v>
      </c>
    </row>
    <row r="26" spans="1:5" x14ac:dyDescent="0.25">
      <c r="A26" s="27" t="s">
        <v>123</v>
      </c>
      <c r="B26" s="26" t="s">
        <v>124</v>
      </c>
    </row>
    <row r="27" spans="1:5" x14ac:dyDescent="0.25">
      <c r="A27" s="33" t="s">
        <v>125</v>
      </c>
      <c r="B27" s="32" t="s">
        <v>126</v>
      </c>
    </row>
    <row r="28" spans="1:5" x14ac:dyDescent="0.25">
      <c r="A28" s="27" t="s">
        <v>127</v>
      </c>
      <c r="B28" s="26" t="s">
        <v>128</v>
      </c>
    </row>
    <row r="29" spans="1:5" x14ac:dyDescent="0.25">
      <c r="A29" s="33" t="s">
        <v>65</v>
      </c>
      <c r="B29" s="32" t="s">
        <v>129</v>
      </c>
    </row>
    <row r="30" spans="1:5" x14ac:dyDescent="0.25">
      <c r="A30" s="27" t="s">
        <v>130</v>
      </c>
      <c r="B30" s="26" t="s">
        <v>131</v>
      </c>
    </row>
    <row r="31" spans="1:5" x14ac:dyDescent="0.25">
      <c r="A31" s="33" t="s">
        <v>66</v>
      </c>
      <c r="B31" s="32" t="s">
        <v>132</v>
      </c>
    </row>
    <row r="32" spans="1:5" x14ac:dyDescent="0.25">
      <c r="A32" s="27" t="s">
        <v>133</v>
      </c>
      <c r="B32" s="26" t="s">
        <v>134</v>
      </c>
    </row>
    <row r="33" spans="1:2" x14ac:dyDescent="0.25">
      <c r="A33" s="33" t="s">
        <v>135</v>
      </c>
      <c r="B33" s="32" t="s">
        <v>136</v>
      </c>
    </row>
    <row r="34" spans="1:2" x14ac:dyDescent="0.25">
      <c r="A34" s="27" t="s">
        <v>137</v>
      </c>
      <c r="B34" s="26" t="s">
        <v>138</v>
      </c>
    </row>
    <row r="35" spans="1:2" x14ac:dyDescent="0.25">
      <c r="A35" s="33" t="s">
        <v>139</v>
      </c>
      <c r="B35" s="32" t="s">
        <v>140</v>
      </c>
    </row>
    <row r="36" spans="1:2" x14ac:dyDescent="0.25">
      <c r="A36" s="27" t="s">
        <v>67</v>
      </c>
      <c r="B36" s="26" t="s">
        <v>141</v>
      </c>
    </row>
    <row r="37" spans="1:2" x14ac:dyDescent="0.25">
      <c r="A37" s="33" t="s">
        <v>68</v>
      </c>
      <c r="B37" s="32" t="s">
        <v>142</v>
      </c>
    </row>
    <row r="38" spans="1:2" x14ac:dyDescent="0.25">
      <c r="A38" s="27" t="s">
        <v>69</v>
      </c>
      <c r="B38" s="26" t="s">
        <v>143</v>
      </c>
    </row>
    <row r="39" spans="1:2" x14ac:dyDescent="0.25">
      <c r="A39" s="33" t="s">
        <v>144</v>
      </c>
      <c r="B39" s="32" t="s">
        <v>145</v>
      </c>
    </row>
    <row r="40" spans="1:2" x14ac:dyDescent="0.25">
      <c r="A40" s="27" t="s">
        <v>146</v>
      </c>
      <c r="B40" s="26" t="s">
        <v>147</v>
      </c>
    </row>
    <row r="41" spans="1:2" x14ac:dyDescent="0.25">
      <c r="A41" s="33" t="s">
        <v>148</v>
      </c>
      <c r="B41" s="32" t="s">
        <v>149</v>
      </c>
    </row>
    <row r="42" spans="1:2" x14ac:dyDescent="0.25">
      <c r="A42" s="27" t="s">
        <v>150</v>
      </c>
      <c r="B42" s="26" t="s">
        <v>120</v>
      </c>
    </row>
    <row r="43" spans="1:2" x14ac:dyDescent="0.25">
      <c r="A43" s="33" t="s">
        <v>151</v>
      </c>
      <c r="B43" s="32" t="s">
        <v>152</v>
      </c>
    </row>
    <row r="44" spans="1:2" x14ac:dyDescent="0.25">
      <c r="A44" s="27" t="s">
        <v>153</v>
      </c>
      <c r="B44" s="26" t="s">
        <v>154</v>
      </c>
    </row>
    <row r="45" spans="1:2" x14ac:dyDescent="0.25">
      <c r="A45" s="33" t="s">
        <v>155</v>
      </c>
      <c r="B45" s="32" t="s">
        <v>156</v>
      </c>
    </row>
    <row r="46" spans="1:2" x14ac:dyDescent="0.25">
      <c r="A46" s="27" t="s">
        <v>157</v>
      </c>
      <c r="B46" s="26" t="s">
        <v>124</v>
      </c>
    </row>
    <row r="47" spans="1:2" x14ac:dyDescent="0.25">
      <c r="A47" s="33" t="s">
        <v>158</v>
      </c>
      <c r="B47" s="32" t="s">
        <v>159</v>
      </c>
    </row>
    <row r="48" spans="1:2" x14ac:dyDescent="0.25">
      <c r="A48" s="27" t="s">
        <v>160</v>
      </c>
      <c r="B48" s="26" t="s">
        <v>159</v>
      </c>
    </row>
    <row r="49" spans="1:2" x14ac:dyDescent="0.25">
      <c r="A49" s="33" t="s">
        <v>161</v>
      </c>
      <c r="B49" s="32" t="s">
        <v>126</v>
      </c>
    </row>
    <row r="50" spans="1:2" x14ac:dyDescent="0.25">
      <c r="A50" s="27" t="s">
        <v>162</v>
      </c>
      <c r="B50" s="26" t="s">
        <v>163</v>
      </c>
    </row>
    <row r="51" spans="1:2" x14ac:dyDescent="0.25">
      <c r="A51" s="33" t="s">
        <v>164</v>
      </c>
      <c r="B51" s="32" t="s">
        <v>165</v>
      </c>
    </row>
    <row r="52" spans="1:2" x14ac:dyDescent="0.25">
      <c r="A52" s="27" t="s">
        <v>166</v>
      </c>
      <c r="B52" s="26" t="s">
        <v>167</v>
      </c>
    </row>
    <row r="53" spans="1:2" x14ac:dyDescent="0.25">
      <c r="A53" s="33" t="s">
        <v>168</v>
      </c>
      <c r="B53" s="32" t="s">
        <v>169</v>
      </c>
    </row>
    <row r="54" spans="1:2" x14ac:dyDescent="0.25">
      <c r="A54" s="27" t="s">
        <v>170</v>
      </c>
      <c r="B54" s="26" t="s">
        <v>171</v>
      </c>
    </row>
    <row r="55" spans="1:2" x14ac:dyDescent="0.25">
      <c r="A55" s="33" t="s">
        <v>172</v>
      </c>
      <c r="B55" s="32" t="s">
        <v>173</v>
      </c>
    </row>
    <row r="56" spans="1:2" x14ac:dyDescent="0.25">
      <c r="A56" s="27" t="s">
        <v>174</v>
      </c>
      <c r="B56" s="26" t="s">
        <v>175</v>
      </c>
    </row>
    <row r="57" spans="1:2" x14ac:dyDescent="0.25">
      <c r="A57" s="33" t="s">
        <v>176</v>
      </c>
      <c r="B57" s="32" t="s">
        <v>177</v>
      </c>
    </row>
    <row r="58" spans="1:2" x14ac:dyDescent="0.25">
      <c r="A58" s="27" t="s">
        <v>178</v>
      </c>
      <c r="B58" s="26" t="s">
        <v>179</v>
      </c>
    </row>
    <row r="59" spans="1:2" x14ac:dyDescent="0.25">
      <c r="A59" s="33" t="s">
        <v>180</v>
      </c>
      <c r="B59" s="32" t="s">
        <v>181</v>
      </c>
    </row>
    <row r="60" spans="1:2" x14ac:dyDescent="0.25">
      <c r="A60" s="27" t="s">
        <v>60</v>
      </c>
      <c r="B60" s="26" t="s">
        <v>182</v>
      </c>
    </row>
    <row r="61" spans="1:2" x14ac:dyDescent="0.25">
      <c r="A61" s="33" t="s">
        <v>183</v>
      </c>
      <c r="B61" s="32" t="s">
        <v>184</v>
      </c>
    </row>
    <row r="62" spans="1:2" x14ac:dyDescent="0.25">
      <c r="A62" s="27" t="s">
        <v>185</v>
      </c>
      <c r="B62" s="26" t="s">
        <v>186</v>
      </c>
    </row>
    <row r="63" spans="1:2" x14ac:dyDescent="0.25">
      <c r="A63" s="33" t="s">
        <v>187</v>
      </c>
      <c r="B63" s="32" t="s">
        <v>134</v>
      </c>
    </row>
    <row r="64" spans="1:2" x14ac:dyDescent="0.25">
      <c r="A64" s="27" t="s">
        <v>188</v>
      </c>
      <c r="B64" s="26" t="s">
        <v>189</v>
      </c>
    </row>
    <row r="65" spans="1:2" x14ac:dyDescent="0.25">
      <c r="A65" s="33" t="s">
        <v>190</v>
      </c>
      <c r="B65" s="32" t="s">
        <v>191</v>
      </c>
    </row>
    <row r="66" spans="1:2" x14ac:dyDescent="0.25">
      <c r="A66" s="27" t="s">
        <v>192</v>
      </c>
      <c r="B66" s="26" t="s">
        <v>193</v>
      </c>
    </row>
    <row r="67" spans="1:2" x14ac:dyDescent="0.25">
      <c r="A67" s="33" t="s">
        <v>194</v>
      </c>
      <c r="B67" s="32" t="s">
        <v>195</v>
      </c>
    </row>
    <row r="68" spans="1:2" x14ac:dyDescent="0.25">
      <c r="A68" s="27" t="s">
        <v>196</v>
      </c>
      <c r="B68" s="26" t="s">
        <v>197</v>
      </c>
    </row>
    <row r="69" spans="1:2" x14ac:dyDescent="0.25">
      <c r="A69" s="33" t="s">
        <v>198</v>
      </c>
      <c r="B69" s="32" t="s">
        <v>199</v>
      </c>
    </row>
    <row r="70" spans="1:2" x14ac:dyDescent="0.25">
      <c r="A70" s="27" t="s">
        <v>200</v>
      </c>
      <c r="B70" s="26" t="s">
        <v>201</v>
      </c>
    </row>
    <row r="71" spans="1:2" x14ac:dyDescent="0.25">
      <c r="A71" s="33" t="s">
        <v>202</v>
      </c>
      <c r="B71" s="32" t="s">
        <v>203</v>
      </c>
    </row>
    <row r="72" spans="1:2" x14ac:dyDescent="0.25">
      <c r="A72" s="27" t="s">
        <v>204</v>
      </c>
      <c r="B72" s="26" t="s">
        <v>205</v>
      </c>
    </row>
    <row r="73" spans="1:2" x14ac:dyDescent="0.25">
      <c r="A73" s="33" t="s">
        <v>206</v>
      </c>
      <c r="B73" s="32" t="s">
        <v>207</v>
      </c>
    </row>
    <row r="74" spans="1:2" x14ac:dyDescent="0.25">
      <c r="A74" s="27" t="s">
        <v>208</v>
      </c>
      <c r="B74" s="26" t="s">
        <v>209</v>
      </c>
    </row>
    <row r="75" spans="1:2" x14ac:dyDescent="0.25">
      <c r="A75" s="78" t="s">
        <v>306</v>
      </c>
      <c r="B75" s="78" t="s">
        <v>307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85" workbookViewId="0"/>
  </sheetViews>
  <sheetFormatPr defaultRowHeight="13.2" x14ac:dyDescent="0.25"/>
  <cols>
    <col min="1" max="1" width="20" customWidth="1"/>
    <col min="2" max="2" width="10.6640625" customWidth="1"/>
    <col min="3" max="3" width="14.5546875" customWidth="1"/>
    <col min="4" max="5" width="19.33203125" customWidth="1"/>
    <col min="6" max="6" width="3.6640625" customWidth="1"/>
    <col min="7" max="7" width="21.88671875" customWidth="1"/>
    <col min="8" max="8" width="11.88671875" customWidth="1"/>
    <col min="9" max="9" width="10.6640625" customWidth="1"/>
    <col min="10" max="10" width="11.6640625" customWidth="1"/>
    <col min="11" max="11" width="7.33203125" customWidth="1"/>
    <col min="12" max="12" width="3.109375" customWidth="1"/>
    <col min="13" max="13" width="21.109375" customWidth="1"/>
    <col min="14" max="14" width="10.88671875" customWidth="1"/>
  </cols>
  <sheetData>
    <row r="1" spans="1:19" ht="17.399999999999999" x14ac:dyDescent="0.3">
      <c r="A1" s="50" t="s">
        <v>239</v>
      </c>
    </row>
    <row r="2" spans="1:19" x14ac:dyDescent="0.25">
      <c r="A2" s="17" t="s">
        <v>271</v>
      </c>
    </row>
    <row r="3" spans="1:19" x14ac:dyDescent="0.25">
      <c r="A3" s="17" t="s">
        <v>272</v>
      </c>
    </row>
    <row r="4" spans="1:19" x14ac:dyDescent="0.25">
      <c r="A4" s="99">
        <f>'E-Mail'!B1</f>
        <v>36994</v>
      </c>
      <c r="E4" s="153"/>
      <c r="J4" s="153"/>
    </row>
    <row r="5" spans="1:19" ht="13.8" thickBot="1" x14ac:dyDescent="0.3">
      <c r="A5" s="17"/>
    </row>
    <row r="6" spans="1:19" ht="16.2" thickBot="1" x14ac:dyDescent="0.35">
      <c r="A6" s="95" t="s">
        <v>80</v>
      </c>
      <c r="B6" s="96"/>
      <c r="C6" s="96"/>
      <c r="D6" s="96"/>
      <c r="E6" s="97"/>
      <c r="G6" s="95" t="s">
        <v>81</v>
      </c>
      <c r="H6" s="96"/>
      <c r="I6" s="96"/>
      <c r="J6" s="96"/>
      <c r="K6" s="97"/>
      <c r="M6" s="95" t="s">
        <v>82</v>
      </c>
      <c r="N6" s="96"/>
      <c r="O6" s="96"/>
      <c r="P6" s="96"/>
      <c r="Q6" s="97"/>
      <c r="S6" s="18"/>
    </row>
    <row r="7" spans="1:19" ht="13.8" thickBot="1" x14ac:dyDescent="0.3">
      <c r="A7" s="102" t="s">
        <v>273</v>
      </c>
      <c r="B7" s="103">
        <f>'E-Mail'!C6</f>
        <v>0</v>
      </c>
      <c r="C7" s="35"/>
      <c r="D7" s="6" t="s">
        <v>294</v>
      </c>
      <c r="E7" s="104" t="e">
        <f>VLOOKUP("Grand Total",$A$9:$E$23,5,FALSE)/B7</f>
        <v>#DIV/0!</v>
      </c>
      <c r="G7" s="102" t="s">
        <v>274</v>
      </c>
      <c r="H7" s="103">
        <f>'E-Mail'!C5</f>
        <v>284800</v>
      </c>
      <c r="I7" s="35"/>
      <c r="J7" s="6" t="s">
        <v>294</v>
      </c>
      <c r="K7" s="104">
        <f>VLOOKUP("Grand Total",$G$9:$K$23,5,FALSE)/H7</f>
        <v>0.1853932584269663</v>
      </c>
      <c r="M7" s="102"/>
      <c r="N7" s="103"/>
      <c r="O7" s="35"/>
      <c r="P7" s="6"/>
      <c r="Q7" s="104"/>
    </row>
    <row r="8" spans="1:19" x14ac:dyDescent="0.25">
      <c r="A8" s="10"/>
      <c r="B8" s="109"/>
      <c r="C8" s="82" t="s">
        <v>46</v>
      </c>
      <c r="D8" s="105"/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5">
      <c r="A9" s="82" t="s">
        <v>30</v>
      </c>
      <c r="B9" s="82" t="s">
        <v>41</v>
      </c>
      <c r="C9" s="13" t="s">
        <v>282</v>
      </c>
      <c r="D9" s="15" t="s">
        <v>281</v>
      </c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5">
      <c r="A10" s="10" t="s">
        <v>54</v>
      </c>
      <c r="B10" s="10" t="s">
        <v>334</v>
      </c>
      <c r="C10" s="13"/>
      <c r="D10" s="15"/>
      <c r="G10" s="10" t="s">
        <v>299</v>
      </c>
      <c r="H10" s="10" t="s">
        <v>10</v>
      </c>
      <c r="I10" s="10" t="s">
        <v>13</v>
      </c>
      <c r="J10" s="13">
        <v>2</v>
      </c>
      <c r="K10" s="15">
        <v>52800</v>
      </c>
    </row>
    <row r="11" spans="1:19" x14ac:dyDescent="0.25">
      <c r="A11" s="11" t="s">
        <v>45</v>
      </c>
      <c r="B11" s="12"/>
      <c r="C11" s="14"/>
      <c r="D11" s="16"/>
      <c r="G11" s="11" t="s">
        <v>45</v>
      </c>
      <c r="H11" s="12"/>
      <c r="I11" s="12"/>
      <c r="J11" s="14">
        <v>2</v>
      </c>
      <c r="K11" s="16">
        <v>52800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85" workbookViewId="0"/>
  </sheetViews>
  <sheetFormatPr defaultRowHeight="13.2" x14ac:dyDescent="0.25"/>
  <cols>
    <col min="1" max="2" width="15.5546875" customWidth="1"/>
    <col min="3" max="3" width="13.44140625" customWidth="1"/>
    <col min="4" max="4" width="16.44140625" customWidth="1"/>
    <col min="5" max="5" width="2.33203125" customWidth="1"/>
    <col min="6" max="6" width="21.5546875" customWidth="1"/>
    <col min="7" max="7" width="15.5546875" customWidth="1"/>
    <col min="8" max="8" width="13.44140625" customWidth="1"/>
    <col min="9" max="9" width="16.44140625" customWidth="1"/>
    <col min="10" max="10" width="2.33203125" style="90" customWidth="1"/>
    <col min="11" max="11" width="19.6640625" customWidth="1"/>
    <col min="12" max="12" width="15.5546875" customWidth="1"/>
    <col min="13" max="13" width="13.44140625" customWidth="1"/>
    <col min="14" max="14" width="16.44140625" customWidth="1"/>
  </cols>
  <sheetData>
    <row r="1" spans="1:14" ht="17.399999999999999" x14ac:dyDescent="0.3">
      <c r="A1" s="50" t="s">
        <v>240</v>
      </c>
    </row>
    <row r="2" spans="1:14" x14ac:dyDescent="0.25">
      <c r="A2" s="17" t="s">
        <v>271</v>
      </c>
    </row>
    <row r="3" spans="1:14" x14ac:dyDescent="0.25">
      <c r="A3" s="17" t="s">
        <v>272</v>
      </c>
    </row>
    <row r="4" spans="1:14" x14ac:dyDescent="0.25">
      <c r="A4" s="99">
        <f>'E-Mail'!B1</f>
        <v>36994</v>
      </c>
    </row>
    <row r="5" spans="1:14" x14ac:dyDescent="0.25">
      <c r="A5" s="17"/>
    </row>
    <row r="6" spans="1:14" ht="13.8" x14ac:dyDescent="0.25">
      <c r="A6" s="101" t="s">
        <v>275</v>
      </c>
    </row>
    <row r="7" spans="1:14" ht="13.8" thickBot="1" x14ac:dyDescent="0.3">
      <c r="A7" s="17"/>
    </row>
    <row r="8" spans="1:14" ht="16.2" thickBot="1" x14ac:dyDescent="0.35">
      <c r="A8" s="98" t="s">
        <v>237</v>
      </c>
      <c r="B8" s="96"/>
      <c r="C8" s="96"/>
      <c r="D8" s="97"/>
      <c r="F8" s="98" t="s">
        <v>238</v>
      </c>
      <c r="G8" s="96"/>
      <c r="H8" s="96"/>
      <c r="I8" s="97"/>
      <c r="K8" s="98" t="s">
        <v>270</v>
      </c>
      <c r="L8" s="96"/>
      <c r="M8" s="96"/>
      <c r="N8" s="97"/>
    </row>
    <row r="9" spans="1:14" x14ac:dyDescent="0.25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5">
      <c r="A10" s="82" t="s">
        <v>245</v>
      </c>
      <c r="B10" s="106" t="s">
        <v>231</v>
      </c>
      <c r="C10" s="107" t="s">
        <v>47</v>
      </c>
      <c r="D10" s="108" t="s">
        <v>236</v>
      </c>
      <c r="F10" s="106" t="s">
        <v>245</v>
      </c>
      <c r="G10" s="106" t="s">
        <v>231</v>
      </c>
      <c r="H10" s="112" t="s">
        <v>47</v>
      </c>
      <c r="I10" s="108" t="s">
        <v>236</v>
      </c>
      <c r="J10" s="93"/>
      <c r="K10" s="106" t="s">
        <v>245</v>
      </c>
      <c r="L10" s="106" t="s">
        <v>231</v>
      </c>
      <c r="M10" s="112" t="s">
        <v>47</v>
      </c>
      <c r="N10" s="113" t="s">
        <v>236</v>
      </c>
    </row>
    <row r="11" spans="1:14" x14ac:dyDescent="0.25">
      <c r="A11" s="10" t="s">
        <v>334</v>
      </c>
      <c r="B11" s="10" t="s">
        <v>335</v>
      </c>
      <c r="C11" s="13">
        <v>1</v>
      </c>
      <c r="D11" s="15">
        <v>0</v>
      </c>
      <c r="F11" s="10" t="s">
        <v>334</v>
      </c>
      <c r="G11" s="10" t="s">
        <v>335</v>
      </c>
      <c r="H11" s="52">
        <v>1</v>
      </c>
      <c r="I11" s="15">
        <v>0</v>
      </c>
      <c r="J11" s="93"/>
      <c r="K11" s="10" t="s">
        <v>334</v>
      </c>
      <c r="L11" s="10" t="s">
        <v>54</v>
      </c>
      <c r="M11" s="13">
        <v>1</v>
      </c>
      <c r="N11" s="15">
        <v>0</v>
      </c>
    </row>
    <row r="12" spans="1:14" x14ac:dyDescent="0.25">
      <c r="A12" s="10" t="s">
        <v>336</v>
      </c>
      <c r="B12" s="109"/>
      <c r="C12" s="13" t="e">
        <v>#N/A</v>
      </c>
      <c r="D12" s="15">
        <v>0</v>
      </c>
      <c r="F12" s="10" t="s">
        <v>336</v>
      </c>
      <c r="G12" s="109"/>
      <c r="H12" s="85" t="e">
        <v>#N/A</v>
      </c>
      <c r="I12" s="84">
        <v>0</v>
      </c>
      <c r="J12" s="93"/>
      <c r="K12" s="10" t="s">
        <v>336</v>
      </c>
      <c r="L12" s="109"/>
      <c r="M12" s="83">
        <v>1</v>
      </c>
      <c r="N12" s="84">
        <v>0</v>
      </c>
    </row>
    <row r="13" spans="1:14" x14ac:dyDescent="0.25">
      <c r="A13" s="11" t="s">
        <v>45</v>
      </c>
      <c r="B13" s="12"/>
      <c r="C13" s="14" t="e">
        <v>#N/A</v>
      </c>
      <c r="D13" s="16">
        <v>0</v>
      </c>
      <c r="F13" s="86" t="s">
        <v>45</v>
      </c>
      <c r="G13" s="87"/>
      <c r="H13" s="88" t="e">
        <v>#N/A</v>
      </c>
      <c r="I13" s="89">
        <v>0</v>
      </c>
      <c r="J13" s="93"/>
      <c r="K13" s="86" t="s">
        <v>45</v>
      </c>
      <c r="L13" s="87"/>
      <c r="M13" s="94">
        <v>1</v>
      </c>
      <c r="N13" s="89">
        <v>0</v>
      </c>
    </row>
    <row r="14" spans="1:14" x14ac:dyDescent="0.25">
      <c r="J14" s="9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85" workbookViewId="0"/>
  </sheetViews>
  <sheetFormatPr defaultRowHeight="13.2" x14ac:dyDescent="0.25"/>
  <cols>
    <col min="1" max="1" width="34.44140625" customWidth="1"/>
    <col min="2" max="2" width="8.332031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8.44140625" bestFit="1" customWidth="1"/>
    <col min="8" max="8" width="12.33203125" bestFit="1" customWidth="1"/>
    <col min="9" max="9" width="6.44140625" bestFit="1" customWidth="1"/>
  </cols>
  <sheetData>
    <row r="1" spans="1:9" ht="18" thickBot="1" x14ac:dyDescent="0.35">
      <c r="A1" s="151" t="s">
        <v>242</v>
      </c>
      <c r="B1" s="3"/>
      <c r="F1" s="4"/>
      <c r="G1" s="5" t="s">
        <v>18</v>
      </c>
      <c r="H1" s="1">
        <f>SUM(H11:H984)</f>
        <v>284800</v>
      </c>
    </row>
    <row r="2" spans="1:9" ht="15.6" x14ac:dyDescent="0.3">
      <c r="A2" s="18" t="s">
        <v>19</v>
      </c>
      <c r="B2" s="3"/>
      <c r="F2" s="4"/>
      <c r="G2" s="61"/>
      <c r="H2" s="63"/>
    </row>
    <row r="3" spans="1:9" x14ac:dyDescent="0.25">
      <c r="A3" s="99">
        <f>'E-Mail'!$B$1</f>
        <v>36994</v>
      </c>
      <c r="B3" s="3"/>
      <c r="F3" s="4"/>
      <c r="G3" s="61"/>
      <c r="H3" s="63"/>
    </row>
    <row r="5" spans="1:9" s="53" customFormat="1" ht="9.75" customHeight="1" x14ac:dyDescent="0.25">
      <c r="A5" s="54" t="s">
        <v>310</v>
      </c>
      <c r="B5"/>
      <c r="C5"/>
      <c r="D5"/>
      <c r="E5"/>
      <c r="F5"/>
      <c r="G5"/>
      <c r="H5"/>
      <c r="I5"/>
    </row>
    <row r="6" spans="1:9" s="53" customFormat="1" ht="9.75" customHeight="1" x14ac:dyDescent="0.25">
      <c r="A6" s="54" t="s">
        <v>241</v>
      </c>
      <c r="B6"/>
      <c r="C6"/>
      <c r="D6"/>
      <c r="E6"/>
      <c r="F6"/>
      <c r="G6"/>
      <c r="H6"/>
      <c r="I6"/>
    </row>
    <row r="7" spans="1:9" s="53" customFormat="1" ht="9.75" customHeight="1" x14ac:dyDescent="0.25">
      <c r="A7" s="54" t="s">
        <v>311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3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5">
      <c r="A9" s="168" t="s">
        <v>0</v>
      </c>
      <c r="B9" s="168" t="s">
        <v>1</v>
      </c>
      <c r="C9" s="163" t="s">
        <v>2</v>
      </c>
      <c r="D9" s="163" t="s">
        <v>3</v>
      </c>
      <c r="E9" s="55" t="s">
        <v>4</v>
      </c>
      <c r="F9" s="163" t="s">
        <v>6</v>
      </c>
      <c r="G9" s="163" t="s">
        <v>7</v>
      </c>
      <c r="H9" s="163" t="s">
        <v>8</v>
      </c>
      <c r="I9" s="168" t="s">
        <v>9</v>
      </c>
    </row>
    <row r="10" spans="1:9" s="53" customFormat="1" ht="25.5" customHeight="1" thickBot="1" x14ac:dyDescent="0.3">
      <c r="A10" s="169"/>
      <c r="B10" s="169"/>
      <c r="C10" s="164"/>
      <c r="D10" s="164"/>
      <c r="E10" s="56" t="s">
        <v>5</v>
      </c>
      <c r="F10" s="164"/>
      <c r="G10" s="164"/>
      <c r="H10" s="164"/>
      <c r="I10" s="169"/>
    </row>
    <row r="11" spans="1:9" s="53" customFormat="1" ht="10.5" customHeight="1" thickTop="1" thickBot="1" x14ac:dyDescent="0.3">
      <c r="A11" s="165" t="s">
        <v>10</v>
      </c>
      <c r="B11" s="166"/>
      <c r="C11" s="166"/>
      <c r="D11" s="166"/>
      <c r="E11" s="166"/>
      <c r="F11" s="166"/>
      <c r="G11" s="166"/>
      <c r="H11" s="166"/>
      <c r="I11" s="167"/>
    </row>
    <row r="12" spans="1:9" s="53" customFormat="1" ht="14.4" thickTop="1" thickBot="1" x14ac:dyDescent="0.3">
      <c r="A12" s="57" t="s">
        <v>11</v>
      </c>
      <c r="B12" s="57" t="s">
        <v>12</v>
      </c>
      <c r="C12" s="59">
        <v>45</v>
      </c>
      <c r="D12" s="59">
        <v>47.75</v>
      </c>
      <c r="E12" s="59">
        <v>45.912999999999997</v>
      </c>
      <c r="F12" s="59">
        <v>47.75</v>
      </c>
      <c r="G12" s="59" t="s">
        <v>312</v>
      </c>
      <c r="H12" s="60">
        <v>16000</v>
      </c>
      <c r="I12" s="57" t="s">
        <v>13</v>
      </c>
    </row>
    <row r="13" spans="1:9" s="53" customFormat="1" ht="14.4" thickTop="1" thickBot="1" x14ac:dyDescent="0.3">
      <c r="A13" s="57" t="s">
        <v>17</v>
      </c>
      <c r="B13" s="58">
        <v>37012</v>
      </c>
      <c r="C13" s="59">
        <v>52.25</v>
      </c>
      <c r="D13" s="59">
        <v>53.7</v>
      </c>
      <c r="E13" s="59">
        <v>53.067</v>
      </c>
      <c r="F13" s="59">
        <v>53.7</v>
      </c>
      <c r="G13" s="59" t="s">
        <v>313</v>
      </c>
      <c r="H13" s="60">
        <v>52800</v>
      </c>
      <c r="I13" s="57" t="s">
        <v>13</v>
      </c>
    </row>
    <row r="14" spans="1:9" s="53" customFormat="1" ht="14.4" thickTop="1" thickBot="1" x14ac:dyDescent="0.3">
      <c r="A14" s="57" t="s">
        <v>24</v>
      </c>
      <c r="B14" s="58">
        <v>37043</v>
      </c>
      <c r="C14" s="59">
        <v>77.25</v>
      </c>
      <c r="D14" s="59">
        <v>77.25</v>
      </c>
      <c r="E14" s="59">
        <v>77.25</v>
      </c>
      <c r="F14" s="59">
        <v>77.25</v>
      </c>
      <c r="G14" s="59" t="s">
        <v>314</v>
      </c>
      <c r="H14" s="60">
        <v>16800</v>
      </c>
      <c r="I14" s="57" t="s">
        <v>13</v>
      </c>
    </row>
    <row r="15" spans="1:9" s="53" customFormat="1" ht="21.6" thickTop="1" thickBot="1" x14ac:dyDescent="0.3">
      <c r="A15" s="57" t="s">
        <v>304</v>
      </c>
      <c r="B15" s="57" t="s">
        <v>14</v>
      </c>
      <c r="C15" s="59">
        <v>124.25</v>
      </c>
      <c r="D15" s="59">
        <v>124.25</v>
      </c>
      <c r="E15" s="59">
        <v>124.25</v>
      </c>
      <c r="F15" s="59">
        <v>124.25</v>
      </c>
      <c r="G15" s="59" t="s">
        <v>315</v>
      </c>
      <c r="H15" s="60">
        <v>70400</v>
      </c>
      <c r="I15" s="57" t="s">
        <v>13</v>
      </c>
    </row>
    <row r="16" spans="1:9" s="53" customFormat="1" ht="14.4" thickTop="1" thickBot="1" x14ac:dyDescent="0.3">
      <c r="A16" s="57" t="s">
        <v>316</v>
      </c>
      <c r="B16" s="58">
        <v>37226</v>
      </c>
      <c r="C16" s="59">
        <v>42.5</v>
      </c>
      <c r="D16" s="59">
        <v>42.5</v>
      </c>
      <c r="E16" s="59">
        <v>42.5</v>
      </c>
      <c r="F16" s="59">
        <v>42.5</v>
      </c>
      <c r="G16" s="59" t="s">
        <v>317</v>
      </c>
      <c r="H16" s="60">
        <v>16000</v>
      </c>
      <c r="I16" s="57" t="s">
        <v>13</v>
      </c>
    </row>
    <row r="17" spans="1:9" s="53" customFormat="1" ht="14.4" thickTop="1" thickBot="1" x14ac:dyDescent="0.3">
      <c r="A17" s="57" t="s">
        <v>301</v>
      </c>
      <c r="B17" s="58">
        <v>37012</v>
      </c>
      <c r="C17" s="59">
        <v>61.25</v>
      </c>
      <c r="D17" s="59">
        <v>61.25</v>
      </c>
      <c r="E17" s="59">
        <v>61.25</v>
      </c>
      <c r="F17" s="59">
        <v>61.25</v>
      </c>
      <c r="G17" s="59" t="s">
        <v>318</v>
      </c>
      <c r="H17" s="60">
        <v>17600</v>
      </c>
      <c r="I17" s="57" t="s">
        <v>13</v>
      </c>
    </row>
    <row r="18" spans="1:9" s="53" customFormat="1" ht="14.4" thickTop="1" thickBot="1" x14ac:dyDescent="0.3">
      <c r="A18" s="57" t="s">
        <v>319</v>
      </c>
      <c r="B18" s="57" t="s">
        <v>320</v>
      </c>
      <c r="C18" s="59">
        <v>47.25</v>
      </c>
      <c r="D18" s="59">
        <v>47.25</v>
      </c>
      <c r="E18" s="59">
        <v>47.25</v>
      </c>
      <c r="F18" s="59">
        <v>47.25</v>
      </c>
      <c r="G18" s="59" t="s">
        <v>321</v>
      </c>
      <c r="H18" s="60">
        <v>51200</v>
      </c>
      <c r="I18" s="57" t="s">
        <v>13</v>
      </c>
    </row>
    <row r="19" spans="1:9" s="53" customFormat="1" ht="14.4" thickTop="1" thickBot="1" x14ac:dyDescent="0.3">
      <c r="A19" s="57" t="s">
        <v>322</v>
      </c>
      <c r="B19" s="57" t="s">
        <v>12</v>
      </c>
      <c r="C19" s="59">
        <v>54.5</v>
      </c>
      <c r="D19" s="59">
        <v>54.5</v>
      </c>
      <c r="E19" s="59">
        <v>54.5</v>
      </c>
      <c r="F19" s="59">
        <v>54.5</v>
      </c>
      <c r="G19" s="59" t="s">
        <v>323</v>
      </c>
      <c r="H19" s="59">
        <v>800</v>
      </c>
      <c r="I19" s="57" t="s">
        <v>13</v>
      </c>
    </row>
    <row r="20" spans="1:9" s="53" customFormat="1" ht="14.4" thickTop="1" thickBot="1" x14ac:dyDescent="0.3">
      <c r="A20" s="57" t="s">
        <v>309</v>
      </c>
      <c r="B20" s="57" t="s">
        <v>300</v>
      </c>
      <c r="C20" s="59">
        <v>51</v>
      </c>
      <c r="D20" s="59">
        <v>51</v>
      </c>
      <c r="E20" s="59">
        <v>51</v>
      </c>
      <c r="F20" s="59">
        <v>51</v>
      </c>
      <c r="G20" s="59" t="s">
        <v>324</v>
      </c>
      <c r="H20" s="60">
        <v>4000</v>
      </c>
      <c r="I20" s="57" t="s">
        <v>13</v>
      </c>
    </row>
    <row r="21" spans="1:9" s="53" customFormat="1" ht="14.4" thickTop="1" thickBot="1" x14ac:dyDescent="0.3">
      <c r="A21" s="57" t="s">
        <v>15</v>
      </c>
      <c r="B21" s="57" t="s">
        <v>12</v>
      </c>
      <c r="C21" s="59">
        <v>50</v>
      </c>
      <c r="D21" s="59">
        <v>51</v>
      </c>
      <c r="E21" s="59">
        <v>50.2</v>
      </c>
      <c r="F21" s="59">
        <v>51</v>
      </c>
      <c r="G21" s="59" t="s">
        <v>325</v>
      </c>
      <c r="H21" s="60">
        <v>4000</v>
      </c>
      <c r="I21" s="57" t="s">
        <v>13</v>
      </c>
    </row>
    <row r="22" spans="1:9" s="53" customFormat="1" ht="14.4" thickTop="1" thickBot="1" x14ac:dyDescent="0.3">
      <c r="A22" s="57" t="s">
        <v>293</v>
      </c>
      <c r="B22" s="58">
        <v>37012</v>
      </c>
      <c r="C22" s="59">
        <v>52.15</v>
      </c>
      <c r="D22" s="59">
        <v>53</v>
      </c>
      <c r="E22" s="59">
        <v>52.575000000000003</v>
      </c>
      <c r="F22" s="59">
        <v>53</v>
      </c>
      <c r="G22" s="59" t="s">
        <v>326</v>
      </c>
      <c r="H22" s="60">
        <v>35200</v>
      </c>
      <c r="I22" s="57" t="s">
        <v>13</v>
      </c>
    </row>
    <row r="23" spans="1:9" s="53" customFormat="1" ht="14.4" thickTop="1" thickBot="1" x14ac:dyDescent="0.3">
      <c r="A23" s="57"/>
      <c r="B23" s="58"/>
      <c r="C23" s="59"/>
      <c r="D23" s="59"/>
      <c r="E23" s="59"/>
      <c r="F23" s="59"/>
      <c r="G23" s="59"/>
      <c r="H23" s="60"/>
      <c r="I23" s="57"/>
    </row>
    <row r="24" spans="1:9" s="53" customFormat="1" ht="14.4" thickTop="1" thickBot="1" x14ac:dyDescent="0.3">
      <c r="A24" s="57"/>
      <c r="B24" s="57"/>
      <c r="C24" s="59"/>
      <c r="D24" s="59"/>
      <c r="E24" s="59"/>
      <c r="F24" s="59"/>
      <c r="G24" s="59"/>
      <c r="H24" s="60"/>
      <c r="I24" s="57"/>
    </row>
    <row r="25" spans="1:9" s="53" customFormat="1" ht="14.4" thickTop="1" thickBot="1" x14ac:dyDescent="0.3">
      <c r="A25" s="57"/>
      <c r="B25" s="57"/>
      <c r="C25" s="59"/>
      <c r="D25" s="59"/>
      <c r="E25" s="59"/>
      <c r="F25" s="59"/>
      <c r="G25" s="59"/>
      <c r="H25" s="60"/>
      <c r="I25" s="57"/>
    </row>
    <row r="26" spans="1:9" s="53" customFormat="1" ht="14.4" thickTop="1" thickBot="1" x14ac:dyDescent="0.3">
      <c r="A26" s="57"/>
      <c r="B26" s="58"/>
      <c r="C26" s="59"/>
      <c r="D26" s="59"/>
      <c r="E26" s="59"/>
      <c r="F26" s="59"/>
      <c r="G26" s="59"/>
      <c r="H26" s="60"/>
      <c r="I26" s="57"/>
    </row>
    <row r="27" spans="1:9" s="53" customFormat="1" ht="14.4" thickTop="1" thickBot="1" x14ac:dyDescent="0.3">
      <c r="A27" s="57"/>
      <c r="B27" s="57"/>
      <c r="C27" s="59"/>
      <c r="D27" s="59"/>
      <c r="E27" s="59"/>
      <c r="F27" s="59"/>
      <c r="G27" s="59"/>
      <c r="H27" s="60"/>
      <c r="I27" s="57"/>
    </row>
    <row r="28" spans="1:9" s="53" customFormat="1" ht="14.4" thickTop="1" thickBot="1" x14ac:dyDescent="0.3">
      <c r="A28" s="57"/>
      <c r="B28" s="58"/>
      <c r="C28" s="59"/>
      <c r="D28" s="59"/>
      <c r="E28" s="59"/>
      <c r="F28" s="59"/>
      <c r="G28" s="59"/>
      <c r="H28" s="60"/>
      <c r="I28" s="57"/>
    </row>
    <row r="29" spans="1:9" s="53" customFormat="1" ht="14.4" thickTop="1" thickBot="1" x14ac:dyDescent="0.3">
      <c r="A29" s="57"/>
      <c r="B29" s="57"/>
      <c r="C29" s="59"/>
      <c r="D29" s="59"/>
      <c r="E29" s="59"/>
      <c r="F29" s="59"/>
      <c r="G29" s="59"/>
      <c r="H29" s="60"/>
      <c r="I29" s="57"/>
    </row>
    <row r="30" spans="1:9" s="53" customFormat="1" ht="14.4" thickTop="1" thickBot="1" x14ac:dyDescent="0.3">
      <c r="A30" s="57"/>
      <c r="B30" s="57"/>
      <c r="C30" s="59"/>
      <c r="D30" s="59"/>
      <c r="E30" s="59"/>
      <c r="F30" s="59"/>
      <c r="G30" s="59"/>
      <c r="H30" s="60"/>
      <c r="I30" s="57"/>
    </row>
    <row r="31" spans="1:9" s="53" customFormat="1" ht="14.4" thickTop="1" thickBot="1" x14ac:dyDescent="0.3">
      <c r="A31" s="57"/>
      <c r="B31" s="58"/>
      <c r="C31" s="59"/>
      <c r="D31" s="59"/>
      <c r="E31" s="59"/>
      <c r="F31" s="59"/>
      <c r="G31" s="59"/>
      <c r="H31" s="60"/>
      <c r="I31" s="57"/>
    </row>
    <row r="32" spans="1:9" s="53" customFormat="1" ht="14.4" thickTop="1" thickBot="1" x14ac:dyDescent="0.3">
      <c r="A32" s="57"/>
      <c r="B32" s="58"/>
      <c r="C32" s="59"/>
      <c r="D32" s="59"/>
      <c r="E32" s="59"/>
      <c r="F32" s="59"/>
      <c r="G32" s="59"/>
      <c r="H32" s="60"/>
      <c r="I32" s="57"/>
    </row>
    <row r="33" spans="1:9" s="53" customFormat="1" ht="14.4" thickTop="1" thickBot="1" x14ac:dyDescent="0.3">
      <c r="A33" s="57"/>
      <c r="B33" s="58"/>
      <c r="C33" s="59"/>
      <c r="D33" s="59"/>
      <c r="E33" s="59"/>
      <c r="F33" s="59"/>
      <c r="G33" s="59"/>
      <c r="H33" s="60"/>
      <c r="I33" s="57"/>
    </row>
    <row r="34" spans="1:9" s="53" customFormat="1" ht="14.4" thickTop="1" thickBot="1" x14ac:dyDescent="0.3">
      <c r="A34" s="57"/>
      <c r="B34" s="57"/>
      <c r="C34" s="59"/>
      <c r="D34" s="59"/>
      <c r="E34" s="59"/>
      <c r="F34" s="59"/>
      <c r="G34" s="59"/>
      <c r="H34" s="60"/>
      <c r="I34" s="57"/>
    </row>
    <row r="35" spans="1:9" s="53" customFormat="1" ht="14.4" thickTop="1" thickBot="1" x14ac:dyDescent="0.3">
      <c r="A35" s="57"/>
      <c r="B35" s="57"/>
      <c r="C35" s="59"/>
      <c r="D35" s="59"/>
      <c r="E35" s="59"/>
      <c r="F35" s="59"/>
      <c r="G35" s="59"/>
      <c r="H35" s="60"/>
      <c r="I35" s="57"/>
    </row>
    <row r="36" spans="1:9" s="53" customFormat="1" ht="14.4" thickTop="1" thickBot="1" x14ac:dyDescent="0.3">
      <c r="A36" s="57"/>
      <c r="B36" s="57"/>
      <c r="C36" s="59"/>
      <c r="D36" s="59"/>
      <c r="E36" s="59"/>
      <c r="F36" s="59"/>
      <c r="G36" s="59"/>
      <c r="H36" s="60"/>
      <c r="I36" s="57"/>
    </row>
    <row r="37" spans="1:9" s="53" customFormat="1" ht="14.4" thickTop="1" thickBot="1" x14ac:dyDescent="0.3">
      <c r="A37" s="57"/>
      <c r="B37" s="57"/>
      <c r="C37" s="59"/>
      <c r="D37" s="59"/>
      <c r="E37" s="59"/>
      <c r="F37" s="59"/>
      <c r="G37" s="59"/>
      <c r="H37" s="60"/>
      <c r="I37" s="57"/>
    </row>
    <row r="38" spans="1:9" s="53" customFormat="1" ht="14.4" thickTop="1" thickBot="1" x14ac:dyDescent="0.3">
      <c r="A38" s="57"/>
      <c r="B38" s="57"/>
      <c r="C38" s="59"/>
      <c r="D38" s="59"/>
      <c r="E38" s="59"/>
      <c r="F38" s="59"/>
      <c r="G38" s="59"/>
      <c r="H38" s="60"/>
      <c r="I38" s="57"/>
    </row>
    <row r="39" spans="1:9" s="53" customFormat="1" ht="14.4" thickTop="1" thickBot="1" x14ac:dyDescent="0.3">
      <c r="A39" s="57"/>
      <c r="B39" s="57"/>
      <c r="C39" s="59"/>
      <c r="D39" s="59"/>
      <c r="E39" s="59"/>
      <c r="F39" s="59"/>
      <c r="G39" s="59"/>
      <c r="H39" s="60"/>
      <c r="I39" s="57"/>
    </row>
    <row r="40" spans="1:9" s="53" customFormat="1" ht="14.4" thickTop="1" thickBot="1" x14ac:dyDescent="0.3">
      <c r="A40" s="57"/>
      <c r="B40" s="57"/>
      <c r="C40" s="59"/>
      <c r="D40" s="59"/>
      <c r="E40" s="59"/>
      <c r="F40" s="59"/>
      <c r="G40" s="59"/>
      <c r="H40" s="60"/>
      <c r="I40" s="57"/>
    </row>
    <row r="41" spans="1:9" s="53" customFormat="1" ht="14.4" thickTop="1" thickBot="1" x14ac:dyDescent="0.3">
      <c r="A41" s="57"/>
      <c r="B41" s="58"/>
      <c r="C41" s="59"/>
      <c r="D41" s="59"/>
      <c r="E41" s="59"/>
      <c r="F41" s="59"/>
      <c r="G41" s="59"/>
      <c r="H41" s="60"/>
      <c r="I41" s="57"/>
    </row>
    <row r="42" spans="1:9" s="53" customFormat="1" ht="14.4" thickTop="1" thickBot="1" x14ac:dyDescent="0.3">
      <c r="A42" s="57"/>
      <c r="B42" s="58"/>
      <c r="C42" s="59"/>
      <c r="D42" s="59"/>
      <c r="E42" s="59"/>
      <c r="F42" s="59"/>
      <c r="G42" s="59"/>
      <c r="H42" s="60"/>
      <c r="I42" s="57"/>
    </row>
    <row r="43" spans="1:9" s="53" customFormat="1" ht="14.4" thickTop="1" thickBot="1" x14ac:dyDescent="0.3">
      <c r="A43" s="57"/>
      <c r="B43" s="57"/>
      <c r="C43" s="59"/>
      <c r="D43" s="59"/>
      <c r="E43" s="59"/>
      <c r="F43" s="59"/>
      <c r="G43" s="59"/>
      <c r="H43" s="60"/>
      <c r="I43" s="57"/>
    </row>
    <row r="44" spans="1:9" s="53" customFormat="1" ht="14.4" thickTop="1" thickBot="1" x14ac:dyDescent="0.3">
      <c r="A44" s="57"/>
      <c r="B44" s="57"/>
      <c r="C44" s="59"/>
      <c r="D44" s="59"/>
      <c r="E44" s="59"/>
      <c r="F44" s="59"/>
      <c r="G44" s="59"/>
      <c r="H44" s="59"/>
      <c r="I44" s="57"/>
    </row>
    <row r="45" spans="1:9" s="53" customFormat="1" ht="14.4" thickTop="1" thickBot="1" x14ac:dyDescent="0.3">
      <c r="A45" s="57"/>
      <c r="B45" s="57"/>
      <c r="C45" s="59"/>
      <c r="D45" s="59"/>
      <c r="E45" s="59"/>
      <c r="F45" s="59"/>
      <c r="G45" s="59"/>
      <c r="H45" s="60"/>
      <c r="I45" s="57"/>
    </row>
    <row r="46" spans="1:9" s="53" customFormat="1" ht="14.4" thickTop="1" thickBot="1" x14ac:dyDescent="0.3">
      <c r="A46" s="57"/>
      <c r="B46" s="58"/>
      <c r="C46" s="59"/>
      <c r="D46" s="59"/>
      <c r="E46" s="59"/>
      <c r="F46" s="59"/>
      <c r="G46" s="59"/>
      <c r="H46" s="60"/>
      <c r="I46" s="57"/>
    </row>
    <row r="47" spans="1:9" s="53" customFormat="1" ht="14.4" thickTop="1" thickBot="1" x14ac:dyDescent="0.3">
      <c r="A47" s="57"/>
      <c r="B47" s="58"/>
      <c r="C47" s="59"/>
      <c r="D47" s="59"/>
      <c r="E47" s="59"/>
      <c r="F47" s="59"/>
      <c r="G47" s="59"/>
      <c r="H47" s="60"/>
      <c r="I47" s="57"/>
    </row>
    <row r="48" spans="1:9" s="53" customFormat="1" ht="14.4" thickTop="1" thickBot="1" x14ac:dyDescent="0.3">
      <c r="A48" s="57"/>
      <c r="B48" s="57"/>
      <c r="C48" s="59"/>
      <c r="D48" s="59"/>
      <c r="E48" s="59"/>
      <c r="F48" s="59"/>
      <c r="G48" s="59"/>
      <c r="H48" s="60"/>
      <c r="I48" s="57"/>
    </row>
    <row r="49" spans="1:9" s="53" customFormat="1" ht="14.4" thickTop="1" thickBot="1" x14ac:dyDescent="0.3">
      <c r="A49" s="57"/>
      <c r="B49" s="57"/>
      <c r="C49" s="59"/>
      <c r="D49" s="59"/>
      <c r="E49" s="59"/>
      <c r="F49" s="59"/>
      <c r="G49" s="59"/>
      <c r="H49" s="60"/>
      <c r="I49" s="57"/>
    </row>
    <row r="50" spans="1:9" s="53" customFormat="1" ht="14.4" thickTop="1" thickBot="1" x14ac:dyDescent="0.3">
      <c r="A50" s="57"/>
      <c r="B50" s="58"/>
      <c r="C50" s="59"/>
      <c r="D50" s="59"/>
      <c r="E50" s="59"/>
      <c r="F50" s="59"/>
      <c r="G50" s="59"/>
      <c r="H50" s="60"/>
      <c r="I50" s="57"/>
    </row>
    <row r="51" spans="1:9" s="53" customFormat="1" ht="14.4" thickTop="1" thickBot="1" x14ac:dyDescent="0.3">
      <c r="A51" s="57"/>
      <c r="B51" s="58"/>
      <c r="C51" s="59"/>
      <c r="D51" s="59"/>
      <c r="E51" s="59"/>
      <c r="F51" s="59"/>
      <c r="G51" s="59"/>
      <c r="H51" s="60"/>
      <c r="I51" s="57"/>
    </row>
    <row r="52" spans="1:9" s="53" customFormat="1" ht="14.4" thickTop="1" thickBot="1" x14ac:dyDescent="0.3">
      <c r="A52" s="57"/>
      <c r="B52" s="58"/>
      <c r="C52" s="59"/>
      <c r="D52" s="59"/>
      <c r="E52" s="59"/>
      <c r="F52" s="59"/>
      <c r="G52" s="59"/>
      <c r="H52" s="60"/>
      <c r="I52" s="57"/>
    </row>
    <row r="53" spans="1:9" s="53" customFormat="1" ht="14.4" thickTop="1" thickBot="1" x14ac:dyDescent="0.3">
      <c r="A53" s="57"/>
      <c r="B53" s="57"/>
      <c r="C53" s="59"/>
      <c r="D53" s="59"/>
      <c r="E53" s="59"/>
      <c r="F53" s="59"/>
      <c r="G53" s="59"/>
      <c r="H53" s="60"/>
      <c r="I53" s="57"/>
    </row>
    <row r="54" spans="1:9" s="53" customFormat="1" ht="14.4" thickTop="1" thickBot="1" x14ac:dyDescent="0.3">
      <c r="A54" s="57"/>
      <c r="B54" s="57"/>
      <c r="C54" s="59"/>
      <c r="D54" s="59"/>
      <c r="E54" s="59"/>
      <c r="F54" s="59"/>
      <c r="G54" s="59"/>
      <c r="H54" s="59"/>
      <c r="I54" s="57"/>
    </row>
    <row r="55" spans="1:9" s="53" customFormat="1" ht="14.4" thickTop="1" thickBot="1" x14ac:dyDescent="0.3">
      <c r="A55" s="57"/>
      <c r="B55" s="57"/>
      <c r="C55" s="59"/>
      <c r="D55" s="59"/>
      <c r="E55" s="59"/>
      <c r="F55" s="59"/>
      <c r="G55" s="59"/>
      <c r="H55" s="59"/>
      <c r="I55" s="57"/>
    </row>
    <row r="56" spans="1:9" s="53" customFormat="1" ht="14.4" thickTop="1" thickBot="1" x14ac:dyDescent="0.3">
      <c r="A56" s="57"/>
      <c r="B56" s="57"/>
      <c r="C56" s="59"/>
      <c r="D56" s="59"/>
      <c r="E56" s="59"/>
      <c r="F56" s="59"/>
      <c r="G56" s="59"/>
      <c r="H56" s="60"/>
      <c r="I56" s="57"/>
    </row>
    <row r="57" spans="1:9" ht="13.8" thickTop="1" x14ac:dyDescent="0.25"/>
  </sheetData>
  <mergeCells count="9">
    <mergeCell ref="D9:D10"/>
    <mergeCell ref="A11:I11"/>
    <mergeCell ref="G9:G10"/>
    <mergeCell ref="H9:H10"/>
    <mergeCell ref="I9:I10"/>
    <mergeCell ref="F9:F10"/>
    <mergeCell ref="A9:A10"/>
    <mergeCell ref="B9:B10"/>
    <mergeCell ref="C9:C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="85" workbookViewId="0"/>
  </sheetViews>
  <sheetFormatPr defaultRowHeight="13.2" x14ac:dyDescent="0.25"/>
  <cols>
    <col min="1" max="1" width="55.88671875" bestFit="1" customWidth="1"/>
    <col min="2" max="2" width="12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9" bestFit="1" customWidth="1"/>
    <col min="8" max="8" width="12" bestFit="1" customWidth="1"/>
    <col min="9" max="9" width="8.5546875" bestFit="1" customWidth="1"/>
    <col min="10" max="10" width="7.33203125" customWidth="1"/>
    <col min="11" max="11" width="15" customWidth="1"/>
    <col min="12" max="12" width="2.6640625" customWidth="1"/>
  </cols>
  <sheetData>
    <row r="1" spans="1:12" ht="21.6" thickBot="1" x14ac:dyDescent="0.45">
      <c r="A1" s="62" t="s">
        <v>242</v>
      </c>
      <c r="F1" s="5"/>
      <c r="G1" s="6" t="s">
        <v>22</v>
      </c>
      <c r="H1" s="1">
        <f>SUM(H11:H990)</f>
        <v>0</v>
      </c>
    </row>
    <row r="2" spans="1:12" ht="15.6" x14ac:dyDescent="0.3">
      <c r="A2" s="18" t="s">
        <v>20</v>
      </c>
      <c r="F2" s="61"/>
      <c r="G2" s="65"/>
      <c r="H2" s="63"/>
    </row>
    <row r="3" spans="1:12" x14ac:dyDescent="0.25">
      <c r="A3" s="99">
        <f>'E-Mail'!$B$1</f>
        <v>36994</v>
      </c>
      <c r="F3" s="61"/>
      <c r="G3" s="65"/>
      <c r="H3" s="63"/>
    </row>
    <row r="5" spans="1:12" ht="9.75" customHeight="1" x14ac:dyDescent="0.25">
      <c r="A5" s="54" t="s">
        <v>291</v>
      </c>
      <c r="J5" s="53"/>
      <c r="K5" s="53"/>
      <c r="L5" s="53"/>
    </row>
    <row r="6" spans="1:12" ht="9.75" customHeight="1" x14ac:dyDescent="0.25">
      <c r="A6" s="54" t="s">
        <v>241</v>
      </c>
      <c r="J6" s="53"/>
      <c r="K6" s="53"/>
      <c r="L6" s="53"/>
    </row>
    <row r="7" spans="1:12" ht="9.75" customHeight="1" x14ac:dyDescent="0.25">
      <c r="A7" s="54" t="s">
        <v>311</v>
      </c>
      <c r="J7" s="53"/>
      <c r="K7" s="53"/>
      <c r="L7" s="53"/>
    </row>
    <row r="8" spans="1:12" ht="9.75" customHeight="1" thickBot="1" x14ac:dyDescent="0.3">
      <c r="J8" s="53"/>
      <c r="K8" s="53"/>
      <c r="L8" s="53"/>
    </row>
    <row r="9" spans="1:12" ht="13.8" thickTop="1" x14ac:dyDescent="0.25">
      <c r="A9" s="168" t="s">
        <v>0</v>
      </c>
      <c r="B9" s="168" t="s">
        <v>1</v>
      </c>
      <c r="C9" s="163" t="s">
        <v>2</v>
      </c>
      <c r="D9" s="163" t="s">
        <v>3</v>
      </c>
      <c r="E9" s="55" t="s">
        <v>4</v>
      </c>
      <c r="F9" s="163" t="s">
        <v>6</v>
      </c>
      <c r="G9" s="163" t="s">
        <v>7</v>
      </c>
      <c r="H9" s="163" t="s">
        <v>8</v>
      </c>
      <c r="I9" s="168" t="s">
        <v>9</v>
      </c>
      <c r="J9" s="53"/>
      <c r="K9" s="53"/>
      <c r="L9" s="53"/>
    </row>
    <row r="10" spans="1:12" ht="25.5" customHeight="1" thickBot="1" x14ac:dyDescent="0.3">
      <c r="A10" s="169"/>
      <c r="B10" s="169"/>
      <c r="C10" s="164"/>
      <c r="D10" s="164"/>
      <c r="E10" s="56" t="s">
        <v>5</v>
      </c>
      <c r="F10" s="164"/>
      <c r="G10" s="164"/>
      <c r="H10" s="164"/>
      <c r="I10" s="169"/>
      <c r="J10" s="53"/>
      <c r="K10" s="53"/>
      <c r="L10" s="53"/>
    </row>
    <row r="11" spans="1:12" ht="10.5" customHeight="1" thickTop="1" thickBot="1" x14ac:dyDescent="0.3">
      <c r="A11" s="165"/>
      <c r="B11" s="166"/>
      <c r="C11" s="166"/>
      <c r="D11" s="166"/>
      <c r="E11" s="166"/>
      <c r="F11" s="166"/>
      <c r="G11" s="166"/>
      <c r="H11" s="166"/>
      <c r="I11" s="167"/>
      <c r="J11" s="53"/>
      <c r="K11" s="53"/>
      <c r="L11" s="53"/>
    </row>
    <row r="12" spans="1:12" ht="14.25" customHeight="1" thickTop="1" thickBot="1" x14ac:dyDescent="0.3">
      <c r="A12" s="57"/>
      <c r="B12" s="57"/>
      <c r="C12" s="59"/>
      <c r="D12" s="59"/>
      <c r="E12" s="59"/>
      <c r="F12" s="59"/>
      <c r="G12" s="59"/>
      <c r="H12" s="60"/>
      <c r="I12" s="57"/>
      <c r="J12" s="53"/>
      <c r="K12" s="53"/>
      <c r="L12" s="53"/>
    </row>
    <row r="13" spans="1:12" ht="10.5" customHeight="1" thickTop="1" thickBot="1" x14ac:dyDescent="0.3">
      <c r="A13" s="57"/>
      <c r="B13" s="57"/>
      <c r="C13" s="59"/>
      <c r="D13" s="59"/>
      <c r="E13" s="59"/>
      <c r="F13" s="59"/>
      <c r="G13" s="59"/>
      <c r="H13" s="60"/>
      <c r="I13" s="57"/>
      <c r="J13" s="53"/>
      <c r="K13" s="53"/>
      <c r="L13" s="53"/>
    </row>
    <row r="14" spans="1:12" ht="14.25" customHeight="1" thickTop="1" thickBot="1" x14ac:dyDescent="0.3">
      <c r="A14" s="57"/>
      <c r="B14" s="57"/>
      <c r="C14" s="59"/>
      <c r="D14" s="59"/>
      <c r="E14" s="59"/>
      <c r="F14" s="59"/>
      <c r="G14" s="59"/>
      <c r="H14" s="60"/>
      <c r="I14" s="57"/>
      <c r="J14" s="53"/>
      <c r="K14" s="53"/>
      <c r="L14" s="53"/>
    </row>
    <row r="15" spans="1:12" ht="14.25" customHeight="1" thickTop="1" thickBot="1" x14ac:dyDescent="0.3">
      <c r="A15" s="57"/>
      <c r="B15" s="57"/>
      <c r="C15" s="59"/>
      <c r="D15" s="59"/>
      <c r="E15" s="59"/>
      <c r="F15" s="59"/>
      <c r="G15" s="59"/>
      <c r="H15" s="60"/>
      <c r="I15" s="57"/>
      <c r="J15" s="53"/>
      <c r="K15" s="53"/>
      <c r="L15" s="53"/>
    </row>
    <row r="16" spans="1:12" ht="14.25" customHeight="1" thickTop="1" thickBot="1" x14ac:dyDescent="0.3">
      <c r="A16" s="57"/>
      <c r="B16" s="57"/>
      <c r="C16" s="59"/>
      <c r="D16" s="59"/>
      <c r="E16" s="59"/>
      <c r="F16" s="59"/>
      <c r="G16" s="59"/>
      <c r="H16" s="60"/>
      <c r="I16" s="57"/>
      <c r="J16" s="53"/>
      <c r="K16" s="53"/>
      <c r="L16" s="53"/>
    </row>
    <row r="17" spans="1:12" ht="14.25" customHeight="1" thickTop="1" thickBot="1" x14ac:dyDescent="0.3">
      <c r="A17" s="57"/>
      <c r="B17" s="57"/>
      <c r="C17" s="59"/>
      <c r="D17" s="59"/>
      <c r="E17" s="59"/>
      <c r="F17" s="59"/>
      <c r="G17" s="59"/>
      <c r="H17" s="60"/>
      <c r="I17" s="57"/>
      <c r="J17" s="53"/>
      <c r="K17" s="53"/>
      <c r="L17" s="53"/>
    </row>
    <row r="18" spans="1:12" ht="14.25" customHeight="1" thickTop="1" thickBot="1" x14ac:dyDescent="0.3">
      <c r="A18" s="57"/>
      <c r="B18" s="57"/>
      <c r="C18" s="59"/>
      <c r="D18" s="59"/>
      <c r="E18" s="59"/>
      <c r="F18" s="59"/>
      <c r="G18" s="59"/>
      <c r="H18" s="60"/>
      <c r="I18" s="57"/>
      <c r="J18" s="53"/>
      <c r="K18" s="53"/>
      <c r="L18" s="53"/>
    </row>
    <row r="19" spans="1:12" ht="14.25" customHeight="1" thickTop="1" thickBot="1" x14ac:dyDescent="0.3">
      <c r="A19" s="57"/>
      <c r="B19" s="57"/>
      <c r="C19" s="59"/>
      <c r="D19" s="59"/>
      <c r="E19" s="59"/>
      <c r="F19" s="59"/>
      <c r="G19" s="59"/>
      <c r="H19" s="60"/>
      <c r="I19" s="57"/>
      <c r="J19" s="53"/>
      <c r="K19" s="53"/>
      <c r="L19" s="53"/>
    </row>
    <row r="20" spans="1:12" ht="14.25" customHeight="1" thickTop="1" thickBot="1" x14ac:dyDescent="0.3">
      <c r="A20" s="57"/>
      <c r="B20" s="57"/>
      <c r="C20" s="59"/>
      <c r="D20" s="59"/>
      <c r="E20" s="59"/>
      <c r="F20" s="59"/>
      <c r="G20" s="59"/>
      <c r="H20" s="60"/>
      <c r="I20" s="57"/>
      <c r="J20" s="53"/>
      <c r="K20" s="53"/>
      <c r="L20" s="53"/>
    </row>
    <row r="21" spans="1:12" ht="14.25" customHeight="1" thickTop="1" thickBot="1" x14ac:dyDescent="0.3">
      <c r="A21" s="57"/>
      <c r="B21" s="57"/>
      <c r="C21" s="59"/>
      <c r="D21" s="59"/>
      <c r="E21" s="59"/>
      <c r="F21" s="59"/>
      <c r="G21" s="59"/>
      <c r="H21" s="60"/>
      <c r="I21" s="57"/>
      <c r="J21" s="53"/>
      <c r="K21" s="53"/>
      <c r="L21" s="53"/>
    </row>
    <row r="22" spans="1:12" ht="14.25" customHeight="1" thickTop="1" thickBot="1" x14ac:dyDescent="0.3">
      <c r="A22" s="57"/>
      <c r="B22" s="57"/>
      <c r="C22" s="59"/>
      <c r="D22" s="59"/>
      <c r="E22" s="59"/>
      <c r="F22" s="59"/>
      <c r="G22" s="59"/>
      <c r="H22" s="60"/>
      <c r="I22" s="57"/>
      <c r="J22" s="53"/>
      <c r="K22" s="53"/>
      <c r="L22" s="53"/>
    </row>
    <row r="23" spans="1:12" ht="14.25" customHeight="1" thickTop="1" thickBot="1" x14ac:dyDescent="0.3">
      <c r="A23" s="57"/>
      <c r="B23" s="57"/>
      <c r="C23" s="59"/>
      <c r="D23" s="59"/>
      <c r="E23" s="59"/>
      <c r="F23" s="59"/>
      <c r="G23" s="59"/>
      <c r="H23" s="60"/>
      <c r="I23" s="57"/>
      <c r="J23" s="53"/>
      <c r="K23" s="53"/>
      <c r="L23" s="53"/>
    </row>
    <row r="24" spans="1:12" ht="14.25" customHeight="1" thickTop="1" thickBot="1" x14ac:dyDescent="0.3">
      <c r="A24" s="57"/>
      <c r="B24" s="57"/>
      <c r="C24" s="59"/>
      <c r="D24" s="59"/>
      <c r="E24" s="59"/>
      <c r="F24" s="59"/>
      <c r="G24" s="59"/>
      <c r="H24" s="60"/>
      <c r="I24" s="57"/>
      <c r="J24" s="53"/>
      <c r="K24" s="53"/>
      <c r="L24" s="53"/>
    </row>
    <row r="25" spans="1:12" ht="14.25" customHeight="1" thickTop="1" thickBot="1" x14ac:dyDescent="0.3">
      <c r="A25" s="57"/>
      <c r="B25" s="57"/>
      <c r="C25" s="59"/>
      <c r="D25" s="59"/>
      <c r="E25" s="59"/>
      <c r="F25" s="59"/>
      <c r="G25" s="59"/>
      <c r="H25" s="60"/>
      <c r="I25" s="57"/>
      <c r="J25" s="53"/>
      <c r="K25" s="53"/>
      <c r="L25" s="53"/>
    </row>
    <row r="26" spans="1:12" ht="14.25" customHeight="1" thickTop="1" thickBot="1" x14ac:dyDescent="0.3">
      <c r="A26" s="57"/>
      <c r="B26" s="57"/>
      <c r="C26" s="59"/>
      <c r="D26" s="59"/>
      <c r="E26" s="59"/>
      <c r="F26" s="59"/>
      <c r="G26" s="59"/>
      <c r="H26" s="60"/>
      <c r="I26" s="57"/>
      <c r="J26" s="53"/>
      <c r="K26" s="53"/>
      <c r="L26" s="53"/>
    </row>
    <row r="27" spans="1:12" ht="14.25" customHeight="1" thickTop="1" thickBot="1" x14ac:dyDescent="0.3">
      <c r="A27" s="57"/>
      <c r="B27" s="57"/>
      <c r="C27" s="59"/>
      <c r="D27" s="59"/>
      <c r="E27" s="59"/>
      <c r="F27" s="59"/>
      <c r="G27" s="59"/>
      <c r="H27" s="60"/>
      <c r="I27" s="57"/>
      <c r="J27" s="53"/>
      <c r="K27" s="53"/>
      <c r="L27" s="53"/>
    </row>
    <row r="28" spans="1:12" ht="14.25" customHeight="1" thickTop="1" thickBot="1" x14ac:dyDescent="0.3">
      <c r="A28" s="57"/>
      <c r="B28" s="57"/>
      <c r="C28" s="59"/>
      <c r="D28" s="59"/>
      <c r="E28" s="59"/>
      <c r="F28" s="59"/>
      <c r="G28" s="59"/>
      <c r="H28" s="60"/>
      <c r="I28" s="57"/>
      <c r="J28" s="53"/>
      <c r="K28" s="53"/>
      <c r="L28" s="53"/>
    </row>
    <row r="29" spans="1:12" ht="14.25" customHeight="1" thickTop="1" thickBot="1" x14ac:dyDescent="0.3">
      <c r="A29" s="57"/>
      <c r="B29" s="57"/>
      <c r="C29" s="59"/>
      <c r="D29" s="59"/>
      <c r="E29" s="59"/>
      <c r="F29" s="59"/>
      <c r="G29" s="59"/>
      <c r="H29" s="60"/>
      <c r="I29" s="57"/>
      <c r="J29" s="53"/>
      <c r="K29" s="53"/>
      <c r="L29" s="53"/>
    </row>
    <row r="30" spans="1:12" ht="14.25" customHeight="1" thickTop="1" thickBot="1" x14ac:dyDescent="0.3">
      <c r="A30" s="57"/>
      <c r="B30" s="57"/>
      <c r="C30" s="59"/>
      <c r="D30" s="59"/>
      <c r="E30" s="59"/>
      <c r="F30" s="59"/>
      <c r="G30" s="59"/>
      <c r="H30" s="60"/>
      <c r="I30" s="57"/>
      <c r="J30" s="53"/>
      <c r="K30" s="53"/>
      <c r="L30" s="53"/>
    </row>
    <row r="31" spans="1:12" ht="14.25" customHeight="1" thickTop="1" thickBot="1" x14ac:dyDescent="0.3">
      <c r="A31" s="57"/>
      <c r="B31" s="57"/>
      <c r="C31" s="59"/>
      <c r="D31" s="59"/>
      <c r="E31" s="59"/>
      <c r="F31" s="59"/>
      <c r="G31" s="59"/>
      <c r="H31" s="60"/>
      <c r="I31" s="57"/>
      <c r="J31" s="53"/>
      <c r="K31" s="53"/>
      <c r="L31" s="53"/>
    </row>
    <row r="32" spans="1:12" ht="14.25" customHeight="1" thickTop="1" thickBot="1" x14ac:dyDescent="0.3">
      <c r="A32" s="57"/>
      <c r="B32" s="57"/>
      <c r="C32" s="59"/>
      <c r="D32" s="59"/>
      <c r="E32" s="59"/>
      <c r="F32" s="59"/>
      <c r="G32" s="59"/>
      <c r="H32" s="60"/>
      <c r="I32" s="57"/>
      <c r="J32" s="53"/>
      <c r="K32" s="53"/>
      <c r="L32" s="53"/>
    </row>
    <row r="33" spans="1:12" ht="14.25" customHeight="1" thickTop="1" thickBot="1" x14ac:dyDescent="0.3">
      <c r="A33" s="57"/>
      <c r="B33" s="57"/>
      <c r="C33" s="59"/>
      <c r="D33" s="59"/>
      <c r="E33" s="59"/>
      <c r="F33" s="59"/>
      <c r="G33" s="59"/>
      <c r="H33" s="60"/>
      <c r="I33" s="57"/>
      <c r="J33" s="53"/>
      <c r="K33" s="53"/>
      <c r="L33" s="53"/>
    </row>
    <row r="34" spans="1:12" ht="14.25" customHeight="1" thickTop="1" thickBot="1" x14ac:dyDescent="0.3">
      <c r="A34" s="57"/>
      <c r="B34" s="57"/>
      <c r="C34" s="59"/>
      <c r="D34" s="59"/>
      <c r="E34" s="59"/>
      <c r="F34" s="59"/>
      <c r="G34" s="59"/>
      <c r="H34" s="60"/>
      <c r="I34" s="57"/>
      <c r="J34" s="53"/>
      <c r="K34" s="53"/>
      <c r="L34" s="53"/>
    </row>
    <row r="35" spans="1:12" ht="14.25" customHeight="1" thickTop="1" thickBot="1" x14ac:dyDescent="0.3">
      <c r="A35" s="57"/>
      <c r="B35" s="57"/>
      <c r="C35" s="59"/>
      <c r="D35" s="59"/>
      <c r="E35" s="59"/>
      <c r="F35" s="59"/>
      <c r="G35" s="59"/>
      <c r="H35" s="60"/>
      <c r="I35" s="57"/>
      <c r="J35" s="53"/>
      <c r="K35" s="53"/>
      <c r="L35" s="53"/>
    </row>
    <row r="36" spans="1:12" ht="14.25" customHeight="1" thickTop="1" thickBot="1" x14ac:dyDescent="0.3">
      <c r="A36" s="57"/>
      <c r="B36" s="57"/>
      <c r="C36" s="59"/>
      <c r="D36" s="59"/>
      <c r="E36" s="59"/>
      <c r="F36" s="59"/>
      <c r="G36" s="59"/>
      <c r="H36" s="60"/>
      <c r="I36" s="57"/>
      <c r="J36" s="53"/>
      <c r="K36" s="53"/>
      <c r="L36" s="53"/>
    </row>
    <row r="37" spans="1:12" ht="14.25" customHeight="1" thickTop="1" thickBot="1" x14ac:dyDescent="0.3">
      <c r="A37" s="57"/>
      <c r="B37" s="57"/>
      <c r="C37" s="59"/>
      <c r="D37" s="59"/>
      <c r="E37" s="59"/>
      <c r="F37" s="59"/>
      <c r="G37" s="59"/>
      <c r="H37" s="60"/>
      <c r="I37" s="57"/>
      <c r="J37" s="53"/>
      <c r="K37" s="53"/>
      <c r="L37" s="53"/>
    </row>
    <row r="38" spans="1:12" ht="14.25" customHeight="1" thickTop="1" thickBot="1" x14ac:dyDescent="0.3">
      <c r="A38" s="57"/>
      <c r="B38" s="57"/>
      <c r="C38" s="59"/>
      <c r="D38" s="59"/>
      <c r="E38" s="59"/>
      <c r="F38" s="59"/>
      <c r="G38" s="59"/>
      <c r="H38" s="60"/>
      <c r="I38" s="57"/>
      <c r="J38" s="53"/>
      <c r="K38" s="53"/>
      <c r="L38" s="53"/>
    </row>
    <row r="39" spans="1:12" ht="14.25" customHeight="1" thickTop="1" thickBot="1" x14ac:dyDescent="0.3">
      <c r="A39" s="57"/>
      <c r="B39" s="57"/>
      <c r="C39" s="59"/>
      <c r="D39" s="59"/>
      <c r="E39" s="59"/>
      <c r="F39" s="59"/>
      <c r="G39" s="59"/>
      <c r="H39" s="60"/>
      <c r="I39" s="57"/>
      <c r="J39" s="53"/>
      <c r="K39" s="53"/>
      <c r="L39" s="53"/>
    </row>
    <row r="40" spans="1:12" ht="9.75" customHeight="1" thickTop="1" thickBot="1" x14ac:dyDescent="0.3">
      <c r="A40" s="57"/>
      <c r="B40" s="57"/>
      <c r="C40" s="59"/>
      <c r="D40" s="59"/>
      <c r="E40" s="59"/>
      <c r="F40" s="59"/>
      <c r="G40" s="59"/>
      <c r="H40" s="60"/>
      <c r="I40" s="57"/>
      <c r="J40" s="53"/>
      <c r="K40" s="53"/>
      <c r="L40" s="53"/>
    </row>
    <row r="41" spans="1:12" ht="14.25" customHeight="1" thickTop="1" thickBot="1" x14ac:dyDescent="0.3">
      <c r="A41" s="57"/>
      <c r="B41" s="57"/>
      <c r="C41" s="59"/>
      <c r="D41" s="59"/>
      <c r="E41" s="59"/>
      <c r="F41" s="59"/>
      <c r="G41" s="59"/>
      <c r="H41" s="60"/>
      <c r="I41" s="57"/>
      <c r="J41" s="53"/>
      <c r="K41" s="53"/>
      <c r="L41" s="53"/>
    </row>
    <row r="42" spans="1:12" ht="14.25" customHeight="1" thickTop="1" thickBot="1" x14ac:dyDescent="0.3">
      <c r="A42" s="57"/>
      <c r="B42" s="57"/>
      <c r="C42" s="59"/>
      <c r="D42" s="59"/>
      <c r="E42" s="59"/>
      <c r="F42" s="59"/>
      <c r="G42" s="59"/>
      <c r="H42" s="60"/>
      <c r="I42" s="57"/>
      <c r="J42" s="53"/>
      <c r="K42" s="53"/>
      <c r="L42" s="53"/>
    </row>
    <row r="43" spans="1:12" ht="10.5" customHeight="1" thickTop="1" thickBot="1" x14ac:dyDescent="0.3">
      <c r="A43" s="57"/>
      <c r="B43" s="57"/>
      <c r="C43" s="59"/>
      <c r="D43" s="59"/>
      <c r="E43" s="59"/>
      <c r="F43" s="59"/>
      <c r="G43" s="59"/>
      <c r="H43" s="60"/>
      <c r="I43" s="57"/>
      <c r="J43" s="53"/>
      <c r="K43" s="53"/>
      <c r="L43" s="53"/>
    </row>
    <row r="44" spans="1:12" ht="14.25" customHeight="1" thickTop="1" thickBot="1" x14ac:dyDescent="0.3">
      <c r="A44" s="57"/>
      <c r="B44" s="57"/>
      <c r="C44" s="59"/>
      <c r="D44" s="59"/>
      <c r="E44" s="59"/>
      <c r="F44" s="59"/>
      <c r="G44" s="59"/>
      <c r="H44" s="60"/>
      <c r="I44" s="57"/>
      <c r="J44" s="53"/>
      <c r="K44" s="53"/>
      <c r="L44" s="53"/>
    </row>
    <row r="45" spans="1:12" ht="10.5" customHeight="1" thickTop="1" thickBot="1" x14ac:dyDescent="0.3">
      <c r="A45" s="57"/>
      <c r="B45" s="57"/>
      <c r="C45" s="59"/>
      <c r="D45" s="59"/>
      <c r="E45" s="59"/>
      <c r="F45" s="59"/>
      <c r="G45" s="59"/>
      <c r="H45" s="60"/>
      <c r="I45" s="57"/>
      <c r="J45" s="53"/>
      <c r="K45" s="53"/>
      <c r="L45" s="53"/>
    </row>
    <row r="46" spans="1:12" ht="14.25" customHeight="1" thickTop="1" thickBot="1" x14ac:dyDescent="0.3">
      <c r="A46" s="57"/>
      <c r="B46" s="57"/>
      <c r="C46" s="59"/>
      <c r="D46" s="59"/>
      <c r="E46" s="59"/>
      <c r="F46" s="59"/>
      <c r="G46" s="59"/>
      <c r="H46" s="60"/>
      <c r="I46" s="57"/>
      <c r="J46" s="53"/>
      <c r="K46" s="53"/>
      <c r="L46" s="53"/>
    </row>
    <row r="47" spans="1:12" ht="14.25" customHeight="1" thickTop="1" thickBot="1" x14ac:dyDescent="0.3">
      <c r="A47" s="57"/>
      <c r="B47" s="57"/>
      <c r="C47" s="59"/>
      <c r="D47" s="59"/>
      <c r="E47" s="59"/>
      <c r="F47" s="59"/>
      <c r="G47" s="59"/>
      <c r="H47" s="60"/>
      <c r="I47" s="57"/>
      <c r="J47" s="53"/>
      <c r="K47" s="53"/>
      <c r="L47" s="53"/>
    </row>
    <row r="48" spans="1:12" ht="14.25" customHeight="1" thickTop="1" thickBot="1" x14ac:dyDescent="0.3">
      <c r="A48" s="57"/>
      <c r="B48" s="57"/>
      <c r="C48" s="59"/>
      <c r="D48" s="59"/>
      <c r="E48" s="59"/>
      <c r="F48" s="59"/>
      <c r="G48" s="59"/>
      <c r="H48" s="60"/>
      <c r="I48" s="57"/>
      <c r="J48" s="53"/>
      <c r="K48" s="53"/>
      <c r="L48" s="53"/>
    </row>
    <row r="49" spans="1:12" ht="14.25" customHeight="1" thickTop="1" thickBot="1" x14ac:dyDescent="0.3">
      <c r="A49" s="165"/>
      <c r="B49" s="166"/>
      <c r="C49" s="166"/>
      <c r="D49" s="166"/>
      <c r="E49" s="166"/>
      <c r="F49" s="166"/>
      <c r="G49" s="166"/>
      <c r="H49" s="166"/>
      <c r="I49" s="167"/>
      <c r="J49" s="53"/>
      <c r="K49" s="53"/>
      <c r="L49" s="53"/>
    </row>
    <row r="50" spans="1:12" ht="14.25" customHeight="1" thickTop="1" thickBot="1" x14ac:dyDescent="0.3">
      <c r="A50" s="57"/>
      <c r="B50" s="57"/>
      <c r="C50" s="59"/>
      <c r="D50" s="59"/>
      <c r="E50" s="59"/>
      <c r="F50" s="59"/>
      <c r="G50" s="59"/>
      <c r="H50" s="60"/>
      <c r="I50" s="57"/>
      <c r="J50" s="53"/>
      <c r="K50" s="53"/>
      <c r="L50" s="53"/>
    </row>
    <row r="51" spans="1:12" ht="9.75" customHeight="1" thickTop="1" thickBot="1" x14ac:dyDescent="0.3">
      <c r="A51" s="57"/>
      <c r="B51" s="57"/>
      <c r="C51" s="59"/>
      <c r="D51" s="59"/>
      <c r="E51" s="59"/>
      <c r="F51" s="59"/>
      <c r="G51" s="59"/>
      <c r="H51" s="60"/>
      <c r="I51" s="57"/>
      <c r="J51" s="53"/>
      <c r="K51" s="53"/>
      <c r="L51" s="53"/>
    </row>
    <row r="52" spans="1:12" ht="14.25" customHeight="1" thickTop="1" thickBot="1" x14ac:dyDescent="0.3">
      <c r="A52" s="57"/>
      <c r="B52" s="57"/>
      <c r="C52" s="59"/>
      <c r="D52" s="59"/>
      <c r="E52" s="59"/>
      <c r="F52" s="59"/>
      <c r="G52" s="59"/>
      <c r="H52" s="60"/>
      <c r="I52" s="57"/>
      <c r="J52" s="53"/>
      <c r="K52" s="53"/>
      <c r="L52" s="53"/>
    </row>
    <row r="53" spans="1:12" ht="9.75" customHeight="1" thickTop="1" thickBot="1" x14ac:dyDescent="0.3">
      <c r="A53" s="57"/>
      <c r="B53" s="57"/>
      <c r="C53" s="59"/>
      <c r="D53" s="59"/>
      <c r="E53" s="59"/>
      <c r="F53" s="59"/>
      <c r="G53" s="59"/>
      <c r="H53" s="60"/>
      <c r="I53" s="57"/>
      <c r="J53" s="53"/>
      <c r="K53" s="53"/>
      <c r="L53" s="53"/>
    </row>
    <row r="54" spans="1:12" ht="9.75" customHeight="1" thickTop="1" thickBot="1" x14ac:dyDescent="0.3">
      <c r="A54" s="57"/>
      <c r="B54" s="57"/>
      <c r="C54" s="59"/>
      <c r="D54" s="59"/>
      <c r="E54" s="59"/>
      <c r="F54" s="59"/>
      <c r="G54" s="59"/>
      <c r="H54" s="60"/>
      <c r="I54" s="57"/>
      <c r="J54" s="53"/>
      <c r="K54" s="53"/>
      <c r="L54" s="53"/>
    </row>
    <row r="55" spans="1:12" ht="9.75" customHeight="1" thickTop="1" thickBot="1" x14ac:dyDescent="0.3">
      <c r="A55" s="57"/>
      <c r="B55" s="57"/>
      <c r="C55" s="59"/>
      <c r="D55" s="59"/>
      <c r="E55" s="59"/>
      <c r="F55" s="59"/>
      <c r="G55" s="59"/>
      <c r="H55" s="60"/>
      <c r="I55" s="57"/>
      <c r="J55" s="53"/>
      <c r="K55" s="53"/>
      <c r="L55" s="53"/>
    </row>
    <row r="56" spans="1:12" ht="14.25" customHeight="1" thickTop="1" thickBot="1" x14ac:dyDescent="0.3">
      <c r="A56" s="57"/>
      <c r="B56" s="57"/>
      <c r="C56" s="59"/>
      <c r="D56" s="59"/>
      <c r="E56" s="59"/>
      <c r="F56" s="59"/>
      <c r="G56" s="59"/>
      <c r="H56" s="60"/>
      <c r="I56" s="57"/>
      <c r="J56" s="53"/>
      <c r="K56" s="53"/>
      <c r="L56" s="53"/>
    </row>
    <row r="57" spans="1:12" ht="14.25" customHeight="1" thickTop="1" thickBot="1" x14ac:dyDescent="0.3">
      <c r="A57" s="57"/>
      <c r="B57" s="57"/>
      <c r="C57" s="59"/>
      <c r="D57" s="59"/>
      <c r="E57" s="59"/>
      <c r="F57" s="59"/>
      <c r="G57" s="59"/>
      <c r="H57" s="60"/>
      <c r="I57" s="57"/>
      <c r="J57" s="53"/>
      <c r="K57" s="53"/>
      <c r="L57" s="53"/>
    </row>
    <row r="58" spans="1:12" ht="14.25" customHeight="1" thickTop="1" thickBot="1" x14ac:dyDescent="0.3">
      <c r="A58" s="57"/>
      <c r="B58" s="57"/>
      <c r="C58" s="59"/>
      <c r="D58" s="59"/>
      <c r="E58" s="59"/>
      <c r="F58" s="59"/>
      <c r="G58" s="59"/>
      <c r="H58" s="60"/>
      <c r="I58" s="57"/>
      <c r="J58" s="53"/>
      <c r="K58" s="53"/>
      <c r="L58" s="53"/>
    </row>
    <row r="59" spans="1:12" ht="10.5" customHeight="1" thickTop="1" thickBot="1" x14ac:dyDescent="0.3">
      <c r="A59" s="57"/>
      <c r="B59" s="57"/>
      <c r="C59" s="59"/>
      <c r="D59" s="59"/>
      <c r="E59" s="59"/>
      <c r="F59" s="59"/>
      <c r="G59" s="59"/>
      <c r="H59" s="60"/>
      <c r="I59" s="57"/>
      <c r="J59" s="53"/>
      <c r="K59" s="53"/>
      <c r="L59" s="53"/>
    </row>
    <row r="60" spans="1:12" ht="14.25" customHeight="1" thickTop="1" thickBot="1" x14ac:dyDescent="0.3">
      <c r="A60" s="57"/>
      <c r="B60" s="57"/>
      <c r="C60" s="59"/>
      <c r="D60" s="59"/>
      <c r="E60" s="59"/>
      <c r="F60" s="59"/>
      <c r="G60" s="59"/>
      <c r="H60" s="60"/>
      <c r="I60" s="57"/>
      <c r="J60" s="53"/>
      <c r="K60" s="53"/>
      <c r="L60" s="53"/>
    </row>
    <row r="61" spans="1:12" ht="14.25" customHeight="1" thickTop="1" thickBot="1" x14ac:dyDescent="0.3">
      <c r="A61" s="57"/>
      <c r="B61" s="57"/>
      <c r="C61" s="59"/>
      <c r="D61" s="59"/>
      <c r="E61" s="59"/>
      <c r="F61" s="59"/>
      <c r="G61" s="59"/>
      <c r="H61" s="60"/>
      <c r="I61" s="57"/>
      <c r="J61" s="53"/>
      <c r="K61" s="53"/>
      <c r="L61" s="53"/>
    </row>
    <row r="62" spans="1:12" ht="14.25" customHeight="1" thickTop="1" thickBot="1" x14ac:dyDescent="0.3">
      <c r="A62" s="165"/>
      <c r="B62" s="166"/>
      <c r="C62" s="166"/>
      <c r="D62" s="166"/>
      <c r="E62" s="166"/>
      <c r="F62" s="166"/>
      <c r="G62" s="166"/>
      <c r="H62" s="166"/>
      <c r="I62" s="167"/>
      <c r="J62" s="53"/>
      <c r="K62" s="53"/>
      <c r="L62" s="53"/>
    </row>
    <row r="63" spans="1:12" ht="14.25" customHeight="1" thickTop="1" thickBot="1" x14ac:dyDescent="0.3">
      <c r="A63" s="57"/>
      <c r="B63" s="57"/>
      <c r="C63" s="59"/>
      <c r="D63" s="59"/>
      <c r="E63" s="59"/>
      <c r="F63" s="59"/>
      <c r="G63" s="59"/>
      <c r="H63" s="60"/>
      <c r="I63" s="57"/>
      <c r="J63" s="53"/>
      <c r="K63" s="53"/>
      <c r="L63" s="53"/>
    </row>
    <row r="64" spans="1:12" ht="14.25" customHeight="1" thickTop="1" thickBot="1" x14ac:dyDescent="0.3">
      <c r="A64" s="57"/>
      <c r="B64" s="57"/>
      <c r="C64" s="59"/>
      <c r="D64" s="59"/>
      <c r="E64" s="59"/>
      <c r="F64" s="59"/>
      <c r="G64" s="59"/>
      <c r="H64" s="60"/>
      <c r="I64" s="57"/>
      <c r="J64" s="53"/>
      <c r="K64" s="53"/>
      <c r="L64" s="53"/>
    </row>
    <row r="65" spans="1:12" ht="14.25" customHeight="1" thickTop="1" thickBot="1" x14ac:dyDescent="0.3">
      <c r="A65" s="57"/>
      <c r="B65" s="57"/>
      <c r="C65" s="59"/>
      <c r="D65" s="59"/>
      <c r="E65" s="59"/>
      <c r="F65" s="59"/>
      <c r="G65" s="59"/>
      <c r="H65" s="60"/>
      <c r="I65" s="57"/>
      <c r="J65" s="53"/>
      <c r="K65" s="53"/>
      <c r="L65" s="53"/>
    </row>
    <row r="66" spans="1:12" ht="14.4" thickTop="1" thickBot="1" x14ac:dyDescent="0.3">
      <c r="A66" s="57"/>
      <c r="B66" s="57"/>
      <c r="C66" s="59"/>
      <c r="D66" s="59"/>
      <c r="E66" s="59"/>
      <c r="F66" s="59"/>
      <c r="G66" s="59"/>
      <c r="H66" s="60"/>
      <c r="I66" s="57"/>
      <c r="J66" s="53"/>
      <c r="K66" s="53"/>
      <c r="L66" s="53"/>
    </row>
    <row r="67" spans="1:12" ht="14.4" thickTop="1" thickBot="1" x14ac:dyDescent="0.3">
      <c r="A67" s="57"/>
      <c r="B67" s="58"/>
      <c r="C67" s="59"/>
      <c r="D67" s="59"/>
      <c r="E67" s="59"/>
      <c r="F67" s="59"/>
      <c r="G67" s="59"/>
      <c r="H67" s="60"/>
      <c r="I67" s="57"/>
      <c r="J67" s="53"/>
      <c r="K67" s="53"/>
      <c r="L67" s="53"/>
    </row>
    <row r="68" spans="1:12" ht="14.4" thickTop="1" thickBot="1" x14ac:dyDescent="0.3">
      <c r="A68" s="57"/>
      <c r="B68" s="57"/>
      <c r="C68" s="59"/>
      <c r="D68" s="59"/>
      <c r="E68" s="59"/>
      <c r="F68" s="59"/>
      <c r="G68" s="59"/>
      <c r="H68" s="60"/>
      <c r="I68" s="57"/>
      <c r="J68" s="53"/>
      <c r="K68" s="53"/>
      <c r="L68" s="53"/>
    </row>
    <row r="69" spans="1:12" ht="14.4" thickTop="1" thickBot="1" x14ac:dyDescent="0.3">
      <c r="A69" s="57"/>
      <c r="B69" s="57"/>
      <c r="C69" s="59"/>
      <c r="D69" s="59"/>
      <c r="E69" s="59"/>
      <c r="F69" s="59"/>
      <c r="G69" s="59"/>
      <c r="H69" s="60"/>
      <c r="I69" s="57"/>
      <c r="J69" s="53"/>
      <c r="K69" s="53"/>
      <c r="L69" s="53"/>
    </row>
    <row r="70" spans="1:12" ht="14.4" thickTop="1" thickBot="1" x14ac:dyDescent="0.3">
      <c r="A70" s="57"/>
      <c r="B70" s="58"/>
      <c r="C70" s="59"/>
      <c r="D70" s="59"/>
      <c r="E70" s="59"/>
      <c r="F70" s="59"/>
      <c r="G70" s="59"/>
      <c r="H70" s="60"/>
      <c r="I70" s="57"/>
      <c r="J70" s="53"/>
      <c r="K70" s="53"/>
      <c r="L70" s="53"/>
    </row>
    <row r="71" spans="1:12" ht="14.4" thickTop="1" thickBot="1" x14ac:dyDescent="0.3">
      <c r="A71" s="57"/>
      <c r="B71" s="57"/>
      <c r="C71" s="59"/>
      <c r="D71" s="59"/>
      <c r="E71" s="59"/>
      <c r="F71" s="59"/>
      <c r="G71" s="59"/>
      <c r="H71" s="60"/>
      <c r="I71" s="57"/>
      <c r="J71" s="53"/>
      <c r="K71" s="53"/>
      <c r="L71" s="53"/>
    </row>
    <row r="72" spans="1:12" ht="14.4" thickTop="1" thickBot="1" x14ac:dyDescent="0.3">
      <c r="A72" s="57"/>
      <c r="B72" s="57"/>
      <c r="C72" s="59"/>
      <c r="D72" s="59"/>
      <c r="E72" s="59"/>
      <c r="F72" s="59"/>
      <c r="G72" s="59"/>
      <c r="H72" s="60"/>
      <c r="I72" s="57"/>
      <c r="J72" s="53"/>
      <c r="K72" s="53"/>
      <c r="L72" s="53"/>
    </row>
    <row r="73" spans="1:12" ht="14.4" thickTop="1" thickBot="1" x14ac:dyDescent="0.3">
      <c r="A73" s="57"/>
      <c r="B73" s="58"/>
      <c r="C73" s="59"/>
      <c r="D73" s="59"/>
      <c r="E73" s="59"/>
      <c r="F73" s="59"/>
      <c r="G73" s="59"/>
      <c r="H73" s="60"/>
      <c r="I73" s="57"/>
      <c r="J73" s="53"/>
      <c r="K73" s="53"/>
      <c r="L73" s="53"/>
    </row>
    <row r="74" spans="1:12" ht="13.8" thickTop="1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</sheetData>
  <mergeCells count="11">
    <mergeCell ref="G9:G10"/>
    <mergeCell ref="A62:I62"/>
    <mergeCell ref="A11:I11"/>
    <mergeCell ref="A9:A10"/>
    <mergeCell ref="B9:B10"/>
    <mergeCell ref="A49:I49"/>
    <mergeCell ref="H9:H10"/>
    <mergeCell ref="I9:I10"/>
    <mergeCell ref="C9:C10"/>
    <mergeCell ref="D9:D10"/>
    <mergeCell ref="F9:F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3.2" x14ac:dyDescent="0.25"/>
  <cols>
    <col min="1" max="1" width="55.6640625" bestFit="1" customWidth="1"/>
    <col min="2" max="2" width="11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21.44140625" bestFit="1" customWidth="1"/>
    <col min="8" max="8" width="13.44140625" bestFit="1" customWidth="1"/>
    <col min="9" max="9" width="10" bestFit="1" customWidth="1"/>
    <col min="11" max="11" width="12.88671875" bestFit="1" customWidth="1"/>
    <col min="12" max="12" width="13.44140625" bestFit="1" customWidth="1"/>
  </cols>
  <sheetData>
    <row r="1" spans="1:11" ht="21.6" thickBot="1" x14ac:dyDescent="0.45">
      <c r="A1" s="62" t="s">
        <v>242</v>
      </c>
      <c r="F1" s="7"/>
      <c r="G1" s="6" t="s">
        <v>23</v>
      </c>
      <c r="H1" s="1">
        <f>SUM(H11:H995)</f>
        <v>0</v>
      </c>
    </row>
    <row r="2" spans="1:11" ht="15.6" x14ac:dyDescent="0.3">
      <c r="A2" s="18" t="s">
        <v>21</v>
      </c>
      <c r="F2" s="64"/>
      <c r="G2" s="65"/>
      <c r="H2" s="63"/>
    </row>
    <row r="3" spans="1:11" x14ac:dyDescent="0.25">
      <c r="A3" s="99">
        <f>'E-Mail'!$B$1</f>
        <v>36994</v>
      </c>
      <c r="F3" s="64"/>
      <c r="G3" s="65"/>
      <c r="H3" s="63"/>
    </row>
    <row r="5" spans="1:11" ht="9.75" customHeight="1" x14ac:dyDescent="0.25">
      <c r="A5" s="54" t="s">
        <v>327</v>
      </c>
      <c r="J5" s="53"/>
      <c r="K5" s="53"/>
    </row>
    <row r="6" spans="1:11" ht="9.75" customHeight="1" x14ac:dyDescent="0.25">
      <c r="A6" s="54" t="s">
        <v>241</v>
      </c>
      <c r="J6" s="53"/>
      <c r="K6" s="53"/>
    </row>
    <row r="7" spans="1:11" ht="9.75" customHeight="1" x14ac:dyDescent="0.25">
      <c r="A7" s="54" t="s">
        <v>311</v>
      </c>
      <c r="J7" s="53"/>
      <c r="K7" s="53"/>
    </row>
    <row r="8" spans="1:11" ht="9.75" customHeight="1" thickBot="1" x14ac:dyDescent="0.3">
      <c r="J8" s="53"/>
      <c r="K8" s="53"/>
    </row>
    <row r="9" spans="1:11" ht="13.8" thickTop="1" x14ac:dyDescent="0.25">
      <c r="A9" s="168" t="s">
        <v>0</v>
      </c>
      <c r="B9" s="168" t="s">
        <v>1</v>
      </c>
      <c r="C9" s="163" t="s">
        <v>2</v>
      </c>
      <c r="D9" s="163" t="s">
        <v>3</v>
      </c>
      <c r="E9" s="55" t="s">
        <v>4</v>
      </c>
      <c r="F9" s="163" t="s">
        <v>6</v>
      </c>
      <c r="G9" s="163" t="s">
        <v>7</v>
      </c>
      <c r="H9" s="163" t="s">
        <v>8</v>
      </c>
      <c r="I9" s="168" t="s">
        <v>9</v>
      </c>
      <c r="J9" s="53"/>
      <c r="K9" s="53"/>
    </row>
    <row r="10" spans="1:11" ht="21" thickBot="1" x14ac:dyDescent="0.3">
      <c r="A10" s="169"/>
      <c r="B10" s="169"/>
      <c r="C10" s="164"/>
      <c r="D10" s="164"/>
      <c r="E10" s="56" t="s">
        <v>5</v>
      </c>
      <c r="F10" s="164"/>
      <c r="G10" s="164"/>
      <c r="H10" s="164"/>
      <c r="I10" s="169"/>
      <c r="J10" s="53"/>
      <c r="K10" s="53"/>
    </row>
    <row r="11" spans="1:11" ht="10.5" customHeight="1" thickTop="1" thickBot="1" x14ac:dyDescent="0.3">
      <c r="A11" s="165"/>
      <c r="B11" s="166"/>
      <c r="C11" s="166"/>
      <c r="D11" s="166"/>
      <c r="E11" s="166"/>
      <c r="F11" s="166"/>
      <c r="G11" s="166"/>
      <c r="H11" s="166"/>
      <c r="I11" s="167"/>
      <c r="J11" s="53"/>
      <c r="K11" s="53"/>
    </row>
    <row r="12" spans="1:11" ht="14.25" customHeight="1" thickTop="1" thickBot="1" x14ac:dyDescent="0.3">
      <c r="A12" s="57"/>
      <c r="B12" s="58"/>
      <c r="C12" s="59"/>
      <c r="D12" s="59"/>
      <c r="E12" s="59"/>
      <c r="F12" s="59"/>
      <c r="G12" s="59"/>
      <c r="H12" s="60"/>
      <c r="I12" s="57"/>
      <c r="J12" s="53"/>
      <c r="K12" s="53"/>
    </row>
    <row r="13" spans="1:11" ht="14.25" customHeight="1" thickTop="1" thickBot="1" x14ac:dyDescent="0.3">
      <c r="A13" s="57"/>
      <c r="B13" s="58"/>
      <c r="C13" s="59"/>
      <c r="D13" s="59"/>
      <c r="E13" s="59"/>
      <c r="F13" s="59"/>
      <c r="G13" s="59"/>
      <c r="H13" s="60"/>
      <c r="I13" s="57"/>
      <c r="J13" s="53"/>
      <c r="K13" s="53"/>
    </row>
    <row r="14" spans="1:11" ht="14.25" customHeight="1" thickTop="1" thickBot="1" x14ac:dyDescent="0.3">
      <c r="A14" s="57"/>
      <c r="B14" s="58"/>
      <c r="C14" s="59"/>
      <c r="D14" s="59"/>
      <c r="E14" s="59"/>
      <c r="F14" s="59"/>
      <c r="G14" s="59"/>
      <c r="H14" s="60"/>
      <c r="I14" s="57"/>
      <c r="J14" s="53"/>
      <c r="K14" s="53"/>
    </row>
    <row r="15" spans="1:11" ht="14.25" customHeight="1" thickTop="1" thickBot="1" x14ac:dyDescent="0.3">
      <c r="A15" s="57"/>
      <c r="B15" s="58"/>
      <c r="C15" s="59"/>
      <c r="D15" s="59"/>
      <c r="E15" s="59"/>
      <c r="F15" s="59"/>
      <c r="G15" s="59"/>
      <c r="H15" s="60"/>
      <c r="I15" s="57"/>
      <c r="J15" s="53"/>
      <c r="K15" s="53"/>
    </row>
    <row r="16" spans="1:11" ht="14.25" customHeight="1" thickTop="1" thickBot="1" x14ac:dyDescent="0.3">
      <c r="A16" s="57"/>
      <c r="B16" s="58"/>
      <c r="C16" s="59"/>
      <c r="D16" s="59"/>
      <c r="E16" s="59"/>
      <c r="F16" s="59"/>
      <c r="G16" s="59"/>
      <c r="H16" s="60"/>
      <c r="I16" s="57"/>
      <c r="J16" s="53"/>
      <c r="K16" s="53"/>
    </row>
    <row r="17" spans="1:11" ht="14.25" customHeight="1" thickTop="1" thickBot="1" x14ac:dyDescent="0.3">
      <c r="A17" s="57"/>
      <c r="B17" s="57"/>
      <c r="C17" s="59"/>
      <c r="D17" s="59"/>
      <c r="E17" s="59"/>
      <c r="F17" s="59"/>
      <c r="G17" s="59"/>
      <c r="H17" s="60"/>
      <c r="I17" s="57"/>
      <c r="J17" s="53"/>
      <c r="K17" s="53"/>
    </row>
    <row r="18" spans="1:11" ht="14.25" customHeight="1" thickTop="1" thickBot="1" x14ac:dyDescent="0.3">
      <c r="A18" s="57"/>
      <c r="B18" s="57"/>
      <c r="C18" s="59"/>
      <c r="D18" s="59"/>
      <c r="E18" s="59"/>
      <c r="F18" s="59"/>
      <c r="G18" s="59"/>
      <c r="H18" s="60"/>
      <c r="I18" s="57"/>
      <c r="J18" s="53"/>
      <c r="K18" s="53"/>
    </row>
    <row r="19" spans="1:11" ht="14.25" customHeight="1" thickTop="1" thickBot="1" x14ac:dyDescent="0.3">
      <c r="A19" s="57"/>
      <c r="B19" s="57"/>
      <c r="C19" s="59"/>
      <c r="D19" s="59"/>
      <c r="E19" s="59"/>
      <c r="F19" s="59"/>
      <c r="G19" s="59"/>
      <c r="H19" s="60"/>
      <c r="I19" s="57"/>
      <c r="J19" s="53"/>
      <c r="K19" s="53"/>
    </row>
    <row r="20" spans="1:11" ht="14.25" customHeight="1" thickTop="1" thickBot="1" x14ac:dyDescent="0.3">
      <c r="A20" s="57"/>
      <c r="B20" s="58"/>
      <c r="C20" s="59"/>
      <c r="D20" s="59"/>
      <c r="E20" s="59"/>
      <c r="F20" s="59"/>
      <c r="G20" s="59"/>
      <c r="H20" s="60"/>
      <c r="I20" s="57"/>
      <c r="J20" s="53"/>
      <c r="K20" s="53"/>
    </row>
    <row r="21" spans="1:11" ht="14.25" customHeight="1" thickTop="1" thickBot="1" x14ac:dyDescent="0.3">
      <c r="A21" s="57"/>
      <c r="B21" s="58"/>
      <c r="C21" s="59"/>
      <c r="D21" s="59"/>
      <c r="E21" s="59"/>
      <c r="F21" s="59"/>
      <c r="G21" s="59"/>
      <c r="H21" s="60"/>
      <c r="I21" s="57"/>
      <c r="J21" s="53"/>
      <c r="K21" s="53"/>
    </row>
    <row r="22" spans="1:11" ht="14.25" customHeight="1" thickTop="1" thickBot="1" x14ac:dyDescent="0.3">
      <c r="A22" s="57"/>
      <c r="B22" s="58"/>
      <c r="C22" s="59"/>
      <c r="D22" s="59"/>
      <c r="E22" s="59"/>
      <c r="F22" s="59"/>
      <c r="G22" s="59"/>
      <c r="H22" s="60"/>
      <c r="I22" s="57"/>
      <c r="J22" s="53"/>
      <c r="K22" s="53"/>
    </row>
    <row r="23" spans="1:11" ht="14.25" customHeight="1" thickTop="1" thickBot="1" x14ac:dyDescent="0.3">
      <c r="A23" s="57"/>
      <c r="B23" s="58"/>
      <c r="C23" s="59"/>
      <c r="D23" s="59"/>
      <c r="E23" s="59"/>
      <c r="F23" s="59"/>
      <c r="G23" s="59"/>
      <c r="H23" s="60"/>
      <c r="I23" s="57"/>
      <c r="J23" s="53"/>
      <c r="K23" s="53"/>
    </row>
    <row r="24" spans="1:11" ht="14.25" customHeight="1" thickTop="1" thickBot="1" x14ac:dyDescent="0.3">
      <c r="A24" s="57"/>
      <c r="B24" s="57"/>
      <c r="C24" s="59"/>
      <c r="D24" s="59"/>
      <c r="E24" s="59"/>
      <c r="F24" s="59"/>
      <c r="G24" s="59"/>
      <c r="H24" s="60"/>
      <c r="I24" s="57"/>
      <c r="J24" s="53"/>
      <c r="K24" s="53"/>
    </row>
    <row r="25" spans="1:11" ht="14.25" customHeight="1" thickTop="1" thickBot="1" x14ac:dyDescent="0.3">
      <c r="A25" s="57"/>
      <c r="B25" s="58"/>
      <c r="C25" s="59"/>
      <c r="D25" s="59"/>
      <c r="E25" s="59"/>
      <c r="F25" s="59"/>
      <c r="G25" s="59"/>
      <c r="H25" s="60"/>
      <c r="I25" s="57"/>
      <c r="J25" s="53"/>
      <c r="K25" s="53"/>
    </row>
    <row r="26" spans="1:11" ht="14.25" customHeight="1" thickTop="1" thickBot="1" x14ac:dyDescent="0.3">
      <c r="A26" s="57"/>
      <c r="B26" s="57"/>
      <c r="C26" s="59"/>
      <c r="D26" s="59"/>
      <c r="E26" s="59"/>
      <c r="F26" s="59"/>
      <c r="G26" s="59"/>
      <c r="H26" s="60"/>
      <c r="I26" s="57"/>
      <c r="J26" s="53"/>
      <c r="K26" s="53"/>
    </row>
    <row r="27" spans="1:11" ht="14.25" customHeight="1" thickTop="1" thickBot="1" x14ac:dyDescent="0.3">
      <c r="A27" s="57"/>
      <c r="B27" s="57"/>
      <c r="C27" s="59"/>
      <c r="D27" s="59"/>
      <c r="E27" s="59"/>
      <c r="F27" s="59"/>
      <c r="G27" s="59"/>
      <c r="H27" s="60"/>
      <c r="I27" s="57"/>
      <c r="J27" s="53"/>
      <c r="K27" s="53"/>
    </row>
    <row r="28" spans="1:11" ht="14.25" customHeight="1" thickTop="1" thickBot="1" x14ac:dyDescent="0.3">
      <c r="A28" s="57"/>
      <c r="B28" s="58"/>
      <c r="C28" s="59"/>
      <c r="D28" s="59"/>
      <c r="E28" s="59"/>
      <c r="F28" s="59"/>
      <c r="G28" s="59"/>
      <c r="H28" s="60"/>
      <c r="I28" s="57"/>
      <c r="J28" s="53"/>
      <c r="K28" s="53"/>
    </row>
    <row r="29" spans="1:11" ht="14.25" customHeight="1" thickTop="1" thickBot="1" x14ac:dyDescent="0.3">
      <c r="A29" s="57"/>
      <c r="B29" s="58"/>
      <c r="C29" s="59"/>
      <c r="D29" s="59"/>
      <c r="E29" s="59"/>
      <c r="F29" s="59"/>
      <c r="G29" s="59"/>
      <c r="H29" s="60"/>
      <c r="I29" s="57"/>
      <c r="J29" s="53"/>
      <c r="K29" s="53"/>
    </row>
    <row r="30" spans="1:11" ht="14.25" customHeight="1" thickTop="1" thickBot="1" x14ac:dyDescent="0.3">
      <c r="A30" s="57"/>
      <c r="B30" s="57"/>
      <c r="C30" s="59"/>
      <c r="D30" s="59"/>
      <c r="E30" s="59"/>
      <c r="F30" s="59"/>
      <c r="G30" s="59"/>
      <c r="H30" s="60"/>
      <c r="I30" s="57"/>
      <c r="J30" s="53"/>
      <c r="K30" s="53"/>
    </row>
    <row r="31" spans="1:11" ht="14.25" customHeight="1" thickTop="1" thickBot="1" x14ac:dyDescent="0.3">
      <c r="A31" s="57"/>
      <c r="B31" s="57"/>
      <c r="C31" s="59"/>
      <c r="D31" s="59"/>
      <c r="E31" s="59"/>
      <c r="F31" s="59"/>
      <c r="G31" s="59"/>
      <c r="H31" s="60"/>
      <c r="I31" s="57"/>
      <c r="J31" s="53"/>
      <c r="K31" s="53"/>
    </row>
    <row r="32" spans="1:11" ht="14.25" customHeight="1" thickTop="1" thickBot="1" x14ac:dyDescent="0.3">
      <c r="A32" s="165"/>
      <c r="B32" s="166"/>
      <c r="C32" s="166"/>
      <c r="D32" s="166"/>
      <c r="E32" s="166"/>
      <c r="F32" s="166"/>
      <c r="G32" s="166"/>
      <c r="H32" s="166"/>
      <c r="I32" s="167"/>
      <c r="J32" s="53"/>
      <c r="K32" s="53"/>
    </row>
    <row r="33" spans="1:11" ht="10.5" customHeight="1" thickTop="1" thickBot="1" x14ac:dyDescent="0.3">
      <c r="A33" s="57"/>
      <c r="B33" s="57"/>
      <c r="C33" s="59"/>
      <c r="D33" s="59"/>
      <c r="E33" s="59"/>
      <c r="F33" s="59"/>
      <c r="G33" s="59"/>
      <c r="H33" s="60"/>
      <c r="I33" s="57"/>
      <c r="J33" s="53"/>
      <c r="K33" s="53"/>
    </row>
    <row r="34" spans="1:11" ht="14.25" customHeight="1" thickTop="1" thickBot="1" x14ac:dyDescent="0.3">
      <c r="A34" s="165"/>
      <c r="B34" s="166"/>
      <c r="C34" s="166"/>
      <c r="D34" s="166"/>
      <c r="E34" s="166"/>
      <c r="F34" s="166"/>
      <c r="G34" s="166"/>
      <c r="H34" s="166"/>
      <c r="I34" s="167"/>
      <c r="J34" s="53"/>
      <c r="K34" s="53"/>
    </row>
    <row r="35" spans="1:11" ht="10.5" customHeight="1" thickTop="1" thickBot="1" x14ac:dyDescent="0.3">
      <c r="A35" s="57"/>
      <c r="B35" s="57"/>
      <c r="C35" s="59"/>
      <c r="D35" s="59"/>
      <c r="E35" s="59"/>
      <c r="F35" s="59"/>
      <c r="G35" s="59"/>
      <c r="H35" s="60"/>
      <c r="I35" s="57"/>
      <c r="J35" s="53"/>
      <c r="K35" s="53"/>
    </row>
    <row r="36" spans="1:11" ht="14.25" customHeight="1" thickTop="1" thickBot="1" x14ac:dyDescent="0.3">
      <c r="A36" s="165"/>
      <c r="B36" s="166"/>
      <c r="C36" s="166"/>
      <c r="D36" s="166"/>
      <c r="E36" s="166"/>
      <c r="F36" s="166"/>
      <c r="G36" s="166"/>
      <c r="H36" s="166"/>
      <c r="I36" s="167"/>
      <c r="J36" s="53"/>
      <c r="K36" s="53"/>
    </row>
    <row r="37" spans="1:11" ht="10.5" customHeight="1" thickTop="1" thickBot="1" x14ac:dyDescent="0.3">
      <c r="A37" s="57"/>
      <c r="B37" s="58"/>
      <c r="C37" s="59"/>
      <c r="D37" s="59"/>
      <c r="E37" s="59"/>
      <c r="F37" s="59"/>
      <c r="G37" s="59"/>
      <c r="H37" s="60"/>
      <c r="I37" s="57"/>
      <c r="J37" s="53"/>
      <c r="K37" s="53"/>
    </row>
    <row r="38" spans="1:11" ht="14.25" customHeight="1" thickTop="1" thickBot="1" x14ac:dyDescent="0.3">
      <c r="A38" s="165"/>
      <c r="B38" s="166"/>
      <c r="C38" s="166"/>
      <c r="D38" s="166"/>
      <c r="E38" s="166"/>
      <c r="F38" s="166"/>
      <c r="G38" s="166"/>
      <c r="H38" s="166"/>
      <c r="I38" s="167"/>
      <c r="J38" s="53"/>
      <c r="K38" s="53"/>
    </row>
    <row r="39" spans="1:11" ht="14.4" thickTop="1" thickBot="1" x14ac:dyDescent="0.3">
      <c r="A39" s="57"/>
      <c r="B39" s="58"/>
      <c r="C39" s="59"/>
      <c r="D39" s="59"/>
      <c r="E39" s="59"/>
      <c r="F39" s="59"/>
      <c r="G39" s="59"/>
      <c r="H39" s="60"/>
      <c r="I39" s="57"/>
      <c r="J39" s="53"/>
      <c r="K39" s="53"/>
    </row>
    <row r="40" spans="1:11" ht="14.25" customHeight="1" thickTop="1" thickBot="1" x14ac:dyDescent="0.3">
      <c r="A40" s="57"/>
      <c r="B40" s="58"/>
      <c r="C40" s="59"/>
      <c r="D40" s="59"/>
      <c r="E40" s="59"/>
      <c r="F40" s="59"/>
      <c r="G40" s="59"/>
      <c r="H40" s="60"/>
      <c r="I40" s="57"/>
      <c r="J40" s="53"/>
      <c r="K40" s="53"/>
    </row>
    <row r="41" spans="1:11" ht="10.5" customHeight="1" thickTop="1" thickBot="1" x14ac:dyDescent="0.3">
      <c r="A41" s="57"/>
      <c r="B41" s="57"/>
      <c r="C41" s="59"/>
      <c r="D41" s="59"/>
      <c r="E41" s="59"/>
      <c r="F41" s="59"/>
      <c r="G41" s="59"/>
      <c r="H41" s="60"/>
      <c r="I41" s="57"/>
      <c r="J41" s="53"/>
      <c r="K41" s="53"/>
    </row>
    <row r="42" spans="1:11" ht="14.25" customHeight="1" thickTop="1" thickBot="1" x14ac:dyDescent="0.3">
      <c r="A42" s="57"/>
      <c r="B42" s="57"/>
      <c r="C42" s="59"/>
      <c r="D42" s="59"/>
      <c r="E42" s="59"/>
      <c r="F42" s="59"/>
      <c r="G42" s="59"/>
      <c r="H42" s="60"/>
      <c r="I42" s="57"/>
      <c r="J42" s="53"/>
      <c r="K42" s="53"/>
    </row>
    <row r="43" spans="1:11" ht="14.4" thickTop="1" thickBot="1" x14ac:dyDescent="0.3">
      <c r="A43" s="57"/>
      <c r="B43" s="57"/>
      <c r="C43" s="59"/>
      <c r="D43" s="59"/>
      <c r="E43" s="59"/>
      <c r="F43" s="59"/>
      <c r="G43" s="59"/>
      <c r="H43" s="60"/>
      <c r="I43" s="57"/>
      <c r="J43" s="53"/>
      <c r="K43" s="53"/>
    </row>
    <row r="44" spans="1:11" ht="14.25" customHeight="1" thickTop="1" thickBot="1" x14ac:dyDescent="0.3">
      <c r="A44" s="57"/>
      <c r="B44" s="57"/>
      <c r="C44" s="59"/>
      <c r="D44" s="59"/>
      <c r="E44" s="59"/>
      <c r="F44" s="59"/>
      <c r="G44" s="59"/>
      <c r="H44" s="60"/>
      <c r="I44" s="57"/>
      <c r="J44" s="53"/>
      <c r="K44" s="53"/>
    </row>
    <row r="45" spans="1:11" ht="14.25" customHeight="1" thickTop="1" thickBot="1" x14ac:dyDescent="0.3">
      <c r="A45" s="57"/>
      <c r="B45" s="58"/>
      <c r="C45" s="59"/>
      <c r="D45" s="59"/>
      <c r="E45" s="59"/>
      <c r="F45" s="59"/>
      <c r="G45" s="59"/>
      <c r="H45" s="60"/>
      <c r="I45" s="57"/>
      <c r="J45" s="53"/>
      <c r="K45" s="53"/>
    </row>
    <row r="46" spans="1:11" ht="14.4" thickTop="1" thickBot="1" x14ac:dyDescent="0.3">
      <c r="A46" s="57"/>
      <c r="B46" s="57"/>
      <c r="C46" s="59"/>
      <c r="D46" s="59"/>
      <c r="E46" s="59"/>
      <c r="F46" s="59"/>
      <c r="G46" s="59"/>
      <c r="H46" s="60"/>
      <c r="I46" s="57"/>
      <c r="J46" s="53"/>
      <c r="K46" s="53"/>
    </row>
    <row r="47" spans="1:11" ht="14.4" thickTop="1" thickBot="1" x14ac:dyDescent="0.3">
      <c r="A47" s="57"/>
      <c r="B47" s="57"/>
      <c r="C47" s="59"/>
      <c r="D47" s="59"/>
      <c r="E47" s="59"/>
      <c r="F47" s="59"/>
      <c r="G47" s="59"/>
      <c r="H47" s="60"/>
      <c r="I47" s="57"/>
      <c r="J47" s="53"/>
      <c r="K47" s="53"/>
    </row>
    <row r="48" spans="1:11" ht="14.4" thickTop="1" thickBot="1" x14ac:dyDescent="0.3">
      <c r="A48" s="165"/>
      <c r="B48" s="166"/>
      <c r="C48" s="166"/>
      <c r="D48" s="166"/>
      <c r="E48" s="166"/>
      <c r="F48" s="166"/>
      <c r="G48" s="166"/>
      <c r="H48" s="166"/>
      <c r="I48" s="167"/>
      <c r="J48" s="53"/>
      <c r="K48" s="53"/>
    </row>
    <row r="49" spans="1:11" ht="14.4" thickTop="1" thickBot="1" x14ac:dyDescent="0.3">
      <c r="A49" s="57"/>
      <c r="B49" s="58"/>
      <c r="C49" s="59"/>
      <c r="D49" s="59"/>
      <c r="E49" s="59"/>
      <c r="F49" s="59"/>
      <c r="G49" s="59"/>
      <c r="H49" s="60"/>
      <c r="I49" s="57"/>
      <c r="J49" s="53"/>
      <c r="K49" s="53"/>
    </row>
    <row r="50" spans="1:11" ht="14.4" thickTop="1" thickBot="1" x14ac:dyDescent="0.3">
      <c r="A50" s="57"/>
      <c r="B50" s="57"/>
      <c r="C50" s="59"/>
      <c r="D50" s="59"/>
      <c r="E50" s="59"/>
      <c r="F50" s="59"/>
      <c r="G50" s="59"/>
      <c r="H50" s="60"/>
      <c r="I50" s="57"/>
      <c r="J50" s="53"/>
      <c r="K50" s="53"/>
    </row>
    <row r="51" spans="1:11" ht="14.25" customHeight="1" thickTop="1" thickBot="1" x14ac:dyDescent="0.3">
      <c r="A51" s="57"/>
      <c r="B51" s="57"/>
      <c r="C51" s="59"/>
      <c r="D51" s="59"/>
      <c r="E51" s="59"/>
      <c r="F51" s="59"/>
      <c r="G51" s="59"/>
      <c r="H51" s="60"/>
      <c r="I51" s="57"/>
      <c r="J51" s="53"/>
      <c r="K51" s="53"/>
    </row>
    <row r="52" spans="1:11" ht="14.4" thickTop="1" thickBot="1" x14ac:dyDescent="0.3">
      <c r="A52" s="165"/>
      <c r="B52" s="166"/>
      <c r="C52" s="166"/>
      <c r="D52" s="166"/>
      <c r="E52" s="166"/>
      <c r="F52" s="166"/>
      <c r="G52" s="166"/>
      <c r="H52" s="166"/>
      <c r="I52" s="167"/>
      <c r="J52" s="53"/>
      <c r="K52" s="53"/>
    </row>
    <row r="53" spans="1:11" ht="14.4" thickTop="1" thickBot="1" x14ac:dyDescent="0.3">
      <c r="A53" s="57"/>
      <c r="B53" s="57"/>
      <c r="C53" s="59"/>
      <c r="D53" s="59"/>
      <c r="E53" s="59"/>
      <c r="F53" s="59"/>
      <c r="G53" s="59"/>
      <c r="H53" s="60"/>
      <c r="I53" s="57"/>
      <c r="J53" s="53"/>
      <c r="K53" s="53"/>
    </row>
    <row r="54" spans="1:11" ht="14.4" thickTop="1" thickBot="1" x14ac:dyDescent="0.3">
      <c r="A54" s="165"/>
      <c r="B54" s="166"/>
      <c r="C54" s="166"/>
      <c r="D54" s="166"/>
      <c r="E54" s="166"/>
      <c r="F54" s="166"/>
      <c r="G54" s="166"/>
      <c r="H54" s="166"/>
      <c r="I54" s="167"/>
      <c r="J54" s="53"/>
      <c r="K54" s="53"/>
    </row>
    <row r="55" spans="1:11" ht="14.4" thickTop="1" thickBot="1" x14ac:dyDescent="0.3">
      <c r="A55" s="57"/>
      <c r="B55" s="58"/>
      <c r="C55" s="59"/>
      <c r="D55" s="59"/>
      <c r="E55" s="59"/>
      <c r="F55" s="59"/>
      <c r="G55" s="59"/>
      <c r="H55" s="60"/>
      <c r="I55" s="57"/>
      <c r="J55" s="53"/>
      <c r="K55" s="53"/>
    </row>
    <row r="56" spans="1:11" ht="14.4" thickTop="1" thickBot="1" x14ac:dyDescent="0.3">
      <c r="A56" s="57"/>
      <c r="B56" s="58"/>
      <c r="C56" s="59"/>
      <c r="D56" s="59"/>
      <c r="E56" s="59"/>
      <c r="F56" s="59"/>
      <c r="G56" s="59"/>
      <c r="H56" s="60"/>
      <c r="I56" s="57"/>
      <c r="J56" s="53"/>
      <c r="K56" s="53"/>
    </row>
    <row r="57" spans="1:11" ht="14.4" thickTop="1" thickBot="1" x14ac:dyDescent="0.3">
      <c r="A57" s="57"/>
      <c r="B57" s="57"/>
      <c r="C57" s="59"/>
      <c r="D57" s="59"/>
      <c r="E57" s="59"/>
      <c r="F57" s="59"/>
      <c r="G57" s="59"/>
      <c r="H57" s="60"/>
      <c r="I57" s="57"/>
      <c r="J57" s="53"/>
      <c r="K57" s="53"/>
    </row>
    <row r="58" spans="1:11" ht="14.4" thickTop="1" thickBot="1" x14ac:dyDescent="0.3">
      <c r="A58" s="57"/>
      <c r="B58" s="57"/>
      <c r="C58" s="59"/>
      <c r="D58" s="59"/>
      <c r="E58" s="59"/>
      <c r="F58" s="59"/>
      <c r="G58" s="59"/>
      <c r="H58" s="60"/>
      <c r="I58" s="57"/>
      <c r="J58" s="53"/>
      <c r="K58" s="53"/>
    </row>
    <row r="59" spans="1:11" ht="14.25" customHeight="1" thickTop="1" thickBot="1" x14ac:dyDescent="0.3">
      <c r="A59" s="57"/>
      <c r="B59" s="57"/>
      <c r="C59" s="59"/>
      <c r="D59" s="59"/>
      <c r="E59" s="59"/>
      <c r="F59" s="59"/>
      <c r="G59" s="59"/>
      <c r="H59" s="60"/>
      <c r="I59" s="57"/>
      <c r="J59" s="53"/>
      <c r="K59" s="53"/>
    </row>
    <row r="60" spans="1:11" ht="14.4" thickTop="1" thickBot="1" x14ac:dyDescent="0.3">
      <c r="A60" s="57"/>
      <c r="B60" s="57"/>
      <c r="C60" s="59"/>
      <c r="D60" s="59"/>
      <c r="E60" s="59"/>
      <c r="F60" s="59"/>
      <c r="G60" s="59"/>
      <c r="H60" s="60"/>
      <c r="I60" s="57"/>
      <c r="J60" s="53"/>
      <c r="K60" s="53"/>
    </row>
    <row r="61" spans="1:11" ht="14.4" thickTop="1" thickBot="1" x14ac:dyDescent="0.3">
      <c r="A61" s="57"/>
      <c r="B61" s="57"/>
      <c r="C61" s="59"/>
      <c r="D61" s="59"/>
      <c r="E61" s="59"/>
      <c r="F61" s="59"/>
      <c r="G61" s="59"/>
      <c r="H61" s="60"/>
      <c r="I61" s="57"/>
      <c r="J61" s="53"/>
      <c r="K61" s="53"/>
    </row>
    <row r="62" spans="1:11" ht="14.4" thickTop="1" thickBot="1" x14ac:dyDescent="0.3">
      <c r="A62" s="57"/>
      <c r="B62" s="57"/>
      <c r="C62" s="59"/>
      <c r="D62" s="59"/>
      <c r="E62" s="59"/>
      <c r="F62" s="59"/>
      <c r="G62" s="59"/>
      <c r="H62" s="60"/>
      <c r="I62" s="57"/>
      <c r="J62" s="53"/>
      <c r="K62" s="53"/>
    </row>
    <row r="63" spans="1:11" ht="13.8" thickTop="1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</row>
    <row r="64" spans="1:11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</row>
    <row r="65" spans="1:11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6">
    <mergeCell ref="A36:I36"/>
    <mergeCell ref="A38:I38"/>
    <mergeCell ref="D9:D10"/>
    <mergeCell ref="C9:C10"/>
    <mergeCell ref="H9:H10"/>
    <mergeCell ref="A32:I32"/>
    <mergeCell ref="A54:I54"/>
    <mergeCell ref="I9:I10"/>
    <mergeCell ref="F9:F10"/>
    <mergeCell ref="A11:I11"/>
    <mergeCell ref="G9:G10"/>
    <mergeCell ref="A9:A10"/>
    <mergeCell ref="A48:I48"/>
    <mergeCell ref="A52:I52"/>
    <mergeCell ref="B9:B10"/>
    <mergeCell ref="A34:I3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5" workbookViewId="0"/>
  </sheetViews>
  <sheetFormatPr defaultRowHeight="13.2" x14ac:dyDescent="0.25"/>
  <cols>
    <col min="1" max="1" width="17.44140625" customWidth="1"/>
    <col min="2" max="2" width="12.5546875" bestFit="1" customWidth="1"/>
    <col min="3" max="3" width="14.33203125" bestFit="1" customWidth="1"/>
    <col min="4" max="4" width="6.44140625" bestFit="1" customWidth="1"/>
    <col min="5" max="5" width="14.44140625" bestFit="1" customWidth="1"/>
    <col min="6" max="6" width="16.109375" customWidth="1"/>
    <col min="7" max="7" width="5.6640625" bestFit="1" customWidth="1"/>
    <col min="8" max="9" width="8.5546875" bestFit="1" customWidth="1"/>
    <col min="10" max="10" width="7.109375" bestFit="1" customWidth="1"/>
    <col min="11" max="11" width="6.5546875" bestFit="1" customWidth="1"/>
    <col min="12" max="12" width="5.6640625" bestFit="1" customWidth="1"/>
    <col min="13" max="13" width="19.33203125" bestFit="1" customWidth="1"/>
    <col min="14" max="14" width="6.33203125" bestFit="1" customWidth="1"/>
    <col min="15" max="15" width="11" bestFit="1" customWidth="1"/>
    <col min="16" max="16" width="14.44140625" bestFit="1" customWidth="1"/>
    <col min="17" max="17" width="8.109375" bestFit="1" customWidth="1"/>
    <col min="18" max="18" width="13.6640625" bestFit="1" customWidth="1"/>
    <col min="19" max="19" width="9.33203125" bestFit="1" customWidth="1"/>
    <col min="20" max="20" width="7.44140625" bestFit="1" customWidth="1"/>
    <col min="21" max="21" width="8.6640625" bestFit="1" customWidth="1"/>
  </cols>
  <sheetData>
    <row r="1" spans="1:20" ht="15.6" x14ac:dyDescent="0.3">
      <c r="A1" s="18" t="s">
        <v>48</v>
      </c>
    </row>
    <row r="2" spans="1:20" ht="15.6" x14ac:dyDescent="0.3">
      <c r="A2" s="49" t="s">
        <v>276</v>
      </c>
    </row>
    <row r="3" spans="1:20" x14ac:dyDescent="0.25">
      <c r="A3" s="99">
        <f>'E-Mail'!$B$1</f>
        <v>36994</v>
      </c>
    </row>
    <row r="4" spans="1:20" ht="15.6" x14ac:dyDescent="0.3">
      <c r="A4" s="18"/>
    </row>
    <row r="5" spans="1:20" ht="13.8" thickBot="1" x14ac:dyDescent="0.3">
      <c r="A5" s="20" t="s">
        <v>56</v>
      </c>
      <c r="B5" s="20" t="s">
        <v>55</v>
      </c>
      <c r="C5" s="20" t="s">
        <v>8</v>
      </c>
    </row>
    <row r="6" spans="1:20" x14ac:dyDescent="0.25">
      <c r="A6" s="17" t="s">
        <v>16</v>
      </c>
      <c r="B6" s="21">
        <f>COUNTIF($S$15:$S$4989,A6)</f>
        <v>0</v>
      </c>
      <c r="C6" s="21">
        <f>SUMIF($S$15:$S$4990,A6,$R$15:$R$4990)</f>
        <v>0</v>
      </c>
    </row>
    <row r="7" spans="1:20" x14ac:dyDescent="0.25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8" thickBot="1" x14ac:dyDescent="0.3"/>
    <row r="9" spans="1:20" ht="14.4" thickTop="1" thickBot="1" x14ac:dyDescent="0.3">
      <c r="H9" s="111" t="s">
        <v>279</v>
      </c>
      <c r="I9" s="111" t="s">
        <v>280</v>
      </c>
    </row>
    <row r="10" spans="1:20" ht="10.5" customHeight="1" thickTop="1" x14ac:dyDescent="0.25">
      <c r="A10" s="66" t="s">
        <v>298</v>
      </c>
    </row>
    <row r="11" spans="1:20" ht="10.5" customHeight="1" x14ac:dyDescent="0.25">
      <c r="A11" s="67" t="s">
        <v>308</v>
      </c>
    </row>
    <row r="12" spans="1:20" x14ac:dyDescent="0.25">
      <c r="A12" s="67" t="s">
        <v>25</v>
      </c>
    </row>
    <row r="13" spans="1:20" x14ac:dyDescent="0.25">
      <c r="A13" s="67" t="s">
        <v>328</v>
      </c>
    </row>
    <row r="14" spans="1:20" ht="10.5" customHeight="1" thickBot="1" x14ac:dyDescent="0.3"/>
    <row r="15" spans="1:20" ht="10.5" customHeight="1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279</v>
      </c>
      <c r="I15" s="68" t="s">
        <v>280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3">
      <c r="A16" s="69"/>
      <c r="B16" s="71"/>
      <c r="C16" s="70"/>
      <c r="D16" s="70"/>
      <c r="E16" s="70" t="s">
        <v>54</v>
      </c>
      <c r="F16" s="70"/>
      <c r="G16" s="70"/>
      <c r="H16" s="69"/>
      <c r="I16" s="69"/>
      <c r="J16" s="70"/>
      <c r="K16" s="72"/>
      <c r="L16" s="70"/>
      <c r="M16" s="70"/>
      <c r="N16" s="72"/>
      <c r="O16" s="70"/>
      <c r="P16" s="74"/>
      <c r="Q16" s="70"/>
      <c r="R16" s="74"/>
      <c r="S16" s="70"/>
      <c r="T16" s="70"/>
    </row>
    <row r="17" spans="1:20" ht="14.4" thickTop="1" thickBot="1" x14ac:dyDescent="0.3">
      <c r="A17" s="69"/>
      <c r="B17" s="71"/>
      <c r="C17" s="70"/>
      <c r="D17" s="70"/>
      <c r="E17" s="70"/>
      <c r="F17" s="70"/>
      <c r="G17" s="70"/>
      <c r="H17" s="69"/>
      <c r="I17" s="69"/>
      <c r="J17" s="70"/>
      <c r="K17" s="72"/>
      <c r="L17" s="70"/>
      <c r="M17" s="70"/>
      <c r="N17" s="72"/>
      <c r="O17" s="70"/>
      <c r="P17" s="74"/>
      <c r="Q17" s="70"/>
      <c r="R17" s="74"/>
      <c r="S17" s="70"/>
      <c r="T17" s="70"/>
    </row>
    <row r="18" spans="1:20" ht="14.4" thickTop="1" thickBot="1" x14ac:dyDescent="0.3">
      <c r="A18" s="69"/>
      <c r="B18" s="71"/>
      <c r="C18" s="70"/>
      <c r="D18" s="70"/>
      <c r="E18" s="70"/>
      <c r="F18" s="70"/>
      <c r="G18" s="73"/>
      <c r="H18" s="69"/>
      <c r="I18" s="69"/>
      <c r="J18" s="70"/>
      <c r="K18" s="72"/>
      <c r="L18" s="70"/>
      <c r="M18" s="70"/>
      <c r="N18" s="72"/>
      <c r="O18" s="70"/>
      <c r="P18" s="74"/>
      <c r="Q18" s="70"/>
      <c r="R18" s="74"/>
      <c r="S18" s="70"/>
      <c r="T18" s="70"/>
    </row>
    <row r="19" spans="1:20" ht="14.4" thickTop="1" thickBot="1" x14ac:dyDescent="0.3">
      <c r="A19" s="69"/>
      <c r="B19" s="71"/>
      <c r="C19" s="70"/>
      <c r="D19" s="70"/>
      <c r="E19" s="70"/>
      <c r="F19" s="70"/>
      <c r="G19" s="73"/>
      <c r="H19" s="69"/>
      <c r="I19" s="69"/>
      <c r="J19" s="70"/>
      <c r="K19" s="72"/>
      <c r="L19" s="70"/>
      <c r="M19" s="70"/>
      <c r="N19" s="72"/>
      <c r="O19" s="70"/>
      <c r="P19" s="74"/>
      <c r="Q19" s="70"/>
      <c r="R19" s="74"/>
      <c r="S19" s="70"/>
      <c r="T19" s="70"/>
    </row>
    <row r="20" spans="1:20" ht="14.4" thickTop="1" thickBot="1" x14ac:dyDescent="0.3">
      <c r="A20" s="69"/>
      <c r="B20" s="71"/>
      <c r="C20" s="70"/>
      <c r="D20" s="70"/>
      <c r="E20" s="70"/>
      <c r="F20" s="70"/>
      <c r="G20" s="70"/>
      <c r="H20" s="69"/>
      <c r="I20" s="69"/>
      <c r="J20" s="70"/>
      <c r="K20" s="72"/>
      <c r="L20" s="70"/>
      <c r="M20" s="70"/>
      <c r="N20" s="72"/>
      <c r="O20" s="70"/>
      <c r="P20" s="74"/>
      <c r="Q20" s="70"/>
      <c r="R20" s="74"/>
      <c r="S20" s="70"/>
      <c r="T20" s="70"/>
    </row>
    <row r="21" spans="1:20" ht="14.4" thickTop="1" thickBot="1" x14ac:dyDescent="0.3">
      <c r="A21" s="69"/>
      <c r="B21" s="71"/>
      <c r="C21" s="70"/>
      <c r="D21" s="70"/>
      <c r="E21" s="70"/>
      <c r="F21" s="70"/>
      <c r="G21" s="70"/>
      <c r="H21" s="69"/>
      <c r="I21" s="69"/>
      <c r="J21" s="70"/>
      <c r="K21" s="72"/>
      <c r="L21" s="70"/>
      <c r="M21" s="70"/>
      <c r="N21" s="72"/>
      <c r="O21" s="70"/>
      <c r="P21" s="74"/>
      <c r="Q21" s="70"/>
      <c r="R21" s="74"/>
      <c r="S21" s="70"/>
      <c r="T21" s="70"/>
    </row>
    <row r="22" spans="1:20" ht="12.75" customHeight="1" thickTop="1" thickBot="1" x14ac:dyDescent="0.3">
      <c r="A22" s="69"/>
      <c r="B22" s="71"/>
      <c r="C22" s="70"/>
      <c r="D22" s="70"/>
      <c r="E22" s="70"/>
      <c r="F22" s="70"/>
      <c r="G22" s="70"/>
      <c r="H22" s="69"/>
      <c r="I22" s="69"/>
      <c r="J22" s="70"/>
      <c r="K22" s="72"/>
      <c r="L22" s="70"/>
      <c r="M22" s="70"/>
      <c r="N22" s="72"/>
      <c r="O22" s="70"/>
      <c r="P22" s="74"/>
      <c r="Q22" s="70"/>
      <c r="R22" s="74"/>
      <c r="S22" s="70"/>
      <c r="T22" s="70"/>
    </row>
    <row r="23" spans="1:20" ht="10.5" customHeight="1" thickTop="1" thickBot="1" x14ac:dyDescent="0.3">
      <c r="A23" s="69"/>
      <c r="B23" s="71"/>
      <c r="C23" s="70"/>
      <c r="D23" s="70"/>
      <c r="E23" s="70"/>
      <c r="F23" s="70"/>
      <c r="G23" s="70"/>
      <c r="H23" s="69"/>
      <c r="I23" s="69"/>
      <c r="J23" s="70"/>
      <c r="K23" s="72"/>
      <c r="L23" s="70"/>
      <c r="M23" s="70"/>
      <c r="N23" s="72"/>
      <c r="O23" s="70"/>
      <c r="P23" s="74"/>
      <c r="Q23" s="70"/>
      <c r="R23" s="74"/>
      <c r="S23" s="70"/>
      <c r="T23" s="70"/>
    </row>
    <row r="24" spans="1:20" ht="14.4" thickTop="1" thickBot="1" x14ac:dyDescent="0.3">
      <c r="A24" s="170"/>
      <c r="B24" s="171"/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2"/>
    </row>
    <row r="25" spans="1:20" ht="13.8" thickTop="1" x14ac:dyDescent="0.25"/>
    <row r="26" spans="1:20" ht="12.75" customHeight="1" x14ac:dyDescent="0.25"/>
    <row r="27" spans="1:20" ht="10.5" customHeight="1" x14ac:dyDescent="0.25"/>
  </sheetData>
  <mergeCells count="1">
    <mergeCell ref="A24:T2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9"/>
  <sheetViews>
    <sheetView zoomScale="85" workbookViewId="0">
      <selection activeCell="F10" sqref="F10"/>
    </sheetView>
  </sheetViews>
  <sheetFormatPr defaultRowHeight="13.2" x14ac:dyDescent="0.25"/>
  <cols>
    <col min="1" max="1" width="17.33203125" customWidth="1"/>
    <col min="2" max="2" width="14.88671875" customWidth="1"/>
    <col min="3" max="3" width="10.44140625" bestFit="1" customWidth="1"/>
    <col min="5" max="5" width="26.5546875" customWidth="1"/>
    <col min="6" max="6" width="23.6640625" customWidth="1"/>
    <col min="7" max="7" width="9.33203125" bestFit="1" customWidth="1"/>
    <col min="8" max="8" width="13.5546875" customWidth="1"/>
    <col min="13" max="13" width="30.6640625" customWidth="1"/>
    <col min="14" max="14" width="43.88671875" customWidth="1"/>
    <col min="16" max="16" width="19.33203125" customWidth="1"/>
    <col min="21" max="21" width="18.44140625" customWidth="1"/>
  </cols>
  <sheetData>
    <row r="1" spans="1:26" ht="15.6" x14ac:dyDescent="0.3">
      <c r="A1" s="18" t="s">
        <v>52</v>
      </c>
    </row>
    <row r="2" spans="1:26" ht="15.6" x14ac:dyDescent="0.3">
      <c r="A2" s="49" t="s">
        <v>276</v>
      </c>
    </row>
    <row r="3" spans="1:26" x14ac:dyDescent="0.25">
      <c r="A3" s="99">
        <f>'E-Mail'!$B$1</f>
        <v>36994</v>
      </c>
    </row>
    <row r="5" spans="1:26" ht="13.8" thickBot="1" x14ac:dyDescent="0.3">
      <c r="A5" s="20" t="s">
        <v>56</v>
      </c>
      <c r="B5" s="20" t="s">
        <v>55</v>
      </c>
      <c r="C5" s="20" t="s">
        <v>8</v>
      </c>
    </row>
    <row r="6" spans="1:26" x14ac:dyDescent="0.25">
      <c r="A6" s="17" t="s">
        <v>13</v>
      </c>
      <c r="B6" s="21">
        <f>COUNTIF($S$15:$S$4967,A6)</f>
        <v>2</v>
      </c>
      <c r="C6" s="21">
        <f>SUMIF($S$15:$S$4968,A6,$R$15:$R$4968)</f>
        <v>52800</v>
      </c>
    </row>
    <row r="7" spans="1:26" x14ac:dyDescent="0.25">
      <c r="A7" s="17"/>
      <c r="B7" s="21"/>
      <c r="C7" s="21"/>
    </row>
    <row r="8" spans="1:26" ht="13.8" thickBot="1" x14ac:dyDescent="0.3"/>
    <row r="9" spans="1:26" ht="14.4" thickTop="1" thickBot="1" x14ac:dyDescent="0.3">
      <c r="H9" s="111" t="s">
        <v>279</v>
      </c>
      <c r="I9" s="111" t="s">
        <v>280</v>
      </c>
    </row>
    <row r="10" spans="1:26" ht="12.75" customHeight="1" thickTop="1" x14ac:dyDescent="0.25">
      <c r="A10" s="66" t="s">
        <v>292</v>
      </c>
      <c r="U10" s="53"/>
      <c r="V10" s="53"/>
      <c r="W10" s="53"/>
      <c r="X10" s="53"/>
      <c r="Y10" s="53"/>
      <c r="Z10" s="53"/>
    </row>
    <row r="11" spans="1:26" ht="12.75" customHeight="1" x14ac:dyDescent="0.25">
      <c r="A11" s="67" t="s">
        <v>308</v>
      </c>
      <c r="U11" s="53"/>
      <c r="V11" s="53"/>
      <c r="W11" s="53"/>
      <c r="X11" s="53"/>
      <c r="Y11" s="53"/>
      <c r="Z11" s="53"/>
    </row>
    <row r="12" spans="1:26" x14ac:dyDescent="0.25">
      <c r="A12" s="67" t="s">
        <v>25</v>
      </c>
      <c r="U12" s="53"/>
      <c r="V12" s="53"/>
      <c r="W12" s="53"/>
      <c r="X12" s="53"/>
      <c r="Y12" s="53"/>
      <c r="Z12" s="53"/>
    </row>
    <row r="13" spans="1:26" x14ac:dyDescent="0.25">
      <c r="A13" s="67" t="s">
        <v>328</v>
      </c>
      <c r="U13" s="53"/>
      <c r="V13" s="53"/>
      <c r="W13" s="53"/>
      <c r="X13" s="53"/>
      <c r="Y13" s="53"/>
      <c r="Z13" s="53"/>
    </row>
    <row r="14" spans="1:26" ht="12.75" customHeight="1" thickBot="1" x14ac:dyDescent="0.3">
      <c r="U14" s="53"/>
      <c r="V14" s="53"/>
      <c r="W14" s="53"/>
      <c r="X14" s="53"/>
      <c r="Y14" s="53"/>
      <c r="Z14" s="53"/>
    </row>
    <row r="15" spans="1:26" ht="23.25" customHeight="1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279</v>
      </c>
      <c r="I15" s="68" t="s">
        <v>280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4" thickTop="1" thickBot="1" x14ac:dyDescent="0.3">
      <c r="A16" s="69" t="s">
        <v>303</v>
      </c>
      <c r="B16" s="71">
        <v>100441583</v>
      </c>
      <c r="C16" s="70"/>
      <c r="D16" s="70" t="s">
        <v>43</v>
      </c>
      <c r="E16" s="70" t="s">
        <v>10</v>
      </c>
      <c r="F16" s="70" t="s">
        <v>51</v>
      </c>
      <c r="G16" s="70" t="s">
        <v>14</v>
      </c>
      <c r="H16" s="69" t="s">
        <v>329</v>
      </c>
      <c r="I16" s="69" t="s">
        <v>330</v>
      </c>
      <c r="J16" s="70"/>
      <c r="K16" s="72"/>
      <c r="L16" s="70"/>
      <c r="M16" s="70" t="s">
        <v>331</v>
      </c>
      <c r="N16" s="72">
        <v>124.25</v>
      </c>
      <c r="O16" s="70" t="s">
        <v>49</v>
      </c>
      <c r="P16" s="72">
        <v>50</v>
      </c>
      <c r="Q16" s="70" t="s">
        <v>50</v>
      </c>
      <c r="R16" s="74">
        <v>35200</v>
      </c>
      <c r="S16" s="70" t="s">
        <v>13</v>
      </c>
      <c r="T16" s="70" t="s">
        <v>299</v>
      </c>
      <c r="U16" s="53"/>
      <c r="V16" s="53"/>
      <c r="W16" s="53"/>
      <c r="X16" s="53"/>
      <c r="Y16" s="53"/>
      <c r="Z16" s="53"/>
    </row>
    <row r="17" spans="1:26" ht="14.4" thickTop="1" thickBot="1" x14ac:dyDescent="0.3">
      <c r="A17" s="69" t="s">
        <v>303</v>
      </c>
      <c r="B17" s="71">
        <v>149976167</v>
      </c>
      <c r="C17" s="70"/>
      <c r="D17" s="70" t="s">
        <v>43</v>
      </c>
      <c r="E17" s="70" t="s">
        <v>10</v>
      </c>
      <c r="F17" s="70" t="s">
        <v>51</v>
      </c>
      <c r="G17" s="73">
        <v>37012</v>
      </c>
      <c r="H17" s="69" t="s">
        <v>277</v>
      </c>
      <c r="I17" s="69" t="s">
        <v>278</v>
      </c>
      <c r="J17" s="70"/>
      <c r="K17" s="72"/>
      <c r="L17" s="70"/>
      <c r="M17" s="70" t="s">
        <v>302</v>
      </c>
      <c r="N17" s="72">
        <v>53.7</v>
      </c>
      <c r="O17" s="70" t="s">
        <v>49</v>
      </c>
      <c r="P17" s="72">
        <v>50</v>
      </c>
      <c r="Q17" s="70" t="s">
        <v>50</v>
      </c>
      <c r="R17" s="74">
        <v>17600</v>
      </c>
      <c r="S17" s="70" t="s">
        <v>13</v>
      </c>
      <c r="T17" s="70" t="s">
        <v>299</v>
      </c>
      <c r="U17" s="9"/>
      <c r="V17" s="53"/>
      <c r="W17" s="53"/>
      <c r="X17" s="53"/>
      <c r="Y17" s="53"/>
      <c r="Z17" s="53"/>
    </row>
    <row r="18" spans="1:26" ht="14.4" thickTop="1" thickBot="1" x14ac:dyDescent="0.3">
      <c r="A18" s="170" t="s">
        <v>332</v>
      </c>
      <c r="B18" s="171"/>
      <c r="C18" s="171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2"/>
      <c r="U18" s="9"/>
      <c r="V18" s="53"/>
      <c r="W18" s="53"/>
      <c r="X18" s="53"/>
      <c r="Y18" s="53"/>
      <c r="Z18" s="53"/>
    </row>
    <row r="19" spans="1:26" ht="13.8" thickTop="1" x14ac:dyDescent="0.25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x14ac:dyDescent="0.2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x14ac:dyDescent="0.2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x14ac:dyDescent="0.2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x14ac:dyDescent="0.2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x14ac:dyDescent="0.2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x14ac:dyDescent="0.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x14ac:dyDescent="0.2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x14ac:dyDescent="0.2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x14ac:dyDescent="0.2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x14ac:dyDescent="0.2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x14ac:dyDescent="0.2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x14ac:dyDescent="0.2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x14ac:dyDescent="0.2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x14ac:dyDescent="0.2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x14ac:dyDescent="0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x14ac:dyDescent="0.2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x14ac:dyDescent="0.2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x14ac:dyDescent="0.2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x14ac:dyDescent="0.2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x14ac:dyDescent="0.2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x14ac:dyDescent="0.2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x14ac:dyDescent="0.2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x14ac:dyDescent="0.2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x14ac:dyDescent="0.2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x14ac:dyDescent="0.2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</sheetData>
  <mergeCells count="1">
    <mergeCell ref="A18:T18"/>
  </mergeCells>
  <phoneticPr fontId="0" type="noConversion"/>
  <hyperlinks>
    <hyperlink ref="B16" r:id="rId1" display="https://www.intcx.com/ReportServlet/any.class?operation=confirm&amp;dealID=100441583&amp;dt=Apr-13-01"/>
    <hyperlink ref="B17" r:id="rId2" display="https://www.intcx.com/ReportServlet/any.class?operation=confirm&amp;dealID=149976167&amp;dt=Apr-13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D10" sqref="D10"/>
    </sheetView>
  </sheetViews>
  <sheetFormatPr defaultRowHeight="13.2" x14ac:dyDescent="0.25"/>
  <cols>
    <col min="1" max="1" width="15.5546875" customWidth="1"/>
  </cols>
  <sheetData>
    <row r="1" spans="1:20" ht="15.6" x14ac:dyDescent="0.3">
      <c r="A1" s="18" t="s">
        <v>53</v>
      </c>
    </row>
    <row r="2" spans="1:20" ht="15.6" x14ac:dyDescent="0.3">
      <c r="A2" s="49" t="s">
        <v>276</v>
      </c>
    </row>
    <row r="3" spans="1:20" x14ac:dyDescent="0.25">
      <c r="A3" s="99">
        <f>'E-Mail'!$B$1</f>
        <v>36994</v>
      </c>
    </row>
    <row r="5" spans="1:20" ht="13.8" thickBot="1" x14ac:dyDescent="0.3">
      <c r="A5" s="20" t="s">
        <v>56</v>
      </c>
      <c r="B5" s="20" t="s">
        <v>55</v>
      </c>
      <c r="C5" s="20" t="s">
        <v>8</v>
      </c>
    </row>
    <row r="6" spans="1:20" x14ac:dyDescent="0.25">
      <c r="A6" s="17"/>
      <c r="B6" s="21">
        <f>COUNTIF($T$19:$T$5001,A6)</f>
        <v>0</v>
      </c>
      <c r="C6" s="21">
        <f>SUMIF($T$19:$T$5002,A6,$S$19:$S$5002)</f>
        <v>0</v>
      </c>
    </row>
    <row r="8" spans="1:20" ht="13.8" thickBot="1" x14ac:dyDescent="0.3"/>
    <row r="9" spans="1:20" ht="15" thickTop="1" thickBot="1" x14ac:dyDescent="0.3">
      <c r="A9" s="155" t="str">
        <f>IF(A16=0,"No Activity",A4)</f>
        <v>No Activity</v>
      </c>
      <c r="H9" s="111" t="s">
        <v>279</v>
      </c>
      <c r="I9" s="111" t="s">
        <v>280</v>
      </c>
    </row>
    <row r="10" spans="1:20" ht="13.8" thickTop="1" x14ac:dyDescent="0.25">
      <c r="A10" s="66" t="s">
        <v>305</v>
      </c>
    </row>
    <row r="11" spans="1:20" x14ac:dyDescent="0.25">
      <c r="A11" s="67" t="s">
        <v>333</v>
      </c>
    </row>
    <row r="12" spans="1:20" x14ac:dyDescent="0.25">
      <c r="A12" s="67" t="s">
        <v>25</v>
      </c>
    </row>
    <row r="13" spans="1:20" x14ac:dyDescent="0.25">
      <c r="A13" s="67" t="s">
        <v>328</v>
      </c>
    </row>
    <row r="14" spans="1:20" ht="13.8" thickBot="1" x14ac:dyDescent="0.3"/>
    <row r="15" spans="1:20" ht="21.6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279</v>
      </c>
      <c r="I15" s="68" t="s">
        <v>280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8" thickTop="1" x14ac:dyDescent="0.25">
      <c r="A16" s="110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2023-09-10T15:34:08Z</dcterms:modified>
</cp:coreProperties>
</file>